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xr:revisionPtr revIDLastSave="0" documentId="11_F500B17AEBCE06D2F517A81EA15CFCC0DD5F658C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28" i="2" l="1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<sst xmlns="http://schemas.openxmlformats.org/spreadsheetml/2006/main" count="47541" uniqueCount="3423">
  <si>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</si>
  <si>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</si>
  <si>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</si>
  <si>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</si>
  <si>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</si>
  <si>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</si>
  <si>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</si>
  <si>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</si>
  <si>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</si>
  <si>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</si>
  <si>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</si>
  <si>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</si>
  <si>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</si>
  <si>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</si>
  <si>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</si>
  <si>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</si>
  <si>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</si>
  <si>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</si>
  <si>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</si>
  <si>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</si>
  <si>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</si>
  <si>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</si>
  <si>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</si>
  <si>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</si>
  <si>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</si>
  <si>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</si>
  <si>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</si>
  <si>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</si>
  <si>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</si>
  <si>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</si>
  <si>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</si>
  <si>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</si>
  <si>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</si>
  <si>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</si>
  <si>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</si>
  <si>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</si>
  <si>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</si>
  <si>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</si>
  <si>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</si>
  <si>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</si>
  <si>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</si>
  <si>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</si>
  <si>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</si>
  <si>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</si>
  <si>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</si>
  <si>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</si>
  <si>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</si>
  <si>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</si>
  <si>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</si>
  <si>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</si>
  <si>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</si>
  <si>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</si>
  <si>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</si>
  <si>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</si>
  <si>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</si>
  <si>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</si>
  <si>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</si>
  <si>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</si>
  <si>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</si>
  <si>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</si>
  <si>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</si>
  <si>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</si>
  <si>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</si>
  <si>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</si>
  <si>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</si>
  <si>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</si>
  <si>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</si>
  <si>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</si>
  <si>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</si>
  <si>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</si>
  <si>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</si>
  <si>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</si>
  <si>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</si>
  <si>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</si>
  <si>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</si>
  <si>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</si>
  <si>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</si>
  <si>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</si>
  <si>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</si>
  <si>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WI211210197</t>
  </si>
  <si>
    <t>DATA_VALIDATION</t>
  </si>
  <si>
    <t>201308007718</t>
  </si>
  <si>
    <t>Folder</t>
  </si>
  <si>
    <t>Mailitem</t>
  </si>
  <si>
    <t>MI211284969</t>
  </si>
  <si>
    <t>COMPLETED</t>
  </si>
  <si>
    <t>MARK_AS_COMPLETED</t>
  </si>
  <si>
    <t>Queue</t>
  </si>
  <si>
    <t>N/A</t>
  </si>
  <si>
    <t>Ujwala Ajabe</t>
  </si>
  <si>
    <t>Aparna Chavan</t>
  </si>
  <si>
    <t>WI211210212</t>
  </si>
  <si>
    <t>201300019985</t>
  </si>
  <si>
    <t>MI211287131</t>
  </si>
  <si>
    <t>Saloni Uttekar</t>
  </si>
  <si>
    <t>Ashish Sutar</t>
  </si>
  <si>
    <t>WI211210214</t>
  </si>
  <si>
    <t>201308007894</t>
  </si>
  <si>
    <t>MI211287318</t>
  </si>
  <si>
    <t>Supriya Khape</t>
  </si>
  <si>
    <t>Rohit Mawal</t>
  </si>
  <si>
    <t>WI211210217</t>
  </si>
  <si>
    <t>201308007893</t>
  </si>
  <si>
    <t>MI211288456</t>
  </si>
  <si>
    <t>Mohini Shinde</t>
  </si>
  <si>
    <t>WI211210219</t>
  </si>
  <si>
    <t>201348000201</t>
  </si>
  <si>
    <t>MI211288949</t>
  </si>
  <si>
    <t>Sangeeta Kumari</t>
  </si>
  <si>
    <t>Smriti Gauchan</t>
  </si>
  <si>
    <t>WI211210222</t>
  </si>
  <si>
    <t>201130012878</t>
  </si>
  <si>
    <t>MI211290172</t>
  </si>
  <si>
    <t>Aditya Tade</t>
  </si>
  <si>
    <t>WI211210226</t>
  </si>
  <si>
    <t>201300020027</t>
  </si>
  <si>
    <t>MI211292236</t>
  </si>
  <si>
    <t>WI211210228</t>
  </si>
  <si>
    <t>201330004026</t>
  </si>
  <si>
    <t>MI211293452</t>
  </si>
  <si>
    <t>WI211210229</t>
  </si>
  <si>
    <t>201330004041</t>
  </si>
  <si>
    <t>MI211295045</t>
  </si>
  <si>
    <t>WI211210231</t>
  </si>
  <si>
    <t>201330004009</t>
  </si>
  <si>
    <t>MI211298051</t>
  </si>
  <si>
    <t>WI211210240</t>
  </si>
  <si>
    <t>201300020030</t>
  </si>
  <si>
    <t>MI211298832</t>
  </si>
  <si>
    <t>WI211210242</t>
  </si>
  <si>
    <t>201308007871</t>
  </si>
  <si>
    <t>MI211299071</t>
  </si>
  <si>
    <t>WI211210271</t>
  </si>
  <si>
    <t>201330003938</t>
  </si>
  <si>
    <t>MI2112101600</t>
  </si>
  <si>
    <t>WI211210274</t>
  </si>
  <si>
    <t>201308007824</t>
  </si>
  <si>
    <t>MI2112102482</t>
  </si>
  <si>
    <t>WI211210293</t>
  </si>
  <si>
    <t>201340000458</t>
  </si>
  <si>
    <t>MI2112104221</t>
  </si>
  <si>
    <t>WI211210298</t>
  </si>
  <si>
    <t>201330003807</t>
  </si>
  <si>
    <t>MI2112105025</t>
  </si>
  <si>
    <t>Hemanshi Deshlahara</t>
  </si>
  <si>
    <t>WI211210326</t>
  </si>
  <si>
    <t>201300019945</t>
  </si>
  <si>
    <t>MI2112104966</t>
  </si>
  <si>
    <t>WI211210342</t>
  </si>
  <si>
    <t>201300020046</t>
  </si>
  <si>
    <t>MI2112105239</t>
  </si>
  <si>
    <t>Sanjay Kharade</t>
  </si>
  <si>
    <t>WI211210345</t>
  </si>
  <si>
    <t>201348000198</t>
  </si>
  <si>
    <t>MI2112105688</t>
  </si>
  <si>
    <t>Sumit Jarhad</t>
  </si>
  <si>
    <t>WI21121035</t>
  </si>
  <si>
    <t>201330003993</t>
  </si>
  <si>
    <t>MI21126134</t>
  </si>
  <si>
    <t>WI211210351</t>
  </si>
  <si>
    <t>201130012854</t>
  </si>
  <si>
    <t>MI2112107181</t>
  </si>
  <si>
    <t>Snehal Sathe</t>
  </si>
  <si>
    <t>Vikash Suryakanth Parmar</t>
  </si>
  <si>
    <t>WI21121038</t>
  </si>
  <si>
    <t>201330004006</t>
  </si>
  <si>
    <t>MI21127087</t>
  </si>
  <si>
    <t>Dashrath Soren</t>
  </si>
  <si>
    <t>WI211210393</t>
  </si>
  <si>
    <t>MI2112107213</t>
  </si>
  <si>
    <t>WI21121040</t>
  </si>
  <si>
    <t>201330014326</t>
  </si>
  <si>
    <t>MI21127458</t>
  </si>
  <si>
    <t>WI211210402</t>
  </si>
  <si>
    <t>201308007872</t>
  </si>
  <si>
    <t>MI2112107308</t>
  </si>
  <si>
    <t>WI211210411</t>
  </si>
  <si>
    <t>201308007885</t>
  </si>
  <si>
    <t>MI2112107828</t>
  </si>
  <si>
    <t>WI211210412</t>
  </si>
  <si>
    <t>201100014257</t>
  </si>
  <si>
    <t>MI2112108482</t>
  </si>
  <si>
    <t>WI21121043</t>
  </si>
  <si>
    <t>201110012215</t>
  </si>
  <si>
    <t>MI21127616</t>
  </si>
  <si>
    <t>WI21121044</t>
  </si>
  <si>
    <t>201330003954</t>
  </si>
  <si>
    <t>MI21128425</t>
  </si>
  <si>
    <t>WI211210444</t>
  </si>
  <si>
    <t>MI2112108461</t>
  </si>
  <si>
    <t>WI211210622</t>
  </si>
  <si>
    <t>201130012871</t>
  </si>
  <si>
    <t>MI2112115948</t>
  </si>
  <si>
    <t>Jocylyn Renegado</t>
  </si>
  <si>
    <t>WI211210623</t>
  </si>
  <si>
    <t>MI2112115965</t>
  </si>
  <si>
    <t>WI211210716</t>
  </si>
  <si>
    <t>MI2112116928</t>
  </si>
  <si>
    <t>WI211210723</t>
  </si>
  <si>
    <t>MI2112116940</t>
  </si>
  <si>
    <t>WI211210844</t>
  </si>
  <si>
    <t>201330004047</t>
  </si>
  <si>
    <t>MI2112117925</t>
  </si>
  <si>
    <t>WI211210857</t>
  </si>
  <si>
    <t>MI2112117935</t>
  </si>
  <si>
    <t>WI211210910</t>
  </si>
  <si>
    <t>201130012864</t>
  </si>
  <si>
    <t>MI2112118579</t>
  </si>
  <si>
    <t>WI211210923</t>
  </si>
  <si>
    <t>MI2112118557</t>
  </si>
  <si>
    <t>WI211211043</t>
  </si>
  <si>
    <t>201340000457</t>
  </si>
  <si>
    <t>MI2112119523</t>
  </si>
  <si>
    <t>WI211211056</t>
  </si>
  <si>
    <t>201330004046</t>
  </si>
  <si>
    <t>MI2112119891</t>
  </si>
  <si>
    <t>WI211211057</t>
  </si>
  <si>
    <t>MI2112119900</t>
  </si>
  <si>
    <t>WI211211058</t>
  </si>
  <si>
    <t>MI2112119912</t>
  </si>
  <si>
    <t>WI211211076</t>
  </si>
  <si>
    <t>MI2112119927</t>
  </si>
  <si>
    <t>Amruta Erande</t>
  </si>
  <si>
    <t>WI211211113</t>
  </si>
  <si>
    <t>201330004035</t>
  </si>
  <si>
    <t>MI2112120234</t>
  </si>
  <si>
    <t>WI211211164</t>
  </si>
  <si>
    <t>201300020024</t>
  </si>
  <si>
    <t>MI2112120483</t>
  </si>
  <si>
    <t>WI211211174</t>
  </si>
  <si>
    <t>MI2112120720</t>
  </si>
  <si>
    <t>WI211211178</t>
  </si>
  <si>
    <t>201130012831</t>
  </si>
  <si>
    <t>MI2112120917</t>
  </si>
  <si>
    <t>WI211211183</t>
  </si>
  <si>
    <t>MI2112120724</t>
  </si>
  <si>
    <t>WI211211223</t>
  </si>
  <si>
    <t>MI2112121305</t>
  </si>
  <si>
    <t>WI21121125</t>
  </si>
  <si>
    <t>MI211211827</t>
  </si>
  <si>
    <t>WI211211250</t>
  </si>
  <si>
    <t>WI211211261</t>
  </si>
  <si>
    <t>WI211211283</t>
  </si>
  <si>
    <t>WI211211298</t>
  </si>
  <si>
    <t>Archana Bhujbal</t>
  </si>
  <si>
    <t>WI211211303</t>
  </si>
  <si>
    <t>WI211211356</t>
  </si>
  <si>
    <t>MI2112123352</t>
  </si>
  <si>
    <t>WI21121149</t>
  </si>
  <si>
    <t>WI211211499</t>
  </si>
  <si>
    <t>201130012863</t>
  </si>
  <si>
    <t>MI2112124758</t>
  </si>
  <si>
    <t>WI211211892</t>
  </si>
  <si>
    <t>201308007784</t>
  </si>
  <si>
    <t>MI2112127649</t>
  </si>
  <si>
    <t>WI211211941</t>
  </si>
  <si>
    <t>201300020045</t>
  </si>
  <si>
    <t>MI2112128155</t>
  </si>
  <si>
    <t>WI211211952</t>
  </si>
  <si>
    <t>201110012199</t>
  </si>
  <si>
    <t>MI2112128038</t>
  </si>
  <si>
    <t>WI211211953</t>
  </si>
  <si>
    <t>MI2112128317</t>
  </si>
  <si>
    <t>WI211211955</t>
  </si>
  <si>
    <t>MI2112128173</t>
  </si>
  <si>
    <t>Poonam Patil</t>
  </si>
  <si>
    <t>WI211211966</t>
  </si>
  <si>
    <t>201308007870</t>
  </si>
  <si>
    <t>MI2112128549</t>
  </si>
  <si>
    <t>WI211212068</t>
  </si>
  <si>
    <t>201130012882</t>
  </si>
  <si>
    <t>MI2112129469</t>
  </si>
  <si>
    <t>WI211212079</t>
  </si>
  <si>
    <t>201300020051</t>
  </si>
  <si>
    <t>MI2112129640</t>
  </si>
  <si>
    <t>WI211212088</t>
  </si>
  <si>
    <t>201300020052</t>
  </si>
  <si>
    <t>MI2112129680</t>
  </si>
  <si>
    <t>WI211212090</t>
  </si>
  <si>
    <t>201110012198</t>
  </si>
  <si>
    <t>MI2112129809</t>
  </si>
  <si>
    <t>WI211212139</t>
  </si>
  <si>
    <t>201130012867</t>
  </si>
  <si>
    <t>MI2112130710</t>
  </si>
  <si>
    <t>WI211212146</t>
  </si>
  <si>
    <t>201300020015</t>
  </si>
  <si>
    <t>MI2112130844</t>
  </si>
  <si>
    <t>WI211212158</t>
  </si>
  <si>
    <t>MI2112130936</t>
  </si>
  <si>
    <t>WI21121217</t>
  </si>
  <si>
    <t>201308007707</t>
  </si>
  <si>
    <t>MI211213018</t>
  </si>
  <si>
    <t>WI21121219</t>
  </si>
  <si>
    <t>MI211213038</t>
  </si>
  <si>
    <t>WI211212194</t>
  </si>
  <si>
    <t>201130012898</t>
  </si>
  <si>
    <t>MI2112131039</t>
  </si>
  <si>
    <t>WI211212415</t>
  </si>
  <si>
    <t>201300020057</t>
  </si>
  <si>
    <t>MI2112133318</t>
  </si>
  <si>
    <t>WI211212431</t>
  </si>
  <si>
    <t>201300019974</t>
  </si>
  <si>
    <t>MI2112134068</t>
  </si>
  <si>
    <t>WI211212444</t>
  </si>
  <si>
    <t>WI211212473</t>
  </si>
  <si>
    <t>MI2112134453</t>
  </si>
  <si>
    <t>WI211212499</t>
  </si>
  <si>
    <t>WI211212531</t>
  </si>
  <si>
    <t>WI211212541</t>
  </si>
  <si>
    <t>WI211212547</t>
  </si>
  <si>
    <t>201308007730</t>
  </si>
  <si>
    <t>MI2112135149</t>
  </si>
  <si>
    <t>WI211212568</t>
  </si>
  <si>
    <t>WI211212634</t>
  </si>
  <si>
    <t>WI211212729</t>
  </si>
  <si>
    <t>WI211212748</t>
  </si>
  <si>
    <t>WI211212762</t>
  </si>
  <si>
    <t>201300019979</t>
  </si>
  <si>
    <t>MI2112136615</t>
  </si>
  <si>
    <t>WI211212785</t>
  </si>
  <si>
    <t>201330004056</t>
  </si>
  <si>
    <t>MI2112136768</t>
  </si>
  <si>
    <t>WI211212811</t>
  </si>
  <si>
    <t>WI211212823</t>
  </si>
  <si>
    <t>WI211212851</t>
  </si>
  <si>
    <t>WI211212864</t>
  </si>
  <si>
    <t>201300019991</t>
  </si>
  <si>
    <t>MI2112137722</t>
  </si>
  <si>
    <t>WI211212869</t>
  </si>
  <si>
    <t>MI2112137762</t>
  </si>
  <si>
    <t>WI211212879</t>
  </si>
  <si>
    <t>MI2112137813</t>
  </si>
  <si>
    <t>WI211212893</t>
  </si>
  <si>
    <t>MI2112137834</t>
  </si>
  <si>
    <t>WI211213030</t>
  </si>
  <si>
    <t>WI211213081</t>
  </si>
  <si>
    <t>WI211213107</t>
  </si>
  <si>
    <t>Suraj Toradmal</t>
  </si>
  <si>
    <t>WI211213192</t>
  </si>
  <si>
    <t>201100014215</t>
  </si>
  <si>
    <t>MI2112139795</t>
  </si>
  <si>
    <t>WI211213345</t>
  </si>
  <si>
    <t>201300020055</t>
  </si>
  <si>
    <t>MI2112141001</t>
  </si>
  <si>
    <t>WI211213432</t>
  </si>
  <si>
    <t>201130012868</t>
  </si>
  <si>
    <t>MI2112141734</t>
  </si>
  <si>
    <t>WI211213461</t>
  </si>
  <si>
    <t>201330004042</t>
  </si>
  <si>
    <t>MI2112141887</t>
  </si>
  <si>
    <t>WI211213608</t>
  </si>
  <si>
    <t>201308007782</t>
  </si>
  <si>
    <t>MI2112143016</t>
  </si>
  <si>
    <t>WI211213678</t>
  </si>
  <si>
    <t>WI211213701</t>
  </si>
  <si>
    <t>WI211213862</t>
  </si>
  <si>
    <t>201130012873</t>
  </si>
  <si>
    <t>MI2112146065</t>
  </si>
  <si>
    <t>WI211213938</t>
  </si>
  <si>
    <t>201300019953</t>
  </si>
  <si>
    <t>MI2112146697</t>
  </si>
  <si>
    <t>WI21121395</t>
  </si>
  <si>
    <t>201300019978</t>
  </si>
  <si>
    <t>MI211215780</t>
  </si>
  <si>
    <t>WI211214072</t>
  </si>
  <si>
    <t>201130012800</t>
  </si>
  <si>
    <t>MI2112148062</t>
  </si>
  <si>
    <t>WI211214074</t>
  </si>
  <si>
    <t>MI2112148022</t>
  </si>
  <si>
    <t>WI211214148</t>
  </si>
  <si>
    <t>201300020001</t>
  </si>
  <si>
    <t>MI2112148558</t>
  </si>
  <si>
    <t>WI211214433</t>
  </si>
  <si>
    <t>201100014262</t>
  </si>
  <si>
    <t>MI2112152478</t>
  </si>
  <si>
    <t>WI211214434</t>
  </si>
  <si>
    <t>MI2112152479</t>
  </si>
  <si>
    <t>WI211214435</t>
  </si>
  <si>
    <t>MI2112152491</t>
  </si>
  <si>
    <t>WI211214519</t>
  </si>
  <si>
    <t>201308007900</t>
  </si>
  <si>
    <t>MI2112153847</t>
  </si>
  <si>
    <t>WI211214828</t>
  </si>
  <si>
    <t>201300020087</t>
  </si>
  <si>
    <t>MI2112156345</t>
  </si>
  <si>
    <t>WI211214833</t>
  </si>
  <si>
    <t>MI2112156638</t>
  </si>
  <si>
    <t>WI211214834</t>
  </si>
  <si>
    <t>MI2112156640</t>
  </si>
  <si>
    <t>WI211214875</t>
  </si>
  <si>
    <t>201330004033</t>
  </si>
  <si>
    <t>MI2112157255</t>
  </si>
  <si>
    <t>WI211214878</t>
  </si>
  <si>
    <t>201330004034</t>
  </si>
  <si>
    <t>MI2112157310</t>
  </si>
  <si>
    <t>WI211214898</t>
  </si>
  <si>
    <t>201308007869</t>
  </si>
  <si>
    <t>MI2112157845</t>
  </si>
  <si>
    <t>WI211214901</t>
  </si>
  <si>
    <t>201300020095</t>
  </si>
  <si>
    <t>MI2112157841</t>
  </si>
  <si>
    <t>WI211215285</t>
  </si>
  <si>
    <t>201308007841</t>
  </si>
  <si>
    <t>MI2112161795</t>
  </si>
  <si>
    <t>WI211215325</t>
  </si>
  <si>
    <t>201308007653</t>
  </si>
  <si>
    <t>MI2112162153</t>
  </si>
  <si>
    <t>WI211215327</t>
  </si>
  <si>
    <t>MI2112162155</t>
  </si>
  <si>
    <t>WI211215338</t>
  </si>
  <si>
    <t>201308007652</t>
  </si>
  <si>
    <t>MI2112162378</t>
  </si>
  <si>
    <t>WI211215480</t>
  </si>
  <si>
    <t>201308007887</t>
  </si>
  <si>
    <t>MI2112163828</t>
  </si>
  <si>
    <t>WI211215485</t>
  </si>
  <si>
    <t>MI2112164001</t>
  </si>
  <si>
    <t>WI211215517</t>
  </si>
  <si>
    <t>WI211215523</t>
  </si>
  <si>
    <t>WI211215524</t>
  </si>
  <si>
    <t>WI211215525</t>
  </si>
  <si>
    <t>WI211215526</t>
  </si>
  <si>
    <t>WI211215529</t>
  </si>
  <si>
    <t>WI211215530</t>
  </si>
  <si>
    <t>WI211215531</t>
  </si>
  <si>
    <t>WI211215532</t>
  </si>
  <si>
    <t>WI211215533</t>
  </si>
  <si>
    <t>WI211215534</t>
  </si>
  <si>
    <t>WI211215538</t>
  </si>
  <si>
    <t>WI211215808</t>
  </si>
  <si>
    <t>MI2112168043</t>
  </si>
  <si>
    <t>WI211216044</t>
  </si>
  <si>
    <t>MI2112170060</t>
  </si>
  <si>
    <t>WI211216045</t>
  </si>
  <si>
    <t>MI2112170061</t>
  </si>
  <si>
    <t>WI211216074</t>
  </si>
  <si>
    <t>MI2112170481</t>
  </si>
  <si>
    <t>WI21121614</t>
  </si>
  <si>
    <t>201330003963</t>
  </si>
  <si>
    <t>MI211217868</t>
  </si>
  <si>
    <t>WI211216171</t>
  </si>
  <si>
    <t>201300020029</t>
  </si>
  <si>
    <t>MI2112171214</t>
  </si>
  <si>
    <t>WI211216258</t>
  </si>
  <si>
    <t>201330003989</t>
  </si>
  <si>
    <t>MI2112172074</t>
  </si>
  <si>
    <t>WI211216268</t>
  </si>
  <si>
    <t>MI2112172354</t>
  </si>
  <si>
    <t>WI21121628</t>
  </si>
  <si>
    <t>MI211217911</t>
  </si>
  <si>
    <t>WI211216286</t>
  </si>
  <si>
    <t>WI211216289</t>
  </si>
  <si>
    <t>WI21121629</t>
  </si>
  <si>
    <t>MI211217912</t>
  </si>
  <si>
    <t>WI21121636</t>
  </si>
  <si>
    <t>MI211218094</t>
  </si>
  <si>
    <t>WI211216419</t>
  </si>
  <si>
    <t>201300019988</t>
  </si>
  <si>
    <t>MI2112174122</t>
  </si>
  <si>
    <t>WI21121655</t>
  </si>
  <si>
    <t>WI211216586</t>
  </si>
  <si>
    <t>201130012881</t>
  </si>
  <si>
    <t>MI2112175315</t>
  </si>
  <si>
    <t>WI211216652</t>
  </si>
  <si>
    <t>201340000466</t>
  </si>
  <si>
    <t>MI2112175940</t>
  </si>
  <si>
    <t>WI211216726</t>
  </si>
  <si>
    <t>201308007715</t>
  </si>
  <si>
    <t>MI2112177100</t>
  </si>
  <si>
    <t>WI211216733</t>
  </si>
  <si>
    <t>201130012862</t>
  </si>
  <si>
    <t>MI2112176969</t>
  </si>
  <si>
    <t>WI211216758</t>
  </si>
  <si>
    <t>MI2112177334</t>
  </si>
  <si>
    <t>WI211216763</t>
  </si>
  <si>
    <t>MI2112177337</t>
  </si>
  <si>
    <t>WI211216768</t>
  </si>
  <si>
    <t>WI211216772</t>
  </si>
  <si>
    <t>MI2112177338</t>
  </si>
  <si>
    <t>WI211216777</t>
  </si>
  <si>
    <t>MI2112177362</t>
  </si>
  <si>
    <t>WI211216801</t>
  </si>
  <si>
    <t>WI211216832</t>
  </si>
  <si>
    <t>WI211216834</t>
  </si>
  <si>
    <t>201308007891</t>
  </si>
  <si>
    <t>MI2112178178</t>
  </si>
  <si>
    <t>WI211216848</t>
  </si>
  <si>
    <t>201340000454</t>
  </si>
  <si>
    <t>MI2112178414</t>
  </si>
  <si>
    <t>WI21121686</t>
  </si>
  <si>
    <t>201330003996</t>
  </si>
  <si>
    <t>MI211218621</t>
  </si>
  <si>
    <t>WI211216863</t>
  </si>
  <si>
    <t>201330004036</t>
  </si>
  <si>
    <t>MI2112178829</t>
  </si>
  <si>
    <t>WI211216866</t>
  </si>
  <si>
    <t>MI2112178846</t>
  </si>
  <si>
    <t>WI211216867</t>
  </si>
  <si>
    <t>MI2112178853</t>
  </si>
  <si>
    <t>WI211216873</t>
  </si>
  <si>
    <t>MI2112178859</t>
  </si>
  <si>
    <t>WI211217077</t>
  </si>
  <si>
    <t>201130012869</t>
  </si>
  <si>
    <t>MI2112180768</t>
  </si>
  <si>
    <t>WI211217131</t>
  </si>
  <si>
    <t>201348000181</t>
  </si>
  <si>
    <t>MI2112181421</t>
  </si>
  <si>
    <t>WI211217262</t>
  </si>
  <si>
    <t>201130012907</t>
  </si>
  <si>
    <t>MI2112182775</t>
  </si>
  <si>
    <t>WI211217345</t>
  </si>
  <si>
    <t>201308007908</t>
  </si>
  <si>
    <t>MI2112183713</t>
  </si>
  <si>
    <t>WI211217402</t>
  </si>
  <si>
    <t>WI211217427</t>
  </si>
  <si>
    <t>201308007807</t>
  </si>
  <si>
    <t>MI2112184578</t>
  </si>
  <si>
    <t>WI211217469</t>
  </si>
  <si>
    <t>WI21121757</t>
  </si>
  <si>
    <t>201130012838</t>
  </si>
  <si>
    <t>MI211219616</t>
  </si>
  <si>
    <t>WI211217591</t>
  </si>
  <si>
    <t>WI211217601</t>
  </si>
  <si>
    <t>201308007906</t>
  </si>
  <si>
    <t>MI2112186088</t>
  </si>
  <si>
    <t>WI211217604</t>
  </si>
  <si>
    <t>201100014280</t>
  </si>
  <si>
    <t>MI2112185986</t>
  </si>
  <si>
    <t>WI211217628</t>
  </si>
  <si>
    <t>201300020122</t>
  </si>
  <si>
    <t>MI2112186494</t>
  </si>
  <si>
    <t>WI211217659</t>
  </si>
  <si>
    <t>WI211217680</t>
  </si>
  <si>
    <t>201300020081</t>
  </si>
  <si>
    <t>MI2112187166</t>
  </si>
  <si>
    <t>WI211217789</t>
  </si>
  <si>
    <t>WI211217842</t>
  </si>
  <si>
    <t>WI211217849</t>
  </si>
  <si>
    <t>201130012910</t>
  </si>
  <si>
    <t>MI2112188676</t>
  </si>
  <si>
    <t>WI211218040</t>
  </si>
  <si>
    <t>MI2112191619</t>
  </si>
  <si>
    <t>WI211218055</t>
  </si>
  <si>
    <t>201130012607</t>
  </si>
  <si>
    <t>MI2112191981</t>
  </si>
  <si>
    <t>WI211218069</t>
  </si>
  <si>
    <t>MI2112192030</t>
  </si>
  <si>
    <t>WI211218080</t>
  </si>
  <si>
    <t>MI2112192052</t>
  </si>
  <si>
    <t>WI211218100</t>
  </si>
  <si>
    <t>WI211218278</t>
  </si>
  <si>
    <t>201308007815</t>
  </si>
  <si>
    <t>MI2112193506</t>
  </si>
  <si>
    <t>WI211218291</t>
  </si>
  <si>
    <t>201308007913</t>
  </si>
  <si>
    <t>MI2112193227</t>
  </si>
  <si>
    <t>WI211218322</t>
  </si>
  <si>
    <t>201300020031</t>
  </si>
  <si>
    <t>MI2112194718</t>
  </si>
  <si>
    <t>WI211218343</t>
  </si>
  <si>
    <t>201300019994</t>
  </si>
  <si>
    <t>MI2112194895</t>
  </si>
  <si>
    <t>WI211218466</t>
  </si>
  <si>
    <t>201330004057</t>
  </si>
  <si>
    <t>MI2112195778</t>
  </si>
  <si>
    <t>WI211218474</t>
  </si>
  <si>
    <t>201308007915</t>
  </si>
  <si>
    <t>MI2112196573</t>
  </si>
  <si>
    <t>WI211218499</t>
  </si>
  <si>
    <t>201300020096</t>
  </si>
  <si>
    <t>MI2112196797</t>
  </si>
  <si>
    <t>WI211218644</t>
  </si>
  <si>
    <t>WI211218700</t>
  </si>
  <si>
    <t>WI211218841</t>
  </si>
  <si>
    <t>WI211218863</t>
  </si>
  <si>
    <t>201308007866</t>
  </si>
  <si>
    <t>MI2112199623</t>
  </si>
  <si>
    <t>WI211218887</t>
  </si>
  <si>
    <t>MI2112199630</t>
  </si>
  <si>
    <t>WI211218890</t>
  </si>
  <si>
    <t>MI2112199679</t>
  </si>
  <si>
    <t>WI211218893</t>
  </si>
  <si>
    <t>MI2112199686</t>
  </si>
  <si>
    <t>WI211218942</t>
  </si>
  <si>
    <t>MI2112200368</t>
  </si>
  <si>
    <t>WI211218978</t>
  </si>
  <si>
    <t>MI2112201077</t>
  </si>
  <si>
    <t>WI211218981</t>
  </si>
  <si>
    <t>MI2112201136</t>
  </si>
  <si>
    <t>WI211219112</t>
  </si>
  <si>
    <t>201300020109</t>
  </si>
  <si>
    <t>MI2112202912</t>
  </si>
  <si>
    <t>WI211219199</t>
  </si>
  <si>
    <t>201300020119</t>
  </si>
  <si>
    <t>MI2112204227</t>
  </si>
  <si>
    <t>WI211219203</t>
  </si>
  <si>
    <t>201130012887</t>
  </si>
  <si>
    <t>MI2112204101</t>
  </si>
  <si>
    <t>WI211219278</t>
  </si>
  <si>
    <t>201130012870</t>
  </si>
  <si>
    <t>MI2112204698</t>
  </si>
  <si>
    <t>WI211219297</t>
  </si>
  <si>
    <t>201110012217</t>
  </si>
  <si>
    <t>MI2112205063</t>
  </si>
  <si>
    <t>WI211219323</t>
  </si>
  <si>
    <t>201338000085</t>
  </si>
  <si>
    <t>MI2112205247</t>
  </si>
  <si>
    <t>WI211219364</t>
  </si>
  <si>
    <t>201300019937</t>
  </si>
  <si>
    <t>MI2112205557</t>
  </si>
  <si>
    <t>WI211219417</t>
  </si>
  <si>
    <t>MI2112205953</t>
  </si>
  <si>
    <t>WI211219455</t>
  </si>
  <si>
    <t>201100014278</t>
  </si>
  <si>
    <t>MI2112206593</t>
  </si>
  <si>
    <t>WI211219456</t>
  </si>
  <si>
    <t>MI2112206599</t>
  </si>
  <si>
    <t>WI211219458</t>
  </si>
  <si>
    <t>MI2112206612</t>
  </si>
  <si>
    <t>WI211219460</t>
  </si>
  <si>
    <t>MI2112206628</t>
  </si>
  <si>
    <t>WI211219495</t>
  </si>
  <si>
    <t>201300020007</t>
  </si>
  <si>
    <t>MI2112207321</t>
  </si>
  <si>
    <t>WI211219497</t>
  </si>
  <si>
    <t>MI2112207336</t>
  </si>
  <si>
    <t>WI211219499</t>
  </si>
  <si>
    <t>MI2112207345</t>
  </si>
  <si>
    <t>WI211219501</t>
  </si>
  <si>
    <t>MI2112207354</t>
  </si>
  <si>
    <t>WI211219503</t>
  </si>
  <si>
    <t>MI2112207367</t>
  </si>
  <si>
    <t>WI211219507</t>
  </si>
  <si>
    <t>MI2112207382</t>
  </si>
  <si>
    <t>WI211219513</t>
  </si>
  <si>
    <t>MI2112207451</t>
  </si>
  <si>
    <t>WI211219514</t>
  </si>
  <si>
    <t>MI2112207457</t>
  </si>
  <si>
    <t>WI211219520</t>
  </si>
  <si>
    <t>MI2112207472</t>
  </si>
  <si>
    <t>WI211219531</t>
  </si>
  <si>
    <t>MI2112207519</t>
  </si>
  <si>
    <t>WI211219532</t>
  </si>
  <si>
    <t>MI2112207510</t>
  </si>
  <si>
    <t>WI211219537</t>
  </si>
  <si>
    <t>MI2112207571</t>
  </si>
  <si>
    <t>WI211219542</t>
  </si>
  <si>
    <t>MI2112207542</t>
  </si>
  <si>
    <t>WI211219544</t>
  </si>
  <si>
    <t>MI2112207590</t>
  </si>
  <si>
    <t>WI211219576</t>
  </si>
  <si>
    <t>MI2112207600</t>
  </si>
  <si>
    <t>WI211219588</t>
  </si>
  <si>
    <t>201330004067</t>
  </si>
  <si>
    <t>MI2112207992</t>
  </si>
  <si>
    <t>WI211219600</t>
  </si>
  <si>
    <t>MI2112208138</t>
  </si>
  <si>
    <t>WI211219603</t>
  </si>
  <si>
    <t>MI2112208215</t>
  </si>
  <si>
    <t>WI211219662</t>
  </si>
  <si>
    <t>MI2112208803</t>
  </si>
  <si>
    <t>WI21121969</t>
  </si>
  <si>
    <t>WI211219761</t>
  </si>
  <si>
    <t>201100014290</t>
  </si>
  <si>
    <t>MI2112209461</t>
  </si>
  <si>
    <t>WI211219866</t>
  </si>
  <si>
    <t>201300019963</t>
  </si>
  <si>
    <t>MI2112211222</t>
  </si>
  <si>
    <t>WI211219891</t>
  </si>
  <si>
    <t>201130012861</t>
  </si>
  <si>
    <t>MI2112211699</t>
  </si>
  <si>
    <t>WI211219931</t>
  </si>
  <si>
    <t>201300020019</t>
  </si>
  <si>
    <t>MI2112211978</t>
  </si>
  <si>
    <t>WI211220031</t>
  </si>
  <si>
    <t>201330004089</t>
  </si>
  <si>
    <t>MI2112213026</t>
  </si>
  <si>
    <t>WI211220043</t>
  </si>
  <si>
    <t>MI2112213138</t>
  </si>
  <si>
    <t>WI211220083</t>
  </si>
  <si>
    <t>MI2112213424</t>
  </si>
  <si>
    <t>WI211220139</t>
  </si>
  <si>
    <t>201300019997</t>
  </si>
  <si>
    <t>MI2112213953</t>
  </si>
  <si>
    <t>WI211220140</t>
  </si>
  <si>
    <t>201130012909</t>
  </si>
  <si>
    <t>MI2112213952</t>
  </si>
  <si>
    <t>WI211220141</t>
  </si>
  <si>
    <t>MI2112213955</t>
  </si>
  <si>
    <t>WI211220142</t>
  </si>
  <si>
    <t>MI2112213958</t>
  </si>
  <si>
    <t>WI211220143</t>
  </si>
  <si>
    <t>MI2112213963</t>
  </si>
  <si>
    <t>WI211220146</t>
  </si>
  <si>
    <t>MI2112213968</t>
  </si>
  <si>
    <t>WI211220147</t>
  </si>
  <si>
    <t>MI2112213961</t>
  </si>
  <si>
    <t>WI211220160</t>
  </si>
  <si>
    <t>201330004102</t>
  </si>
  <si>
    <t>MI2112214371</t>
  </si>
  <si>
    <t>WI211220181</t>
  </si>
  <si>
    <t>201300020137</t>
  </si>
  <si>
    <t>MI2112214678</t>
  </si>
  <si>
    <t>WI211220182</t>
  </si>
  <si>
    <t>201330004072</t>
  </si>
  <si>
    <t>MI2112214706</t>
  </si>
  <si>
    <t>WI211220183</t>
  </si>
  <si>
    <t>201308007895</t>
  </si>
  <si>
    <t>MI2112214691</t>
  </si>
  <si>
    <t>WI211220204</t>
  </si>
  <si>
    <t>WI211220205</t>
  </si>
  <si>
    <t>WI211220213</t>
  </si>
  <si>
    <t>WI211220214</t>
  </si>
  <si>
    <t>WI211220215</t>
  </si>
  <si>
    <t>WI211220217</t>
  </si>
  <si>
    <t>WI211220218</t>
  </si>
  <si>
    <t>WI211220219</t>
  </si>
  <si>
    <t>WI211220221</t>
  </si>
  <si>
    <t>WI211220222</t>
  </si>
  <si>
    <t>WI211220230</t>
  </si>
  <si>
    <t>WI211220232</t>
  </si>
  <si>
    <t>WI211220233</t>
  </si>
  <si>
    <t>WI211220234</t>
  </si>
  <si>
    <t>WI211220235</t>
  </si>
  <si>
    <t>WI211220238</t>
  </si>
  <si>
    <t>WI211220251</t>
  </si>
  <si>
    <t>WI211220257</t>
  </si>
  <si>
    <t>WI211220262</t>
  </si>
  <si>
    <t>WI211220350</t>
  </si>
  <si>
    <t>MI2112217623</t>
  </si>
  <si>
    <t>WI211220839</t>
  </si>
  <si>
    <t>201308007708</t>
  </si>
  <si>
    <t>MI2112221816</t>
  </si>
  <si>
    <t>WI211220894</t>
  </si>
  <si>
    <t>201300020101</t>
  </si>
  <si>
    <t>MI2112222218</t>
  </si>
  <si>
    <t>WI211220990</t>
  </si>
  <si>
    <t>201110012243</t>
  </si>
  <si>
    <t>MI2112223324</t>
  </si>
  <si>
    <t>WI211220995</t>
  </si>
  <si>
    <t>MI2112223334</t>
  </si>
  <si>
    <t>WI211220999</t>
  </si>
  <si>
    <t>MI2112223344</t>
  </si>
  <si>
    <t>WI211221009</t>
  </si>
  <si>
    <t>MI2112223347</t>
  </si>
  <si>
    <t>WI211221019</t>
  </si>
  <si>
    <t>MI2112223353</t>
  </si>
  <si>
    <t>WI211221031</t>
  </si>
  <si>
    <t>MI2112223358</t>
  </si>
  <si>
    <t>WI211221034</t>
  </si>
  <si>
    <t>MI2112223380</t>
  </si>
  <si>
    <t>WI211221038</t>
  </si>
  <si>
    <t>MI2112223394</t>
  </si>
  <si>
    <t>WI21122104</t>
  </si>
  <si>
    <t>201130012855</t>
  </si>
  <si>
    <t>MI211222924</t>
  </si>
  <si>
    <t>WI211221044</t>
  </si>
  <si>
    <t>MI2112223399</t>
  </si>
  <si>
    <t>WI211221050</t>
  </si>
  <si>
    <t>MI2112223404</t>
  </si>
  <si>
    <t>WI211221054</t>
  </si>
  <si>
    <t>MI2112223438</t>
  </si>
  <si>
    <t>WI211221069</t>
  </si>
  <si>
    <t>201300020093</t>
  </si>
  <si>
    <t>MI2112223837</t>
  </si>
  <si>
    <t>WI211221078</t>
  </si>
  <si>
    <t>MI2112223864</t>
  </si>
  <si>
    <t>WI211221087</t>
  </si>
  <si>
    <t>MI2112223994</t>
  </si>
  <si>
    <t>WI211221099</t>
  </si>
  <si>
    <t>MI2112224023</t>
  </si>
  <si>
    <t>WI211221117</t>
  </si>
  <si>
    <t>MI2112224091</t>
  </si>
  <si>
    <t>WI211221121</t>
  </si>
  <si>
    <t>MI2112224103</t>
  </si>
  <si>
    <t>WI211221124</t>
  </si>
  <si>
    <t>MI2112224170</t>
  </si>
  <si>
    <t>WI211221163</t>
  </si>
  <si>
    <t>201300020120</t>
  </si>
  <si>
    <t>MI2112224208</t>
  </si>
  <si>
    <t>WI211221165</t>
  </si>
  <si>
    <t>201300020123</t>
  </si>
  <si>
    <t>MI2112224516</t>
  </si>
  <si>
    <t>WI211221169</t>
  </si>
  <si>
    <t>MI2112224528</t>
  </si>
  <si>
    <t>WI21122123</t>
  </si>
  <si>
    <t>MI211222931</t>
  </si>
  <si>
    <t>WI211221237</t>
  </si>
  <si>
    <t>WI21122133</t>
  </si>
  <si>
    <t>MI211222939</t>
  </si>
  <si>
    <t>WI21122136</t>
  </si>
  <si>
    <t>MI211222969</t>
  </si>
  <si>
    <t>WI211221390</t>
  </si>
  <si>
    <t>201110012254</t>
  </si>
  <si>
    <t>MI2112227522</t>
  </si>
  <si>
    <t>WI21122141</t>
  </si>
  <si>
    <t>201330004005</t>
  </si>
  <si>
    <t>MI211223340</t>
  </si>
  <si>
    <t>WI211221422</t>
  </si>
  <si>
    <t>201300020047</t>
  </si>
  <si>
    <t>MI2112228022</t>
  </si>
  <si>
    <t>WI21122143</t>
  </si>
  <si>
    <t>MI211223271</t>
  </si>
  <si>
    <t>WI21122144</t>
  </si>
  <si>
    <t>MI211223409</t>
  </si>
  <si>
    <t>WI21122146</t>
  </si>
  <si>
    <t>MI211223444</t>
  </si>
  <si>
    <t>WI211221479</t>
  </si>
  <si>
    <t>201340000471</t>
  </si>
  <si>
    <t>MI2112228313</t>
  </si>
  <si>
    <t>WI211221485</t>
  </si>
  <si>
    <t>201110012237</t>
  </si>
  <si>
    <t>MI2112228416</t>
  </si>
  <si>
    <t>WI21122151</t>
  </si>
  <si>
    <t>MI211223429</t>
  </si>
  <si>
    <t>WI21122152</t>
  </si>
  <si>
    <t>201110012212</t>
  </si>
  <si>
    <t>MI211222473</t>
  </si>
  <si>
    <t>WI211221522</t>
  </si>
  <si>
    <t>201130012917</t>
  </si>
  <si>
    <t>MI2112228688</t>
  </si>
  <si>
    <t>WI211221531</t>
  </si>
  <si>
    <t>WI21122154</t>
  </si>
  <si>
    <t>MI211223458</t>
  </si>
  <si>
    <t>WI211221547</t>
  </si>
  <si>
    <t>WI21122156</t>
  </si>
  <si>
    <t>MI211223462</t>
  </si>
  <si>
    <t>WI21122158</t>
  </si>
  <si>
    <t>MI211223508</t>
  </si>
  <si>
    <t>WI211221677</t>
  </si>
  <si>
    <t>WI211221683</t>
  </si>
  <si>
    <t>WI211221752</t>
  </si>
  <si>
    <t>WI211221803</t>
  </si>
  <si>
    <t>201348000209</t>
  </si>
  <si>
    <t>MI2112231969</t>
  </si>
  <si>
    <t>WI211221853</t>
  </si>
  <si>
    <t>WI211221878</t>
  </si>
  <si>
    <t>MI2112232606</t>
  </si>
  <si>
    <t>WI211221950</t>
  </si>
  <si>
    <t>201308007920</t>
  </si>
  <si>
    <t>MI2112232697</t>
  </si>
  <si>
    <t>WI211221982</t>
  </si>
  <si>
    <t>WI211222115</t>
  </si>
  <si>
    <t>201110012250</t>
  </si>
  <si>
    <t>MI2112234638</t>
  </si>
  <si>
    <t>WI211222143</t>
  </si>
  <si>
    <t>201300020090</t>
  </si>
  <si>
    <t>MI2112235371</t>
  </si>
  <si>
    <t>WI211222161</t>
  </si>
  <si>
    <t>MI2112235398</t>
  </si>
  <si>
    <t>WI211222241</t>
  </si>
  <si>
    <t>201330004012</t>
  </si>
  <si>
    <t>MI2112235669</t>
  </si>
  <si>
    <t>WI211222351</t>
  </si>
  <si>
    <t>201330014341</t>
  </si>
  <si>
    <t>MI2112236737</t>
  </si>
  <si>
    <t>Ketan Pathak</t>
  </si>
  <si>
    <t>WI211222499</t>
  </si>
  <si>
    <t>201130012865</t>
  </si>
  <si>
    <t>MI2112238871</t>
  </si>
  <si>
    <t>Caroline Rudloff</t>
  </si>
  <si>
    <t>WI211222822</t>
  </si>
  <si>
    <t>201330004098</t>
  </si>
  <si>
    <t>MI2112241977</t>
  </si>
  <si>
    <t>WI211222841</t>
  </si>
  <si>
    <t>WI211222905</t>
  </si>
  <si>
    <t>WI211222928</t>
  </si>
  <si>
    <t>WI211223171</t>
  </si>
  <si>
    <t>201130012920</t>
  </si>
  <si>
    <t>MI2112245727</t>
  </si>
  <si>
    <t>WI211223179</t>
  </si>
  <si>
    <t>MI2112245775</t>
  </si>
  <si>
    <t>WI211223188</t>
  </si>
  <si>
    <t>MI2112245818</t>
  </si>
  <si>
    <t>WI211223225</t>
  </si>
  <si>
    <t>201110012252</t>
  </si>
  <si>
    <t>MI2112245975</t>
  </si>
  <si>
    <t>WI211223536</t>
  </si>
  <si>
    <t>MI2112249174</t>
  </si>
  <si>
    <t>WI211223558</t>
  </si>
  <si>
    <t>201348000208</t>
  </si>
  <si>
    <t>MI2112249244</t>
  </si>
  <si>
    <t>WI211223603</t>
  </si>
  <si>
    <t>MI2112249392</t>
  </si>
  <si>
    <t>WI211223613</t>
  </si>
  <si>
    <t>MI2112249666</t>
  </si>
  <si>
    <t>WI211223661</t>
  </si>
  <si>
    <t>201300020145</t>
  </si>
  <si>
    <t>MI2112250169</t>
  </si>
  <si>
    <t>WI211223706</t>
  </si>
  <si>
    <t>201338000074</t>
  </si>
  <si>
    <t>MI2112251167</t>
  </si>
  <si>
    <t>WI211223770</t>
  </si>
  <si>
    <t>WI211223797</t>
  </si>
  <si>
    <t>201308007749</t>
  </si>
  <si>
    <t>MI2112252441</t>
  </si>
  <si>
    <t>WI211223840</t>
  </si>
  <si>
    <t>MI2112252922</t>
  </si>
  <si>
    <t>WI211223859</t>
  </si>
  <si>
    <t>201300019783</t>
  </si>
  <si>
    <t>MI2112253272</t>
  </si>
  <si>
    <t>WI211223956</t>
  </si>
  <si>
    <t>201130012914</t>
  </si>
  <si>
    <t>MI2112254514</t>
  </si>
  <si>
    <t>Nisha Verma</t>
  </si>
  <si>
    <t>WI211223958</t>
  </si>
  <si>
    <t>MI2112254526</t>
  </si>
  <si>
    <t>WI211224079</t>
  </si>
  <si>
    <t>201330004124</t>
  </si>
  <si>
    <t>MI2112255765</t>
  </si>
  <si>
    <t>WI211224089</t>
  </si>
  <si>
    <t>MI2112255998</t>
  </si>
  <si>
    <t>WI211224149</t>
  </si>
  <si>
    <t>MI2112256760</t>
  </si>
  <si>
    <t>WI211224219</t>
  </si>
  <si>
    <t>201100014284</t>
  </si>
  <si>
    <t>MI2112257519</t>
  </si>
  <si>
    <t>WI211224226</t>
  </si>
  <si>
    <t>MI2112257532</t>
  </si>
  <si>
    <t>WI211224231</t>
  </si>
  <si>
    <t>MI2112257597</t>
  </si>
  <si>
    <t>WI211224239</t>
  </si>
  <si>
    <t>201308007896</t>
  </si>
  <si>
    <t>MI2112257611</t>
  </si>
  <si>
    <t>WI211224320</t>
  </si>
  <si>
    <t>201300020148</t>
  </si>
  <si>
    <t>MI2112258675</t>
  </si>
  <si>
    <t>WI211224363</t>
  </si>
  <si>
    <t>201300020151</t>
  </si>
  <si>
    <t>MI2112258938</t>
  </si>
  <si>
    <t>WI211224414</t>
  </si>
  <si>
    <t>MI2112259853</t>
  </si>
  <si>
    <t>WI211224548</t>
  </si>
  <si>
    <t>WI211224554</t>
  </si>
  <si>
    <t>WI211224613</t>
  </si>
  <si>
    <t>201110012251</t>
  </si>
  <si>
    <t>MI2112262195</t>
  </si>
  <si>
    <t>WI211224921</t>
  </si>
  <si>
    <t>201300020032</t>
  </si>
  <si>
    <t>MI2112264447</t>
  </si>
  <si>
    <t>WI211224924</t>
  </si>
  <si>
    <t>MI2112264564</t>
  </si>
  <si>
    <t>WI211224933</t>
  </si>
  <si>
    <t>MI2112264687</t>
  </si>
  <si>
    <t>WI211225092</t>
  </si>
  <si>
    <t>201308007903</t>
  </si>
  <si>
    <t>MI2112266680</t>
  </si>
  <si>
    <t>WI211225137</t>
  </si>
  <si>
    <t>201338000082</t>
  </si>
  <si>
    <t>MI2112267072</t>
  </si>
  <si>
    <t>WI211225159</t>
  </si>
  <si>
    <t>Karnal Akhare</t>
  </si>
  <si>
    <t>WI211225164</t>
  </si>
  <si>
    <t>Raman Vaidya</t>
  </si>
  <si>
    <t>WI211225165</t>
  </si>
  <si>
    <t>201308007750</t>
  </si>
  <si>
    <t>MI2112267824</t>
  </si>
  <si>
    <t>WI211225166</t>
  </si>
  <si>
    <t>WI211225167</t>
  </si>
  <si>
    <t>WI211225168</t>
  </si>
  <si>
    <t>Sadaf Khan</t>
  </si>
  <si>
    <t>WI211225170</t>
  </si>
  <si>
    <t>WI211225172</t>
  </si>
  <si>
    <t>WI211225173</t>
  </si>
  <si>
    <t>WI211225178</t>
  </si>
  <si>
    <t>WI211225181</t>
  </si>
  <si>
    <t>WI211225185</t>
  </si>
  <si>
    <t>WI211225186</t>
  </si>
  <si>
    <t>WI211225191</t>
  </si>
  <si>
    <t>WI211225192</t>
  </si>
  <si>
    <t>WI211225193</t>
  </si>
  <si>
    <t>WI211225195</t>
  </si>
  <si>
    <t>WI211225196</t>
  </si>
  <si>
    <t>WI211225198</t>
  </si>
  <si>
    <t>WI211225205</t>
  </si>
  <si>
    <t>WI211225370</t>
  </si>
  <si>
    <t>201308007720</t>
  </si>
  <si>
    <t>MI2112270457</t>
  </si>
  <si>
    <t>WI21122541</t>
  </si>
  <si>
    <t>201100014235</t>
  </si>
  <si>
    <t>MI211226664</t>
  </si>
  <si>
    <t>WI21122544</t>
  </si>
  <si>
    <t>MI211226714</t>
  </si>
  <si>
    <t>WI21122545</t>
  </si>
  <si>
    <t>MI211226722</t>
  </si>
  <si>
    <t>WI211225934</t>
  </si>
  <si>
    <t>201340000472</t>
  </si>
  <si>
    <t>MI2112274781</t>
  </si>
  <si>
    <t>WI211225940</t>
  </si>
  <si>
    <t>MI2112274805</t>
  </si>
  <si>
    <t>WI211225958</t>
  </si>
  <si>
    <t>201330004093</t>
  </si>
  <si>
    <t>MI2112275303</t>
  </si>
  <si>
    <t>WI211225963</t>
  </si>
  <si>
    <t>MI2112275323</t>
  </si>
  <si>
    <t>WI211226001</t>
  </si>
  <si>
    <t>MI2112275353</t>
  </si>
  <si>
    <t>WI211226011</t>
  </si>
  <si>
    <t>MI2112275380</t>
  </si>
  <si>
    <t>WI211226014</t>
  </si>
  <si>
    <t>MI2112275391</t>
  </si>
  <si>
    <t>WI211226063</t>
  </si>
  <si>
    <t>WI211226082</t>
  </si>
  <si>
    <t>WI211226092</t>
  </si>
  <si>
    <t>WI211226399</t>
  </si>
  <si>
    <t>201110012256</t>
  </si>
  <si>
    <t>MI2112279156</t>
  </si>
  <si>
    <t>WI211226411</t>
  </si>
  <si>
    <t>MI2112279273</t>
  </si>
  <si>
    <t>WI211226435</t>
  </si>
  <si>
    <t>MI2112279291</t>
  </si>
  <si>
    <t>WI211226541</t>
  </si>
  <si>
    <t>201340000477</t>
  </si>
  <si>
    <t>MI2112279456</t>
  </si>
  <si>
    <t>WI211226562</t>
  </si>
  <si>
    <t>201330004117</t>
  </si>
  <si>
    <t>MI2112279701</t>
  </si>
  <si>
    <t>WI211226580</t>
  </si>
  <si>
    <t>MI2112279712</t>
  </si>
  <si>
    <t>WI211226602</t>
  </si>
  <si>
    <t>MI2112279720</t>
  </si>
  <si>
    <t>WI211226621</t>
  </si>
  <si>
    <t>201110012117</t>
  </si>
  <si>
    <t>MI2112279785</t>
  </si>
  <si>
    <t>WI211226695</t>
  </si>
  <si>
    <t>201330004103</t>
  </si>
  <si>
    <t>MI2112280152</t>
  </si>
  <si>
    <t>WI211226724</t>
  </si>
  <si>
    <t>MI2112281114</t>
  </si>
  <si>
    <t>WI211226836</t>
  </si>
  <si>
    <t>201130012904</t>
  </si>
  <si>
    <t>MI2112282356</t>
  </si>
  <si>
    <t>WI211226937</t>
  </si>
  <si>
    <t>MI2112283903</t>
  </si>
  <si>
    <t>WI211226942</t>
  </si>
  <si>
    <t>MI2112283944</t>
  </si>
  <si>
    <t>WI211226980</t>
  </si>
  <si>
    <t>MI2112283948</t>
  </si>
  <si>
    <t>WI211227054</t>
  </si>
  <si>
    <t>201110012257</t>
  </si>
  <si>
    <t>MI2112284391</t>
  </si>
  <si>
    <t>WI211227166</t>
  </si>
  <si>
    <t>WI211227186</t>
  </si>
  <si>
    <t>MI2112286630</t>
  </si>
  <si>
    <t>WI211227202</t>
  </si>
  <si>
    <t>WI211227220</t>
  </si>
  <si>
    <t>WI211227243</t>
  </si>
  <si>
    <t>201340000473</t>
  </si>
  <si>
    <t>MI2112287045</t>
  </si>
  <si>
    <t>WI211227275</t>
  </si>
  <si>
    <t>201300020160</t>
  </si>
  <si>
    <t>MI2112287465</t>
  </si>
  <si>
    <t>WI211227329</t>
  </si>
  <si>
    <t>201300020104</t>
  </si>
  <si>
    <t>MI2112287946</t>
  </si>
  <si>
    <t>WI211227372</t>
  </si>
  <si>
    <t>201330004115</t>
  </si>
  <si>
    <t>MI2112288087</t>
  </si>
  <si>
    <t>WI211227394</t>
  </si>
  <si>
    <t>MI2112288570</t>
  </si>
  <si>
    <t>WI211227659</t>
  </si>
  <si>
    <t>WI211227694</t>
  </si>
  <si>
    <t>201330004107</t>
  </si>
  <si>
    <t>MI2112291579</t>
  </si>
  <si>
    <t>WI211227716</t>
  </si>
  <si>
    <t>WI211227813</t>
  </si>
  <si>
    <t>201308007912</t>
  </si>
  <si>
    <t>MI2112292910</t>
  </si>
  <si>
    <t>WI211227853</t>
  </si>
  <si>
    <t>WI211227867</t>
  </si>
  <si>
    <t>WI211227889</t>
  </si>
  <si>
    <t>WI211227915</t>
  </si>
  <si>
    <t>201308007853</t>
  </si>
  <si>
    <t>MI2112294318</t>
  </si>
  <si>
    <t>WI211227963</t>
  </si>
  <si>
    <t>201338000084</t>
  </si>
  <si>
    <t>MI2112294697</t>
  </si>
  <si>
    <t>WI211228006</t>
  </si>
  <si>
    <t>WI211228020</t>
  </si>
  <si>
    <t>201300020174</t>
  </si>
  <si>
    <t>MI2112295444</t>
  </si>
  <si>
    <t>WI211228037</t>
  </si>
  <si>
    <t>WI211228097</t>
  </si>
  <si>
    <t>201308007880</t>
  </si>
  <si>
    <t>MI2112295782</t>
  </si>
  <si>
    <t>WI211228112</t>
  </si>
  <si>
    <t>WI211228122</t>
  </si>
  <si>
    <t>WI211228136</t>
  </si>
  <si>
    <t>WI211228159</t>
  </si>
  <si>
    <t>201110012253</t>
  </si>
  <si>
    <t>MI2112296214</t>
  </si>
  <si>
    <t>WI211228198</t>
  </si>
  <si>
    <t>MI2112296226</t>
  </si>
  <si>
    <t>WI211228245</t>
  </si>
  <si>
    <t>MI2112296248</t>
  </si>
  <si>
    <t>WI211228254</t>
  </si>
  <si>
    <t>MI2112296264</t>
  </si>
  <si>
    <t>WI211228274</t>
  </si>
  <si>
    <t>MI2112296276</t>
  </si>
  <si>
    <t>WI211228288</t>
  </si>
  <si>
    <t>MI2112296354</t>
  </si>
  <si>
    <t>WI211228301</t>
  </si>
  <si>
    <t>MI2112296391</t>
  </si>
  <si>
    <t>WI211228422</t>
  </si>
  <si>
    <t>201338000086</t>
  </si>
  <si>
    <t>MI2112297009</t>
  </si>
  <si>
    <t>WI211228472</t>
  </si>
  <si>
    <t>201300019592</t>
  </si>
  <si>
    <t>MI2112298329</t>
  </si>
  <si>
    <t>WI211228595</t>
  </si>
  <si>
    <t>201348000197</t>
  </si>
  <si>
    <t>MI2112299743</t>
  </si>
  <si>
    <t>WI211228631</t>
  </si>
  <si>
    <t>201100014310</t>
  </si>
  <si>
    <t>MI2112300155</t>
  </si>
  <si>
    <t>WI211228665</t>
  </si>
  <si>
    <t>201300020182</t>
  </si>
  <si>
    <t>MI2112300663</t>
  </si>
  <si>
    <t>WI211228671</t>
  </si>
  <si>
    <t>MI2112300679</t>
  </si>
  <si>
    <t>WI211228716</t>
  </si>
  <si>
    <t>MI2112300930</t>
  </si>
  <si>
    <t>WI211228742</t>
  </si>
  <si>
    <t>MI2112300946</t>
  </si>
  <si>
    <t>WI211228764</t>
  </si>
  <si>
    <t>MI2112301052</t>
  </si>
  <si>
    <t>WI211228768</t>
  </si>
  <si>
    <t>MI2112301156</t>
  </si>
  <si>
    <t>WI211228786</t>
  </si>
  <si>
    <t>MI2112301239</t>
  </si>
  <si>
    <t>WI211228811</t>
  </si>
  <si>
    <t>MI2112301250</t>
  </si>
  <si>
    <t>WI211228916</t>
  </si>
  <si>
    <t>201100014306</t>
  </si>
  <si>
    <t>MI2112302265</t>
  </si>
  <si>
    <t>WI211228934</t>
  </si>
  <si>
    <t>WI211228960</t>
  </si>
  <si>
    <t>WI211228965</t>
  </si>
  <si>
    <t>MI2112303119</t>
  </si>
  <si>
    <t>WI211229034</t>
  </si>
  <si>
    <t>MI2112303143</t>
  </si>
  <si>
    <t>WI211229043</t>
  </si>
  <si>
    <t>WI211229085</t>
  </si>
  <si>
    <t>WI211229180</t>
  </si>
  <si>
    <t>WI211229303</t>
  </si>
  <si>
    <t>MI2112306168</t>
  </si>
  <si>
    <t>WI21122933</t>
  </si>
  <si>
    <t>MI211230504</t>
  </si>
  <si>
    <t>WI211229357</t>
  </si>
  <si>
    <t>201300020184</t>
  </si>
  <si>
    <t>MI2112306809</t>
  </si>
  <si>
    <t>WI211229389</t>
  </si>
  <si>
    <t>201100014176</t>
  </si>
  <si>
    <t>MI2112306913</t>
  </si>
  <si>
    <t>WI211229419</t>
  </si>
  <si>
    <t>201130012888</t>
  </si>
  <si>
    <t>MI2112307265</t>
  </si>
  <si>
    <t>WI211229443</t>
  </si>
  <si>
    <t>201300020162</t>
  </si>
  <si>
    <t>MI2112307543</t>
  </si>
  <si>
    <t>WI211229450</t>
  </si>
  <si>
    <t>MI2112307547</t>
  </si>
  <si>
    <t>WI211229454</t>
  </si>
  <si>
    <t>MI2112307569</t>
  </si>
  <si>
    <t>WI211229458</t>
  </si>
  <si>
    <t>MI2112307572</t>
  </si>
  <si>
    <t>WI211229460</t>
  </si>
  <si>
    <t>MI2112307587</t>
  </si>
  <si>
    <t>WI211229591</t>
  </si>
  <si>
    <t>201308007753</t>
  </si>
  <si>
    <t>MI2112309013</t>
  </si>
  <si>
    <t>WI211229657</t>
  </si>
  <si>
    <t>201308007901</t>
  </si>
  <si>
    <t>MI2112309521</t>
  </si>
  <si>
    <t>WI211229720</t>
  </si>
  <si>
    <t>MI2112310615</t>
  </si>
  <si>
    <t>WI211229883</t>
  </si>
  <si>
    <t>201308007930</t>
  </si>
  <si>
    <t>MI2112312361</t>
  </si>
  <si>
    <t>WI211229939</t>
  </si>
  <si>
    <t>201330014342</t>
  </si>
  <si>
    <t>MI2112313003</t>
  </si>
  <si>
    <t>WI211229965</t>
  </si>
  <si>
    <t>201308007820</t>
  </si>
  <si>
    <t>MI2112313256</t>
  </si>
  <si>
    <t>WI211230073</t>
  </si>
  <si>
    <t>201300020189</t>
  </si>
  <si>
    <t>MI2112314356</t>
  </si>
  <si>
    <t>WI211230135</t>
  </si>
  <si>
    <t>201300020203</t>
  </si>
  <si>
    <t>MI2112315426</t>
  </si>
  <si>
    <t>WI211230154</t>
  </si>
  <si>
    <t>201300020196</t>
  </si>
  <si>
    <t>MI2112315697</t>
  </si>
  <si>
    <t>WI211230204</t>
  </si>
  <si>
    <t>WI211230206</t>
  </si>
  <si>
    <t>WI211230210</t>
  </si>
  <si>
    <t>WI211230211</t>
  </si>
  <si>
    <t>WI211230212</t>
  </si>
  <si>
    <t>WI211230214</t>
  </si>
  <si>
    <t>WI211230216</t>
  </si>
  <si>
    <t>WI211230218</t>
  </si>
  <si>
    <t>WI211230220</t>
  </si>
  <si>
    <t>WI211230233</t>
  </si>
  <si>
    <t>WI211230234</t>
  </si>
  <si>
    <t>WI211230236</t>
  </si>
  <si>
    <t>WI211230240</t>
  </si>
  <si>
    <t>WI211230247</t>
  </si>
  <si>
    <t>WI21123063</t>
  </si>
  <si>
    <t>201110012221</t>
  </si>
  <si>
    <t>MI211231712</t>
  </si>
  <si>
    <t>WI21123072</t>
  </si>
  <si>
    <t>201300019995</t>
  </si>
  <si>
    <t>MI211231598</t>
  </si>
  <si>
    <t>WI21123077</t>
  </si>
  <si>
    <t>MI211231791</t>
  </si>
  <si>
    <t>WI211230775</t>
  </si>
  <si>
    <t>201308007748</t>
  </si>
  <si>
    <t>MI2112321660</t>
  </si>
  <si>
    <t>WI211230832</t>
  </si>
  <si>
    <t>201300020204</t>
  </si>
  <si>
    <t>MI2112322266</t>
  </si>
  <si>
    <t>WI211230837</t>
  </si>
  <si>
    <t>MI2112322269</t>
  </si>
  <si>
    <t>WI211230858</t>
  </si>
  <si>
    <t>MI2112322328</t>
  </si>
  <si>
    <t>WI211230875</t>
  </si>
  <si>
    <t>201330004134</t>
  </si>
  <si>
    <t>MI2112322727</t>
  </si>
  <si>
    <t>WI211230888</t>
  </si>
  <si>
    <t>MI2112322737</t>
  </si>
  <si>
    <t>WI211230896</t>
  </si>
  <si>
    <t>MI2112322793</t>
  </si>
  <si>
    <t>WI211230901</t>
  </si>
  <si>
    <t>WI21123098</t>
  </si>
  <si>
    <t>MI211231946</t>
  </si>
  <si>
    <t>WI21123099</t>
  </si>
  <si>
    <t>MI211231929</t>
  </si>
  <si>
    <t>WI211231001</t>
  </si>
  <si>
    <t>201330004069</t>
  </si>
  <si>
    <t>MI2112323729</t>
  </si>
  <si>
    <t>WI211231003</t>
  </si>
  <si>
    <t>MI2112323730</t>
  </si>
  <si>
    <t>WI211231009</t>
  </si>
  <si>
    <t>MI2112323738</t>
  </si>
  <si>
    <t>WI211231017</t>
  </si>
  <si>
    <t>MI2112323739</t>
  </si>
  <si>
    <t>WI211231033</t>
  </si>
  <si>
    <t>MI2112323750</t>
  </si>
  <si>
    <t>WI21123107</t>
  </si>
  <si>
    <t>MI211231975</t>
  </si>
  <si>
    <t>WI21123134</t>
  </si>
  <si>
    <t>MI211232036</t>
  </si>
  <si>
    <t>WI21123136</t>
  </si>
  <si>
    <t>MI211232056</t>
  </si>
  <si>
    <t>WI21123165</t>
  </si>
  <si>
    <t>WI21123182</t>
  </si>
  <si>
    <t>201300019946</t>
  </si>
  <si>
    <t>MI211232694</t>
  </si>
  <si>
    <t>WI211231873</t>
  </si>
  <si>
    <t>201330014340</t>
  </si>
  <si>
    <t>MI2112330809</t>
  </si>
  <si>
    <t>WI211231904</t>
  </si>
  <si>
    <t>MI2112330822</t>
  </si>
  <si>
    <t>WI211231934</t>
  </si>
  <si>
    <t>MI2112330866</t>
  </si>
  <si>
    <t>WI211231983</t>
  </si>
  <si>
    <t>MI2112331232</t>
  </si>
  <si>
    <t>WI211231990</t>
  </si>
  <si>
    <t>MI2112331244</t>
  </si>
  <si>
    <t>WI211232000</t>
  </si>
  <si>
    <t>MI2112331326</t>
  </si>
  <si>
    <t>WI21123204</t>
  </si>
  <si>
    <t>MI211232258</t>
  </si>
  <si>
    <t>WI21123213</t>
  </si>
  <si>
    <t>MI211232810</t>
  </si>
  <si>
    <t>WI211232200</t>
  </si>
  <si>
    <t>WI211232210</t>
  </si>
  <si>
    <t>WI21123225</t>
  </si>
  <si>
    <t>MI211232821</t>
  </si>
  <si>
    <t>WI211232251</t>
  </si>
  <si>
    <t>WI211232381</t>
  </si>
  <si>
    <t>201308007932</t>
  </si>
  <si>
    <t>MI2112335445</t>
  </si>
  <si>
    <t>WI211232503</t>
  </si>
  <si>
    <t>WI211232509</t>
  </si>
  <si>
    <t>201130012892</t>
  </si>
  <si>
    <t>MI2112336441</t>
  </si>
  <si>
    <t>WI211232524</t>
  </si>
  <si>
    <t>MI2112336445</t>
  </si>
  <si>
    <t>WI211232530</t>
  </si>
  <si>
    <t>MI2112336453</t>
  </si>
  <si>
    <t>WI211232536</t>
  </si>
  <si>
    <t>MI2112336456</t>
  </si>
  <si>
    <t>WI211232547</t>
  </si>
  <si>
    <t>MI2112336469</t>
  </si>
  <si>
    <t>WI211232556</t>
  </si>
  <si>
    <t>MI2112336481</t>
  </si>
  <si>
    <t>WI211232558</t>
  </si>
  <si>
    <t>MI2112336488</t>
  </si>
  <si>
    <t>WI211232572</t>
  </si>
  <si>
    <t>201330004114</t>
  </si>
  <si>
    <t>MI2112336497</t>
  </si>
  <si>
    <t>WI211232576</t>
  </si>
  <si>
    <t>MI2112336506</t>
  </si>
  <si>
    <t>WI211232585</t>
  </si>
  <si>
    <t>MI2112336531</t>
  </si>
  <si>
    <t>WI211232593</t>
  </si>
  <si>
    <t>MI2112336565</t>
  </si>
  <si>
    <t>WI211232596</t>
  </si>
  <si>
    <t>201340000476</t>
  </si>
  <si>
    <t>MI2112336873</t>
  </si>
  <si>
    <t>WI211232610</t>
  </si>
  <si>
    <t>WI21123268</t>
  </si>
  <si>
    <t>201330003935</t>
  </si>
  <si>
    <t>MI211232994</t>
  </si>
  <si>
    <t>WI211232703</t>
  </si>
  <si>
    <t>201100014294</t>
  </si>
  <si>
    <t>MI2112338710</t>
  </si>
  <si>
    <t>WI211232724</t>
  </si>
  <si>
    <t>MI2112338918</t>
  </si>
  <si>
    <t>WI211232726</t>
  </si>
  <si>
    <t>MI2112338925</t>
  </si>
  <si>
    <t>WI21123274</t>
  </si>
  <si>
    <t>MI211233121</t>
  </si>
  <si>
    <t>WI211232796</t>
  </si>
  <si>
    <t>MI2112338973</t>
  </si>
  <si>
    <t>WI211232801</t>
  </si>
  <si>
    <t>MI2112338980</t>
  </si>
  <si>
    <t>WI211232823</t>
  </si>
  <si>
    <t>201300020126</t>
  </si>
  <si>
    <t>MI2112339337</t>
  </si>
  <si>
    <t>WI211232848</t>
  </si>
  <si>
    <t>WI211232900</t>
  </si>
  <si>
    <t>WI211232958</t>
  </si>
  <si>
    <t>201330004097</t>
  </si>
  <si>
    <t>MI2112340740</t>
  </si>
  <si>
    <t>WI211232968</t>
  </si>
  <si>
    <t>MI2112340782</t>
  </si>
  <si>
    <t>WI211232969</t>
  </si>
  <si>
    <t>MI2112340794</t>
  </si>
  <si>
    <t>WI211233004</t>
  </si>
  <si>
    <t>201308007928</t>
  </si>
  <si>
    <t>MI2112341070</t>
  </si>
  <si>
    <t>WI211233085</t>
  </si>
  <si>
    <t>WI211233086</t>
  </si>
  <si>
    <t>201100014292</t>
  </si>
  <si>
    <t>MI2112343006</t>
  </si>
  <si>
    <t>WI211233095</t>
  </si>
  <si>
    <t>WI211233109</t>
  </si>
  <si>
    <t>WI211233128</t>
  </si>
  <si>
    <t>WI211233154</t>
  </si>
  <si>
    <t>WI211233169</t>
  </si>
  <si>
    <t>WI211233187</t>
  </si>
  <si>
    <t>201330004088</t>
  </si>
  <si>
    <t>MI2112344076</t>
  </si>
  <si>
    <t>WI211233193</t>
  </si>
  <si>
    <t>MI2112344165</t>
  </si>
  <si>
    <t>WI211233195</t>
  </si>
  <si>
    <t>MI2112344178</t>
  </si>
  <si>
    <t>WI211233208</t>
  </si>
  <si>
    <t>MI2112344226</t>
  </si>
  <si>
    <t>WI211233219</t>
  </si>
  <si>
    <t>MI2112344267</t>
  </si>
  <si>
    <t>WI211233224</t>
  </si>
  <si>
    <t>MI2112344281</t>
  </si>
  <si>
    <t>WI211233284</t>
  </si>
  <si>
    <t>WI211233297</t>
  </si>
  <si>
    <t>WI211233299</t>
  </si>
  <si>
    <t>WI211233320</t>
  </si>
  <si>
    <t>WI211233350</t>
  </si>
  <si>
    <t>201300020213</t>
  </si>
  <si>
    <t>MI2112345343</t>
  </si>
  <si>
    <t>WI211233352</t>
  </si>
  <si>
    <t>MI2112345401</t>
  </si>
  <si>
    <t>WI211233357</t>
  </si>
  <si>
    <t>MI2112345408</t>
  </si>
  <si>
    <t>WI211233362</t>
  </si>
  <si>
    <t>MI2112345419</t>
  </si>
  <si>
    <t>WI211233373</t>
  </si>
  <si>
    <t>MI2112345423</t>
  </si>
  <si>
    <t>WI211233375</t>
  </si>
  <si>
    <t>MI2112345439</t>
  </si>
  <si>
    <t>WI211233382</t>
  </si>
  <si>
    <t>MI2112345446</t>
  </si>
  <si>
    <t>WI211233389</t>
  </si>
  <si>
    <t>MI2112345454</t>
  </si>
  <si>
    <t>WI211233393</t>
  </si>
  <si>
    <t>MI2112345476</t>
  </si>
  <si>
    <t>WI211233394</t>
  </si>
  <si>
    <t>MI2112345483</t>
  </si>
  <si>
    <t>WI211233398</t>
  </si>
  <si>
    <t>MI2112345486</t>
  </si>
  <si>
    <t>WI211233403</t>
  </si>
  <si>
    <t>MI2112345493</t>
  </si>
  <si>
    <t>WI211233408</t>
  </si>
  <si>
    <t>MI2112345497</t>
  </si>
  <si>
    <t>WI211233437</t>
  </si>
  <si>
    <t>MI2112345514</t>
  </si>
  <si>
    <t>WI211233443</t>
  </si>
  <si>
    <t>MI2112345546</t>
  </si>
  <si>
    <t>WI211233447</t>
  </si>
  <si>
    <t>MI2112345663</t>
  </si>
  <si>
    <t>WI211233493</t>
  </si>
  <si>
    <t>201330004161</t>
  </si>
  <si>
    <t>MI2112345948</t>
  </si>
  <si>
    <t>WI211233512</t>
  </si>
  <si>
    <t>MI2112346277</t>
  </si>
  <si>
    <t>WI211233539</t>
  </si>
  <si>
    <t>201100014314</t>
  </si>
  <si>
    <t>MI2112346468</t>
  </si>
  <si>
    <t>WI211233549</t>
  </si>
  <si>
    <t>MI2112346481</t>
  </si>
  <si>
    <t>WI211233553</t>
  </si>
  <si>
    <t>MI2112346484</t>
  </si>
  <si>
    <t>WI211234082</t>
  </si>
  <si>
    <t>MI2112352496</t>
  </si>
  <si>
    <t>WI21123413</t>
  </si>
  <si>
    <t>MI211234910</t>
  </si>
  <si>
    <t>WI211234196</t>
  </si>
  <si>
    <t>201308007890</t>
  </si>
  <si>
    <t>MI2112353353</t>
  </si>
  <si>
    <t>WI211234198</t>
  </si>
  <si>
    <t>MI2112353445</t>
  </si>
  <si>
    <t>WI211234199</t>
  </si>
  <si>
    <t>MI2112353471</t>
  </si>
  <si>
    <t>WI211234205</t>
  </si>
  <si>
    <t>201110012255</t>
  </si>
  <si>
    <t>MI2112353982</t>
  </si>
  <si>
    <t>WI211234224</t>
  </si>
  <si>
    <t>201340000378</t>
  </si>
  <si>
    <t>MI2112354746</t>
  </si>
  <si>
    <t>WI211234233</t>
  </si>
  <si>
    <t>WI211234387</t>
  </si>
  <si>
    <t>201330004158</t>
  </si>
  <si>
    <t>MI2112356269</t>
  </si>
  <si>
    <t>WI211234510</t>
  </si>
  <si>
    <t>201300020198</t>
  </si>
  <si>
    <t>MI2112357318</t>
  </si>
  <si>
    <t>WI211234525</t>
  </si>
  <si>
    <t>201300020200</t>
  </si>
  <si>
    <t>MI2112357360</t>
  </si>
  <si>
    <t>WI211234610</t>
  </si>
  <si>
    <t>MI2112358562</t>
  </si>
  <si>
    <t>WI211234778</t>
  </si>
  <si>
    <t>MI2112360313</t>
  </si>
  <si>
    <t>WI211234783</t>
  </si>
  <si>
    <t>MI2112360319</t>
  </si>
  <si>
    <t>WI211234810</t>
  </si>
  <si>
    <t>201330004130</t>
  </si>
  <si>
    <t>MI2112360723</t>
  </si>
  <si>
    <t>WI211234874</t>
  </si>
  <si>
    <t>201330014343</t>
  </si>
  <si>
    <t>MI2112361031</t>
  </si>
  <si>
    <t>WI211234895</t>
  </si>
  <si>
    <t>201330004170</t>
  </si>
  <si>
    <t>MI2112361241</t>
  </si>
  <si>
    <t>WI211234905</t>
  </si>
  <si>
    <t>201300020064</t>
  </si>
  <si>
    <t>MI2112361416</t>
  </si>
  <si>
    <t>WI211234922</t>
  </si>
  <si>
    <t>201330004164</t>
  </si>
  <si>
    <t>MI2112361681</t>
  </si>
  <si>
    <t>WI211234923</t>
  </si>
  <si>
    <t>MI2112361698</t>
  </si>
  <si>
    <t>WI211234925</t>
  </si>
  <si>
    <t>MI2112361727</t>
  </si>
  <si>
    <t>WI211234933</t>
  </si>
  <si>
    <t>MI2112361733</t>
  </si>
  <si>
    <t>WI211234945</t>
  </si>
  <si>
    <t>MI2112361745</t>
  </si>
  <si>
    <t>WI211234948</t>
  </si>
  <si>
    <t>MI2112361750</t>
  </si>
  <si>
    <t>WI211234949</t>
  </si>
  <si>
    <t>MI2112361772</t>
  </si>
  <si>
    <t>WI21123495</t>
  </si>
  <si>
    <t>201308007795</t>
  </si>
  <si>
    <t>MI211235505</t>
  </si>
  <si>
    <t>WI211234958</t>
  </si>
  <si>
    <t>MI2112361774</t>
  </si>
  <si>
    <t>WI211234990</t>
  </si>
  <si>
    <t>201330004167</t>
  </si>
  <si>
    <t>MI2112362411</t>
  </si>
  <si>
    <t>WI211235055</t>
  </si>
  <si>
    <t>201330004137</t>
  </si>
  <si>
    <t>MI2112363380</t>
  </si>
  <si>
    <t>WI211235077</t>
  </si>
  <si>
    <t>MI2112363391</t>
  </si>
  <si>
    <t>WI211235079</t>
  </si>
  <si>
    <t>MI2112363402</t>
  </si>
  <si>
    <t>WI211235082</t>
  </si>
  <si>
    <t>MI2112363414</t>
  </si>
  <si>
    <t>WI211235098</t>
  </si>
  <si>
    <t>201300020110</t>
  </si>
  <si>
    <t>MI2112363738</t>
  </si>
  <si>
    <t>WI211235099</t>
  </si>
  <si>
    <t>MI2112363740</t>
  </si>
  <si>
    <t>WI211235100</t>
  </si>
  <si>
    <t>MI2112363741</t>
  </si>
  <si>
    <t>WI211235101</t>
  </si>
  <si>
    <t>MI2112363743</t>
  </si>
  <si>
    <t>WI211235102</t>
  </si>
  <si>
    <t>MI2112363747</t>
  </si>
  <si>
    <t>WI211235257</t>
  </si>
  <si>
    <t>201300020147</t>
  </si>
  <si>
    <t>MI2112365774</t>
  </si>
  <si>
    <t>WI211235279</t>
  </si>
  <si>
    <t>201308007940</t>
  </si>
  <si>
    <t>MI2112366103</t>
  </si>
  <si>
    <t>WI211235291</t>
  </si>
  <si>
    <t>201330004120</t>
  </si>
  <si>
    <t>MI2112366312</t>
  </si>
  <si>
    <t>WI211235331</t>
  </si>
  <si>
    <t>201100014327</t>
  </si>
  <si>
    <t>MI2112366845</t>
  </si>
  <si>
    <t>WI211235356</t>
  </si>
  <si>
    <t>201100014325</t>
  </si>
  <si>
    <t>MI2112367072</t>
  </si>
  <si>
    <t>WI211235380</t>
  </si>
  <si>
    <t>WI211235381</t>
  </si>
  <si>
    <t>WI211235388</t>
  </si>
  <si>
    <t>WI211235389</t>
  </si>
  <si>
    <t>WI211235390</t>
  </si>
  <si>
    <t>WI211235391</t>
  </si>
  <si>
    <t>WI211235395</t>
  </si>
  <si>
    <t>WI211235399</t>
  </si>
  <si>
    <t>WI211235400</t>
  </si>
  <si>
    <t>WI211235401</t>
  </si>
  <si>
    <t>WI211235414</t>
  </si>
  <si>
    <t>WI211235425</t>
  </si>
  <si>
    <t>201300019192</t>
  </si>
  <si>
    <t>MI2112367867</t>
  </si>
  <si>
    <t>WI211235466</t>
  </si>
  <si>
    <t>WI211235476</t>
  </si>
  <si>
    <t>WI211235477</t>
  </si>
  <si>
    <t>WI211235483</t>
  </si>
  <si>
    <t>WI211235492</t>
  </si>
  <si>
    <t>201330003104</t>
  </si>
  <si>
    <t>MI2112368664</t>
  </si>
  <si>
    <t>WI211235532</t>
  </si>
  <si>
    <t>WI211235538</t>
  </si>
  <si>
    <t>WI211235663</t>
  </si>
  <si>
    <t>MI2112370727</t>
  </si>
  <si>
    <t>WI211235665</t>
  </si>
  <si>
    <t>MI2112370786</t>
  </si>
  <si>
    <t>WI211235671</t>
  </si>
  <si>
    <t>MI2112370805</t>
  </si>
  <si>
    <t>WI21123573</t>
  </si>
  <si>
    <t>201300019938</t>
  </si>
  <si>
    <t>MI211236537</t>
  </si>
  <si>
    <t>WI21123574</t>
  </si>
  <si>
    <t>MI211235774</t>
  </si>
  <si>
    <t>WI211235808</t>
  </si>
  <si>
    <t>WI211235814</t>
  </si>
  <si>
    <t>201330004156</t>
  </si>
  <si>
    <t>MI2112372910</t>
  </si>
  <si>
    <t>WI211235817</t>
  </si>
  <si>
    <t>MI2112372921</t>
  </si>
  <si>
    <t>WI211235823</t>
  </si>
  <si>
    <t>MI2112372933</t>
  </si>
  <si>
    <t>WI211235842</t>
  </si>
  <si>
    <t>201330004129</t>
  </si>
  <si>
    <t>MI2112373270</t>
  </si>
  <si>
    <t>WI211235845</t>
  </si>
  <si>
    <t>MI2112373291</t>
  </si>
  <si>
    <t>WI211235914</t>
  </si>
  <si>
    <t>MI2112373949</t>
  </si>
  <si>
    <t>WI211235938</t>
  </si>
  <si>
    <t>MI2112373971</t>
  </si>
  <si>
    <t>WI211235961</t>
  </si>
  <si>
    <t>WI211235977</t>
  </si>
  <si>
    <t>WI211235984</t>
  </si>
  <si>
    <t>MI2112374665</t>
  </si>
  <si>
    <t>WI211235993</t>
  </si>
  <si>
    <t>WI211236015</t>
  </si>
  <si>
    <t>WI211236063</t>
  </si>
  <si>
    <t>201300020194</t>
  </si>
  <si>
    <t>MI2112375535</t>
  </si>
  <si>
    <t>WI211236070</t>
  </si>
  <si>
    <t>MI2112375603</t>
  </si>
  <si>
    <t>WI211236073</t>
  </si>
  <si>
    <t>MI2112375678</t>
  </si>
  <si>
    <t>WI211236081</t>
  </si>
  <si>
    <t>MI2112375689</t>
  </si>
  <si>
    <t>WI211236087</t>
  </si>
  <si>
    <t>MI2112375699</t>
  </si>
  <si>
    <t>WI211236092</t>
  </si>
  <si>
    <t>MI2112375711</t>
  </si>
  <si>
    <t>WI211236093</t>
  </si>
  <si>
    <t>MI2112375731</t>
  </si>
  <si>
    <t>WI211236098</t>
  </si>
  <si>
    <t>MI2112375744</t>
  </si>
  <si>
    <t>WI211236110</t>
  </si>
  <si>
    <t>MI2112375771</t>
  </si>
  <si>
    <t>WI211236116</t>
  </si>
  <si>
    <t>MI2112375782</t>
  </si>
  <si>
    <t>WI211236124</t>
  </si>
  <si>
    <t>MI2112375799</t>
  </si>
  <si>
    <t>WI211236129</t>
  </si>
  <si>
    <t>MI2112375827</t>
  </si>
  <si>
    <t>WI211236190</t>
  </si>
  <si>
    <t>201130012925</t>
  </si>
  <si>
    <t>MI2112376689</t>
  </si>
  <si>
    <t>WI211236279</t>
  </si>
  <si>
    <t>201300020170</t>
  </si>
  <si>
    <t>MI2112377206</t>
  </si>
  <si>
    <t>WI211236299</t>
  </si>
  <si>
    <t>MI2112377267</t>
  </si>
  <si>
    <t>WI211236669</t>
  </si>
  <si>
    <t>201300020219</t>
  </si>
  <si>
    <t>MI2112379165</t>
  </si>
  <si>
    <t>WI211236733</t>
  </si>
  <si>
    <t>201330004112</t>
  </si>
  <si>
    <t>MI2112380689</t>
  </si>
  <si>
    <t>WI211236795</t>
  </si>
  <si>
    <t>WI211236796</t>
  </si>
  <si>
    <t>WI211236798</t>
  </si>
  <si>
    <t>WI211236799</t>
  </si>
  <si>
    <t>MI2112382407</t>
  </si>
  <si>
    <t>WI211236810</t>
  </si>
  <si>
    <t>201110012264</t>
  </si>
  <si>
    <t>MI2112382725</t>
  </si>
  <si>
    <t>WI211236828</t>
  </si>
  <si>
    <t>WI211236841</t>
  </si>
  <si>
    <t>WI211236853</t>
  </si>
  <si>
    <t>201300020240</t>
  </si>
  <si>
    <t>MI2112383139</t>
  </si>
  <si>
    <t>WI21123691</t>
  </si>
  <si>
    <t>201300019986</t>
  </si>
  <si>
    <t>MI211237441</t>
  </si>
  <si>
    <t>WI211236917</t>
  </si>
  <si>
    <t>MI2112383338</t>
  </si>
  <si>
    <t>WI21123692</t>
  </si>
  <si>
    <t>MI211237462</t>
  </si>
  <si>
    <t>WI211236967</t>
  </si>
  <si>
    <t>MI2112383571</t>
  </si>
  <si>
    <t>WI21123705</t>
  </si>
  <si>
    <t>MI211237466</t>
  </si>
  <si>
    <t>WI21123706</t>
  </si>
  <si>
    <t>MI211237479</t>
  </si>
  <si>
    <t>WI211237065</t>
  </si>
  <si>
    <t>201300020220</t>
  </si>
  <si>
    <t>MI2112384082</t>
  </si>
  <si>
    <t>WI21123708</t>
  </si>
  <si>
    <t>MI211237485</t>
  </si>
  <si>
    <t>WI21123709</t>
  </si>
  <si>
    <t>MI211237504</t>
  </si>
  <si>
    <t>WI21123710</t>
  </si>
  <si>
    <t>MI211237589</t>
  </si>
  <si>
    <t>WI21123711</t>
  </si>
  <si>
    <t>MI211237553</t>
  </si>
  <si>
    <t>WI211237156</t>
  </si>
  <si>
    <t>WI211237161</t>
  </si>
  <si>
    <t>201340000478</t>
  </si>
  <si>
    <t>MI2112385246</t>
  </si>
  <si>
    <t>WI211237189</t>
  </si>
  <si>
    <t>201300020248</t>
  </si>
  <si>
    <t>MI2112385758</t>
  </si>
  <si>
    <t>WI211237232</t>
  </si>
  <si>
    <t>MI2112386829</t>
  </si>
  <si>
    <t>WI211237260</t>
  </si>
  <si>
    <t>201330004152</t>
  </si>
  <si>
    <t>MI2112387011</t>
  </si>
  <si>
    <t>WI211237263</t>
  </si>
  <si>
    <t>MI2112387209</t>
  </si>
  <si>
    <t>WI211237275</t>
  </si>
  <si>
    <t>201348000210</t>
  </si>
  <si>
    <t>MI2112387220</t>
  </si>
  <si>
    <t>WI211237281</t>
  </si>
  <si>
    <t>201300020241</t>
  </si>
  <si>
    <t>MI2112387752</t>
  </si>
  <si>
    <t>WI211237283</t>
  </si>
  <si>
    <t>MI2112387771</t>
  </si>
  <si>
    <t>WI211237286</t>
  </si>
  <si>
    <t>MI2112387893</t>
  </si>
  <si>
    <t>WI211237292</t>
  </si>
  <si>
    <t>MI2112388180</t>
  </si>
  <si>
    <t>WI211237300</t>
  </si>
  <si>
    <t>MI2112388194</t>
  </si>
  <si>
    <t>WI211237344</t>
  </si>
  <si>
    <t>WI211237363</t>
  </si>
  <si>
    <t>WI211237400</t>
  </si>
  <si>
    <t>WI211237409</t>
  </si>
  <si>
    <t>201130012935</t>
  </si>
  <si>
    <t>MI2112389511</t>
  </si>
  <si>
    <t>WI211237440</t>
  </si>
  <si>
    <t>WI211237444</t>
  </si>
  <si>
    <t>MI2112389756</t>
  </si>
  <si>
    <t>WI211237470</t>
  </si>
  <si>
    <t>WI211237493</t>
  </si>
  <si>
    <t>201110012265</t>
  </si>
  <si>
    <t>MI2112390534</t>
  </si>
  <si>
    <t>WI211237597</t>
  </si>
  <si>
    <t>WI211237601</t>
  </si>
  <si>
    <t>WI211237614</t>
  </si>
  <si>
    <t>201348000216</t>
  </si>
  <si>
    <t>MI2112391950</t>
  </si>
  <si>
    <t>WI211237634</t>
  </si>
  <si>
    <t>201308007910</t>
  </si>
  <si>
    <t>MI2112393775</t>
  </si>
  <si>
    <t>WI211237635</t>
  </si>
  <si>
    <t>201330003927</t>
  </si>
  <si>
    <t>MI2112393928</t>
  </si>
  <si>
    <t>WI211237648</t>
  </si>
  <si>
    <t>201130012891</t>
  </si>
  <si>
    <t>MI2112394307</t>
  </si>
  <si>
    <t>WI211237652</t>
  </si>
  <si>
    <t>MI2112394371</t>
  </si>
  <si>
    <t>WI211237653</t>
  </si>
  <si>
    <t>MI2112394377</t>
  </si>
  <si>
    <t>WI211237659</t>
  </si>
  <si>
    <t>MI2112394381</t>
  </si>
  <si>
    <t>WI211237669</t>
  </si>
  <si>
    <t>MI2112394387</t>
  </si>
  <si>
    <t>WI211237938</t>
  </si>
  <si>
    <t>201300020250</t>
  </si>
  <si>
    <t>MI2112396404</t>
  </si>
  <si>
    <t>WI211237951</t>
  </si>
  <si>
    <t>201130012928</t>
  </si>
  <si>
    <t>MI2112396645</t>
  </si>
  <si>
    <t>WI211238014</t>
  </si>
  <si>
    <t>201130012927</t>
  </si>
  <si>
    <t>MI2112397438</t>
  </si>
  <si>
    <t>WI21123819</t>
  </si>
  <si>
    <t>MI211238903</t>
  </si>
  <si>
    <t>WI211238258</t>
  </si>
  <si>
    <t>MI2112399985</t>
  </si>
  <si>
    <t>WI211238280</t>
  </si>
  <si>
    <t>MI2112400112</t>
  </si>
  <si>
    <t>WI211238290</t>
  </si>
  <si>
    <t>WI211238378</t>
  </si>
  <si>
    <t>WI211238390</t>
  </si>
  <si>
    <t>WI211238419</t>
  </si>
  <si>
    <t>MI2112402631</t>
  </si>
  <si>
    <t>WI211238423</t>
  </si>
  <si>
    <t>MI2112402633</t>
  </si>
  <si>
    <t>WI211238429</t>
  </si>
  <si>
    <t>MI2112402666</t>
  </si>
  <si>
    <t>WI211238435</t>
  </si>
  <si>
    <t>MI2112402671</t>
  </si>
  <si>
    <t>WI211238450</t>
  </si>
  <si>
    <t>WI211238452</t>
  </si>
  <si>
    <t>WI211238457</t>
  </si>
  <si>
    <t>WI211238586</t>
  </si>
  <si>
    <t>MI2112404848</t>
  </si>
  <si>
    <t>WI211238595</t>
  </si>
  <si>
    <t>MI2112404974</t>
  </si>
  <si>
    <t>WI211238622</t>
  </si>
  <si>
    <t>201308007945</t>
  </si>
  <si>
    <t>MI2112405451</t>
  </si>
  <si>
    <t>WI211238636</t>
  </si>
  <si>
    <t>201300020230</t>
  </si>
  <si>
    <t>MI2112405655</t>
  </si>
  <si>
    <t>WI211238646</t>
  </si>
  <si>
    <t>MI2112405947</t>
  </si>
  <si>
    <t>WI211238648</t>
  </si>
  <si>
    <t>MI2112405949</t>
  </si>
  <si>
    <t>WI21123866</t>
  </si>
  <si>
    <t>201330003742</t>
  </si>
  <si>
    <t>MI211239239</t>
  </si>
  <si>
    <t>WI211238721</t>
  </si>
  <si>
    <t>201330004175</t>
  </si>
  <si>
    <t>MI2112406650</t>
  </si>
  <si>
    <t>WI211238722</t>
  </si>
  <si>
    <t>MI2112406653</t>
  </si>
  <si>
    <t>WI211238734</t>
  </si>
  <si>
    <t>201300020098</t>
  </si>
  <si>
    <t>MI2112406866</t>
  </si>
  <si>
    <t>WI211238735</t>
  </si>
  <si>
    <t>MI2112406891</t>
  </si>
  <si>
    <t>WI211238757</t>
  </si>
  <si>
    <t>MI2112406913</t>
  </si>
  <si>
    <t>WI211238774</t>
  </si>
  <si>
    <t>MI2112406926</t>
  </si>
  <si>
    <t>WI211238869</t>
  </si>
  <si>
    <t>201330004155</t>
  </si>
  <si>
    <t>MI2112408618</t>
  </si>
  <si>
    <t>WI211238879</t>
  </si>
  <si>
    <t>MI2112408624</t>
  </si>
  <si>
    <t>WI211238884</t>
  </si>
  <si>
    <t>MI2112408740</t>
  </si>
  <si>
    <t>WI211238914</t>
  </si>
  <si>
    <t>201300020265</t>
  </si>
  <si>
    <t>MI2112409325</t>
  </si>
  <si>
    <t>WI211238932</t>
  </si>
  <si>
    <t>MI2112409604</t>
  </si>
  <si>
    <t>WI211238967</t>
  </si>
  <si>
    <t>201100014331</t>
  </si>
  <si>
    <t>MI2112410331</t>
  </si>
  <si>
    <t>WI211238968</t>
  </si>
  <si>
    <t>MI2112410360</t>
  </si>
  <si>
    <t>WI21123902</t>
  </si>
  <si>
    <t>MI211238918</t>
  </si>
  <si>
    <t>WI211239036</t>
  </si>
  <si>
    <t>201330004111</t>
  </si>
  <si>
    <t>MI2112411287</t>
  </si>
  <si>
    <t>WI211239074</t>
  </si>
  <si>
    <t>201300020243</t>
  </si>
  <si>
    <t>MI2112411796</t>
  </si>
  <si>
    <t>WI21123908</t>
  </si>
  <si>
    <t>201308007873</t>
  </si>
  <si>
    <t>MI211239353</t>
  </si>
  <si>
    <t>WI21123923</t>
  </si>
  <si>
    <t>201110012222</t>
  </si>
  <si>
    <t>MI211239609</t>
  </si>
  <si>
    <t>WI21123940</t>
  </si>
  <si>
    <t>MI211239627</t>
  </si>
  <si>
    <t>WI21123957</t>
  </si>
  <si>
    <t>MI211239681</t>
  </si>
  <si>
    <t>WI211239602</t>
  </si>
  <si>
    <t>WI211239603</t>
  </si>
  <si>
    <t>WI211239604</t>
  </si>
  <si>
    <t>WI211239606</t>
  </si>
  <si>
    <t>WI211239608</t>
  </si>
  <si>
    <t>WI211239609</t>
  </si>
  <si>
    <t>WI211239611</t>
  </si>
  <si>
    <t>WI211239612</t>
  </si>
  <si>
    <t>WI211239614</t>
  </si>
  <si>
    <t>WI21123962</t>
  </si>
  <si>
    <t>201110012223</t>
  </si>
  <si>
    <t>MI211239878</t>
  </si>
  <si>
    <t>WI211239631</t>
  </si>
  <si>
    <t>WI211239632</t>
  </si>
  <si>
    <t>WI211239633</t>
  </si>
  <si>
    <t>WI211239634</t>
  </si>
  <si>
    <t>WI211239635</t>
  </si>
  <si>
    <t>WI211239637</t>
  </si>
  <si>
    <t>WI211239638</t>
  </si>
  <si>
    <t>WI211239639</t>
  </si>
  <si>
    <t>WI211239643</t>
  </si>
  <si>
    <t>WI211239727</t>
  </si>
  <si>
    <t>MI2112420098</t>
  </si>
  <si>
    <t>WI21123983</t>
  </si>
  <si>
    <t>MI211240016</t>
  </si>
  <si>
    <t>WI21123991</t>
  </si>
  <si>
    <t>MI211239944</t>
  </si>
  <si>
    <t>WI211240073</t>
  </si>
  <si>
    <t>201300020261</t>
  </si>
  <si>
    <t>MI2112424387</t>
  </si>
  <si>
    <t>WI211240086</t>
  </si>
  <si>
    <t>MI2112424420</t>
  </si>
  <si>
    <t>WI211240109</t>
  </si>
  <si>
    <t>MI2112425034</t>
  </si>
  <si>
    <t>WI211240117</t>
  </si>
  <si>
    <t>MI2112425122</t>
  </si>
  <si>
    <t>WI211240118</t>
  </si>
  <si>
    <t>MI2112425137</t>
  </si>
  <si>
    <t>WI211240159</t>
  </si>
  <si>
    <t>201330004109</t>
  </si>
  <si>
    <t>MI2112425436</t>
  </si>
  <si>
    <t>WI211240258</t>
  </si>
  <si>
    <t>201340000467</t>
  </si>
  <si>
    <t>MI2112426619</t>
  </si>
  <si>
    <t>WI211240312</t>
  </si>
  <si>
    <t>201340000480</t>
  </si>
  <si>
    <t>MI2112427095</t>
  </si>
  <si>
    <t>Prajakta Jagannath Mane</t>
  </si>
  <si>
    <t>WI211240339</t>
  </si>
  <si>
    <t>WI211240361</t>
  </si>
  <si>
    <t>201330004126</t>
  </si>
  <si>
    <t>MI2112427627</t>
  </si>
  <si>
    <t>WI211240364</t>
  </si>
  <si>
    <t>MI2112427642</t>
  </si>
  <si>
    <t>WI211240367</t>
  </si>
  <si>
    <t>WI211240371</t>
  </si>
  <si>
    <t>MI2112427663</t>
  </si>
  <si>
    <t>WI211240372</t>
  </si>
  <si>
    <t>WI211240392</t>
  </si>
  <si>
    <t>WI211240406</t>
  </si>
  <si>
    <t>WI211240419</t>
  </si>
  <si>
    <t>201330004168</t>
  </si>
  <si>
    <t>MI2112428561</t>
  </si>
  <si>
    <t>WI211240521</t>
  </si>
  <si>
    <t>201130012922</t>
  </si>
  <si>
    <t>MI2112429535</t>
  </si>
  <si>
    <t>WI211240611</t>
  </si>
  <si>
    <t>201100014330</t>
  </si>
  <si>
    <t>MI2112430474</t>
  </si>
  <si>
    <t>WI211240626</t>
  </si>
  <si>
    <t>MI2112430517</t>
  </si>
  <si>
    <t>WI211240630</t>
  </si>
  <si>
    <t>MI2112430652</t>
  </si>
  <si>
    <t>WI211240631</t>
  </si>
  <si>
    <t>MI2112430752</t>
  </si>
  <si>
    <t>WI211240634</t>
  </si>
  <si>
    <t>MI2112430767</t>
  </si>
  <si>
    <t>WI211240730</t>
  </si>
  <si>
    <t>MI2112431713</t>
  </si>
  <si>
    <t>WI211240771</t>
  </si>
  <si>
    <t>201300020233</t>
  </si>
  <si>
    <t>MI2112432107</t>
  </si>
  <si>
    <t>WI21124081</t>
  </si>
  <si>
    <t>MI211241144</t>
  </si>
  <si>
    <t>WI211240812</t>
  </si>
  <si>
    <t>MI2112432293</t>
  </si>
  <si>
    <t>WI211240823</t>
  </si>
  <si>
    <t>MI2112432301</t>
  </si>
  <si>
    <t>WI211240879</t>
  </si>
  <si>
    <t>MI2112433080</t>
  </si>
  <si>
    <t>WI211240901</t>
  </si>
  <si>
    <t>201300020263</t>
  </si>
  <si>
    <t>MI2112433200</t>
  </si>
  <si>
    <t>WI211240904</t>
  </si>
  <si>
    <t>MI2112433211</t>
  </si>
  <si>
    <t>WI211240910</t>
  </si>
  <si>
    <t>MI2112433208</t>
  </si>
  <si>
    <t>WI21124093</t>
  </si>
  <si>
    <t>WI211241386</t>
  </si>
  <si>
    <t>201300020157</t>
  </si>
  <si>
    <t>MI2112437648</t>
  </si>
  <si>
    <t>WI211241449</t>
  </si>
  <si>
    <t>201300020252</t>
  </si>
  <si>
    <t>MI2112438212</t>
  </si>
  <si>
    <t>WI211241454</t>
  </si>
  <si>
    <t>MI2112438232</t>
  </si>
  <si>
    <t>WI211241464</t>
  </si>
  <si>
    <t>MI2112438318</t>
  </si>
  <si>
    <t>WI211241476</t>
  </si>
  <si>
    <t>MI2112438368</t>
  </si>
  <si>
    <t>WI211241501</t>
  </si>
  <si>
    <t>MI2112438399</t>
  </si>
  <si>
    <t>WI21124154</t>
  </si>
  <si>
    <t>201330015549</t>
  </si>
  <si>
    <t>MI211242646</t>
  </si>
  <si>
    <t>WI211241588</t>
  </si>
  <si>
    <t>MI2112439041</t>
  </si>
  <si>
    <t>WI211241751</t>
  </si>
  <si>
    <t>MI2112441282</t>
  </si>
  <si>
    <t>WI211241769</t>
  </si>
  <si>
    <t>MI2112441457</t>
  </si>
  <si>
    <t>WI211242150</t>
  </si>
  <si>
    <t>201308007926</t>
  </si>
  <si>
    <t>MI2112444407</t>
  </si>
  <si>
    <t>WI211242178</t>
  </si>
  <si>
    <t>201340000482</t>
  </si>
  <si>
    <t>MI2112444645</t>
  </si>
  <si>
    <t>WI211242244</t>
  </si>
  <si>
    <t>201340000491</t>
  </si>
  <si>
    <t>MI2112445033</t>
  </si>
  <si>
    <t>WI211242272</t>
  </si>
  <si>
    <t>201100014307</t>
  </si>
  <si>
    <t>MI2112445103</t>
  </si>
  <si>
    <t>WI211242277</t>
  </si>
  <si>
    <t>201300020225</t>
  </si>
  <si>
    <t>MI2112445135</t>
  </si>
  <si>
    <t>WI21124228</t>
  </si>
  <si>
    <t>201330003985</t>
  </si>
  <si>
    <t>MI211243953</t>
  </si>
  <si>
    <t>WI211242285</t>
  </si>
  <si>
    <t>MI2112445136</t>
  </si>
  <si>
    <t>WI211242291</t>
  </si>
  <si>
    <t>MI2112445138</t>
  </si>
  <si>
    <t>WI211242305</t>
  </si>
  <si>
    <t>MI2112445148</t>
  </si>
  <si>
    <t>WI211242308</t>
  </si>
  <si>
    <t>MI2112445161</t>
  </si>
  <si>
    <t>WI211242332</t>
  </si>
  <si>
    <t>201340000484</t>
  </si>
  <si>
    <t>MI2112445447</t>
  </si>
  <si>
    <t>WI211242356</t>
  </si>
  <si>
    <t>201308007917</t>
  </si>
  <si>
    <t>MI2112446090</t>
  </si>
  <si>
    <t>WI211242433</t>
  </si>
  <si>
    <t>201330004199</t>
  </si>
  <si>
    <t>MI2112447179</t>
  </si>
  <si>
    <t>WI211242465</t>
  </si>
  <si>
    <t>201330004171</t>
  </si>
  <si>
    <t>MI2112447747</t>
  </si>
  <si>
    <t>WI211242476</t>
  </si>
  <si>
    <t>MI2112447866</t>
  </si>
  <si>
    <t>WI211242513</t>
  </si>
  <si>
    <t>MI2112447903</t>
  </si>
  <si>
    <t>WI211242516</t>
  </si>
  <si>
    <t>MI2112447954</t>
  </si>
  <si>
    <t>WI211243194</t>
  </si>
  <si>
    <t>MI2112454949</t>
  </si>
  <si>
    <t>WI211243329</t>
  </si>
  <si>
    <t>WI211243382</t>
  </si>
  <si>
    <t>201130012933</t>
  </si>
  <si>
    <t>MI2112457838</t>
  </si>
  <si>
    <t>WI211243422</t>
  </si>
  <si>
    <t>WI211243430</t>
  </si>
  <si>
    <t>WI211243439</t>
  </si>
  <si>
    <t>WI211243444</t>
  </si>
  <si>
    <t>WI211243628</t>
  </si>
  <si>
    <t>201308007949</t>
  </si>
  <si>
    <t>MI2112460568</t>
  </si>
  <si>
    <t>WI211243653</t>
  </si>
  <si>
    <t>201348000194</t>
  </si>
  <si>
    <t>MI2112460760</t>
  </si>
  <si>
    <t>WI211243655</t>
  </si>
  <si>
    <t>201330003720</t>
  </si>
  <si>
    <t>MI2112460989</t>
  </si>
  <si>
    <t>WI211243753</t>
  </si>
  <si>
    <t>201100014333</t>
  </si>
  <si>
    <t>MI2112462092</t>
  </si>
  <si>
    <t>WI211243771</t>
  </si>
  <si>
    <t>201348000221</t>
  </si>
  <si>
    <t>MI2112462498</t>
  </si>
  <si>
    <t>WI211243815</t>
  </si>
  <si>
    <t>201308007909</t>
  </si>
  <si>
    <t>MI2112463110</t>
  </si>
  <si>
    <t>WI211243884</t>
  </si>
  <si>
    <t>201308007922</t>
  </si>
  <si>
    <t>MI2112463714</t>
  </si>
  <si>
    <t>WI211243925</t>
  </si>
  <si>
    <t>201308007951</t>
  </si>
  <si>
    <t>MI2112464198</t>
  </si>
  <si>
    <t>WI211243967</t>
  </si>
  <si>
    <t>201300020299</t>
  </si>
  <si>
    <t>MI2112464981</t>
  </si>
  <si>
    <t>WI211243998</t>
  </si>
  <si>
    <t>201348000213</t>
  </si>
  <si>
    <t>MI2112465510</t>
  </si>
  <si>
    <t>WI211244049</t>
  </si>
  <si>
    <t>201130012911</t>
  </si>
  <si>
    <t>MI2112466091</t>
  </si>
  <si>
    <t>WI211244106</t>
  </si>
  <si>
    <t>MI2112466996</t>
  </si>
  <si>
    <t>WI211244133</t>
  </si>
  <si>
    <t>WI211244135</t>
  </si>
  <si>
    <t>WI211244161</t>
  </si>
  <si>
    <t>WI211244164</t>
  </si>
  <si>
    <t>WI211244166</t>
  </si>
  <si>
    <t>WI211244171</t>
  </si>
  <si>
    <t>WI211244172</t>
  </si>
  <si>
    <t>WI211244177</t>
  </si>
  <si>
    <t>WI211244179</t>
  </si>
  <si>
    <t>WI211244180</t>
  </si>
  <si>
    <t>WI211244181</t>
  </si>
  <si>
    <t>WI211244182</t>
  </si>
  <si>
    <t>WI211244183</t>
  </si>
  <si>
    <t>WI211244186</t>
  </si>
  <si>
    <t>WI211244187</t>
  </si>
  <si>
    <t>WI211244197</t>
  </si>
  <si>
    <t>WI211244199</t>
  </si>
  <si>
    <t>WI211244226</t>
  </si>
  <si>
    <t>WI211244229</t>
  </si>
  <si>
    <t>WI211244238</t>
  </si>
  <si>
    <t>WI211244241</t>
  </si>
  <si>
    <t>WI211244243</t>
  </si>
  <si>
    <t>WI211244252</t>
  </si>
  <si>
    <t>WI211244283</t>
  </si>
  <si>
    <t>WI211244296</t>
  </si>
  <si>
    <t>WI211244316</t>
  </si>
  <si>
    <t>MI2112469428</t>
  </si>
  <si>
    <t>WI211244317</t>
  </si>
  <si>
    <t>MI2112469439</t>
  </si>
  <si>
    <t>WI211244750</t>
  </si>
  <si>
    <t>201330004070</t>
  </si>
  <si>
    <t>MI2112473607</t>
  </si>
  <si>
    <t>WI211244871</t>
  </si>
  <si>
    <t>201110012267</t>
  </si>
  <si>
    <t>MI2112475488</t>
  </si>
  <si>
    <t>WI21124488</t>
  </si>
  <si>
    <t>201300019948</t>
  </si>
  <si>
    <t>MI211246340</t>
  </si>
  <si>
    <t>WI211244904</t>
  </si>
  <si>
    <t>201300020168</t>
  </si>
  <si>
    <t>MI2112476114</t>
  </si>
  <si>
    <t>WI211244924</t>
  </si>
  <si>
    <t>MI2112476511</t>
  </si>
  <si>
    <t>WI211245036</t>
  </si>
  <si>
    <t>201130012943</t>
  </si>
  <si>
    <t>MI2112477282</t>
  </si>
  <si>
    <t>WI211245049</t>
  </si>
  <si>
    <t>201300020255</t>
  </si>
  <si>
    <t>MI2112477627</t>
  </si>
  <si>
    <t>WI211245050</t>
  </si>
  <si>
    <t>MI2112477637</t>
  </si>
  <si>
    <t>WI21124525</t>
  </si>
  <si>
    <t>201330003813</t>
  </si>
  <si>
    <t>MI211247146</t>
  </si>
  <si>
    <t>WI211245279</t>
  </si>
  <si>
    <t>201300020309</t>
  </si>
  <si>
    <t>MI2112479731</t>
  </si>
  <si>
    <t>WI211245285</t>
  </si>
  <si>
    <t>MI2112479757</t>
  </si>
  <si>
    <t>WI21124529</t>
  </si>
  <si>
    <t>MI211247134</t>
  </si>
  <si>
    <t>WI211245314</t>
  </si>
  <si>
    <t>201330004212</t>
  </si>
  <si>
    <t>MI2112480401</t>
  </si>
  <si>
    <t>WI211245315</t>
  </si>
  <si>
    <t>MI2112480415</t>
  </si>
  <si>
    <t>WI211245345</t>
  </si>
  <si>
    <t>201330004118</t>
  </si>
  <si>
    <t>MI2112480529</t>
  </si>
  <si>
    <t>WI211245352</t>
  </si>
  <si>
    <t>MI2112480556</t>
  </si>
  <si>
    <t>WI211245353</t>
  </si>
  <si>
    <t>MI2112480584</t>
  </si>
  <si>
    <t>WI211245398</t>
  </si>
  <si>
    <t>201308007953</t>
  </si>
  <si>
    <t>MI2112481034</t>
  </si>
  <si>
    <t>WI211245461</t>
  </si>
  <si>
    <t>MI2112481606</t>
  </si>
  <si>
    <t>WI211245503</t>
  </si>
  <si>
    <t>201130012931</t>
  </si>
  <si>
    <t>MI2112481867</t>
  </si>
  <si>
    <t>WI211245529</t>
  </si>
  <si>
    <t>MI2112481908</t>
  </si>
  <si>
    <t>WI211245535</t>
  </si>
  <si>
    <t>MI2112481916</t>
  </si>
  <si>
    <t>WI211245538</t>
  </si>
  <si>
    <t>MI2112481940</t>
  </si>
  <si>
    <t>WI211245566</t>
  </si>
  <si>
    <t>201308007925</t>
  </si>
  <si>
    <t>MI2112482058</t>
  </si>
  <si>
    <t>WI211245603</t>
  </si>
  <si>
    <t>201300020302</t>
  </si>
  <si>
    <t>MI2112482609</t>
  </si>
  <si>
    <t>WI211245625</t>
  </si>
  <si>
    <t>201110012270</t>
  </si>
  <si>
    <t>MI2112483533</t>
  </si>
  <si>
    <t>WI211245630</t>
  </si>
  <si>
    <t>MI2112483536</t>
  </si>
  <si>
    <t>WI211245633</t>
  </si>
  <si>
    <t>MI2112483542</t>
  </si>
  <si>
    <t>WI211245639</t>
  </si>
  <si>
    <t>201300020229</t>
  </si>
  <si>
    <t>MI2112483689</t>
  </si>
  <si>
    <t>WI211245679</t>
  </si>
  <si>
    <t>MI2112483732</t>
  </si>
  <si>
    <t>WI211245693</t>
  </si>
  <si>
    <t>MI2112483752</t>
  </si>
  <si>
    <t>WI211245711</t>
  </si>
  <si>
    <t>MI2112483877</t>
  </si>
  <si>
    <t>WI211245771</t>
  </si>
  <si>
    <t>MI2112484395</t>
  </si>
  <si>
    <t>WI211245773</t>
  </si>
  <si>
    <t>MI2112484417</t>
  </si>
  <si>
    <t>WI211245774</t>
  </si>
  <si>
    <t>MI2112484440</t>
  </si>
  <si>
    <t>WI211245781</t>
  </si>
  <si>
    <t>MI2112484723</t>
  </si>
  <si>
    <t>WI211245830</t>
  </si>
  <si>
    <t>201300020172</t>
  </si>
  <si>
    <t>MI2112485988</t>
  </si>
  <si>
    <t>WI211245938</t>
  </si>
  <si>
    <t>MI2112486727</t>
  </si>
  <si>
    <t>WI21124604</t>
  </si>
  <si>
    <t>201300019644</t>
  </si>
  <si>
    <t>MI211247611</t>
  </si>
  <si>
    <t>WI211246194</t>
  </si>
  <si>
    <t>201330004092</t>
  </si>
  <si>
    <t>MI2112489092</t>
  </si>
  <si>
    <t>WI211246203</t>
  </si>
  <si>
    <t>MI2112489150</t>
  </si>
  <si>
    <t>WI211246208</t>
  </si>
  <si>
    <t>MI2112489161</t>
  </si>
  <si>
    <t>WI211246359</t>
  </si>
  <si>
    <t>201300020290</t>
  </si>
  <si>
    <t>MI2112490601</t>
  </si>
  <si>
    <t>WI211246412</t>
  </si>
  <si>
    <t>201130012883</t>
  </si>
  <si>
    <t>MI2112491612</t>
  </si>
  <si>
    <t>WI21124642</t>
  </si>
  <si>
    <t>MI211247657</t>
  </si>
  <si>
    <t>WI211246427</t>
  </si>
  <si>
    <t>MI2112491660</t>
  </si>
  <si>
    <t>WI211246446</t>
  </si>
  <si>
    <t>MI2112491954</t>
  </si>
  <si>
    <t>WI211246450</t>
  </si>
  <si>
    <t>MI2112491974</t>
  </si>
  <si>
    <t>WI211246457</t>
  </si>
  <si>
    <t>MI2112491993</t>
  </si>
  <si>
    <t>WI211246500</t>
  </si>
  <si>
    <t>201300020287</t>
  </si>
  <si>
    <t>MI2112492481</t>
  </si>
  <si>
    <t>WI211246629</t>
  </si>
  <si>
    <t>WI211246632</t>
  </si>
  <si>
    <t>MI2112494193</t>
  </si>
  <si>
    <t>WI211246634</t>
  </si>
  <si>
    <t>MI2112494201</t>
  </si>
  <si>
    <t>WI211246704</t>
  </si>
  <si>
    <t>WI211246732</t>
  </si>
  <si>
    <t>WI211246977</t>
  </si>
  <si>
    <t>WI211247198</t>
  </si>
  <si>
    <t>201300020251</t>
  </si>
  <si>
    <t>MI2112499645</t>
  </si>
  <si>
    <t>WI211247357</t>
  </si>
  <si>
    <t>201308007948</t>
  </si>
  <si>
    <t>MI2112500971</t>
  </si>
  <si>
    <t>WI211247539</t>
  </si>
  <si>
    <t>WI211247578</t>
  </si>
  <si>
    <t>201300020292</t>
  </si>
  <si>
    <t>MI2112503609</t>
  </si>
  <si>
    <t>WI211247661</t>
  </si>
  <si>
    <t>WI211247704</t>
  </si>
  <si>
    <t>WI211247734</t>
  </si>
  <si>
    <t>201300020291</t>
  </si>
  <si>
    <t>MI2112504714</t>
  </si>
  <si>
    <t>WI211247751</t>
  </si>
  <si>
    <t>WI211247767</t>
  </si>
  <si>
    <t>WI211247801</t>
  </si>
  <si>
    <t>201330004200</t>
  </si>
  <si>
    <t>MI2112505186</t>
  </si>
  <si>
    <t>WI211247814</t>
  </si>
  <si>
    <t>201300020202</t>
  </si>
  <si>
    <t>MI2112505392</t>
  </si>
  <si>
    <t>WI211247854</t>
  </si>
  <si>
    <t>MI2112505893</t>
  </si>
  <si>
    <t>WI211247882</t>
  </si>
  <si>
    <t>201300020269</t>
  </si>
  <si>
    <t>MI2112506158</t>
  </si>
  <si>
    <t>WI211247925</t>
  </si>
  <si>
    <t>MI2112506517</t>
  </si>
  <si>
    <t>WI211247931</t>
  </si>
  <si>
    <t>MI2112506525</t>
  </si>
  <si>
    <t>WI211247982</t>
  </si>
  <si>
    <t>WI211247991</t>
  </si>
  <si>
    <t>WI211247995</t>
  </si>
  <si>
    <t>WI211247999</t>
  </si>
  <si>
    <t>WI211248009</t>
  </si>
  <si>
    <t>WI211248048</t>
  </si>
  <si>
    <t>201330004230</t>
  </si>
  <si>
    <t>MI2112507774</t>
  </si>
  <si>
    <t>WI211248090</t>
  </si>
  <si>
    <t>MI2112508823</t>
  </si>
  <si>
    <t>WI211248154</t>
  </si>
  <si>
    <t>201130012957</t>
  </si>
  <si>
    <t>MI2112509324</t>
  </si>
  <si>
    <t>WI21124819</t>
  </si>
  <si>
    <t>201300019311</t>
  </si>
  <si>
    <t>MI211249711</t>
  </si>
  <si>
    <t>WI21124826</t>
  </si>
  <si>
    <t>MI211249531</t>
  </si>
  <si>
    <t>WI211248335</t>
  </si>
  <si>
    <t>201100014344</t>
  </si>
  <si>
    <t>MI2112510707</t>
  </si>
  <si>
    <t>WI211248340</t>
  </si>
  <si>
    <t>MI2112510732</t>
  </si>
  <si>
    <t>WI211248368</t>
  </si>
  <si>
    <t>201308007929</t>
  </si>
  <si>
    <t>MI2112511295</t>
  </si>
  <si>
    <t>WI211248580</t>
  </si>
  <si>
    <t>201340000487</t>
  </si>
  <si>
    <t>MI2112513855</t>
  </si>
  <si>
    <t>WI211248633</t>
  </si>
  <si>
    <t>201300020247</t>
  </si>
  <si>
    <t>MI2112514473</t>
  </si>
  <si>
    <t>WI211248664</t>
  </si>
  <si>
    <t>201300020271</t>
  </si>
  <si>
    <t>MI2112514871</t>
  </si>
  <si>
    <t>WI211248676</t>
  </si>
  <si>
    <t>201300020193</t>
  </si>
  <si>
    <t>MI2112515093</t>
  </si>
  <si>
    <t>WI211248729</t>
  </si>
  <si>
    <t>201300020341</t>
  </si>
  <si>
    <t>MI2112515731</t>
  </si>
  <si>
    <t>WI211248736</t>
  </si>
  <si>
    <t>201300020326</t>
  </si>
  <si>
    <t>MI2112515883</t>
  </si>
  <si>
    <t>WI211248761</t>
  </si>
  <si>
    <t>MI2112516229</t>
  </si>
  <si>
    <t>WI211248764</t>
  </si>
  <si>
    <t>201300019607</t>
  </si>
  <si>
    <t>MI2112516300</t>
  </si>
  <si>
    <t>WI211248774</t>
  </si>
  <si>
    <t>201300020323</t>
  </si>
  <si>
    <t>MI2112516456</t>
  </si>
  <si>
    <t>WI211248775</t>
  </si>
  <si>
    <t>MI2112516458</t>
  </si>
  <si>
    <t>WI211248777</t>
  </si>
  <si>
    <t>MI2112516462</t>
  </si>
  <si>
    <t>WI211248806</t>
  </si>
  <si>
    <t>MI2112516972</t>
  </si>
  <si>
    <t>WI211248815</t>
  </si>
  <si>
    <t>WI211248816</t>
  </si>
  <si>
    <t>Sanjana Uttekar</t>
  </si>
  <si>
    <t>WI211248819</t>
  </si>
  <si>
    <t>WI211248820</t>
  </si>
  <si>
    <t>WI211248821</t>
  </si>
  <si>
    <t>Devendra Naidu</t>
  </si>
  <si>
    <t>WI211248822</t>
  </si>
  <si>
    <t>WI211248823</t>
  </si>
  <si>
    <t>WI211248826</t>
  </si>
  <si>
    <t>WI211248834</t>
  </si>
  <si>
    <t>WI211248835</t>
  </si>
  <si>
    <t>WI211248837</t>
  </si>
  <si>
    <t>WI211248841</t>
  </si>
  <si>
    <t>WI211248844</t>
  </si>
  <si>
    <t>WI211248845</t>
  </si>
  <si>
    <t>WI211248846</t>
  </si>
  <si>
    <t>WI211248847</t>
  </si>
  <si>
    <t>WI211248848</t>
  </si>
  <si>
    <t>WI211248849</t>
  </si>
  <si>
    <t>WI211248850</t>
  </si>
  <si>
    <t>WI211248853</t>
  </si>
  <si>
    <t>WI211248854</t>
  </si>
  <si>
    <t>WI211248858</t>
  </si>
  <si>
    <t>WI211248859</t>
  </si>
  <si>
    <t>WI21124886</t>
  </si>
  <si>
    <t>201330003986</t>
  </si>
  <si>
    <t>MI211250473</t>
  </si>
  <si>
    <t>WI211248860</t>
  </si>
  <si>
    <t>WI211249013</t>
  </si>
  <si>
    <t>MI2112519076</t>
  </si>
  <si>
    <t>WI211249021</t>
  </si>
  <si>
    <t>MI2112519083</t>
  </si>
  <si>
    <t>WI21124906</t>
  </si>
  <si>
    <t>201308007719</t>
  </si>
  <si>
    <t>MI211251067</t>
  </si>
  <si>
    <t>WI211249467</t>
  </si>
  <si>
    <t>MI2112522956</t>
  </si>
  <si>
    <t>WI211249472</t>
  </si>
  <si>
    <t>MI2112522968</t>
  </si>
  <si>
    <t>WI211249488</t>
  </si>
  <si>
    <t>201340000493</t>
  </si>
  <si>
    <t>MI2112523172</t>
  </si>
  <si>
    <t>WI211249505</t>
  </si>
  <si>
    <t>WI211249639</t>
  </si>
  <si>
    <t>201300020266</t>
  </si>
  <si>
    <t>MI2112524735</t>
  </si>
  <si>
    <t>WI211249652</t>
  </si>
  <si>
    <t>WI211249661</t>
  </si>
  <si>
    <t>MI2112525061</t>
  </si>
  <si>
    <t>WI211249665</t>
  </si>
  <si>
    <t>MI2112525126</t>
  </si>
  <si>
    <t>WI211249668</t>
  </si>
  <si>
    <t>MI2112525133</t>
  </si>
  <si>
    <t>WI211249675</t>
  </si>
  <si>
    <t>MI2112525192</t>
  </si>
  <si>
    <t>WI211249712</t>
  </si>
  <si>
    <t>201300020300</t>
  </si>
  <si>
    <t>MI2112525506</t>
  </si>
  <si>
    <t>WI211249784</t>
  </si>
  <si>
    <t>WI211249827</t>
  </si>
  <si>
    <t>201300020333</t>
  </si>
  <si>
    <t>MI2112526687</t>
  </si>
  <si>
    <t>WI211249837</t>
  </si>
  <si>
    <t>MI2112526701</t>
  </si>
  <si>
    <t>WI211249854</t>
  </si>
  <si>
    <t>201300020334</t>
  </si>
  <si>
    <t>MI2112527064</t>
  </si>
  <si>
    <t>WI211249862</t>
  </si>
  <si>
    <t>MI2112527229</t>
  </si>
  <si>
    <t>WI211250037</t>
  </si>
  <si>
    <t>201130012955</t>
  </si>
  <si>
    <t>MI2112528504</t>
  </si>
  <si>
    <t>WI211250052</t>
  </si>
  <si>
    <t>201300020298</t>
  </si>
  <si>
    <t>MI2112528596</t>
  </si>
  <si>
    <t>WI211250140</t>
  </si>
  <si>
    <t>MI2112529173</t>
  </si>
  <si>
    <t>WI211250162</t>
  </si>
  <si>
    <t>MI2112529978</t>
  </si>
  <si>
    <t>WI211250181</t>
  </si>
  <si>
    <t>MI2112529983</t>
  </si>
  <si>
    <t>WI211250188</t>
  </si>
  <si>
    <t>MI2112529985</t>
  </si>
  <si>
    <t>WI21125031</t>
  </si>
  <si>
    <t>201300020009</t>
  </si>
  <si>
    <t>MI211252336</t>
  </si>
  <si>
    <t>WI211250328</t>
  </si>
  <si>
    <t>201300020331</t>
  </si>
  <si>
    <t>MI2112531142</t>
  </si>
  <si>
    <t>WI211250337</t>
  </si>
  <si>
    <t>WI211250345</t>
  </si>
  <si>
    <t>WI211250379</t>
  </si>
  <si>
    <t>WI211250386</t>
  </si>
  <si>
    <t>WI211250398</t>
  </si>
  <si>
    <t>201330004222</t>
  </si>
  <si>
    <t>MI2112532585</t>
  </si>
  <si>
    <t>WI21125040</t>
  </si>
  <si>
    <t>MI211252353</t>
  </si>
  <si>
    <t>WI211250403</t>
  </si>
  <si>
    <t>MI2112532588</t>
  </si>
  <si>
    <t>WI211250414</t>
  </si>
  <si>
    <t>MI2112532590</t>
  </si>
  <si>
    <t>WI211250427</t>
  </si>
  <si>
    <t>MI2112532605</t>
  </si>
  <si>
    <t>WI21125043</t>
  </si>
  <si>
    <t>MI211252378</t>
  </si>
  <si>
    <t>WI211250448</t>
  </si>
  <si>
    <t>201110012291</t>
  </si>
  <si>
    <t>MI2112533113</t>
  </si>
  <si>
    <t>WI211250515</t>
  </si>
  <si>
    <t>MI2112534043</t>
  </si>
  <si>
    <t>WI21125055</t>
  </si>
  <si>
    <t>MI211252395</t>
  </si>
  <si>
    <t>WI21125057</t>
  </si>
  <si>
    <t>MI211252310</t>
  </si>
  <si>
    <t>WI21125061</t>
  </si>
  <si>
    <t>MI211252414</t>
  </si>
  <si>
    <t>WI211250669</t>
  </si>
  <si>
    <t>MI2112535416</t>
  </si>
  <si>
    <t>WI211250767</t>
  </si>
  <si>
    <t>201308007966</t>
  </si>
  <si>
    <t>MI2112535895</t>
  </si>
  <si>
    <t>WI211250934</t>
  </si>
  <si>
    <t>MI2112537873</t>
  </si>
  <si>
    <t>WI21125094</t>
  </si>
  <si>
    <t>201330003999</t>
  </si>
  <si>
    <t>MI211252655</t>
  </si>
  <si>
    <t>WI211251071</t>
  </si>
  <si>
    <t>201330004223</t>
  </si>
  <si>
    <t>MI2112538699</t>
  </si>
  <si>
    <t>WI211251082</t>
  </si>
  <si>
    <t>201130012953</t>
  </si>
  <si>
    <t>MI2112538829</t>
  </si>
  <si>
    <t>WI211251096</t>
  </si>
  <si>
    <t>MI2112538964</t>
  </si>
  <si>
    <t>WI211251264</t>
  </si>
  <si>
    <t>201300020336</t>
  </si>
  <si>
    <t>MI2112538968</t>
  </si>
  <si>
    <t>WI21125132</t>
  </si>
  <si>
    <t>201330003988</t>
  </si>
  <si>
    <t>MI211253399</t>
  </si>
  <si>
    <t>WI211251321</t>
  </si>
  <si>
    <t>MI2112539028</t>
  </si>
  <si>
    <t>WI21125133</t>
  </si>
  <si>
    <t>MI211253452</t>
  </si>
  <si>
    <t>WI21125134</t>
  </si>
  <si>
    <t>MI211253443</t>
  </si>
  <si>
    <t>WI211251348</t>
  </si>
  <si>
    <t>201300019934</t>
  </si>
  <si>
    <t>MI2112539094</t>
  </si>
  <si>
    <t>WI211251373</t>
  </si>
  <si>
    <t>MI2112539184</t>
  </si>
  <si>
    <t>WI211251389</t>
  </si>
  <si>
    <t>MI2112539233</t>
  </si>
  <si>
    <t>WI211251439</t>
  </si>
  <si>
    <t>201300020351</t>
  </si>
  <si>
    <t>MI2112539925</t>
  </si>
  <si>
    <t>WI211251476</t>
  </si>
  <si>
    <t>MI2112540173</t>
  </si>
  <si>
    <t>WI211251531</t>
  </si>
  <si>
    <t>MI2112542764</t>
  </si>
  <si>
    <t>WI211251565</t>
  </si>
  <si>
    <t>MI2112543427</t>
  </si>
  <si>
    <t>WI211251660</t>
  </si>
  <si>
    <t>MI2112544439</t>
  </si>
  <si>
    <t>WI211251668</t>
  </si>
  <si>
    <t>MI2112544455</t>
  </si>
  <si>
    <t>WI211251691</t>
  </si>
  <si>
    <t>201300020303</t>
  </si>
  <si>
    <t>MI2112544648</t>
  </si>
  <si>
    <t>WI211251783</t>
  </si>
  <si>
    <t>201340000489</t>
  </si>
  <si>
    <t>MI2112545581</t>
  </si>
  <si>
    <t>WI211251924</t>
  </si>
  <si>
    <t>201100014347</t>
  </si>
  <si>
    <t>MI2112547236</t>
  </si>
  <si>
    <t>WI211252100</t>
  </si>
  <si>
    <t>201340000498</t>
  </si>
  <si>
    <t>MI2112547613</t>
  </si>
  <si>
    <t>WI211252111</t>
  </si>
  <si>
    <t>201300020327</t>
  </si>
  <si>
    <t>MI2112547841</t>
  </si>
  <si>
    <t>WI211252249</t>
  </si>
  <si>
    <t>201300020321</t>
  </si>
  <si>
    <t>MI2112550289</t>
  </si>
  <si>
    <t>WI211252376</t>
  </si>
  <si>
    <t>MI2112551975</t>
  </si>
  <si>
    <t>WI211252400</t>
  </si>
  <si>
    <t>MI2112551986</t>
  </si>
  <si>
    <t>WI211252407</t>
  </si>
  <si>
    <t>MI2112552000</t>
  </si>
  <si>
    <t>WI211252418</t>
  </si>
  <si>
    <t>MI2112552010</t>
  </si>
  <si>
    <t>WI211252438</t>
  </si>
  <si>
    <t>MI2112552019</t>
  </si>
  <si>
    <t>WI211252448</t>
  </si>
  <si>
    <t>MI2112552028</t>
  </si>
  <si>
    <t>WI211252456</t>
  </si>
  <si>
    <t>WI211252462</t>
  </si>
  <si>
    <t>MI2112552045</t>
  </si>
  <si>
    <t>WI211252468</t>
  </si>
  <si>
    <t>MI2112552056</t>
  </si>
  <si>
    <t>WI211252477</t>
  </si>
  <si>
    <t>MI2112552081</t>
  </si>
  <si>
    <t>WI211252484</t>
  </si>
  <si>
    <t>MI2112552096</t>
  </si>
  <si>
    <t>WI211252497</t>
  </si>
  <si>
    <t>WI211252530</t>
  </si>
  <si>
    <t>201300020262</t>
  </si>
  <si>
    <t>MI2112552641</t>
  </si>
  <si>
    <t>WI211252552</t>
  </si>
  <si>
    <t>MI2112552720</t>
  </si>
  <si>
    <t>WI211252571</t>
  </si>
  <si>
    <t>WI211252596</t>
  </si>
  <si>
    <t>WI211252619</t>
  </si>
  <si>
    <t>201308007965</t>
  </si>
  <si>
    <t>MI2112553219</t>
  </si>
  <si>
    <t>WI211252668</t>
  </si>
  <si>
    <t>201300020316</t>
  </si>
  <si>
    <t>MI2112553309</t>
  </si>
  <si>
    <t>WI211252766</t>
  </si>
  <si>
    <t>WI211252774</t>
  </si>
  <si>
    <t>201308007969</t>
  </si>
  <si>
    <t>MI2112554113</t>
  </si>
  <si>
    <t>WI211252782</t>
  </si>
  <si>
    <t>WI211252783</t>
  </si>
  <si>
    <t>WI211252856</t>
  </si>
  <si>
    <t>201300020264</t>
  </si>
  <si>
    <t>MI2112555902</t>
  </si>
  <si>
    <t>WI211252864</t>
  </si>
  <si>
    <t>201100014324</t>
  </si>
  <si>
    <t>MI2112556245</t>
  </si>
  <si>
    <t>WI211252874</t>
  </si>
  <si>
    <t>201100014342</t>
  </si>
  <si>
    <t>MI2112556614</t>
  </si>
  <si>
    <t>WI211252894</t>
  </si>
  <si>
    <t>MI2112556642</t>
  </si>
  <si>
    <t>WI211252905</t>
  </si>
  <si>
    <t>201100014348</t>
  </si>
  <si>
    <t>MI2112556657</t>
  </si>
  <si>
    <t>WI211252912</t>
  </si>
  <si>
    <t>MI2112556801</t>
  </si>
  <si>
    <t>WI21125298</t>
  </si>
  <si>
    <t>201308007837</t>
  </si>
  <si>
    <t>MI211254949</t>
  </si>
  <si>
    <t>WI211253062</t>
  </si>
  <si>
    <t>201330004239</t>
  </si>
  <si>
    <t>MI2112557999</t>
  </si>
  <si>
    <t>WI211253064</t>
  </si>
  <si>
    <t>MI2112558005</t>
  </si>
  <si>
    <t>WI211253067</t>
  </si>
  <si>
    <t>MI2112558012</t>
  </si>
  <si>
    <t>WI211253077</t>
  </si>
  <si>
    <t>MI2112558022</t>
  </si>
  <si>
    <t>WI211253084</t>
  </si>
  <si>
    <t>MI2112558026</t>
  </si>
  <si>
    <t>WI211253170</t>
  </si>
  <si>
    <t>201300019748</t>
  </si>
  <si>
    <t>MI2112558844</t>
  </si>
  <si>
    <t>WI211253188</t>
  </si>
  <si>
    <t>201130012967</t>
  </si>
  <si>
    <t>MI2112559319</t>
  </si>
  <si>
    <t>WI21125328</t>
  </si>
  <si>
    <t>201308007889</t>
  </si>
  <si>
    <t>MI211255463</t>
  </si>
  <si>
    <t>WI211253302</t>
  </si>
  <si>
    <t>201110012290</t>
  </si>
  <si>
    <t>MI2112560415</t>
  </si>
  <si>
    <t>WI211253336</t>
  </si>
  <si>
    <t>201348000222</t>
  </si>
  <si>
    <t>MI2112560872</t>
  </si>
  <si>
    <t>WI211253370</t>
  </si>
  <si>
    <t>MI2112561254</t>
  </si>
  <si>
    <t>WI211253449</t>
  </si>
  <si>
    <t>201330004227</t>
  </si>
  <si>
    <t>MI2112562418</t>
  </si>
  <si>
    <t>WI211253450</t>
  </si>
  <si>
    <t>MI2112562444</t>
  </si>
  <si>
    <t>WI211253451</t>
  </si>
  <si>
    <t>MI2112562448</t>
  </si>
  <si>
    <t>WI211253461</t>
  </si>
  <si>
    <t>201300020365</t>
  </si>
  <si>
    <t>MI2112562607</t>
  </si>
  <si>
    <t>WI211253467</t>
  </si>
  <si>
    <t>201130012961</t>
  </si>
  <si>
    <t>MI2112562719</t>
  </si>
  <si>
    <t>WI211253481</t>
  </si>
  <si>
    <t>MI2112562985</t>
  </si>
  <si>
    <t>WI211253501</t>
  </si>
  <si>
    <t>201130012918</t>
  </si>
  <si>
    <t>MI2112563144</t>
  </si>
  <si>
    <t>WI211253504</t>
  </si>
  <si>
    <t>MI2112563153</t>
  </si>
  <si>
    <t>WI211253507</t>
  </si>
  <si>
    <t>MI2112563196</t>
  </si>
  <si>
    <t>WI211253510</t>
  </si>
  <si>
    <t>MI2112563199</t>
  </si>
  <si>
    <t>WI211253515</t>
  </si>
  <si>
    <t>MI2112563208</t>
  </si>
  <si>
    <t>WI211253531</t>
  </si>
  <si>
    <t>201130012968</t>
  </si>
  <si>
    <t>MI2112563331</t>
  </si>
  <si>
    <t>WI211253551</t>
  </si>
  <si>
    <t>201300020382</t>
  </si>
  <si>
    <t>MI2112563533</t>
  </si>
  <si>
    <t>WI21125356</t>
  </si>
  <si>
    <t>201110012231</t>
  </si>
  <si>
    <t>MI211256207</t>
  </si>
  <si>
    <t>WI211253578</t>
  </si>
  <si>
    <t>201300020344</t>
  </si>
  <si>
    <t>MI2112563634</t>
  </si>
  <si>
    <t>WI21125358</t>
  </si>
  <si>
    <t>MI211256188</t>
  </si>
  <si>
    <t>WI21125359</t>
  </si>
  <si>
    <t>MI211256233</t>
  </si>
  <si>
    <t>WI211253593</t>
  </si>
  <si>
    <t>201100014354</t>
  </si>
  <si>
    <t>MI2112563995</t>
  </si>
  <si>
    <t>WI211253599</t>
  </si>
  <si>
    <t>201330004252</t>
  </si>
  <si>
    <t>MI2112564145</t>
  </si>
  <si>
    <t>WI21125360</t>
  </si>
  <si>
    <t>MI211256246</t>
  </si>
  <si>
    <t>WI211253601</t>
  </si>
  <si>
    <t>MI2112564151</t>
  </si>
  <si>
    <t>WI211253602</t>
  </si>
  <si>
    <t>201130012954</t>
  </si>
  <si>
    <t>MI2112564152</t>
  </si>
  <si>
    <t>WI21125361</t>
  </si>
  <si>
    <t>MI211256224</t>
  </si>
  <si>
    <t>WI211253628</t>
  </si>
  <si>
    <t>201330004237</t>
  </si>
  <si>
    <t>MI2112564449</t>
  </si>
  <si>
    <t>WI211253629</t>
  </si>
  <si>
    <t>MI2112564452</t>
  </si>
  <si>
    <t>WI211253637</t>
  </si>
  <si>
    <t>201110012195</t>
  </si>
  <si>
    <t>MI2112564583</t>
  </si>
  <si>
    <t>WI211253639</t>
  </si>
  <si>
    <t>MI2112564586</t>
  </si>
  <si>
    <t>WI211253663</t>
  </si>
  <si>
    <t>201100014356</t>
  </si>
  <si>
    <t>MI2112564761</t>
  </si>
  <si>
    <t>WI211253677</t>
  </si>
  <si>
    <t>201308007919</t>
  </si>
  <si>
    <t>MI2112565062</t>
  </si>
  <si>
    <t>WI211253705</t>
  </si>
  <si>
    <t>WI211253706</t>
  </si>
  <si>
    <t>WI211253709</t>
  </si>
  <si>
    <t>WI211253710</t>
  </si>
  <si>
    <t>WI211253713</t>
  </si>
  <si>
    <t>WI211253719</t>
  </si>
  <si>
    <t>WI211253720</t>
  </si>
  <si>
    <t>WI211253722</t>
  </si>
  <si>
    <t>WI211253726</t>
  </si>
  <si>
    <t>WI211253730</t>
  </si>
  <si>
    <t>WI211253737</t>
  </si>
  <si>
    <t>WI211253744</t>
  </si>
  <si>
    <t>WI211253797</t>
  </si>
  <si>
    <t>WI211253810</t>
  </si>
  <si>
    <t>WI211253812</t>
  </si>
  <si>
    <t>WI211253819</t>
  </si>
  <si>
    <t>WI211253825</t>
  </si>
  <si>
    <t>WI211254024</t>
  </si>
  <si>
    <t>MI2112569443</t>
  </si>
  <si>
    <t>WI211254083</t>
  </si>
  <si>
    <t>WI211254105</t>
  </si>
  <si>
    <t>WI211254115</t>
  </si>
  <si>
    <t>WI211254132</t>
  </si>
  <si>
    <t>WI211254152</t>
  </si>
  <si>
    <t>MI2112570653</t>
  </si>
  <si>
    <t>WI211254214</t>
  </si>
  <si>
    <t>MI2112570666</t>
  </si>
  <si>
    <t>WI211254215</t>
  </si>
  <si>
    <t>MI2112570669</t>
  </si>
  <si>
    <t>WI211254217</t>
  </si>
  <si>
    <t>MI2112570711</t>
  </si>
  <si>
    <t>WI211254233</t>
  </si>
  <si>
    <t>WI21125424</t>
  </si>
  <si>
    <t>MI211257150</t>
  </si>
  <si>
    <t>WI211254246</t>
  </si>
  <si>
    <t>WI21125425</t>
  </si>
  <si>
    <t>MI211257156</t>
  </si>
  <si>
    <t>WI21125426</t>
  </si>
  <si>
    <t>MI211257161</t>
  </si>
  <si>
    <t>WI21125427</t>
  </si>
  <si>
    <t>MI211257166</t>
  </si>
  <si>
    <t>WI211254274</t>
  </si>
  <si>
    <t>WI211254289</t>
  </si>
  <si>
    <t>WI21125433</t>
  </si>
  <si>
    <t>MI211257181</t>
  </si>
  <si>
    <t>WI21125434</t>
  </si>
  <si>
    <t>MI211257177</t>
  </si>
  <si>
    <t>WI21125435</t>
  </si>
  <si>
    <t>MI211257197</t>
  </si>
  <si>
    <t>WI21125436</t>
  </si>
  <si>
    <t>MI211257215</t>
  </si>
  <si>
    <t>WI211254366</t>
  </si>
  <si>
    <t>WI21125439</t>
  </si>
  <si>
    <t>201130012825</t>
  </si>
  <si>
    <t>MI211257277</t>
  </si>
  <si>
    <t>WI21125440</t>
  </si>
  <si>
    <t>MI211257289</t>
  </si>
  <si>
    <t>WI211254435</t>
  </si>
  <si>
    <t>201300020276</t>
  </si>
  <si>
    <t>MI2112572744</t>
  </si>
  <si>
    <t>WI211254445</t>
  </si>
  <si>
    <t>201330004236</t>
  </si>
  <si>
    <t>MI2112572973</t>
  </si>
  <si>
    <t>WI211254451</t>
  </si>
  <si>
    <t>MI2112573025</t>
  </si>
  <si>
    <t>WI211254496</t>
  </si>
  <si>
    <t>MI2112573047</t>
  </si>
  <si>
    <t>WI211254542</t>
  </si>
  <si>
    <t>MI2112573077</t>
  </si>
  <si>
    <t>WI211254623</t>
  </si>
  <si>
    <t>201300020383</t>
  </si>
  <si>
    <t>MI2112574037</t>
  </si>
  <si>
    <t>WI211254647</t>
  </si>
  <si>
    <t>201110012303</t>
  </si>
  <si>
    <t>MI2112574176</t>
  </si>
  <si>
    <t>WI211254656</t>
  </si>
  <si>
    <t>MI2112574199</t>
  </si>
  <si>
    <t>WI211254664</t>
  </si>
  <si>
    <t>MI2112574271</t>
  </si>
  <si>
    <t>WI21125470</t>
  </si>
  <si>
    <t>MI211257596</t>
  </si>
  <si>
    <t>WI21125471</t>
  </si>
  <si>
    <t>MI211257502</t>
  </si>
  <si>
    <t>WI211254717</t>
  </si>
  <si>
    <t>201330004266</t>
  </si>
  <si>
    <t>MI2112575135</t>
  </si>
  <si>
    <t>WI211254725</t>
  </si>
  <si>
    <t>WI211254743</t>
  </si>
  <si>
    <t>MI2112575727</t>
  </si>
  <si>
    <t>WI211254760</t>
  </si>
  <si>
    <t>201300020371</t>
  </si>
  <si>
    <t>MI2112575756</t>
  </si>
  <si>
    <t>WI211254776</t>
  </si>
  <si>
    <t>WI211254779</t>
  </si>
  <si>
    <t>WI211254787</t>
  </si>
  <si>
    <t>201100014340</t>
  </si>
  <si>
    <t>MI2112576148</t>
  </si>
  <si>
    <t>WI211254790</t>
  </si>
  <si>
    <t>MI2112576151</t>
  </si>
  <si>
    <t>WI211254805</t>
  </si>
  <si>
    <t>WI21125488</t>
  </si>
  <si>
    <t>MI211257904</t>
  </si>
  <si>
    <t>WI211254893</t>
  </si>
  <si>
    <t>MI2112578232</t>
  </si>
  <si>
    <t>WI211254914</t>
  </si>
  <si>
    <t>MI2112578569</t>
  </si>
  <si>
    <t>WI211254931</t>
  </si>
  <si>
    <t>MI2112578716</t>
  </si>
  <si>
    <t>WI211254955</t>
  </si>
  <si>
    <t>201330004247</t>
  </si>
  <si>
    <t>MI2112578732</t>
  </si>
  <si>
    <t>WI211254957</t>
  </si>
  <si>
    <t>MI2112578796</t>
  </si>
  <si>
    <t>WI211255021</t>
  </si>
  <si>
    <t>201100014349</t>
  </si>
  <si>
    <t>MI2112579027</t>
  </si>
  <si>
    <t>WI211255055</t>
  </si>
  <si>
    <t>WI211255066</t>
  </si>
  <si>
    <t>WI211255129</t>
  </si>
  <si>
    <t>201308007972</t>
  </si>
  <si>
    <t>MI2112580369</t>
  </si>
  <si>
    <t>WI211255184</t>
  </si>
  <si>
    <t>WI211255236</t>
  </si>
  <si>
    <t>MI2112581564</t>
  </si>
  <si>
    <t>WI211255475</t>
  </si>
  <si>
    <t>WI211255494</t>
  </si>
  <si>
    <t>201348000226</t>
  </si>
  <si>
    <t>MI2112583940</t>
  </si>
  <si>
    <t>WI211255501</t>
  </si>
  <si>
    <t>201130012969</t>
  </si>
  <si>
    <t>MI2112584211</t>
  </si>
  <si>
    <t>WI211255519</t>
  </si>
  <si>
    <t>MI2112584312</t>
  </si>
  <si>
    <t>WI211255567</t>
  </si>
  <si>
    <t>MI2112584405</t>
  </si>
  <si>
    <t>WI211255625</t>
  </si>
  <si>
    <t>201300020308</t>
  </si>
  <si>
    <t>MI2112585017</t>
  </si>
  <si>
    <t>WI211255659</t>
  </si>
  <si>
    <t>WI211255668</t>
  </si>
  <si>
    <t>WI211255676</t>
  </si>
  <si>
    <t>WI211255718</t>
  </si>
  <si>
    <t>WI21125588</t>
  </si>
  <si>
    <t>201308007739</t>
  </si>
  <si>
    <t>MI211258666</t>
  </si>
  <si>
    <t>WI211255929</t>
  </si>
  <si>
    <t>WI211255935</t>
  </si>
  <si>
    <t>WI211255953</t>
  </si>
  <si>
    <t>201330014357</t>
  </si>
  <si>
    <t>MI2112588952</t>
  </si>
  <si>
    <t>WI211255983</t>
  </si>
  <si>
    <t>WI211256021</t>
  </si>
  <si>
    <t>WI211256060</t>
  </si>
  <si>
    <t>WI211256084</t>
  </si>
  <si>
    <t>201300020349</t>
  </si>
  <si>
    <t>MI2112590448</t>
  </si>
  <si>
    <t>WI211256188</t>
  </si>
  <si>
    <t>WI211256203</t>
  </si>
  <si>
    <t>WI211256209</t>
  </si>
  <si>
    <t>MI2112591957</t>
  </si>
  <si>
    <t>WI211256268</t>
  </si>
  <si>
    <t>WI21125628</t>
  </si>
  <si>
    <t>201110012239</t>
  </si>
  <si>
    <t>MI211259169</t>
  </si>
  <si>
    <t>WI211256303</t>
  </si>
  <si>
    <t>WI211256318</t>
  </si>
  <si>
    <t>WI211256434</t>
  </si>
  <si>
    <t>WI211256486</t>
  </si>
  <si>
    <t>WI211256510</t>
  </si>
  <si>
    <t>WI211256538</t>
  </si>
  <si>
    <t>WI211256559</t>
  </si>
  <si>
    <t>WI21125660</t>
  </si>
  <si>
    <t>201330004008</t>
  </si>
  <si>
    <t>MI211259820</t>
  </si>
  <si>
    <t>WI21125661</t>
  </si>
  <si>
    <t>MI211259816</t>
  </si>
  <si>
    <t>WI21125662</t>
  </si>
  <si>
    <t>MI211259826</t>
  </si>
  <si>
    <t>WI21125663</t>
  </si>
  <si>
    <t>MI211259823</t>
  </si>
  <si>
    <t>WI21125664</t>
  </si>
  <si>
    <t>MI211259836</t>
  </si>
  <si>
    <t>WI21125665</t>
  </si>
  <si>
    <t>MI211259837</t>
  </si>
  <si>
    <t>WI21125668</t>
  </si>
  <si>
    <t>MI211259840</t>
  </si>
  <si>
    <t>WI21125669</t>
  </si>
  <si>
    <t>MI211259841</t>
  </si>
  <si>
    <t>WI21125681</t>
  </si>
  <si>
    <t>201100014265</t>
  </si>
  <si>
    <t>MI211259964</t>
  </si>
  <si>
    <t>WI21125688</t>
  </si>
  <si>
    <t>MI211260392</t>
  </si>
  <si>
    <t>WI21125689</t>
  </si>
  <si>
    <t>MI211260394</t>
  </si>
  <si>
    <t>WI21125690</t>
  </si>
  <si>
    <t>MI211260404</t>
  </si>
  <si>
    <t>WI21125691</t>
  </si>
  <si>
    <t>MI211260408</t>
  </si>
  <si>
    <t>WI21125692</t>
  </si>
  <si>
    <t>MI211260398</t>
  </si>
  <si>
    <t>WI21125693</t>
  </si>
  <si>
    <t>MI211260412</t>
  </si>
  <si>
    <t>WI21125694</t>
  </si>
  <si>
    <t>MI211260415</t>
  </si>
  <si>
    <t>WI21125695</t>
  </si>
  <si>
    <t>MI211260420</t>
  </si>
  <si>
    <t>WI21125696</t>
  </si>
  <si>
    <t>MI211260422</t>
  </si>
  <si>
    <t>WI211257100</t>
  </si>
  <si>
    <t>201308007733</t>
  </si>
  <si>
    <t>MI2112599493</t>
  </si>
  <si>
    <t>WI211257124</t>
  </si>
  <si>
    <t>201100014351</t>
  </si>
  <si>
    <t>MI2112599757</t>
  </si>
  <si>
    <t>WI211257125</t>
  </si>
  <si>
    <t>MI2112599796</t>
  </si>
  <si>
    <t>WI211257129</t>
  </si>
  <si>
    <t>MI2112599996</t>
  </si>
  <si>
    <t>WI211257144</t>
  </si>
  <si>
    <t>MI2112600359</t>
  </si>
  <si>
    <t>WI211257197</t>
  </si>
  <si>
    <t>WI21125720</t>
  </si>
  <si>
    <t>WI21125721</t>
  </si>
  <si>
    <t>WI21125722</t>
  </si>
  <si>
    <t>WI21125723</t>
  </si>
  <si>
    <t>WI21125725</t>
  </si>
  <si>
    <t>WI21125726</t>
  </si>
  <si>
    <t>WI21125727</t>
  </si>
  <si>
    <t>WI211257284</t>
  </si>
  <si>
    <t>201300020342</t>
  </si>
  <si>
    <t>MI2112602538</t>
  </si>
  <si>
    <t>WI211257303</t>
  </si>
  <si>
    <t>201300020390</t>
  </si>
  <si>
    <t>MI2112602625</t>
  </si>
  <si>
    <t>WI211257315</t>
  </si>
  <si>
    <t>201300020395</t>
  </si>
  <si>
    <t>MI2112602753</t>
  </si>
  <si>
    <t>WI211257327</t>
  </si>
  <si>
    <t>201300020402</t>
  </si>
  <si>
    <t>MI2112602852</t>
  </si>
  <si>
    <t>WI211257338</t>
  </si>
  <si>
    <t>201330004182</t>
  </si>
  <si>
    <t>MI2112603254</t>
  </si>
  <si>
    <t>WI21125734</t>
  </si>
  <si>
    <t>WI21125735</t>
  </si>
  <si>
    <t>WI211257361</t>
  </si>
  <si>
    <t>201100014345</t>
  </si>
  <si>
    <t>MI2112603603</t>
  </si>
  <si>
    <t>WI211257363</t>
  </si>
  <si>
    <t>MI2112603622</t>
  </si>
  <si>
    <t>WI21125738</t>
  </si>
  <si>
    <t>WI21125739</t>
  </si>
  <si>
    <t>WI21125743</t>
  </si>
  <si>
    <t>WI21125744</t>
  </si>
  <si>
    <t>WI21125745</t>
  </si>
  <si>
    <t>WI21125747</t>
  </si>
  <si>
    <t>WI21125748</t>
  </si>
  <si>
    <t>WI211257530</t>
  </si>
  <si>
    <t>WI211257536</t>
  </si>
  <si>
    <t>WI21125758</t>
  </si>
  <si>
    <t>WI21125760</t>
  </si>
  <si>
    <t>WI21125761</t>
  </si>
  <si>
    <t>WI211257617</t>
  </si>
  <si>
    <t>201308007868</t>
  </si>
  <si>
    <t>MI2112606383</t>
  </si>
  <si>
    <t>WI21125762</t>
  </si>
  <si>
    <t>WI21125763</t>
  </si>
  <si>
    <t>WI21125765</t>
  </si>
  <si>
    <t>WI21125767</t>
  </si>
  <si>
    <t>WI211257696</t>
  </si>
  <si>
    <t>201308007980</t>
  </si>
  <si>
    <t>MI2112607476</t>
  </si>
  <si>
    <t>WI21125774</t>
  </si>
  <si>
    <t>WI211257768</t>
  </si>
  <si>
    <t>201308007979</t>
  </si>
  <si>
    <t>MI2112608298</t>
  </si>
  <si>
    <t>WI21125777</t>
  </si>
  <si>
    <t>WI211257827</t>
  </si>
  <si>
    <t>201330004282</t>
  </si>
  <si>
    <t>MI2112609364</t>
  </si>
  <si>
    <t>WI211257844</t>
  </si>
  <si>
    <t>201300020412</t>
  </si>
  <si>
    <t>MI2112609813</t>
  </si>
  <si>
    <t>WI211257922</t>
  </si>
  <si>
    <t>WI211257927</t>
  </si>
  <si>
    <t>WI211257928</t>
  </si>
  <si>
    <t>WI211257930</t>
  </si>
  <si>
    <t>WI211257932</t>
  </si>
  <si>
    <t>WI211257935</t>
  </si>
  <si>
    <t>WI211257937</t>
  </si>
  <si>
    <t>WI211257944</t>
  </si>
  <si>
    <t>WI211257945</t>
  </si>
  <si>
    <t>WI211258140</t>
  </si>
  <si>
    <t>WI21125816</t>
  </si>
  <si>
    <t>WI21125817</t>
  </si>
  <si>
    <t>WI21125819</t>
  </si>
  <si>
    <t>WI211258351</t>
  </si>
  <si>
    <t>MI2112615829</t>
  </si>
  <si>
    <t>WI211258427</t>
  </si>
  <si>
    <t>WI21125845</t>
  </si>
  <si>
    <t>WI211258574</t>
  </si>
  <si>
    <t>201330004240</t>
  </si>
  <si>
    <t>MI2112618105</t>
  </si>
  <si>
    <t>WI211258577</t>
  </si>
  <si>
    <t>MI2112618117</t>
  </si>
  <si>
    <t>WI211258578</t>
  </si>
  <si>
    <t>MI2112618136</t>
  </si>
  <si>
    <t>WI211258580</t>
  </si>
  <si>
    <t>MI2112618202</t>
  </si>
  <si>
    <t>WI211258622</t>
  </si>
  <si>
    <t>MI2112619037</t>
  </si>
  <si>
    <t>Leslie Jonas</t>
  </si>
  <si>
    <t>WI211258675</t>
  </si>
  <si>
    <t>MI2112619697</t>
  </si>
  <si>
    <t>WI211258683</t>
  </si>
  <si>
    <t>MI2112619753</t>
  </si>
  <si>
    <t>WI211258687</t>
  </si>
  <si>
    <t>MI2112619775</t>
  </si>
  <si>
    <t>WI211258705</t>
  </si>
  <si>
    <t>MI2112620068</t>
  </si>
  <si>
    <t>WI211258734</t>
  </si>
  <si>
    <t>MI2112620338</t>
  </si>
  <si>
    <t>WI211258753</t>
  </si>
  <si>
    <t>MI2112620365</t>
  </si>
  <si>
    <t>WI211258821</t>
  </si>
  <si>
    <t>201330004278</t>
  </si>
  <si>
    <t>MI2112621224</t>
  </si>
  <si>
    <t>WI211258836</t>
  </si>
  <si>
    <t>MI2112621239</t>
  </si>
  <si>
    <t>WI211258881</t>
  </si>
  <si>
    <t>MI2112621261</t>
  </si>
  <si>
    <t>WI21125889</t>
  </si>
  <si>
    <t>201130012547</t>
  </si>
  <si>
    <t>MI211263091</t>
  </si>
  <si>
    <t>WI211258905</t>
  </si>
  <si>
    <t>MI2112621300</t>
  </si>
  <si>
    <t>WI211258910</t>
  </si>
  <si>
    <t>MI2112621327</t>
  </si>
  <si>
    <t>WI211258925</t>
  </si>
  <si>
    <t>MI2112621341</t>
  </si>
  <si>
    <t>WI211258927</t>
  </si>
  <si>
    <t>MI2112621359</t>
  </si>
  <si>
    <t>WI211258947</t>
  </si>
  <si>
    <t>MI2112621386</t>
  </si>
  <si>
    <t>WI211258972</t>
  </si>
  <si>
    <t>MI2112621412</t>
  </si>
  <si>
    <t>WI211259008</t>
  </si>
  <si>
    <t>MI2112621442</t>
  </si>
  <si>
    <t>WI211259014</t>
  </si>
  <si>
    <t>MI2112621466</t>
  </si>
  <si>
    <t>WI211259020</t>
  </si>
  <si>
    <t>MI2112621486</t>
  </si>
  <si>
    <t>WI211259027</t>
  </si>
  <si>
    <t>201330004254</t>
  </si>
  <si>
    <t>MI2112621978</t>
  </si>
  <si>
    <t>WI211259057</t>
  </si>
  <si>
    <t>WI21125906</t>
  </si>
  <si>
    <t>WI211259128</t>
  </si>
  <si>
    <t>WI211259192</t>
  </si>
  <si>
    <t>201130012979</t>
  </si>
  <si>
    <t>MI2112624505</t>
  </si>
  <si>
    <t>WI211259196</t>
  </si>
  <si>
    <t>201110012288</t>
  </si>
  <si>
    <t>MI2112624578</t>
  </si>
  <si>
    <t>WI211259221</t>
  </si>
  <si>
    <t>MI2112624587</t>
  </si>
  <si>
    <t>WI211259226</t>
  </si>
  <si>
    <t>MI2112624598</t>
  </si>
  <si>
    <t>WI211259230</t>
  </si>
  <si>
    <t>MI2112624619</t>
  </si>
  <si>
    <t>WI211259235</t>
  </si>
  <si>
    <t>MI2112624637</t>
  </si>
  <si>
    <t>WI211259237</t>
  </si>
  <si>
    <t>MI2112624828</t>
  </si>
  <si>
    <t>WI211259238</t>
  </si>
  <si>
    <t>201300020414</t>
  </si>
  <si>
    <t>MI2112625037</t>
  </si>
  <si>
    <t>WI211259268</t>
  </si>
  <si>
    <t>MI2112625054</t>
  </si>
  <si>
    <t>WI211259286</t>
  </si>
  <si>
    <t>MI2112625077</t>
  </si>
  <si>
    <t>WI211259297</t>
  </si>
  <si>
    <t>MI2112625104</t>
  </si>
  <si>
    <t>WI211259309</t>
  </si>
  <si>
    <t>WI211259319</t>
  </si>
  <si>
    <t>MI2112625152</t>
  </si>
  <si>
    <t>WI211259328</t>
  </si>
  <si>
    <t>MI2112625167</t>
  </si>
  <si>
    <t>WI211259330</t>
  </si>
  <si>
    <t>MI2112625218</t>
  </si>
  <si>
    <t>WI211259392</t>
  </si>
  <si>
    <t>201330004263</t>
  </si>
  <si>
    <t>MI2112626394</t>
  </si>
  <si>
    <t>WI211259421</t>
  </si>
  <si>
    <t>201308007961</t>
  </si>
  <si>
    <t>MI2112626396</t>
  </si>
  <si>
    <t>WI211259425</t>
  </si>
  <si>
    <t>MI2112626642</t>
  </si>
  <si>
    <t>WI211259440</t>
  </si>
  <si>
    <t>201110012301</t>
  </si>
  <si>
    <t>MI2112627029</t>
  </si>
  <si>
    <t>WI211259445</t>
  </si>
  <si>
    <t>MI2112627079</t>
  </si>
  <si>
    <t>WI211259456</t>
  </si>
  <si>
    <t>MI2112627398</t>
  </si>
  <si>
    <t>WI211259733</t>
  </si>
  <si>
    <t>201130012964</t>
  </si>
  <si>
    <t>MI2112629560</t>
  </si>
  <si>
    <t>WI211259776</t>
  </si>
  <si>
    <t>WI211259792</t>
  </si>
  <si>
    <t>WI211259805</t>
  </si>
  <si>
    <t>201100014358</t>
  </si>
  <si>
    <t>MI2112630281</t>
  </si>
  <si>
    <t>WI211259916</t>
  </si>
  <si>
    <t>MI2112630320</t>
  </si>
  <si>
    <t>WI211259922</t>
  </si>
  <si>
    <t>MI2112630332</t>
  </si>
  <si>
    <t>WI211259929</t>
  </si>
  <si>
    <t>MI2112630358</t>
  </si>
  <si>
    <t>WI211259934</t>
  </si>
  <si>
    <t>MI2112630437</t>
  </si>
  <si>
    <t>WI211259938</t>
  </si>
  <si>
    <t>MI2112630491</t>
  </si>
  <si>
    <t>WI211259941</t>
  </si>
  <si>
    <t>MI2112630511</t>
  </si>
  <si>
    <t>WI211259955</t>
  </si>
  <si>
    <t>MI2112630521</t>
  </si>
  <si>
    <t>WI211259965</t>
  </si>
  <si>
    <t>201300020374</t>
  </si>
  <si>
    <t>MI2112630971</t>
  </si>
  <si>
    <t>WI211259972</t>
  </si>
  <si>
    <t>MI2112631216</t>
  </si>
  <si>
    <t>WI211259994</t>
  </si>
  <si>
    <t>WI211260002</t>
  </si>
  <si>
    <t>WI211260032</t>
  </si>
  <si>
    <t>WI211260040</t>
  </si>
  <si>
    <t>WI211260052</t>
  </si>
  <si>
    <t>201300020389</t>
  </si>
  <si>
    <t>MI2112632365</t>
  </si>
  <si>
    <t>WI211260063</t>
  </si>
  <si>
    <t>WI211260123</t>
  </si>
  <si>
    <t>201340000502</t>
  </si>
  <si>
    <t>MI2112633805</t>
  </si>
  <si>
    <t>WI211260141</t>
  </si>
  <si>
    <t>201340000506</t>
  </si>
  <si>
    <t>MI2112633975</t>
  </si>
  <si>
    <t>WI211260153</t>
  </si>
  <si>
    <t>WI211260164</t>
  </si>
  <si>
    <t>WI211260167</t>
  </si>
  <si>
    <t>WI211260203</t>
  </si>
  <si>
    <t>WI211260223</t>
  </si>
  <si>
    <t>WI211260260</t>
  </si>
  <si>
    <t>WI211260539</t>
  </si>
  <si>
    <t>201348000229</t>
  </si>
  <si>
    <t>MI2112638209</t>
  </si>
  <si>
    <t>WI211260620</t>
  </si>
  <si>
    <t>201300020405</t>
  </si>
  <si>
    <t>MI2112639938</t>
  </si>
  <si>
    <t>WI211260761</t>
  </si>
  <si>
    <t>201300020355</t>
  </si>
  <si>
    <t>MI2112640725</t>
  </si>
  <si>
    <t>WI211260765</t>
  </si>
  <si>
    <t>MI2112641168</t>
  </si>
  <si>
    <t>WI211260978</t>
  </si>
  <si>
    <t>WI211260988</t>
  </si>
  <si>
    <t>WI211261036</t>
  </si>
  <si>
    <t>WI21126136</t>
  </si>
  <si>
    <t>201338000068</t>
  </si>
  <si>
    <t>MI211266321</t>
  </si>
  <si>
    <t>WI211261361</t>
  </si>
  <si>
    <t>201300020413</t>
  </si>
  <si>
    <t>MI2112645612</t>
  </si>
  <si>
    <t>WI211261407</t>
  </si>
  <si>
    <t>201330004194</t>
  </si>
  <si>
    <t>MI2112646371</t>
  </si>
  <si>
    <t>WI211261417</t>
  </si>
  <si>
    <t>MI2112646385</t>
  </si>
  <si>
    <t>WI211261418</t>
  </si>
  <si>
    <t>MI2112646394</t>
  </si>
  <si>
    <t>WI211261428</t>
  </si>
  <si>
    <t>WI211261471</t>
  </si>
  <si>
    <t>WI211261517</t>
  </si>
  <si>
    <t>201300020441</t>
  </si>
  <si>
    <t>MI2112647964</t>
  </si>
  <si>
    <t>WI21126154</t>
  </si>
  <si>
    <t>MI211266449</t>
  </si>
  <si>
    <t>WI21126189</t>
  </si>
  <si>
    <t>201308007835</t>
  </si>
  <si>
    <t>MI211266897</t>
  </si>
  <si>
    <t>WI21126201</t>
  </si>
  <si>
    <t>201300019959</t>
  </si>
  <si>
    <t>MI211266380</t>
  </si>
  <si>
    <t>WI21126207</t>
  </si>
  <si>
    <t>MI211267113</t>
  </si>
  <si>
    <t>WI21126240</t>
  </si>
  <si>
    <t>201330003987</t>
  </si>
  <si>
    <t>MI211267450</t>
  </si>
  <si>
    <t>WI21126243</t>
  </si>
  <si>
    <t>MI211267453</t>
  </si>
  <si>
    <t>WI21126244</t>
  </si>
  <si>
    <t>MI211267458</t>
  </si>
  <si>
    <t>WI21126247</t>
  </si>
  <si>
    <t>MI211267461</t>
  </si>
  <si>
    <t>WI21126366</t>
  </si>
  <si>
    <t>201300020025</t>
  </si>
  <si>
    <t>MI211268438</t>
  </si>
  <si>
    <t>WI21126367</t>
  </si>
  <si>
    <t>MI211268436</t>
  </si>
  <si>
    <t>WI21126376</t>
  </si>
  <si>
    <t>MI211268474</t>
  </si>
  <si>
    <t>WI21126377</t>
  </si>
  <si>
    <t>MI211268477</t>
  </si>
  <si>
    <t>WI21126406</t>
  </si>
  <si>
    <t>MI211268704</t>
  </si>
  <si>
    <t>WI21126418</t>
  </si>
  <si>
    <t>201130012808</t>
  </si>
  <si>
    <t>MI211268801</t>
  </si>
  <si>
    <t>WI21126427</t>
  </si>
  <si>
    <t>MI211268848</t>
  </si>
  <si>
    <t>WI21126434</t>
  </si>
  <si>
    <t>MI211268899</t>
  </si>
  <si>
    <t>WI21126438</t>
  </si>
  <si>
    <t>MI211268940</t>
  </si>
  <si>
    <t>WI21126543</t>
  </si>
  <si>
    <t>201330004025</t>
  </si>
  <si>
    <t>MI211270126</t>
  </si>
  <si>
    <t>WI21126544</t>
  </si>
  <si>
    <t>MI211270133</t>
  </si>
  <si>
    <t>WI21126550</t>
  </si>
  <si>
    <t>MI211270135</t>
  </si>
  <si>
    <t>WI21126553</t>
  </si>
  <si>
    <t>MI211270143</t>
  </si>
  <si>
    <t>WI21126559</t>
  </si>
  <si>
    <t>MI211270174</t>
  </si>
  <si>
    <t>WI21126587</t>
  </si>
  <si>
    <t>MI211270158</t>
  </si>
  <si>
    <t>WI21126614</t>
  </si>
  <si>
    <t>201130012874</t>
  </si>
  <si>
    <t>MI211270630</t>
  </si>
  <si>
    <t>WI21126637</t>
  </si>
  <si>
    <t>MI211271440</t>
  </si>
  <si>
    <t>WI21126639</t>
  </si>
  <si>
    <t>MI211271443</t>
  </si>
  <si>
    <t>WI21126734</t>
  </si>
  <si>
    <t>201100014246</t>
  </si>
  <si>
    <t>MI211272567</t>
  </si>
  <si>
    <t>WI21126737</t>
  </si>
  <si>
    <t>MI211272569</t>
  </si>
  <si>
    <t>WI21126742</t>
  </si>
  <si>
    <t>MI211272666</t>
  </si>
  <si>
    <t>WI21126744</t>
  </si>
  <si>
    <t>MI211272664</t>
  </si>
  <si>
    <t>WI21126747</t>
  </si>
  <si>
    <t>MI211272669</t>
  </si>
  <si>
    <t>WI21126775</t>
  </si>
  <si>
    <t>201300018404</t>
  </si>
  <si>
    <t>MI211273481</t>
  </si>
  <si>
    <t>WI21126778</t>
  </si>
  <si>
    <t>MI211273532</t>
  </si>
  <si>
    <t>WI21126852</t>
  </si>
  <si>
    <t>MI211274501</t>
  </si>
  <si>
    <t>WI21126899</t>
  </si>
  <si>
    <t>201340000461</t>
  </si>
  <si>
    <t>MI211275124</t>
  </si>
  <si>
    <t>WI21126929</t>
  </si>
  <si>
    <t>WI21126934</t>
  </si>
  <si>
    <t>201300019984</t>
  </si>
  <si>
    <t>MI211275397</t>
  </si>
  <si>
    <t>WI21126951</t>
  </si>
  <si>
    <t>WI21126958</t>
  </si>
  <si>
    <t>MI211275942</t>
  </si>
  <si>
    <t>WI21126986</t>
  </si>
  <si>
    <t>MI211276360</t>
  </si>
  <si>
    <t>WI21126992</t>
  </si>
  <si>
    <t>201330004011</t>
  </si>
  <si>
    <t>MI211275965</t>
  </si>
  <si>
    <t>WI21127036</t>
  </si>
  <si>
    <t>WI21127045</t>
  </si>
  <si>
    <t>WI21127098</t>
  </si>
  <si>
    <t>MI211277251</t>
  </si>
  <si>
    <t>WI21127125</t>
  </si>
  <si>
    <t>WI21127129</t>
  </si>
  <si>
    <t>MI211277726</t>
  </si>
  <si>
    <t>WI21127167</t>
  </si>
  <si>
    <t>201100014236</t>
  </si>
  <si>
    <t>MI211278247</t>
  </si>
  <si>
    <t>WI21127169</t>
  </si>
  <si>
    <t>MI211278224</t>
  </si>
  <si>
    <t>WI21127183</t>
  </si>
  <si>
    <t>MI211278411</t>
  </si>
  <si>
    <t>WI21127217</t>
  </si>
  <si>
    <t>MI211278759</t>
  </si>
  <si>
    <t>WI21127219</t>
  </si>
  <si>
    <t>MI211278770</t>
  </si>
  <si>
    <t>WI21127341</t>
  </si>
  <si>
    <t>WI21127388</t>
  </si>
  <si>
    <t>WI21127390</t>
  </si>
  <si>
    <t>MI211280208</t>
  </si>
  <si>
    <t>WI21127412</t>
  </si>
  <si>
    <t>201130012830</t>
  </si>
  <si>
    <t>MI211280793</t>
  </si>
  <si>
    <t>WI21127415</t>
  </si>
  <si>
    <t>MI211280846</t>
  </si>
  <si>
    <t>WI21127511</t>
  </si>
  <si>
    <t>WI21127518</t>
  </si>
  <si>
    <t>WI21127558</t>
  </si>
  <si>
    <t>201300019798</t>
  </si>
  <si>
    <t>MI211282135</t>
  </si>
  <si>
    <t>WI21127563</t>
  </si>
  <si>
    <t>MI211282173</t>
  </si>
  <si>
    <t>WI21127577</t>
  </si>
  <si>
    <t>MI211282219</t>
  </si>
  <si>
    <t>WI21127579</t>
  </si>
  <si>
    <t>MI211282245</t>
  </si>
  <si>
    <t>WI21127587</t>
  </si>
  <si>
    <t>MI211282277</t>
  </si>
  <si>
    <t>WI21127596</t>
  </si>
  <si>
    <t>MI211282291</t>
  </si>
  <si>
    <t>WI21127611</t>
  </si>
  <si>
    <t>MI211282304</t>
  </si>
  <si>
    <t>WI21127617</t>
  </si>
  <si>
    <t>MI211282351</t>
  </si>
  <si>
    <t>WI21127618</t>
  </si>
  <si>
    <t>201330004007</t>
  </si>
  <si>
    <t>MI211282498</t>
  </si>
  <si>
    <t>WI21127629</t>
  </si>
  <si>
    <t>MI211282537</t>
  </si>
  <si>
    <t>WI21127640</t>
  </si>
  <si>
    <t>MI211282476</t>
  </si>
  <si>
    <t>WI21127642</t>
  </si>
  <si>
    <t>201308007874</t>
  </si>
  <si>
    <t>MI211282601</t>
  </si>
  <si>
    <t>WI21127658</t>
  </si>
  <si>
    <t>WI21127659</t>
  </si>
  <si>
    <t>201300019796</t>
  </si>
  <si>
    <t>MI211283271</t>
  </si>
  <si>
    <t>WI21127660</t>
  </si>
  <si>
    <t>MI211283265</t>
  </si>
  <si>
    <t>WI21127776</t>
  </si>
  <si>
    <t>MI211284645</t>
  </si>
  <si>
    <t>WI21127817</t>
  </si>
  <si>
    <t>WI21127858</t>
  </si>
  <si>
    <t>MI211285693</t>
  </si>
  <si>
    <t>WI21127929</t>
  </si>
  <si>
    <t>MI211286503</t>
  </si>
  <si>
    <t>WI21127977</t>
  </si>
  <si>
    <t>WI21127979</t>
  </si>
  <si>
    <t>WI21128030</t>
  </si>
  <si>
    <t>MI211288288</t>
  </si>
  <si>
    <t>WI2112805</t>
  </si>
  <si>
    <t>WI21128055</t>
  </si>
  <si>
    <t>WI21128063</t>
  </si>
  <si>
    <t>MI211288880</t>
  </si>
  <si>
    <t>WI21128066</t>
  </si>
  <si>
    <t>MI211288901</t>
  </si>
  <si>
    <t>WI21128080</t>
  </si>
  <si>
    <t>WI21128092</t>
  </si>
  <si>
    <t>MI211289328</t>
  </si>
  <si>
    <t>WI21128168</t>
  </si>
  <si>
    <t>MI211290053</t>
  </si>
  <si>
    <t>WI21128193</t>
  </si>
  <si>
    <t>WI21128364</t>
  </si>
  <si>
    <t>MI211291682</t>
  </si>
  <si>
    <t>WI21128427</t>
  </si>
  <si>
    <t>WI21128506</t>
  </si>
  <si>
    <t>WI21128578</t>
  </si>
  <si>
    <t>WI21128579</t>
  </si>
  <si>
    <t>WI21128585</t>
  </si>
  <si>
    <t>WI21128695</t>
  </si>
  <si>
    <t>WI2112870</t>
  </si>
  <si>
    <t>WI21128732</t>
  </si>
  <si>
    <t>MI211295813</t>
  </si>
  <si>
    <t>WI21128810</t>
  </si>
  <si>
    <t>201308007821</t>
  </si>
  <si>
    <t>MI211296401</t>
  </si>
  <si>
    <t>WI21128905</t>
  </si>
  <si>
    <t>201300019962</t>
  </si>
  <si>
    <t>MI211297970</t>
  </si>
  <si>
    <t>WI21128907</t>
  </si>
  <si>
    <t>MI211297990</t>
  </si>
  <si>
    <t>WI21128908</t>
  </si>
  <si>
    <t>MI211298014</t>
  </si>
  <si>
    <t>WI21128909</t>
  </si>
  <si>
    <t>MI211298043</t>
  </si>
  <si>
    <t>WI21128917</t>
  </si>
  <si>
    <t>WI21128942</t>
  </si>
  <si>
    <t>WI21128954</t>
  </si>
  <si>
    <t>WI21128958</t>
  </si>
  <si>
    <t>WI21128959</t>
  </si>
  <si>
    <t>MI211299079</t>
  </si>
  <si>
    <t>WI21128967</t>
  </si>
  <si>
    <t>WI21128985</t>
  </si>
  <si>
    <t>WI21129022</t>
  </si>
  <si>
    <t>WI21129035</t>
  </si>
  <si>
    <t>WI21129037</t>
  </si>
  <si>
    <t>201130012866</t>
  </si>
  <si>
    <t>MI211299748</t>
  </si>
  <si>
    <t>WI21129182</t>
  </si>
  <si>
    <t>201330003948</t>
  </si>
  <si>
    <t>MI2112101193</t>
  </si>
  <si>
    <t>WI21129190</t>
  </si>
  <si>
    <t>MI2112101187</t>
  </si>
  <si>
    <t>WI21129192</t>
  </si>
  <si>
    <t>MI2112101239</t>
  </si>
  <si>
    <t>WI21129198</t>
  </si>
  <si>
    <t>MI2112101252</t>
  </si>
  <si>
    <t>WI21129199</t>
  </si>
  <si>
    <t>MI2112101221</t>
  </si>
  <si>
    <t>WI21129201</t>
  </si>
  <si>
    <t>201110012233</t>
  </si>
  <si>
    <t>MI2112101304</t>
  </si>
  <si>
    <t>WI21129210</t>
  </si>
  <si>
    <t>MI2112101339</t>
  </si>
  <si>
    <t>WI21129212</t>
  </si>
  <si>
    <t>MI2112101350</t>
  </si>
  <si>
    <t>WI21129220</t>
  </si>
  <si>
    <t>MI2112101381</t>
  </si>
  <si>
    <t>WI21129228</t>
  </si>
  <si>
    <t>MI2112101432</t>
  </si>
  <si>
    <t>WI21129239</t>
  </si>
  <si>
    <t>MI2112101610</t>
  </si>
  <si>
    <t>WI21129241</t>
  </si>
  <si>
    <t>MI2112101615</t>
  </si>
  <si>
    <t>WI21129244</t>
  </si>
  <si>
    <t>WI21129246</t>
  </si>
  <si>
    <t>MI2112101655</t>
  </si>
  <si>
    <t>WI21129250</t>
  </si>
  <si>
    <t>MI2112101643</t>
  </si>
  <si>
    <t>WI21129310</t>
  </si>
  <si>
    <t>WI21129312</t>
  </si>
  <si>
    <t>201110012000</t>
  </si>
  <si>
    <t>MI2112102557</t>
  </si>
  <si>
    <t>WI21129314</t>
  </si>
  <si>
    <t>MI2112102585</t>
  </si>
  <si>
    <t>WI21129318</t>
  </si>
  <si>
    <t>MI2112102575</t>
  </si>
  <si>
    <t>WI21129323</t>
  </si>
  <si>
    <t>MI2112102781</t>
  </si>
  <si>
    <t>WI21129327</t>
  </si>
  <si>
    <t>MI2112102836</t>
  </si>
  <si>
    <t>WI21129422</t>
  </si>
  <si>
    <t>MI2112103707</t>
  </si>
  <si>
    <t>WI21129496</t>
  </si>
  <si>
    <t>WI21129565</t>
  </si>
  <si>
    <t>WI21129568</t>
  </si>
  <si>
    <t>WI21129608</t>
  </si>
  <si>
    <t>WI21129613</t>
  </si>
  <si>
    <t>WI2112968</t>
  </si>
  <si>
    <t>MI21111048734</t>
  </si>
  <si>
    <t>WI2112969</t>
  </si>
  <si>
    <t>201308007774</t>
  </si>
  <si>
    <t>MI21111053554</t>
  </si>
  <si>
    <t>WI2112970</t>
  </si>
  <si>
    <t>201300019961</t>
  </si>
  <si>
    <t>MI21111054317</t>
  </si>
  <si>
    <t>WI2112971</t>
  </si>
  <si>
    <t>MI21111057401</t>
  </si>
  <si>
    <t>WI2112972</t>
  </si>
  <si>
    <t>201130012858</t>
  </si>
  <si>
    <t>MI21111059539</t>
  </si>
  <si>
    <t>WI2112973</t>
  </si>
  <si>
    <t>201308007760</t>
  </si>
  <si>
    <t>MI21111060421</t>
  </si>
  <si>
    <t>WI2112974</t>
  </si>
  <si>
    <t>MI21111060472</t>
  </si>
  <si>
    <t>WI21129745</t>
  </si>
  <si>
    <t>201118000622</t>
  </si>
  <si>
    <t>MI2112106818</t>
  </si>
  <si>
    <t>WI2112978</t>
  </si>
  <si>
    <t>201308007863</t>
  </si>
  <si>
    <t>MI21111066017</t>
  </si>
  <si>
    <t>WI21129782</t>
  </si>
  <si>
    <t>WI21129786</t>
  </si>
  <si>
    <t>WI21129793</t>
  </si>
  <si>
    <t>WI2112980</t>
  </si>
  <si>
    <t>MI21111067154</t>
  </si>
  <si>
    <t>WI2112981</t>
  </si>
  <si>
    <t>201330003970</t>
  </si>
  <si>
    <t>MI21111068710</t>
  </si>
  <si>
    <t>WI2112982</t>
  </si>
  <si>
    <t>201300019976</t>
  </si>
  <si>
    <t>MI21111069128</t>
  </si>
  <si>
    <t>WI2112984</t>
  </si>
  <si>
    <t>201300018246</t>
  </si>
  <si>
    <t>MI21121525</t>
  </si>
  <si>
    <t>WI21129847</t>
  </si>
  <si>
    <t>WI2112985</t>
  </si>
  <si>
    <t>201308007786</t>
  </si>
  <si>
    <t>MI21122329</t>
  </si>
  <si>
    <t>WI2112986</t>
  </si>
  <si>
    <t>201330003884</t>
  </si>
  <si>
    <t>MI2112188</t>
  </si>
  <si>
    <t>WI2112987</t>
  </si>
  <si>
    <t>201308007876</t>
  </si>
  <si>
    <t>MI21122369</t>
  </si>
  <si>
    <t>WI2112989</t>
  </si>
  <si>
    <t>201300019739</t>
  </si>
  <si>
    <t>MI21122508</t>
  </si>
  <si>
    <t>WI21129900</t>
  </si>
  <si>
    <t>WI21129902</t>
  </si>
  <si>
    <t>WI2112993</t>
  </si>
  <si>
    <t>MI21124822</t>
  </si>
  <si>
    <t>WI2112995</t>
  </si>
  <si>
    <t>201300019922</t>
  </si>
  <si>
    <t>MI21124957</t>
  </si>
  <si>
    <t>WI21129987</t>
  </si>
  <si>
    <t>MI2112109479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</si>
</sst>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/>
  <cols>
    <col min="1" max="1" width="17.5703125" customWidth="1"/>
    <col min="2" max="2" width="44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44549.458357534721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44531</v>
      </c>
    </row>
    <row r="10" spans="1:2">
      <c r="A10" t="s">
        <v>16</v>
      </c>
      <c r="B10" s="1">
        <v>44549.458357534721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628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HYPERLINK("capsilon://?command=openfolder&amp;siteaddress=FAM.docvelocity-na8.net&amp;folderid=FX63761464-F011-CC45-456A-FD4FB7F15B67","FX21113352")</f>
        <v>FX21113352</v>
      </c>
      <c r="F2" t="s">
        <v>19</v>
      </c>
      <c r="G2" t="s">
        <v>19</v>
      </c>
      <c r="H2" t="s">
        <v>83</v>
      </c>
      <c r="I2" t="s">
        <v>84</v>
      </c>
      <c r="J2">
        <v>76</v>
      </c>
      <c r="K2" t="s">
        <v>85</v>
      </c>
      <c r="L2" t="s">
        <v>86</v>
      </c>
      <c r="M2" t="s">
        <v>87</v>
      </c>
      <c r="N2">
        <v>2</v>
      </c>
      <c r="O2" s="1">
        <v>44533.163171296299</v>
      </c>
      <c r="P2" s="1">
        <v>44533.17732638889</v>
      </c>
      <c r="Q2">
        <v>136</v>
      </c>
      <c r="R2">
        <v>1087</v>
      </c>
      <c r="S2" t="b">
        <v>0</v>
      </c>
      <c r="T2" t="s">
        <v>88</v>
      </c>
      <c r="U2" t="b">
        <v>1</v>
      </c>
      <c r="V2" t="s">
        <v>89</v>
      </c>
      <c r="W2" s="1">
        <v>44533.16988425926</v>
      </c>
      <c r="X2">
        <v>467</v>
      </c>
      <c r="Y2">
        <v>74</v>
      </c>
      <c r="Z2">
        <v>0</v>
      </c>
      <c r="AA2">
        <v>74</v>
      </c>
      <c r="AB2">
        <v>0</v>
      </c>
      <c r="AC2">
        <v>31</v>
      </c>
      <c r="AD2">
        <v>2</v>
      </c>
      <c r="AE2">
        <v>0</v>
      </c>
      <c r="AF2">
        <v>0</v>
      </c>
      <c r="AG2">
        <v>0</v>
      </c>
      <c r="AH2" t="s">
        <v>90</v>
      </c>
      <c r="AI2" s="1">
        <v>44533.17732638889</v>
      </c>
      <c r="AJ2">
        <v>620</v>
      </c>
      <c r="AK2">
        <v>0</v>
      </c>
      <c r="AL2">
        <v>0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HYPERLINK("capsilon://?command=openfolder&amp;siteaddress=FAM.docvelocity-na8.net&amp;folderid=FXBCBD9A08-B0E8-5913-5186-CB3292E0C85B","FX211114809")</f>
        <v>FX211114809</v>
      </c>
      <c r="F3" t="s">
        <v>19</v>
      </c>
      <c r="G3" t="s">
        <v>19</v>
      </c>
      <c r="H3" t="s">
        <v>83</v>
      </c>
      <c r="I3" t="s">
        <v>93</v>
      </c>
      <c r="J3">
        <v>462</v>
      </c>
      <c r="K3" t="s">
        <v>85</v>
      </c>
      <c r="L3" t="s">
        <v>86</v>
      </c>
      <c r="M3" t="s">
        <v>87</v>
      </c>
      <c r="N3">
        <v>2</v>
      </c>
      <c r="O3" s="1">
        <v>44533.243321759262</v>
      </c>
      <c r="P3" s="1">
        <v>44533.353113425925</v>
      </c>
      <c r="Q3">
        <v>123</v>
      </c>
      <c r="R3">
        <v>9363</v>
      </c>
      <c r="S3" t="b">
        <v>0</v>
      </c>
      <c r="T3" t="s">
        <v>88</v>
      </c>
      <c r="U3" t="b">
        <v>1</v>
      </c>
      <c r="V3" t="s">
        <v>94</v>
      </c>
      <c r="W3" s="1">
        <v>44533.304398148146</v>
      </c>
      <c r="X3">
        <v>5210</v>
      </c>
      <c r="Y3">
        <v>542</v>
      </c>
      <c r="Z3">
        <v>0</v>
      </c>
      <c r="AA3">
        <v>542</v>
      </c>
      <c r="AB3">
        <v>0</v>
      </c>
      <c r="AC3">
        <v>315</v>
      </c>
      <c r="AD3">
        <v>-80</v>
      </c>
      <c r="AE3">
        <v>0</v>
      </c>
      <c r="AF3">
        <v>0</v>
      </c>
      <c r="AG3">
        <v>0</v>
      </c>
      <c r="AH3" t="s">
        <v>95</v>
      </c>
      <c r="AI3" s="1">
        <v>44533.353113425925</v>
      </c>
      <c r="AJ3">
        <v>4153</v>
      </c>
      <c r="AK3">
        <v>6</v>
      </c>
      <c r="AL3">
        <v>0</v>
      </c>
      <c r="AM3">
        <v>6</v>
      </c>
      <c r="AN3">
        <v>0</v>
      </c>
      <c r="AO3">
        <v>11</v>
      </c>
      <c r="AP3">
        <v>-86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>
      <c r="A4" t="s">
        <v>96</v>
      </c>
      <c r="B4" t="s">
        <v>80</v>
      </c>
      <c r="C4" t="s">
        <v>97</v>
      </c>
      <c r="D4" t="s">
        <v>82</v>
      </c>
      <c r="E4" s="2" t="str">
        <f>HYPERLINK("capsilon://?command=openfolder&amp;siteaddress=FAM.docvelocity-na8.net&amp;folderid=FX243D7599-EBC1-E151-8BF1-CEDF4ABB612B","FX21123297")</f>
        <v>FX21123297</v>
      </c>
      <c r="F4" t="s">
        <v>19</v>
      </c>
      <c r="G4" t="s">
        <v>19</v>
      </c>
      <c r="H4" t="s">
        <v>83</v>
      </c>
      <c r="I4" t="s">
        <v>98</v>
      </c>
      <c r="J4">
        <v>726</v>
      </c>
      <c r="K4" t="s">
        <v>85</v>
      </c>
      <c r="L4" t="s">
        <v>86</v>
      </c>
      <c r="M4" t="s">
        <v>87</v>
      </c>
      <c r="N4">
        <v>2</v>
      </c>
      <c r="O4" s="1">
        <v>44533.257233796299</v>
      </c>
      <c r="P4" s="1">
        <v>44533.514444444445</v>
      </c>
      <c r="Q4">
        <v>918</v>
      </c>
      <c r="R4">
        <v>21305</v>
      </c>
      <c r="S4" t="b">
        <v>0</v>
      </c>
      <c r="T4" t="s">
        <v>88</v>
      </c>
      <c r="U4" t="b">
        <v>1</v>
      </c>
      <c r="V4" t="s">
        <v>99</v>
      </c>
      <c r="W4" s="1">
        <v>44533.442546296297</v>
      </c>
      <c r="X4">
        <v>15371</v>
      </c>
      <c r="Y4">
        <v>796</v>
      </c>
      <c r="Z4">
        <v>0</v>
      </c>
      <c r="AA4">
        <v>796</v>
      </c>
      <c r="AB4">
        <v>185</v>
      </c>
      <c r="AC4">
        <v>557</v>
      </c>
      <c r="AD4">
        <v>-70</v>
      </c>
      <c r="AE4">
        <v>0</v>
      </c>
      <c r="AF4">
        <v>0</v>
      </c>
      <c r="AG4">
        <v>0</v>
      </c>
      <c r="AH4" t="s">
        <v>100</v>
      </c>
      <c r="AI4" s="1">
        <v>44533.514444444445</v>
      </c>
      <c r="AJ4">
        <v>5799</v>
      </c>
      <c r="AK4">
        <v>2</v>
      </c>
      <c r="AL4">
        <v>0</v>
      </c>
      <c r="AM4">
        <v>2</v>
      </c>
      <c r="AN4">
        <v>37</v>
      </c>
      <c r="AO4">
        <v>3</v>
      </c>
      <c r="AP4">
        <v>-72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>
      <c r="A5" t="s">
        <v>101</v>
      </c>
      <c r="B5" t="s">
        <v>80</v>
      </c>
      <c r="C5" t="s">
        <v>102</v>
      </c>
      <c r="D5" t="s">
        <v>82</v>
      </c>
      <c r="E5" s="2" t="str">
        <f>HYPERLINK("capsilon://?command=openfolder&amp;siteaddress=FAM.docvelocity-na8.net&amp;folderid=FXCBBB1A11-D8E0-3FBD-B123-3743C6427AF9","FX21122629")</f>
        <v>FX21122629</v>
      </c>
      <c r="F5" t="s">
        <v>19</v>
      </c>
      <c r="G5" t="s">
        <v>19</v>
      </c>
      <c r="H5" t="s">
        <v>83</v>
      </c>
      <c r="I5" t="s">
        <v>103</v>
      </c>
      <c r="J5">
        <v>637</v>
      </c>
      <c r="K5" t="s">
        <v>85</v>
      </c>
      <c r="L5" t="s">
        <v>86</v>
      </c>
      <c r="M5" t="s">
        <v>87</v>
      </c>
      <c r="N5">
        <v>2</v>
      </c>
      <c r="O5" s="1">
        <v>44533.264722222222</v>
      </c>
      <c r="P5" s="1">
        <v>44533.346631944441</v>
      </c>
      <c r="Q5">
        <v>728</v>
      </c>
      <c r="R5">
        <v>6349</v>
      </c>
      <c r="S5" t="b">
        <v>0</v>
      </c>
      <c r="T5" t="s">
        <v>88</v>
      </c>
      <c r="U5" t="b">
        <v>1</v>
      </c>
      <c r="V5" t="s">
        <v>104</v>
      </c>
      <c r="W5" s="1">
        <v>44533.290729166663</v>
      </c>
      <c r="X5">
        <v>2212</v>
      </c>
      <c r="Y5">
        <v>459</v>
      </c>
      <c r="Z5">
        <v>0</v>
      </c>
      <c r="AA5">
        <v>459</v>
      </c>
      <c r="AB5">
        <v>148</v>
      </c>
      <c r="AC5">
        <v>174</v>
      </c>
      <c r="AD5">
        <v>178</v>
      </c>
      <c r="AE5">
        <v>0</v>
      </c>
      <c r="AF5">
        <v>0</v>
      </c>
      <c r="AG5">
        <v>0</v>
      </c>
      <c r="AH5" t="s">
        <v>100</v>
      </c>
      <c r="AI5" s="1">
        <v>44533.346631944441</v>
      </c>
      <c r="AJ5">
        <v>4098</v>
      </c>
      <c r="AK5">
        <v>1</v>
      </c>
      <c r="AL5">
        <v>0</v>
      </c>
      <c r="AM5">
        <v>1</v>
      </c>
      <c r="AN5">
        <v>74</v>
      </c>
      <c r="AO5">
        <v>1</v>
      </c>
      <c r="AP5">
        <v>177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>
      <c r="A6" t="s">
        <v>105</v>
      </c>
      <c r="B6" t="s">
        <v>80</v>
      </c>
      <c r="C6" t="s">
        <v>106</v>
      </c>
      <c r="D6" t="s">
        <v>82</v>
      </c>
      <c r="E6" s="2" t="str">
        <f>HYPERLINK("capsilon://?command=openfolder&amp;siteaddress=FAM.docvelocity-na8.net&amp;folderid=FXF9006F50-2748-0125-CA46-1397081BF509","FX211114869")</f>
        <v>FX211114869</v>
      </c>
      <c r="F6" t="s">
        <v>19</v>
      </c>
      <c r="G6" t="s">
        <v>19</v>
      </c>
      <c r="H6" t="s">
        <v>83</v>
      </c>
      <c r="I6" t="s">
        <v>107</v>
      </c>
      <c r="J6">
        <v>678</v>
      </c>
      <c r="K6" t="s">
        <v>85</v>
      </c>
      <c r="L6" t="s">
        <v>86</v>
      </c>
      <c r="M6" t="s">
        <v>87</v>
      </c>
      <c r="N6">
        <v>2</v>
      </c>
      <c r="O6" s="1">
        <v>44533.270682870374</v>
      </c>
      <c r="P6" s="1">
        <v>44533.371724537035</v>
      </c>
      <c r="Q6">
        <v>4582</v>
      </c>
      <c r="R6">
        <v>4148</v>
      </c>
      <c r="S6" t="b">
        <v>0</v>
      </c>
      <c r="T6" t="s">
        <v>88</v>
      </c>
      <c r="U6" t="b">
        <v>1</v>
      </c>
      <c r="V6" t="s">
        <v>108</v>
      </c>
      <c r="W6" s="1">
        <v>44533.302488425928</v>
      </c>
      <c r="X6">
        <v>2437</v>
      </c>
      <c r="Y6">
        <v>338</v>
      </c>
      <c r="Z6">
        <v>0</v>
      </c>
      <c r="AA6">
        <v>338</v>
      </c>
      <c r="AB6">
        <v>452</v>
      </c>
      <c r="AC6">
        <v>129</v>
      </c>
      <c r="AD6">
        <v>340</v>
      </c>
      <c r="AE6">
        <v>0</v>
      </c>
      <c r="AF6">
        <v>0</v>
      </c>
      <c r="AG6">
        <v>0</v>
      </c>
      <c r="AH6" t="s">
        <v>109</v>
      </c>
      <c r="AI6" s="1">
        <v>44533.371724537035</v>
      </c>
      <c r="AJ6">
        <v>1657</v>
      </c>
      <c r="AK6">
        <v>0</v>
      </c>
      <c r="AL6">
        <v>0</v>
      </c>
      <c r="AM6">
        <v>0</v>
      </c>
      <c r="AN6">
        <v>226</v>
      </c>
      <c r="AO6">
        <v>0</v>
      </c>
      <c r="AP6">
        <v>340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>
      <c r="A7" t="s">
        <v>110</v>
      </c>
      <c r="B7" t="s">
        <v>80</v>
      </c>
      <c r="C7" t="s">
        <v>111</v>
      </c>
      <c r="D7" t="s">
        <v>82</v>
      </c>
      <c r="E7" s="2" t="str">
        <f>HYPERLINK("capsilon://?command=openfolder&amp;siteaddress=FAM.docvelocity-na8.net&amp;folderid=FXE45CE40E-5D99-B1CA-23D0-9FAAE96CABEE","FX21123370")</f>
        <v>FX21123370</v>
      </c>
      <c r="F7" t="s">
        <v>19</v>
      </c>
      <c r="G7" t="s">
        <v>19</v>
      </c>
      <c r="H7" t="s">
        <v>83</v>
      </c>
      <c r="I7" t="s">
        <v>112</v>
      </c>
      <c r="J7">
        <v>228</v>
      </c>
      <c r="K7" t="s">
        <v>85</v>
      </c>
      <c r="L7" t="s">
        <v>86</v>
      </c>
      <c r="M7" t="s">
        <v>87</v>
      </c>
      <c r="N7">
        <v>2</v>
      </c>
      <c r="O7" s="1">
        <v>44533.277268518519</v>
      </c>
      <c r="P7" s="1">
        <v>44533.321689814817</v>
      </c>
      <c r="Q7">
        <v>242</v>
      </c>
      <c r="R7">
        <v>3596</v>
      </c>
      <c r="S7" t="b">
        <v>0</v>
      </c>
      <c r="T7" t="s">
        <v>88</v>
      </c>
      <c r="U7" t="b">
        <v>1</v>
      </c>
      <c r="V7" t="s">
        <v>113</v>
      </c>
      <c r="W7" s="1">
        <v>44533.299560185187</v>
      </c>
      <c r="X7">
        <v>1705</v>
      </c>
      <c r="Y7">
        <v>228</v>
      </c>
      <c r="Z7">
        <v>0</v>
      </c>
      <c r="AA7">
        <v>228</v>
      </c>
      <c r="AB7">
        <v>0</v>
      </c>
      <c r="AC7">
        <v>90</v>
      </c>
      <c r="AD7">
        <v>0</v>
      </c>
      <c r="AE7">
        <v>0</v>
      </c>
      <c r="AF7">
        <v>0</v>
      </c>
      <c r="AG7">
        <v>0</v>
      </c>
      <c r="AH7" t="s">
        <v>109</v>
      </c>
      <c r="AI7" s="1">
        <v>44533.321689814817</v>
      </c>
      <c r="AJ7">
        <v>1674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>
      <c r="A8" t="s">
        <v>114</v>
      </c>
      <c r="B8" t="s">
        <v>80</v>
      </c>
      <c r="C8" t="s">
        <v>115</v>
      </c>
      <c r="D8" t="s">
        <v>82</v>
      </c>
      <c r="E8" s="2" t="str">
        <f>HYPERLINK("capsilon://?command=openfolder&amp;siteaddress=FAM.docvelocity-na8.net&amp;folderid=FX040FB63E-1F22-32F6-9944-F73ED1AA8F53","FX21121293")</f>
        <v>FX21121293</v>
      </c>
      <c r="F8" t="s">
        <v>19</v>
      </c>
      <c r="G8" t="s">
        <v>19</v>
      </c>
      <c r="H8" t="s">
        <v>83</v>
      </c>
      <c r="I8" t="s">
        <v>116</v>
      </c>
      <c r="J8">
        <v>306</v>
      </c>
      <c r="K8" t="s">
        <v>85</v>
      </c>
      <c r="L8" t="s">
        <v>86</v>
      </c>
      <c r="M8" t="s">
        <v>87</v>
      </c>
      <c r="N8">
        <v>2</v>
      </c>
      <c r="O8" s="1">
        <v>44533.287129629629</v>
      </c>
      <c r="P8" s="1">
        <v>44533.38616898148</v>
      </c>
      <c r="Q8">
        <v>2965</v>
      </c>
      <c r="R8">
        <v>5592</v>
      </c>
      <c r="S8" t="b">
        <v>0</v>
      </c>
      <c r="T8" t="s">
        <v>88</v>
      </c>
      <c r="U8" t="b">
        <v>1</v>
      </c>
      <c r="V8" t="s">
        <v>104</v>
      </c>
      <c r="W8" s="1">
        <v>44533.323344907411</v>
      </c>
      <c r="X8">
        <v>2814</v>
      </c>
      <c r="Y8">
        <v>270</v>
      </c>
      <c r="Z8">
        <v>0</v>
      </c>
      <c r="AA8">
        <v>270</v>
      </c>
      <c r="AB8">
        <v>0</v>
      </c>
      <c r="AC8">
        <v>116</v>
      </c>
      <c r="AD8">
        <v>36</v>
      </c>
      <c r="AE8">
        <v>0</v>
      </c>
      <c r="AF8">
        <v>0</v>
      </c>
      <c r="AG8">
        <v>0</v>
      </c>
      <c r="AH8" t="s">
        <v>100</v>
      </c>
      <c r="AI8" s="1">
        <v>44533.38616898148</v>
      </c>
      <c r="AJ8">
        <v>2699</v>
      </c>
      <c r="AK8">
        <v>2</v>
      </c>
      <c r="AL8">
        <v>0</v>
      </c>
      <c r="AM8">
        <v>2</v>
      </c>
      <c r="AN8">
        <v>0</v>
      </c>
      <c r="AO8">
        <v>2</v>
      </c>
      <c r="AP8">
        <v>34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>
      <c r="A9" t="s">
        <v>117</v>
      </c>
      <c r="B9" t="s">
        <v>80</v>
      </c>
      <c r="C9" t="s">
        <v>118</v>
      </c>
      <c r="D9" t="s">
        <v>82</v>
      </c>
      <c r="E9" s="2" t="str">
        <f>HYPERLINK("capsilon://?command=openfolder&amp;siteaddress=FAM.docvelocity-na8.net&amp;folderid=FXA00EBFCF-C39D-56A4-F0F6-1B9AEC07101A","FX21121110")</f>
        <v>FX21121110</v>
      </c>
      <c r="F9" t="s">
        <v>19</v>
      </c>
      <c r="G9" t="s">
        <v>19</v>
      </c>
      <c r="H9" t="s">
        <v>83</v>
      </c>
      <c r="I9" t="s">
        <v>119</v>
      </c>
      <c r="J9">
        <v>616</v>
      </c>
      <c r="K9" t="s">
        <v>85</v>
      </c>
      <c r="L9" t="s">
        <v>86</v>
      </c>
      <c r="M9" t="s">
        <v>87</v>
      </c>
      <c r="N9">
        <v>2</v>
      </c>
      <c r="O9" s="1">
        <v>44533.291342592594</v>
      </c>
      <c r="P9" s="1">
        <v>44533.398344907408</v>
      </c>
      <c r="Q9">
        <v>3272</v>
      </c>
      <c r="R9">
        <v>5973</v>
      </c>
      <c r="S9" t="b">
        <v>0</v>
      </c>
      <c r="T9" t="s">
        <v>88</v>
      </c>
      <c r="U9" t="b">
        <v>1</v>
      </c>
      <c r="V9" t="s">
        <v>113</v>
      </c>
      <c r="W9" s="1">
        <v>44533.352777777778</v>
      </c>
      <c r="X9">
        <v>2900</v>
      </c>
      <c r="Y9">
        <v>485</v>
      </c>
      <c r="Z9">
        <v>0</v>
      </c>
      <c r="AA9">
        <v>485</v>
      </c>
      <c r="AB9">
        <v>63</v>
      </c>
      <c r="AC9">
        <v>92</v>
      </c>
      <c r="AD9">
        <v>131</v>
      </c>
      <c r="AE9">
        <v>0</v>
      </c>
      <c r="AF9">
        <v>0</v>
      </c>
      <c r="AG9">
        <v>0</v>
      </c>
      <c r="AH9" t="s">
        <v>90</v>
      </c>
      <c r="AI9" s="1">
        <v>44533.398344907408</v>
      </c>
      <c r="AJ9">
        <v>39</v>
      </c>
      <c r="AK9">
        <v>0</v>
      </c>
      <c r="AL9">
        <v>0</v>
      </c>
      <c r="AM9">
        <v>0</v>
      </c>
      <c r="AN9">
        <v>63</v>
      </c>
      <c r="AO9">
        <v>0</v>
      </c>
      <c r="AP9">
        <v>131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>
      <c r="A10" t="s">
        <v>120</v>
      </c>
      <c r="B10" t="s">
        <v>80</v>
      </c>
      <c r="C10" t="s">
        <v>121</v>
      </c>
      <c r="D10" t="s">
        <v>82</v>
      </c>
      <c r="E10" s="2" t="str">
        <f>HYPERLINK("capsilon://?command=openfolder&amp;siteaddress=FAM.docvelocity-na8.net&amp;folderid=FXF79B7870-037F-3ED2-9FEA-86EEAD634864","FX21123432")</f>
        <v>FX21123432</v>
      </c>
      <c r="F10" t="s">
        <v>19</v>
      </c>
      <c r="G10" t="s">
        <v>19</v>
      </c>
      <c r="H10" t="s">
        <v>83</v>
      </c>
      <c r="I10" t="s">
        <v>122</v>
      </c>
      <c r="J10">
        <v>484</v>
      </c>
      <c r="K10" t="s">
        <v>85</v>
      </c>
      <c r="L10" t="s">
        <v>86</v>
      </c>
      <c r="M10" t="s">
        <v>87</v>
      </c>
      <c r="N10">
        <v>2</v>
      </c>
      <c r="O10" s="1">
        <v>44533.295717592591</v>
      </c>
      <c r="P10" s="1">
        <v>44533.444467592592</v>
      </c>
      <c r="Q10">
        <v>3250</v>
      </c>
      <c r="R10">
        <v>9602</v>
      </c>
      <c r="S10" t="b">
        <v>0</v>
      </c>
      <c r="T10" t="s">
        <v>88</v>
      </c>
      <c r="U10" t="b">
        <v>1</v>
      </c>
      <c r="V10" t="s">
        <v>94</v>
      </c>
      <c r="W10" s="1">
        <v>44533.394456018519</v>
      </c>
      <c r="X10">
        <v>6357</v>
      </c>
      <c r="Y10">
        <v>398</v>
      </c>
      <c r="Z10">
        <v>0</v>
      </c>
      <c r="AA10">
        <v>398</v>
      </c>
      <c r="AB10">
        <v>222</v>
      </c>
      <c r="AC10">
        <v>361</v>
      </c>
      <c r="AD10">
        <v>86</v>
      </c>
      <c r="AE10">
        <v>0</v>
      </c>
      <c r="AF10">
        <v>0</v>
      </c>
      <c r="AG10">
        <v>0</v>
      </c>
      <c r="AH10" t="s">
        <v>100</v>
      </c>
      <c r="AI10" s="1">
        <v>44533.444467592592</v>
      </c>
      <c r="AJ10">
        <v>3199</v>
      </c>
      <c r="AK10">
        <v>3</v>
      </c>
      <c r="AL10">
        <v>0</v>
      </c>
      <c r="AM10">
        <v>3</v>
      </c>
      <c r="AN10">
        <v>222</v>
      </c>
      <c r="AO10">
        <v>3</v>
      </c>
      <c r="AP10">
        <v>83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>
      <c r="A11" t="s">
        <v>123</v>
      </c>
      <c r="B11" t="s">
        <v>80</v>
      </c>
      <c r="C11" t="s">
        <v>124</v>
      </c>
      <c r="D11" t="s">
        <v>82</v>
      </c>
      <c r="E11" s="2" t="str">
        <f>HYPERLINK("capsilon://?command=openfolder&amp;siteaddress=FAM.docvelocity-na8.net&amp;folderid=FX1BE3B3C7-68CC-A2A4-452A-9EB5B93655EB","FX211264")</f>
        <v>FX211264</v>
      </c>
      <c r="F11" t="s">
        <v>19</v>
      </c>
      <c r="G11" t="s">
        <v>19</v>
      </c>
      <c r="H11" t="s">
        <v>83</v>
      </c>
      <c r="I11" t="s">
        <v>125</v>
      </c>
      <c r="J11">
        <v>200</v>
      </c>
      <c r="K11" t="s">
        <v>85</v>
      </c>
      <c r="L11" t="s">
        <v>86</v>
      </c>
      <c r="M11" t="s">
        <v>87</v>
      </c>
      <c r="N11">
        <v>2</v>
      </c>
      <c r="O11" s="1">
        <v>44533.303020833337</v>
      </c>
      <c r="P11" s="1">
        <v>44533.384293981479</v>
      </c>
      <c r="Q11">
        <v>4639</v>
      </c>
      <c r="R11">
        <v>2383</v>
      </c>
      <c r="S11" t="b">
        <v>0</v>
      </c>
      <c r="T11" t="s">
        <v>88</v>
      </c>
      <c r="U11" t="b">
        <v>1</v>
      </c>
      <c r="V11" t="s">
        <v>99</v>
      </c>
      <c r="W11" s="1">
        <v>44533.338402777779</v>
      </c>
      <c r="X11">
        <v>1388</v>
      </c>
      <c r="Y11">
        <v>154</v>
      </c>
      <c r="Z11">
        <v>0</v>
      </c>
      <c r="AA11">
        <v>154</v>
      </c>
      <c r="AB11">
        <v>0</v>
      </c>
      <c r="AC11">
        <v>103</v>
      </c>
      <c r="AD11">
        <v>46</v>
      </c>
      <c r="AE11">
        <v>0</v>
      </c>
      <c r="AF11">
        <v>0</v>
      </c>
      <c r="AG11">
        <v>0</v>
      </c>
      <c r="AH11" t="s">
        <v>109</v>
      </c>
      <c r="AI11" s="1">
        <v>44533.384293981479</v>
      </c>
      <c r="AJ11">
        <v>965</v>
      </c>
      <c r="AK11">
        <v>3</v>
      </c>
      <c r="AL11">
        <v>0</v>
      </c>
      <c r="AM11">
        <v>3</v>
      </c>
      <c r="AN11">
        <v>56</v>
      </c>
      <c r="AO11">
        <v>3</v>
      </c>
      <c r="AP11">
        <v>43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>
      <c r="A12" t="s">
        <v>126</v>
      </c>
      <c r="B12" t="s">
        <v>80</v>
      </c>
      <c r="C12" t="s">
        <v>127</v>
      </c>
      <c r="D12" t="s">
        <v>82</v>
      </c>
      <c r="E12" s="2" t="str">
        <f>HYPERLINK("capsilon://?command=openfolder&amp;siteaddress=FAM.docvelocity-na8.net&amp;folderid=FX61215663-D98F-D07A-8CE5-0E62E2C04C4D","FX21121379")</f>
        <v>FX21121379</v>
      </c>
      <c r="F12" t="s">
        <v>19</v>
      </c>
      <c r="G12" t="s">
        <v>19</v>
      </c>
      <c r="H12" t="s">
        <v>83</v>
      </c>
      <c r="I12" t="s">
        <v>128</v>
      </c>
      <c r="J12">
        <v>133</v>
      </c>
      <c r="K12" t="s">
        <v>85</v>
      </c>
      <c r="L12" t="s">
        <v>86</v>
      </c>
      <c r="M12" t="s">
        <v>87</v>
      </c>
      <c r="N12">
        <v>2</v>
      </c>
      <c r="O12" s="1">
        <v>44533.306030092594</v>
      </c>
      <c r="P12" s="1">
        <v>44533.383425925924</v>
      </c>
      <c r="Q12">
        <v>4511</v>
      </c>
      <c r="R12">
        <v>2176</v>
      </c>
      <c r="S12" t="b">
        <v>0</v>
      </c>
      <c r="T12" t="s">
        <v>88</v>
      </c>
      <c r="U12" t="b">
        <v>1</v>
      </c>
      <c r="V12" t="s">
        <v>104</v>
      </c>
      <c r="W12" s="1">
        <v>44533.337800925925</v>
      </c>
      <c r="X12">
        <v>1248</v>
      </c>
      <c r="Y12">
        <v>99</v>
      </c>
      <c r="Z12">
        <v>0</v>
      </c>
      <c r="AA12">
        <v>99</v>
      </c>
      <c r="AB12">
        <v>0</v>
      </c>
      <c r="AC12">
        <v>73</v>
      </c>
      <c r="AD12">
        <v>34</v>
      </c>
      <c r="AE12">
        <v>0</v>
      </c>
      <c r="AF12">
        <v>0</v>
      </c>
      <c r="AG12">
        <v>0</v>
      </c>
      <c r="AH12" t="s">
        <v>95</v>
      </c>
      <c r="AI12" s="1">
        <v>44533.383425925924</v>
      </c>
      <c r="AJ12">
        <v>880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33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>
      <c r="A13" t="s">
        <v>129</v>
      </c>
      <c r="B13" t="s">
        <v>80</v>
      </c>
      <c r="C13" t="s">
        <v>130</v>
      </c>
      <c r="D13" t="s">
        <v>82</v>
      </c>
      <c r="E13" s="2" t="str">
        <f>HYPERLINK("capsilon://?command=openfolder&amp;siteaddress=FAM.docvelocity-na8.net&amp;folderid=FX7AED12F2-0B29-040F-02BA-588023FEBE43","FX211114259")</f>
        <v>FX211114259</v>
      </c>
      <c r="F13" t="s">
        <v>19</v>
      </c>
      <c r="G13" t="s">
        <v>19</v>
      </c>
      <c r="H13" t="s">
        <v>83</v>
      </c>
      <c r="I13" t="s">
        <v>131</v>
      </c>
      <c r="J13">
        <v>28</v>
      </c>
      <c r="K13" t="s">
        <v>85</v>
      </c>
      <c r="L13" t="s">
        <v>86</v>
      </c>
      <c r="M13" t="s">
        <v>87</v>
      </c>
      <c r="N13">
        <v>2</v>
      </c>
      <c r="O13" s="1">
        <v>44533.306840277779</v>
      </c>
      <c r="P13" s="1">
        <v>44533.387314814812</v>
      </c>
      <c r="Q13">
        <v>6314</v>
      </c>
      <c r="R13">
        <v>639</v>
      </c>
      <c r="S13" t="b">
        <v>0</v>
      </c>
      <c r="T13" t="s">
        <v>88</v>
      </c>
      <c r="U13" t="b">
        <v>1</v>
      </c>
      <c r="V13" t="s">
        <v>104</v>
      </c>
      <c r="W13" s="1">
        <v>44533.341099537036</v>
      </c>
      <c r="X13">
        <v>284</v>
      </c>
      <c r="Y13">
        <v>21</v>
      </c>
      <c r="Z13">
        <v>0</v>
      </c>
      <c r="AA13">
        <v>21</v>
      </c>
      <c r="AB13">
        <v>0</v>
      </c>
      <c r="AC13">
        <v>11</v>
      </c>
      <c r="AD13">
        <v>7</v>
      </c>
      <c r="AE13">
        <v>0</v>
      </c>
      <c r="AF13">
        <v>0</v>
      </c>
      <c r="AG13">
        <v>0</v>
      </c>
      <c r="AH13" t="s">
        <v>95</v>
      </c>
      <c r="AI13" s="1">
        <v>44533.387314814812</v>
      </c>
      <c r="AJ13">
        <v>335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6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>
      <c r="A14" t="s">
        <v>132</v>
      </c>
      <c r="B14" t="s">
        <v>80</v>
      </c>
      <c r="C14" t="s">
        <v>133</v>
      </c>
      <c r="D14" t="s">
        <v>82</v>
      </c>
      <c r="E14" s="2" t="str">
        <f>HYPERLINK("capsilon://?command=openfolder&amp;siteaddress=FAM.docvelocity-na8.net&amp;folderid=FXDC832666-F895-0AD0-775F-9BB1C4B21AB2","FX211113356")</f>
        <v>FX211113356</v>
      </c>
      <c r="F14" t="s">
        <v>19</v>
      </c>
      <c r="G14" t="s">
        <v>19</v>
      </c>
      <c r="H14" t="s">
        <v>83</v>
      </c>
      <c r="I14" t="s">
        <v>134</v>
      </c>
      <c r="J14">
        <v>166</v>
      </c>
      <c r="K14" t="s">
        <v>85</v>
      </c>
      <c r="L14" t="s">
        <v>86</v>
      </c>
      <c r="M14" t="s">
        <v>87</v>
      </c>
      <c r="N14">
        <v>2</v>
      </c>
      <c r="O14" s="1">
        <v>44533.345416666663</v>
      </c>
      <c r="P14" s="1">
        <v>44533.393923611111</v>
      </c>
      <c r="Q14">
        <v>2697</v>
      </c>
      <c r="R14">
        <v>1494</v>
      </c>
      <c r="S14" t="b">
        <v>0</v>
      </c>
      <c r="T14" t="s">
        <v>88</v>
      </c>
      <c r="U14" t="b">
        <v>1</v>
      </c>
      <c r="V14" t="s">
        <v>113</v>
      </c>
      <c r="W14" s="1">
        <v>44533.360034722224</v>
      </c>
      <c r="X14">
        <v>626</v>
      </c>
      <c r="Y14">
        <v>156</v>
      </c>
      <c r="Z14">
        <v>0</v>
      </c>
      <c r="AA14">
        <v>156</v>
      </c>
      <c r="AB14">
        <v>0</v>
      </c>
      <c r="AC14">
        <v>57</v>
      </c>
      <c r="AD14">
        <v>10</v>
      </c>
      <c r="AE14">
        <v>0</v>
      </c>
      <c r="AF14">
        <v>0</v>
      </c>
      <c r="AG14">
        <v>0</v>
      </c>
      <c r="AH14" t="s">
        <v>109</v>
      </c>
      <c r="AI14" s="1">
        <v>44533.393923611111</v>
      </c>
      <c r="AJ14">
        <v>831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>
      <c r="A15" t="s">
        <v>135</v>
      </c>
      <c r="B15" t="s">
        <v>80</v>
      </c>
      <c r="C15" t="s">
        <v>136</v>
      </c>
      <c r="D15" t="s">
        <v>82</v>
      </c>
      <c r="E15" s="2" t="str">
        <f>HYPERLINK("capsilon://?command=openfolder&amp;siteaddress=FAM.docvelocity-na8.net&amp;folderid=FX401B6946-A295-8A4D-4D8B-2335AE1FD0BB","FX21119507")</f>
        <v>FX21119507</v>
      </c>
      <c r="F15" t="s">
        <v>19</v>
      </c>
      <c r="G15" t="s">
        <v>19</v>
      </c>
      <c r="H15" t="s">
        <v>83</v>
      </c>
      <c r="I15" t="s">
        <v>137</v>
      </c>
      <c r="J15">
        <v>228</v>
      </c>
      <c r="K15" t="s">
        <v>85</v>
      </c>
      <c r="L15" t="s">
        <v>86</v>
      </c>
      <c r="M15" t="s">
        <v>87</v>
      </c>
      <c r="N15">
        <v>2</v>
      </c>
      <c r="O15" s="1">
        <v>44533.347337962965</v>
      </c>
      <c r="P15" s="1">
        <v>44533.443611111114</v>
      </c>
      <c r="Q15">
        <v>3796</v>
      </c>
      <c r="R15">
        <v>4522</v>
      </c>
      <c r="S15" t="b">
        <v>0</v>
      </c>
      <c r="T15" t="s">
        <v>88</v>
      </c>
      <c r="U15" t="b">
        <v>1</v>
      </c>
      <c r="V15" t="s">
        <v>89</v>
      </c>
      <c r="W15" s="1">
        <v>44533.418611111112</v>
      </c>
      <c r="X15">
        <v>2556</v>
      </c>
      <c r="Y15">
        <v>213</v>
      </c>
      <c r="Z15">
        <v>0</v>
      </c>
      <c r="AA15">
        <v>213</v>
      </c>
      <c r="AB15">
        <v>0</v>
      </c>
      <c r="AC15">
        <v>91</v>
      </c>
      <c r="AD15">
        <v>15</v>
      </c>
      <c r="AE15">
        <v>0</v>
      </c>
      <c r="AF15">
        <v>0</v>
      </c>
      <c r="AG15">
        <v>0</v>
      </c>
      <c r="AH15" t="s">
        <v>95</v>
      </c>
      <c r="AI15" s="1">
        <v>44533.443611111114</v>
      </c>
      <c r="AJ15">
        <v>1921</v>
      </c>
      <c r="AK15">
        <v>12</v>
      </c>
      <c r="AL15">
        <v>0</v>
      </c>
      <c r="AM15">
        <v>12</v>
      </c>
      <c r="AN15">
        <v>0</v>
      </c>
      <c r="AO15">
        <v>12</v>
      </c>
      <c r="AP15">
        <v>3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>
      <c r="A16" t="s">
        <v>138</v>
      </c>
      <c r="B16" t="s">
        <v>80</v>
      </c>
      <c r="C16" t="s">
        <v>139</v>
      </c>
      <c r="D16" t="s">
        <v>82</v>
      </c>
      <c r="E16" s="2" t="str">
        <f>HYPERLINK("capsilon://?command=openfolder&amp;siteaddress=FAM.docvelocity-na8.net&amp;folderid=FX37739979-7E9D-14DC-63DA-9B698C0ABF80","FX211114631")</f>
        <v>FX211114631</v>
      </c>
      <c r="F16" t="s">
        <v>19</v>
      </c>
      <c r="G16" t="s">
        <v>19</v>
      </c>
      <c r="H16" t="s">
        <v>83</v>
      </c>
      <c r="I16" t="s">
        <v>140</v>
      </c>
      <c r="J16">
        <v>263</v>
      </c>
      <c r="K16" t="s">
        <v>85</v>
      </c>
      <c r="L16" t="s">
        <v>86</v>
      </c>
      <c r="M16" t="s">
        <v>87</v>
      </c>
      <c r="N16">
        <v>2</v>
      </c>
      <c r="O16" s="1">
        <v>44533.355682870373</v>
      </c>
      <c r="P16" s="1">
        <v>44533.509317129632</v>
      </c>
      <c r="Q16">
        <v>9926</v>
      </c>
      <c r="R16">
        <v>3348</v>
      </c>
      <c r="S16" t="b">
        <v>0</v>
      </c>
      <c r="T16" t="s">
        <v>88</v>
      </c>
      <c r="U16" t="b">
        <v>1</v>
      </c>
      <c r="V16" t="s">
        <v>99</v>
      </c>
      <c r="W16" s="1">
        <v>44533.498460648145</v>
      </c>
      <c r="X16">
        <v>2552</v>
      </c>
      <c r="Y16">
        <v>220</v>
      </c>
      <c r="Z16">
        <v>0</v>
      </c>
      <c r="AA16">
        <v>220</v>
      </c>
      <c r="AB16">
        <v>0</v>
      </c>
      <c r="AC16">
        <v>121</v>
      </c>
      <c r="AD16">
        <v>43</v>
      </c>
      <c r="AE16">
        <v>0</v>
      </c>
      <c r="AF16">
        <v>0</v>
      </c>
      <c r="AG16">
        <v>0</v>
      </c>
      <c r="AH16" t="s">
        <v>90</v>
      </c>
      <c r="AI16" s="1">
        <v>44533.509317129632</v>
      </c>
      <c r="AJ16">
        <v>692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43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>
      <c r="A17" t="s">
        <v>141</v>
      </c>
      <c r="B17" t="s">
        <v>80</v>
      </c>
      <c r="C17" t="s">
        <v>142</v>
      </c>
      <c r="D17" t="s">
        <v>82</v>
      </c>
      <c r="E17" s="2" t="str">
        <f>HYPERLINK("capsilon://?command=openfolder&amp;siteaddress=FAM.docvelocity-na8.net&amp;folderid=FXE4C7A1D7-2D09-613F-C6BC-6BA7AC7D90CF","FX21118510")</f>
        <v>FX21118510</v>
      </c>
      <c r="F17" t="s">
        <v>19</v>
      </c>
      <c r="G17" t="s">
        <v>19</v>
      </c>
      <c r="H17" t="s">
        <v>83</v>
      </c>
      <c r="I17" t="s">
        <v>143</v>
      </c>
      <c r="J17">
        <v>38</v>
      </c>
      <c r="K17" t="s">
        <v>85</v>
      </c>
      <c r="L17" t="s">
        <v>86</v>
      </c>
      <c r="M17" t="s">
        <v>87</v>
      </c>
      <c r="N17">
        <v>2</v>
      </c>
      <c r="O17" s="1">
        <v>44533.356249999997</v>
      </c>
      <c r="P17" s="1">
        <v>44533.38994212963</v>
      </c>
      <c r="Q17">
        <v>2233</v>
      </c>
      <c r="R17">
        <v>678</v>
      </c>
      <c r="S17" t="b">
        <v>0</v>
      </c>
      <c r="T17" t="s">
        <v>88</v>
      </c>
      <c r="U17" t="b">
        <v>1</v>
      </c>
      <c r="V17" t="s">
        <v>144</v>
      </c>
      <c r="W17" s="1">
        <v>44533.360659722224</v>
      </c>
      <c r="X17">
        <v>353</v>
      </c>
      <c r="Y17">
        <v>37</v>
      </c>
      <c r="Z17">
        <v>0</v>
      </c>
      <c r="AA17">
        <v>37</v>
      </c>
      <c r="AB17">
        <v>0</v>
      </c>
      <c r="AC17">
        <v>30</v>
      </c>
      <c r="AD17">
        <v>1</v>
      </c>
      <c r="AE17">
        <v>0</v>
      </c>
      <c r="AF17">
        <v>0</v>
      </c>
      <c r="AG17">
        <v>0</v>
      </c>
      <c r="AH17" t="s">
        <v>100</v>
      </c>
      <c r="AI17" s="1">
        <v>44533.38994212963</v>
      </c>
      <c r="AJ17">
        <v>325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>
      <c r="A18" t="s">
        <v>145</v>
      </c>
      <c r="B18" t="s">
        <v>80</v>
      </c>
      <c r="C18" t="s">
        <v>146</v>
      </c>
      <c r="D18" t="s">
        <v>82</v>
      </c>
      <c r="E18" s="2" t="str">
        <f>HYPERLINK("capsilon://?command=openfolder&amp;siteaddress=FAM.docvelocity-na8.net&amp;folderid=FXB0FE6E29-30F9-9685-B97E-2AC5CB072E91","FX211114255")</f>
        <v>FX211114255</v>
      </c>
      <c r="F18" t="s">
        <v>19</v>
      </c>
      <c r="G18" t="s">
        <v>19</v>
      </c>
      <c r="H18" t="s">
        <v>83</v>
      </c>
      <c r="I18" t="s">
        <v>147</v>
      </c>
      <c r="J18">
        <v>242</v>
      </c>
      <c r="K18" t="s">
        <v>85</v>
      </c>
      <c r="L18" t="s">
        <v>86</v>
      </c>
      <c r="M18" t="s">
        <v>87</v>
      </c>
      <c r="N18">
        <v>2</v>
      </c>
      <c r="O18" s="1">
        <v>44533.367951388886</v>
      </c>
      <c r="P18" s="1">
        <v>44533.479155092595</v>
      </c>
      <c r="Q18">
        <v>4982</v>
      </c>
      <c r="R18">
        <v>4626</v>
      </c>
      <c r="S18" t="b">
        <v>0</v>
      </c>
      <c r="T18" t="s">
        <v>88</v>
      </c>
      <c r="U18" t="b">
        <v>1</v>
      </c>
      <c r="V18" t="s">
        <v>94</v>
      </c>
      <c r="W18" s="1">
        <v>44533.451805555553</v>
      </c>
      <c r="X18">
        <v>2387</v>
      </c>
      <c r="Y18">
        <v>217</v>
      </c>
      <c r="Z18">
        <v>0</v>
      </c>
      <c r="AA18">
        <v>217</v>
      </c>
      <c r="AB18">
        <v>0</v>
      </c>
      <c r="AC18">
        <v>108</v>
      </c>
      <c r="AD18">
        <v>25</v>
      </c>
      <c r="AE18">
        <v>0</v>
      </c>
      <c r="AF18">
        <v>0</v>
      </c>
      <c r="AG18">
        <v>0</v>
      </c>
      <c r="AH18" t="s">
        <v>95</v>
      </c>
      <c r="AI18" s="1">
        <v>44533.479155092595</v>
      </c>
      <c r="AJ18">
        <v>2190</v>
      </c>
      <c r="AK18">
        <v>5</v>
      </c>
      <c r="AL18">
        <v>0</v>
      </c>
      <c r="AM18">
        <v>5</v>
      </c>
      <c r="AN18">
        <v>0</v>
      </c>
      <c r="AO18">
        <v>5</v>
      </c>
      <c r="AP18">
        <v>20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>
      <c r="A19" t="s">
        <v>148</v>
      </c>
      <c r="B19" t="s">
        <v>80</v>
      </c>
      <c r="C19" t="s">
        <v>149</v>
      </c>
      <c r="D19" t="s">
        <v>82</v>
      </c>
      <c r="E19" s="2" t="str">
        <f>HYPERLINK("capsilon://?command=openfolder&amp;siteaddress=FAM.docvelocity-na8.net&amp;folderid=FX36FC6FA0-DB51-33F3-2DF2-68645F73EF19","FX21123434")</f>
        <v>FX21123434</v>
      </c>
      <c r="F19" t="s">
        <v>19</v>
      </c>
      <c r="G19" t="s">
        <v>19</v>
      </c>
      <c r="H19" t="s">
        <v>83</v>
      </c>
      <c r="I19" t="s">
        <v>150</v>
      </c>
      <c r="J19">
        <v>815</v>
      </c>
      <c r="K19" t="s">
        <v>85</v>
      </c>
      <c r="L19" t="s">
        <v>86</v>
      </c>
      <c r="M19" t="s">
        <v>87</v>
      </c>
      <c r="N19">
        <v>2</v>
      </c>
      <c r="O19" s="1">
        <v>44533.374791666669</v>
      </c>
      <c r="P19" s="1">
        <v>44533.521226851852</v>
      </c>
      <c r="Q19">
        <v>6114</v>
      </c>
      <c r="R19">
        <v>6538</v>
      </c>
      <c r="S19" t="b">
        <v>0</v>
      </c>
      <c r="T19" t="s">
        <v>88</v>
      </c>
      <c r="U19" t="b">
        <v>1</v>
      </c>
      <c r="V19" t="s">
        <v>151</v>
      </c>
      <c r="W19" s="1">
        <v>44533.486493055556</v>
      </c>
      <c r="X19">
        <v>3531</v>
      </c>
      <c r="Y19">
        <v>813</v>
      </c>
      <c r="Z19">
        <v>0</v>
      </c>
      <c r="AA19">
        <v>813</v>
      </c>
      <c r="AB19">
        <v>0</v>
      </c>
      <c r="AC19">
        <v>372</v>
      </c>
      <c r="AD19">
        <v>2</v>
      </c>
      <c r="AE19">
        <v>0</v>
      </c>
      <c r="AF19">
        <v>0</v>
      </c>
      <c r="AG19">
        <v>0</v>
      </c>
      <c r="AH19" t="s">
        <v>109</v>
      </c>
      <c r="AI19" s="1">
        <v>44533.521226851852</v>
      </c>
      <c r="AJ19">
        <v>2884</v>
      </c>
      <c r="AK19">
        <v>3</v>
      </c>
      <c r="AL19">
        <v>0</v>
      </c>
      <c r="AM19">
        <v>3</v>
      </c>
      <c r="AN19">
        <v>0</v>
      </c>
      <c r="AO19">
        <v>6</v>
      </c>
      <c r="AP19">
        <v>-1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>
      <c r="A20" t="s">
        <v>152</v>
      </c>
      <c r="B20" t="s">
        <v>80</v>
      </c>
      <c r="C20" t="s">
        <v>153</v>
      </c>
      <c r="D20" t="s">
        <v>82</v>
      </c>
      <c r="E20" s="2" t="str">
        <f>HYPERLINK("capsilon://?command=openfolder&amp;siteaddress=FAM.docvelocity-na8.net&amp;folderid=FX8C2BA8CA-F6EB-58E2-2B45-E5720350A386","FX211114348")</f>
        <v>FX211114348</v>
      </c>
      <c r="F20" t="s">
        <v>19</v>
      </c>
      <c r="G20" t="s">
        <v>19</v>
      </c>
      <c r="H20" t="s">
        <v>83</v>
      </c>
      <c r="I20" t="s">
        <v>154</v>
      </c>
      <c r="J20">
        <v>224</v>
      </c>
      <c r="K20" t="s">
        <v>85</v>
      </c>
      <c r="L20" t="s">
        <v>86</v>
      </c>
      <c r="M20" t="s">
        <v>87</v>
      </c>
      <c r="N20">
        <v>2</v>
      </c>
      <c r="O20" s="1">
        <v>44533.375775462962</v>
      </c>
      <c r="P20" s="1">
        <v>44533.482812499999</v>
      </c>
      <c r="Q20">
        <v>7251</v>
      </c>
      <c r="R20">
        <v>1997</v>
      </c>
      <c r="S20" t="b">
        <v>0</v>
      </c>
      <c r="T20" t="s">
        <v>88</v>
      </c>
      <c r="U20" t="b">
        <v>1</v>
      </c>
      <c r="V20" t="s">
        <v>155</v>
      </c>
      <c r="W20" s="1">
        <v>44533.452557870369</v>
      </c>
      <c r="X20">
        <v>720</v>
      </c>
      <c r="Y20">
        <v>184</v>
      </c>
      <c r="Z20">
        <v>0</v>
      </c>
      <c r="AA20">
        <v>184</v>
      </c>
      <c r="AB20">
        <v>0</v>
      </c>
      <c r="AC20">
        <v>75</v>
      </c>
      <c r="AD20">
        <v>40</v>
      </c>
      <c r="AE20">
        <v>0</v>
      </c>
      <c r="AF20">
        <v>0</v>
      </c>
      <c r="AG20">
        <v>0</v>
      </c>
      <c r="AH20" t="s">
        <v>109</v>
      </c>
      <c r="AI20" s="1">
        <v>44533.482812499999</v>
      </c>
      <c r="AJ20">
        <v>1248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38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>
      <c r="A21" t="s">
        <v>156</v>
      </c>
      <c r="B21" t="s">
        <v>80</v>
      </c>
      <c r="C21" t="s">
        <v>157</v>
      </c>
      <c r="D21" t="s">
        <v>82</v>
      </c>
      <c r="E21" s="2" t="str">
        <f>HYPERLINK("capsilon://?command=openfolder&amp;siteaddress=FAM.docvelocity-na8.net&amp;folderid=FXCC500946-D897-7869-32F9-3AB9A6DDD37D","FX211114855")</f>
        <v>FX211114855</v>
      </c>
      <c r="F21" t="s">
        <v>19</v>
      </c>
      <c r="G21" t="s">
        <v>19</v>
      </c>
      <c r="H21" t="s">
        <v>83</v>
      </c>
      <c r="I21" t="s">
        <v>158</v>
      </c>
      <c r="J21">
        <v>187</v>
      </c>
      <c r="K21" t="s">
        <v>85</v>
      </c>
      <c r="L21" t="s">
        <v>86</v>
      </c>
      <c r="M21" t="s">
        <v>87</v>
      </c>
      <c r="N21">
        <v>2</v>
      </c>
      <c r="O21" s="1">
        <v>44531.315613425926</v>
      </c>
      <c r="P21" s="1">
        <v>44531.41170138889</v>
      </c>
      <c r="Q21">
        <v>5725</v>
      </c>
      <c r="R21">
        <v>2577</v>
      </c>
      <c r="S21" t="b">
        <v>0</v>
      </c>
      <c r="T21" t="s">
        <v>88</v>
      </c>
      <c r="U21" t="b">
        <v>1</v>
      </c>
      <c r="V21" t="s">
        <v>89</v>
      </c>
      <c r="W21" s="1">
        <v>44531.333414351851</v>
      </c>
      <c r="X21">
        <v>1471</v>
      </c>
      <c r="Y21">
        <v>177</v>
      </c>
      <c r="Z21">
        <v>0</v>
      </c>
      <c r="AA21">
        <v>177</v>
      </c>
      <c r="AB21">
        <v>0</v>
      </c>
      <c r="AC21">
        <v>94</v>
      </c>
      <c r="AD21">
        <v>10</v>
      </c>
      <c r="AE21">
        <v>0</v>
      </c>
      <c r="AF21">
        <v>0</v>
      </c>
      <c r="AG21">
        <v>0</v>
      </c>
      <c r="AH21" t="s">
        <v>90</v>
      </c>
      <c r="AI21" s="1">
        <v>44531.41170138889</v>
      </c>
      <c r="AJ21">
        <v>1098</v>
      </c>
      <c r="AK21">
        <v>21</v>
      </c>
      <c r="AL21">
        <v>0</v>
      </c>
      <c r="AM21">
        <v>21</v>
      </c>
      <c r="AN21">
        <v>0</v>
      </c>
      <c r="AO21">
        <v>21</v>
      </c>
      <c r="AP21">
        <v>-11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>
      <c r="A22" t="s">
        <v>159</v>
      </c>
      <c r="B22" t="s">
        <v>80</v>
      </c>
      <c r="C22" t="s">
        <v>160</v>
      </c>
      <c r="D22" t="s">
        <v>82</v>
      </c>
      <c r="E22" s="2" t="str">
        <f>HYPERLINK("capsilon://?command=openfolder&amp;siteaddress=FAM.docvelocity-na8.net&amp;folderid=FXCBC13D51-DA69-D6AC-3BF2-563B9844C95A","FX211114604")</f>
        <v>FX211114604</v>
      </c>
      <c r="F22" t="s">
        <v>19</v>
      </c>
      <c r="G22" t="s">
        <v>19</v>
      </c>
      <c r="H22" t="s">
        <v>83</v>
      </c>
      <c r="I22" t="s">
        <v>161</v>
      </c>
      <c r="J22">
        <v>166</v>
      </c>
      <c r="K22" t="s">
        <v>85</v>
      </c>
      <c r="L22" t="s">
        <v>86</v>
      </c>
      <c r="M22" t="s">
        <v>87</v>
      </c>
      <c r="N22">
        <v>2</v>
      </c>
      <c r="O22" s="1">
        <v>44533.377083333333</v>
      </c>
      <c r="P22" s="1">
        <v>44533.482048611113</v>
      </c>
      <c r="Q22">
        <v>8005</v>
      </c>
      <c r="R22">
        <v>1064</v>
      </c>
      <c r="S22" t="b">
        <v>0</v>
      </c>
      <c r="T22" t="s">
        <v>88</v>
      </c>
      <c r="U22" t="b">
        <v>1</v>
      </c>
      <c r="V22" t="s">
        <v>162</v>
      </c>
      <c r="W22" s="1">
        <v>44533.453148148146</v>
      </c>
      <c r="X22">
        <v>641</v>
      </c>
      <c r="Y22">
        <v>81</v>
      </c>
      <c r="Z22">
        <v>0</v>
      </c>
      <c r="AA22">
        <v>81</v>
      </c>
      <c r="AB22">
        <v>52</v>
      </c>
      <c r="AC22">
        <v>22</v>
      </c>
      <c r="AD22">
        <v>85</v>
      </c>
      <c r="AE22">
        <v>0</v>
      </c>
      <c r="AF22">
        <v>0</v>
      </c>
      <c r="AG22">
        <v>0</v>
      </c>
      <c r="AH22" t="s">
        <v>163</v>
      </c>
      <c r="AI22" s="1">
        <v>44533.482048611113</v>
      </c>
      <c r="AJ22">
        <v>382</v>
      </c>
      <c r="AK22">
        <v>1</v>
      </c>
      <c r="AL22">
        <v>0</v>
      </c>
      <c r="AM22">
        <v>1</v>
      </c>
      <c r="AN22">
        <v>52</v>
      </c>
      <c r="AO22">
        <v>1</v>
      </c>
      <c r="AP22">
        <v>84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>
      <c r="A23" t="s">
        <v>164</v>
      </c>
      <c r="B23" t="s">
        <v>80</v>
      </c>
      <c r="C23" t="s">
        <v>165</v>
      </c>
      <c r="D23" t="s">
        <v>82</v>
      </c>
      <c r="E23" s="2" t="str">
        <f>HYPERLINK("capsilon://?command=openfolder&amp;siteaddress=FAM.docvelocity-na8.net&amp;folderid=FX2AC85EF9-48BD-D51A-A5F2-E1588ACABA80","FX21127")</f>
        <v>FX21127</v>
      </c>
      <c r="F23" t="s">
        <v>19</v>
      </c>
      <c r="G23" t="s">
        <v>19</v>
      </c>
      <c r="H23" t="s">
        <v>83</v>
      </c>
      <c r="I23" t="s">
        <v>166</v>
      </c>
      <c r="J23">
        <v>433</v>
      </c>
      <c r="K23" t="s">
        <v>85</v>
      </c>
      <c r="L23" t="s">
        <v>86</v>
      </c>
      <c r="M23" t="s">
        <v>87</v>
      </c>
      <c r="N23">
        <v>2</v>
      </c>
      <c r="O23" s="1">
        <v>44531.322187500002</v>
      </c>
      <c r="P23" s="1">
        <v>44531.55704861111</v>
      </c>
      <c r="Q23">
        <v>3281</v>
      </c>
      <c r="R23">
        <v>17011</v>
      </c>
      <c r="S23" t="b">
        <v>0</v>
      </c>
      <c r="T23" t="s">
        <v>88</v>
      </c>
      <c r="U23" t="b">
        <v>1</v>
      </c>
      <c r="V23" t="s">
        <v>104</v>
      </c>
      <c r="W23" s="1">
        <v>44531.427256944444</v>
      </c>
      <c r="X23">
        <v>8879</v>
      </c>
      <c r="Y23">
        <v>1447</v>
      </c>
      <c r="Z23">
        <v>0</v>
      </c>
      <c r="AA23">
        <v>1447</v>
      </c>
      <c r="AB23">
        <v>84</v>
      </c>
      <c r="AC23">
        <v>708</v>
      </c>
      <c r="AD23">
        <v>-1014</v>
      </c>
      <c r="AE23">
        <v>0</v>
      </c>
      <c r="AF23">
        <v>0</v>
      </c>
      <c r="AG23">
        <v>0</v>
      </c>
      <c r="AH23" t="s">
        <v>167</v>
      </c>
      <c r="AI23" s="1">
        <v>44531.55704861111</v>
      </c>
      <c r="AJ23">
        <v>6368</v>
      </c>
      <c r="AK23">
        <v>21</v>
      </c>
      <c r="AL23">
        <v>0</v>
      </c>
      <c r="AM23">
        <v>21</v>
      </c>
      <c r="AN23">
        <v>115</v>
      </c>
      <c r="AO23">
        <v>21</v>
      </c>
      <c r="AP23">
        <v>-1035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>
      <c r="A24" t="s">
        <v>168</v>
      </c>
      <c r="B24" t="s">
        <v>80</v>
      </c>
      <c r="C24" t="s">
        <v>160</v>
      </c>
      <c r="D24" t="s">
        <v>82</v>
      </c>
      <c r="E24" s="2" t="str">
        <f>HYPERLINK("capsilon://?command=openfolder&amp;siteaddress=FAM.docvelocity-na8.net&amp;folderid=FXCBC13D51-DA69-D6AC-3BF2-563B9844C95A","FX211114604")</f>
        <v>FX211114604</v>
      </c>
      <c r="F24" t="s">
        <v>19</v>
      </c>
      <c r="G24" t="s">
        <v>19</v>
      </c>
      <c r="H24" t="s">
        <v>83</v>
      </c>
      <c r="I24" t="s">
        <v>169</v>
      </c>
      <c r="J24">
        <v>166</v>
      </c>
      <c r="K24" t="s">
        <v>85</v>
      </c>
      <c r="L24" t="s">
        <v>86</v>
      </c>
      <c r="M24" t="s">
        <v>87</v>
      </c>
      <c r="N24">
        <v>2</v>
      </c>
      <c r="O24" s="1">
        <v>44533.388749999998</v>
      </c>
      <c r="P24" s="1">
        <v>44533.487407407411</v>
      </c>
      <c r="Q24">
        <v>7467</v>
      </c>
      <c r="R24">
        <v>1057</v>
      </c>
      <c r="S24" t="b">
        <v>0</v>
      </c>
      <c r="T24" t="s">
        <v>88</v>
      </c>
      <c r="U24" t="b">
        <v>1</v>
      </c>
      <c r="V24" t="s">
        <v>162</v>
      </c>
      <c r="W24" s="1">
        <v>44533.456770833334</v>
      </c>
      <c r="X24">
        <v>312</v>
      </c>
      <c r="Y24">
        <v>81</v>
      </c>
      <c r="Z24">
        <v>0</v>
      </c>
      <c r="AA24">
        <v>81</v>
      </c>
      <c r="AB24">
        <v>52</v>
      </c>
      <c r="AC24">
        <v>23</v>
      </c>
      <c r="AD24">
        <v>85</v>
      </c>
      <c r="AE24">
        <v>0</v>
      </c>
      <c r="AF24">
        <v>0</v>
      </c>
      <c r="AG24">
        <v>0</v>
      </c>
      <c r="AH24" t="s">
        <v>95</v>
      </c>
      <c r="AI24" s="1">
        <v>44533.487407407411</v>
      </c>
      <c r="AJ24">
        <v>713</v>
      </c>
      <c r="AK24">
        <v>1</v>
      </c>
      <c r="AL24">
        <v>0</v>
      </c>
      <c r="AM24">
        <v>1</v>
      </c>
      <c r="AN24">
        <v>52</v>
      </c>
      <c r="AO24">
        <v>1</v>
      </c>
      <c r="AP24">
        <v>84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>
      <c r="A25" t="s">
        <v>170</v>
      </c>
      <c r="B25" t="s">
        <v>80</v>
      </c>
      <c r="C25" t="s">
        <v>171</v>
      </c>
      <c r="D25" t="s">
        <v>82</v>
      </c>
      <c r="E25" s="2" t="str">
        <f>HYPERLINK("capsilon://?command=openfolder&amp;siteaddress=FAM.docvelocity-na8.net&amp;folderid=FX8E6DB557-380B-A0D9-4E20-D9C771E37D3C","FX211114469")</f>
        <v>FX211114469</v>
      </c>
      <c r="F25" t="s">
        <v>19</v>
      </c>
      <c r="G25" t="s">
        <v>19</v>
      </c>
      <c r="H25" t="s">
        <v>83</v>
      </c>
      <c r="I25" t="s">
        <v>172</v>
      </c>
      <c r="J25">
        <v>513</v>
      </c>
      <c r="K25" t="s">
        <v>85</v>
      </c>
      <c r="L25" t="s">
        <v>86</v>
      </c>
      <c r="M25" t="s">
        <v>87</v>
      </c>
      <c r="N25">
        <v>2</v>
      </c>
      <c r="O25" s="1">
        <v>44531.324131944442</v>
      </c>
      <c r="P25" s="1">
        <v>44531.442256944443</v>
      </c>
      <c r="Q25">
        <v>4180</v>
      </c>
      <c r="R25">
        <v>6026</v>
      </c>
      <c r="S25" t="b">
        <v>0</v>
      </c>
      <c r="T25" t="s">
        <v>88</v>
      </c>
      <c r="U25" t="b">
        <v>1</v>
      </c>
      <c r="V25" t="s">
        <v>99</v>
      </c>
      <c r="W25" s="1">
        <v>44531.370798611111</v>
      </c>
      <c r="X25">
        <v>3940</v>
      </c>
      <c r="Y25">
        <v>393</v>
      </c>
      <c r="Z25">
        <v>0</v>
      </c>
      <c r="AA25">
        <v>393</v>
      </c>
      <c r="AB25">
        <v>0</v>
      </c>
      <c r="AC25">
        <v>221</v>
      </c>
      <c r="AD25">
        <v>120</v>
      </c>
      <c r="AE25">
        <v>0</v>
      </c>
      <c r="AF25">
        <v>0</v>
      </c>
      <c r="AG25">
        <v>0</v>
      </c>
      <c r="AH25" t="s">
        <v>95</v>
      </c>
      <c r="AI25" s="1">
        <v>44531.442256944443</v>
      </c>
      <c r="AJ25">
        <v>2013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120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>
      <c r="A26" t="s">
        <v>173</v>
      </c>
      <c r="B26" t="s">
        <v>80</v>
      </c>
      <c r="C26" t="s">
        <v>174</v>
      </c>
      <c r="D26" t="s">
        <v>82</v>
      </c>
      <c r="E26" s="2" t="str">
        <f>HYPERLINK("capsilon://?command=openfolder&amp;siteaddress=FAM.docvelocity-na8.net&amp;folderid=FX759A8681-0396-2F30-6C42-A38B0FC7B831","FX211114320")</f>
        <v>FX211114320</v>
      </c>
      <c r="F26" t="s">
        <v>19</v>
      </c>
      <c r="G26" t="s">
        <v>19</v>
      </c>
      <c r="H26" t="s">
        <v>83</v>
      </c>
      <c r="I26" t="s">
        <v>175</v>
      </c>
      <c r="J26">
        <v>184</v>
      </c>
      <c r="K26" t="s">
        <v>85</v>
      </c>
      <c r="L26" t="s">
        <v>86</v>
      </c>
      <c r="M26" t="s">
        <v>87</v>
      </c>
      <c r="N26">
        <v>2</v>
      </c>
      <c r="O26" s="1">
        <v>44533.392870370371</v>
      </c>
      <c r="P26" s="1">
        <v>44533.494155092594</v>
      </c>
      <c r="Q26">
        <v>5881</v>
      </c>
      <c r="R26">
        <v>2870</v>
      </c>
      <c r="S26" t="b">
        <v>0</v>
      </c>
      <c r="T26" t="s">
        <v>88</v>
      </c>
      <c r="U26" t="b">
        <v>1</v>
      </c>
      <c r="V26" t="s">
        <v>104</v>
      </c>
      <c r="W26" s="1">
        <v>44533.476539351854</v>
      </c>
      <c r="X26">
        <v>1769</v>
      </c>
      <c r="Y26">
        <v>299</v>
      </c>
      <c r="Z26">
        <v>0</v>
      </c>
      <c r="AA26">
        <v>299</v>
      </c>
      <c r="AB26">
        <v>0</v>
      </c>
      <c r="AC26">
        <v>211</v>
      </c>
      <c r="AD26">
        <v>-115</v>
      </c>
      <c r="AE26">
        <v>0</v>
      </c>
      <c r="AF26">
        <v>0</v>
      </c>
      <c r="AG26">
        <v>0</v>
      </c>
      <c r="AH26" t="s">
        <v>163</v>
      </c>
      <c r="AI26" s="1">
        <v>44533.494155092594</v>
      </c>
      <c r="AJ26">
        <v>1045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-115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>
      <c r="A27" t="s">
        <v>176</v>
      </c>
      <c r="B27" t="s">
        <v>80</v>
      </c>
      <c r="C27" t="s">
        <v>177</v>
      </c>
      <c r="D27" t="s">
        <v>82</v>
      </c>
      <c r="E27" s="2" t="str">
        <f>HYPERLINK("capsilon://?command=openfolder&amp;siteaddress=FAM.docvelocity-na8.net&amp;folderid=FX412EE707-099B-1B89-C632-3C038FFECE01","FX211115109")</f>
        <v>FX211115109</v>
      </c>
      <c r="F27" t="s">
        <v>19</v>
      </c>
      <c r="G27" t="s">
        <v>19</v>
      </c>
      <c r="H27" t="s">
        <v>83</v>
      </c>
      <c r="I27" t="s">
        <v>178</v>
      </c>
      <c r="J27">
        <v>142</v>
      </c>
      <c r="K27" t="s">
        <v>85</v>
      </c>
      <c r="L27" t="s">
        <v>86</v>
      </c>
      <c r="M27" t="s">
        <v>87</v>
      </c>
      <c r="N27">
        <v>2</v>
      </c>
      <c r="O27" s="1">
        <v>44533.394224537034</v>
      </c>
      <c r="P27" s="1">
        <v>44533.499895833331</v>
      </c>
      <c r="Q27">
        <v>7523</v>
      </c>
      <c r="R27">
        <v>1607</v>
      </c>
      <c r="S27" t="b">
        <v>0</v>
      </c>
      <c r="T27" t="s">
        <v>88</v>
      </c>
      <c r="U27" t="b">
        <v>1</v>
      </c>
      <c r="V27" t="s">
        <v>162</v>
      </c>
      <c r="W27" s="1">
        <v>44533.466550925928</v>
      </c>
      <c r="X27">
        <v>844</v>
      </c>
      <c r="Y27">
        <v>118</v>
      </c>
      <c r="Z27">
        <v>0</v>
      </c>
      <c r="AA27">
        <v>118</v>
      </c>
      <c r="AB27">
        <v>0</v>
      </c>
      <c r="AC27">
        <v>37</v>
      </c>
      <c r="AD27">
        <v>24</v>
      </c>
      <c r="AE27">
        <v>0</v>
      </c>
      <c r="AF27">
        <v>0</v>
      </c>
      <c r="AG27">
        <v>0</v>
      </c>
      <c r="AH27" t="s">
        <v>109</v>
      </c>
      <c r="AI27" s="1">
        <v>44533.499895833331</v>
      </c>
      <c r="AJ27">
        <v>597</v>
      </c>
      <c r="AK27">
        <v>2</v>
      </c>
      <c r="AL27">
        <v>0</v>
      </c>
      <c r="AM27">
        <v>2</v>
      </c>
      <c r="AN27">
        <v>0</v>
      </c>
      <c r="AO27">
        <v>2</v>
      </c>
      <c r="AP27">
        <v>22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>
      <c r="A28" t="s">
        <v>179</v>
      </c>
      <c r="B28" t="s">
        <v>80</v>
      </c>
      <c r="C28" t="s">
        <v>180</v>
      </c>
      <c r="D28" t="s">
        <v>82</v>
      </c>
      <c r="E28" s="2" t="str">
        <f>HYPERLINK("capsilon://?command=openfolder&amp;siteaddress=FAM.docvelocity-na8.net&amp;folderid=FXEC6E7677-F1B1-BB63-5D1D-693472B7B230","FX211115089")</f>
        <v>FX211115089</v>
      </c>
      <c r="F28" t="s">
        <v>19</v>
      </c>
      <c r="G28" t="s">
        <v>19</v>
      </c>
      <c r="H28" t="s">
        <v>83</v>
      </c>
      <c r="I28" t="s">
        <v>181</v>
      </c>
      <c r="J28">
        <v>56</v>
      </c>
      <c r="K28" t="s">
        <v>85</v>
      </c>
      <c r="L28" t="s">
        <v>86</v>
      </c>
      <c r="M28" t="s">
        <v>87</v>
      </c>
      <c r="N28">
        <v>2</v>
      </c>
      <c r="O28" s="1">
        <v>44533.394490740742</v>
      </c>
      <c r="P28" s="1">
        <v>44533.497557870367</v>
      </c>
      <c r="Q28">
        <v>8459</v>
      </c>
      <c r="R28">
        <v>446</v>
      </c>
      <c r="S28" t="b">
        <v>0</v>
      </c>
      <c r="T28" t="s">
        <v>88</v>
      </c>
      <c r="U28" t="b">
        <v>1</v>
      </c>
      <c r="V28" t="s">
        <v>155</v>
      </c>
      <c r="W28" s="1">
        <v>44533.470775462964</v>
      </c>
      <c r="X28">
        <v>137</v>
      </c>
      <c r="Y28">
        <v>42</v>
      </c>
      <c r="Z28">
        <v>0</v>
      </c>
      <c r="AA28">
        <v>42</v>
      </c>
      <c r="AB28">
        <v>0</v>
      </c>
      <c r="AC28">
        <v>10</v>
      </c>
      <c r="AD28">
        <v>14</v>
      </c>
      <c r="AE28">
        <v>0</v>
      </c>
      <c r="AF28">
        <v>0</v>
      </c>
      <c r="AG28">
        <v>0</v>
      </c>
      <c r="AH28" t="s">
        <v>163</v>
      </c>
      <c r="AI28" s="1">
        <v>44533.497557870367</v>
      </c>
      <c r="AJ28">
        <v>293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14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>
      <c r="A29" t="s">
        <v>182</v>
      </c>
      <c r="B29" t="s">
        <v>80</v>
      </c>
      <c r="C29" t="s">
        <v>183</v>
      </c>
      <c r="D29" t="s">
        <v>82</v>
      </c>
      <c r="E29" s="2" t="str">
        <f>HYPERLINK("capsilon://?command=openfolder&amp;siteaddress=FAM.docvelocity-na8.net&amp;folderid=FX0EABD8C8-404E-D980-709E-590646CF3E04","FX211114151")</f>
        <v>FX211114151</v>
      </c>
      <c r="F29" t="s">
        <v>19</v>
      </c>
      <c r="G29" t="s">
        <v>19</v>
      </c>
      <c r="H29" t="s">
        <v>83</v>
      </c>
      <c r="I29" t="s">
        <v>184</v>
      </c>
      <c r="J29">
        <v>177</v>
      </c>
      <c r="K29" t="s">
        <v>85</v>
      </c>
      <c r="L29" t="s">
        <v>86</v>
      </c>
      <c r="M29" t="s">
        <v>87</v>
      </c>
      <c r="N29">
        <v>2</v>
      </c>
      <c r="O29" s="1">
        <v>44531.32608796296</v>
      </c>
      <c r="P29" s="1">
        <v>44531.483900462961</v>
      </c>
      <c r="Q29">
        <v>8673</v>
      </c>
      <c r="R29">
        <v>4962</v>
      </c>
      <c r="S29" t="b">
        <v>0</v>
      </c>
      <c r="T29" t="s">
        <v>88</v>
      </c>
      <c r="U29" t="b">
        <v>1</v>
      </c>
      <c r="V29" t="s">
        <v>108</v>
      </c>
      <c r="W29" s="1">
        <v>44531.362025462964</v>
      </c>
      <c r="X29">
        <v>2202</v>
      </c>
      <c r="Y29">
        <v>276</v>
      </c>
      <c r="Z29">
        <v>0</v>
      </c>
      <c r="AA29">
        <v>276</v>
      </c>
      <c r="AB29">
        <v>0</v>
      </c>
      <c r="AC29">
        <v>172</v>
      </c>
      <c r="AD29">
        <v>-99</v>
      </c>
      <c r="AE29">
        <v>0</v>
      </c>
      <c r="AF29">
        <v>0</v>
      </c>
      <c r="AG29">
        <v>0</v>
      </c>
      <c r="AH29" t="s">
        <v>95</v>
      </c>
      <c r="AI29" s="1">
        <v>44531.483900462961</v>
      </c>
      <c r="AJ29">
        <v>2544</v>
      </c>
      <c r="AK29">
        <v>4</v>
      </c>
      <c r="AL29">
        <v>0</v>
      </c>
      <c r="AM29">
        <v>4</v>
      </c>
      <c r="AN29">
        <v>0</v>
      </c>
      <c r="AO29">
        <v>6</v>
      </c>
      <c r="AP29">
        <v>-103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>
      <c r="A30" t="s">
        <v>185</v>
      </c>
      <c r="B30" t="s">
        <v>80</v>
      </c>
      <c r="C30" t="s">
        <v>186</v>
      </c>
      <c r="D30" t="s">
        <v>82</v>
      </c>
      <c r="E30" s="2" t="str">
        <f>HYPERLINK("capsilon://?command=openfolder&amp;siteaddress=FAM.docvelocity-na8.net&amp;folderid=FX4F9D35BC-11FB-DA05-38A4-3889750F30B7","FX211113609")</f>
        <v>FX211113609</v>
      </c>
      <c r="F30" t="s">
        <v>19</v>
      </c>
      <c r="G30" t="s">
        <v>19</v>
      </c>
      <c r="H30" t="s">
        <v>83</v>
      </c>
      <c r="I30" t="s">
        <v>187</v>
      </c>
      <c r="J30">
        <v>64</v>
      </c>
      <c r="K30" t="s">
        <v>85</v>
      </c>
      <c r="L30" t="s">
        <v>86</v>
      </c>
      <c r="M30" t="s">
        <v>87</v>
      </c>
      <c r="N30">
        <v>2</v>
      </c>
      <c r="O30" s="1">
        <v>44531.32675925926</v>
      </c>
      <c r="P30" s="1">
        <v>44531.381724537037</v>
      </c>
      <c r="Q30">
        <v>3897</v>
      </c>
      <c r="R30">
        <v>852</v>
      </c>
      <c r="S30" t="b">
        <v>0</v>
      </c>
      <c r="T30" t="s">
        <v>88</v>
      </c>
      <c r="U30" t="b">
        <v>1</v>
      </c>
      <c r="V30" t="s">
        <v>113</v>
      </c>
      <c r="W30" s="1">
        <v>44531.337546296294</v>
      </c>
      <c r="X30">
        <v>469</v>
      </c>
      <c r="Y30">
        <v>72</v>
      </c>
      <c r="Z30">
        <v>0</v>
      </c>
      <c r="AA30">
        <v>72</v>
      </c>
      <c r="AB30">
        <v>0</v>
      </c>
      <c r="AC30">
        <v>38</v>
      </c>
      <c r="AD30">
        <v>-8</v>
      </c>
      <c r="AE30">
        <v>0</v>
      </c>
      <c r="AF30">
        <v>0</v>
      </c>
      <c r="AG30">
        <v>0</v>
      </c>
      <c r="AH30" t="s">
        <v>163</v>
      </c>
      <c r="AI30" s="1">
        <v>44531.381724537037</v>
      </c>
      <c r="AJ30">
        <v>383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-8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>
      <c r="A31" t="s">
        <v>188</v>
      </c>
      <c r="B31" t="s">
        <v>80</v>
      </c>
      <c r="C31" t="s">
        <v>180</v>
      </c>
      <c r="D31" t="s">
        <v>82</v>
      </c>
      <c r="E31" s="2" t="str">
        <f>HYPERLINK("capsilon://?command=openfolder&amp;siteaddress=FAM.docvelocity-na8.net&amp;folderid=FXEC6E7677-F1B1-BB63-5D1D-693472B7B230","FX211115089")</f>
        <v>FX211115089</v>
      </c>
      <c r="F31" t="s">
        <v>19</v>
      </c>
      <c r="G31" t="s">
        <v>19</v>
      </c>
      <c r="H31" t="s">
        <v>83</v>
      </c>
      <c r="I31" t="s">
        <v>189</v>
      </c>
      <c r="J31">
        <v>96</v>
      </c>
      <c r="K31" t="s">
        <v>85</v>
      </c>
      <c r="L31" t="s">
        <v>86</v>
      </c>
      <c r="M31" t="s">
        <v>87</v>
      </c>
      <c r="N31">
        <v>2</v>
      </c>
      <c r="O31" s="1">
        <v>44533.402499999997</v>
      </c>
      <c r="P31" s="1">
        <v>44533.504236111112</v>
      </c>
      <c r="Q31">
        <v>6718</v>
      </c>
      <c r="R31">
        <v>2072</v>
      </c>
      <c r="S31" t="b">
        <v>0</v>
      </c>
      <c r="T31" t="s">
        <v>88</v>
      </c>
      <c r="U31" t="b">
        <v>1</v>
      </c>
      <c r="V31" t="s">
        <v>155</v>
      </c>
      <c r="W31" s="1">
        <v>44533.488668981481</v>
      </c>
      <c r="X31">
        <v>1258</v>
      </c>
      <c r="Y31">
        <v>249</v>
      </c>
      <c r="Z31">
        <v>0</v>
      </c>
      <c r="AA31">
        <v>249</v>
      </c>
      <c r="AB31">
        <v>0</v>
      </c>
      <c r="AC31">
        <v>197</v>
      </c>
      <c r="AD31">
        <v>-153</v>
      </c>
      <c r="AE31">
        <v>0</v>
      </c>
      <c r="AF31">
        <v>0</v>
      </c>
      <c r="AG31">
        <v>0</v>
      </c>
      <c r="AH31" t="s">
        <v>163</v>
      </c>
      <c r="AI31" s="1">
        <v>44533.504236111112</v>
      </c>
      <c r="AJ31">
        <v>576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-153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>
      <c r="A32" t="s">
        <v>190</v>
      </c>
      <c r="B32" t="s">
        <v>80</v>
      </c>
      <c r="C32" t="s">
        <v>191</v>
      </c>
      <c r="D32" t="s">
        <v>82</v>
      </c>
      <c r="E32" s="2" t="str">
        <f>HYPERLINK("capsilon://?command=openfolder&amp;siteaddress=FAM.docvelocity-na8.net&amp;folderid=FXBBB82099-E33B-A548-7DF7-B15E6CC655F7","FX2112671")</f>
        <v>FX2112671</v>
      </c>
      <c r="F32" t="s">
        <v>19</v>
      </c>
      <c r="G32" t="s">
        <v>19</v>
      </c>
      <c r="H32" t="s">
        <v>83</v>
      </c>
      <c r="I32" t="s">
        <v>192</v>
      </c>
      <c r="J32">
        <v>28</v>
      </c>
      <c r="K32" t="s">
        <v>85</v>
      </c>
      <c r="L32" t="s">
        <v>86</v>
      </c>
      <c r="M32" t="s">
        <v>82</v>
      </c>
      <c r="N32">
        <v>2</v>
      </c>
      <c r="O32" s="1">
        <v>44533.423043981478</v>
      </c>
      <c r="P32" s="1">
        <v>44533.442777777775</v>
      </c>
      <c r="Q32">
        <v>1547</v>
      </c>
      <c r="R32">
        <v>158</v>
      </c>
      <c r="S32" t="b">
        <v>0</v>
      </c>
      <c r="T32" t="s">
        <v>193</v>
      </c>
      <c r="U32" t="b">
        <v>0</v>
      </c>
      <c r="V32" t="s">
        <v>144</v>
      </c>
      <c r="W32" s="1">
        <v>44533.441168981481</v>
      </c>
      <c r="X32">
        <v>137</v>
      </c>
      <c r="Y32">
        <v>21</v>
      </c>
      <c r="Z32">
        <v>0</v>
      </c>
      <c r="AA32">
        <v>21</v>
      </c>
      <c r="AB32">
        <v>0</v>
      </c>
      <c r="AC32">
        <v>2</v>
      </c>
      <c r="AD32">
        <v>7</v>
      </c>
      <c r="AE32">
        <v>0</v>
      </c>
      <c r="AF32">
        <v>0</v>
      </c>
      <c r="AG32">
        <v>0</v>
      </c>
      <c r="AH32" t="s">
        <v>193</v>
      </c>
      <c r="AI32" s="1">
        <v>44533.442777777775</v>
      </c>
      <c r="AJ32">
        <v>10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7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>
      <c r="A33" t="s">
        <v>194</v>
      </c>
      <c r="B33" t="s">
        <v>80</v>
      </c>
      <c r="C33" t="s">
        <v>191</v>
      </c>
      <c r="D33" t="s">
        <v>82</v>
      </c>
      <c r="E33" s="2" t="str">
        <f>HYPERLINK("capsilon://?command=openfolder&amp;siteaddress=FAM.docvelocity-na8.net&amp;folderid=FXBBB82099-E33B-A548-7DF7-B15E6CC655F7","FX2112671")</f>
        <v>FX2112671</v>
      </c>
      <c r="F33" t="s">
        <v>19</v>
      </c>
      <c r="G33" t="s">
        <v>19</v>
      </c>
      <c r="H33" t="s">
        <v>83</v>
      </c>
      <c r="I33" t="s">
        <v>195</v>
      </c>
      <c r="J33">
        <v>43</v>
      </c>
      <c r="K33" t="s">
        <v>85</v>
      </c>
      <c r="L33" t="s">
        <v>86</v>
      </c>
      <c r="M33" t="s">
        <v>87</v>
      </c>
      <c r="N33">
        <v>2</v>
      </c>
      <c r="O33" s="1">
        <v>44533.423981481479</v>
      </c>
      <c r="P33" s="1">
        <v>44533.453796296293</v>
      </c>
      <c r="Q33">
        <v>1887</v>
      </c>
      <c r="R33">
        <v>689</v>
      </c>
      <c r="S33" t="b">
        <v>0</v>
      </c>
      <c r="T33" t="s">
        <v>88</v>
      </c>
      <c r="U33" t="b">
        <v>0</v>
      </c>
      <c r="V33" t="s">
        <v>144</v>
      </c>
      <c r="W33" s="1">
        <v>44533.442696759259</v>
      </c>
      <c r="X33">
        <v>132</v>
      </c>
      <c r="Y33">
        <v>44</v>
      </c>
      <c r="Z33">
        <v>0</v>
      </c>
      <c r="AA33">
        <v>44</v>
      </c>
      <c r="AB33">
        <v>0</v>
      </c>
      <c r="AC33">
        <v>24</v>
      </c>
      <c r="AD33">
        <v>-1</v>
      </c>
      <c r="AE33">
        <v>0</v>
      </c>
      <c r="AF33">
        <v>0</v>
      </c>
      <c r="AG33">
        <v>0</v>
      </c>
      <c r="AH33" t="s">
        <v>95</v>
      </c>
      <c r="AI33" s="1">
        <v>44533.453796296293</v>
      </c>
      <c r="AJ33">
        <v>557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-1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>
      <c r="A34" t="s">
        <v>196</v>
      </c>
      <c r="B34" t="s">
        <v>80</v>
      </c>
      <c r="C34" t="s">
        <v>191</v>
      </c>
      <c r="D34" t="s">
        <v>82</v>
      </c>
      <c r="E34" s="2" t="str">
        <f>HYPERLINK("capsilon://?command=openfolder&amp;siteaddress=FAM.docvelocity-na8.net&amp;folderid=FXBBB82099-E33B-A548-7DF7-B15E6CC655F7","FX2112671")</f>
        <v>FX2112671</v>
      </c>
      <c r="F34" t="s">
        <v>19</v>
      </c>
      <c r="G34" t="s">
        <v>19</v>
      </c>
      <c r="H34" t="s">
        <v>83</v>
      </c>
      <c r="I34" t="s">
        <v>197</v>
      </c>
      <c r="J34">
        <v>38</v>
      </c>
      <c r="K34" t="s">
        <v>85</v>
      </c>
      <c r="L34" t="s">
        <v>86</v>
      </c>
      <c r="M34" t="s">
        <v>87</v>
      </c>
      <c r="N34">
        <v>2</v>
      </c>
      <c r="O34" s="1">
        <v>44533.439953703702</v>
      </c>
      <c r="P34" s="1">
        <v>44533.454594907409</v>
      </c>
      <c r="Q34">
        <v>800</v>
      </c>
      <c r="R34">
        <v>465</v>
      </c>
      <c r="S34" t="b">
        <v>0</v>
      </c>
      <c r="T34" t="s">
        <v>88</v>
      </c>
      <c r="U34" t="b">
        <v>0</v>
      </c>
      <c r="V34" t="s">
        <v>144</v>
      </c>
      <c r="W34" s="1">
        <v>44533.444143518522</v>
      </c>
      <c r="X34">
        <v>124</v>
      </c>
      <c r="Y34">
        <v>36</v>
      </c>
      <c r="Z34">
        <v>0</v>
      </c>
      <c r="AA34">
        <v>36</v>
      </c>
      <c r="AB34">
        <v>0</v>
      </c>
      <c r="AC34">
        <v>21</v>
      </c>
      <c r="AD34">
        <v>2</v>
      </c>
      <c r="AE34">
        <v>0</v>
      </c>
      <c r="AF34">
        <v>0</v>
      </c>
      <c r="AG34">
        <v>0</v>
      </c>
      <c r="AH34" t="s">
        <v>109</v>
      </c>
      <c r="AI34" s="1">
        <v>44533.454594907409</v>
      </c>
      <c r="AJ34">
        <v>341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>
      <c r="A35" t="s">
        <v>198</v>
      </c>
      <c r="B35" t="s">
        <v>80</v>
      </c>
      <c r="C35" t="s">
        <v>191</v>
      </c>
      <c r="D35" t="s">
        <v>82</v>
      </c>
      <c r="E35" s="2" t="str">
        <f>HYPERLINK("capsilon://?command=openfolder&amp;siteaddress=FAM.docvelocity-na8.net&amp;folderid=FXBBB82099-E33B-A548-7DF7-B15E6CC655F7","FX2112671")</f>
        <v>FX2112671</v>
      </c>
      <c r="F35" t="s">
        <v>19</v>
      </c>
      <c r="G35" t="s">
        <v>19</v>
      </c>
      <c r="H35" t="s">
        <v>83</v>
      </c>
      <c r="I35" t="s">
        <v>199</v>
      </c>
      <c r="J35">
        <v>55</v>
      </c>
      <c r="K35" t="s">
        <v>85</v>
      </c>
      <c r="L35" t="s">
        <v>86</v>
      </c>
      <c r="M35" t="s">
        <v>87</v>
      </c>
      <c r="N35">
        <v>2</v>
      </c>
      <c r="O35" s="1">
        <v>44533.44021990741</v>
      </c>
      <c r="P35" s="1">
        <v>44533.507256944446</v>
      </c>
      <c r="Q35">
        <v>5224</v>
      </c>
      <c r="R35">
        <v>568</v>
      </c>
      <c r="S35" t="b">
        <v>0</v>
      </c>
      <c r="T35" t="s">
        <v>88</v>
      </c>
      <c r="U35" t="b">
        <v>0</v>
      </c>
      <c r="V35" t="s">
        <v>144</v>
      </c>
      <c r="W35" s="1">
        <v>44533.447708333333</v>
      </c>
      <c r="X35">
        <v>308</v>
      </c>
      <c r="Y35">
        <v>57</v>
      </c>
      <c r="Z35">
        <v>0</v>
      </c>
      <c r="AA35">
        <v>57</v>
      </c>
      <c r="AB35">
        <v>0</v>
      </c>
      <c r="AC35">
        <v>31</v>
      </c>
      <c r="AD35">
        <v>-2</v>
      </c>
      <c r="AE35">
        <v>0</v>
      </c>
      <c r="AF35">
        <v>0</v>
      </c>
      <c r="AG35">
        <v>0</v>
      </c>
      <c r="AH35" t="s">
        <v>163</v>
      </c>
      <c r="AI35" s="1">
        <v>44533.507256944446</v>
      </c>
      <c r="AJ35">
        <v>260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>
      <c r="A36" t="s">
        <v>200</v>
      </c>
      <c r="B36" t="s">
        <v>80</v>
      </c>
      <c r="C36" t="s">
        <v>201</v>
      </c>
      <c r="D36" t="s">
        <v>82</v>
      </c>
      <c r="E36" s="2" t="str">
        <f>HYPERLINK("capsilon://?command=openfolder&amp;siteaddress=FAM.docvelocity-na8.net&amp;folderid=FX0A72E1E6-F912-57B1-6EA5-204B5B12153D","FX21123559")</f>
        <v>FX21123559</v>
      </c>
      <c r="F36" t="s">
        <v>19</v>
      </c>
      <c r="G36" t="s">
        <v>19</v>
      </c>
      <c r="H36" t="s">
        <v>83</v>
      </c>
      <c r="I36" t="s">
        <v>202</v>
      </c>
      <c r="J36">
        <v>28</v>
      </c>
      <c r="K36" t="s">
        <v>85</v>
      </c>
      <c r="L36" t="s">
        <v>86</v>
      </c>
      <c r="M36" t="s">
        <v>87</v>
      </c>
      <c r="N36">
        <v>1</v>
      </c>
      <c r="O36" s="1">
        <v>44533.453819444447</v>
      </c>
      <c r="P36" s="1">
        <v>44533.497824074075</v>
      </c>
      <c r="Q36">
        <v>3168</v>
      </c>
      <c r="R36">
        <v>634</v>
      </c>
      <c r="S36" t="b">
        <v>0</v>
      </c>
      <c r="T36" t="s">
        <v>88</v>
      </c>
      <c r="U36" t="b">
        <v>0</v>
      </c>
      <c r="V36" t="s">
        <v>155</v>
      </c>
      <c r="W36" s="1">
        <v>44533.497824074075</v>
      </c>
      <c r="X36">
        <v>66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28</v>
      </c>
      <c r="AE36">
        <v>21</v>
      </c>
      <c r="AF36">
        <v>0</v>
      </c>
      <c r="AG36">
        <v>2</v>
      </c>
      <c r="AH36" t="s">
        <v>88</v>
      </c>
      <c r="AI36" t="s">
        <v>88</v>
      </c>
      <c r="AJ36" t="s">
        <v>88</v>
      </c>
      <c r="AK36" t="s">
        <v>88</v>
      </c>
      <c r="AL36" t="s">
        <v>88</v>
      </c>
      <c r="AM36" t="s">
        <v>88</v>
      </c>
      <c r="AN36" t="s">
        <v>88</v>
      </c>
      <c r="AO36" t="s">
        <v>88</v>
      </c>
      <c r="AP36" t="s">
        <v>88</v>
      </c>
      <c r="AQ36" t="s">
        <v>88</v>
      </c>
      <c r="AR36" t="s">
        <v>88</v>
      </c>
      <c r="AS36" t="s">
        <v>88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>
      <c r="A37" t="s">
        <v>203</v>
      </c>
      <c r="B37" t="s">
        <v>80</v>
      </c>
      <c r="C37" t="s">
        <v>201</v>
      </c>
      <c r="D37" t="s">
        <v>82</v>
      </c>
      <c r="E37" s="2" t="str">
        <f>HYPERLINK("capsilon://?command=openfolder&amp;siteaddress=FAM.docvelocity-na8.net&amp;folderid=FX0A72E1E6-F912-57B1-6EA5-204B5B12153D","FX21123559")</f>
        <v>FX21123559</v>
      </c>
      <c r="F37" t="s">
        <v>19</v>
      </c>
      <c r="G37" t="s">
        <v>19</v>
      </c>
      <c r="H37" t="s">
        <v>83</v>
      </c>
      <c r="I37" t="s">
        <v>204</v>
      </c>
      <c r="J37">
        <v>97</v>
      </c>
      <c r="K37" t="s">
        <v>85</v>
      </c>
      <c r="L37" t="s">
        <v>86</v>
      </c>
      <c r="M37" t="s">
        <v>87</v>
      </c>
      <c r="N37">
        <v>1</v>
      </c>
      <c r="O37" s="1">
        <v>44533.455543981479</v>
      </c>
      <c r="P37" s="1">
        <v>44533.498680555553</v>
      </c>
      <c r="Q37">
        <v>3233</v>
      </c>
      <c r="R37">
        <v>494</v>
      </c>
      <c r="S37" t="b">
        <v>0</v>
      </c>
      <c r="T37" t="s">
        <v>88</v>
      </c>
      <c r="U37" t="b">
        <v>0</v>
      </c>
      <c r="V37" t="s">
        <v>155</v>
      </c>
      <c r="W37" s="1">
        <v>44533.498680555553</v>
      </c>
      <c r="X37">
        <v>73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97</v>
      </c>
      <c r="AE37">
        <v>92</v>
      </c>
      <c r="AF37">
        <v>0</v>
      </c>
      <c r="AG37">
        <v>2</v>
      </c>
      <c r="AH37" t="s">
        <v>88</v>
      </c>
      <c r="AI37" t="s">
        <v>88</v>
      </c>
      <c r="AJ37" t="s">
        <v>88</v>
      </c>
      <c r="AK37" t="s">
        <v>88</v>
      </c>
      <c r="AL37" t="s">
        <v>88</v>
      </c>
      <c r="AM37" t="s">
        <v>88</v>
      </c>
      <c r="AN37" t="s">
        <v>88</v>
      </c>
      <c r="AO37" t="s">
        <v>88</v>
      </c>
      <c r="AP37" t="s">
        <v>88</v>
      </c>
      <c r="AQ37" t="s">
        <v>88</v>
      </c>
      <c r="AR37" t="s">
        <v>88</v>
      </c>
      <c r="AS37" t="s">
        <v>88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>
      <c r="A38" t="s">
        <v>205</v>
      </c>
      <c r="B38" t="s">
        <v>80</v>
      </c>
      <c r="C38" t="s">
        <v>206</v>
      </c>
      <c r="D38" t="s">
        <v>82</v>
      </c>
      <c r="E38" s="2" t="str">
        <f>HYPERLINK("capsilon://?command=openfolder&amp;siteaddress=FAM.docvelocity-na8.net&amp;folderid=FX17036014-2758-EF9B-7348-F67737226709","FX2112150")</f>
        <v>FX2112150</v>
      </c>
      <c r="F38" t="s">
        <v>19</v>
      </c>
      <c r="G38" t="s">
        <v>19</v>
      </c>
      <c r="H38" t="s">
        <v>83</v>
      </c>
      <c r="I38" t="s">
        <v>207</v>
      </c>
      <c r="J38">
        <v>56</v>
      </c>
      <c r="K38" t="s">
        <v>85</v>
      </c>
      <c r="L38" t="s">
        <v>86</v>
      </c>
      <c r="M38" t="s">
        <v>87</v>
      </c>
      <c r="N38">
        <v>1</v>
      </c>
      <c r="O38" s="1">
        <v>44533.463217592594</v>
      </c>
      <c r="P38" s="1">
        <v>44533.503206018519</v>
      </c>
      <c r="Q38">
        <v>2820</v>
      </c>
      <c r="R38">
        <v>635</v>
      </c>
      <c r="S38" t="b">
        <v>0</v>
      </c>
      <c r="T38" t="s">
        <v>88</v>
      </c>
      <c r="U38" t="b">
        <v>0</v>
      </c>
      <c r="V38" t="s">
        <v>155</v>
      </c>
      <c r="W38" s="1">
        <v>44533.503206018519</v>
      </c>
      <c r="X38">
        <v>221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56</v>
      </c>
      <c r="AE38">
        <v>42</v>
      </c>
      <c r="AF38">
        <v>0</v>
      </c>
      <c r="AG38">
        <v>7</v>
      </c>
      <c r="AH38" t="s">
        <v>88</v>
      </c>
      <c r="AI38" t="s">
        <v>88</v>
      </c>
      <c r="AJ38" t="s">
        <v>88</v>
      </c>
      <c r="AK38" t="s">
        <v>88</v>
      </c>
      <c r="AL38" t="s">
        <v>88</v>
      </c>
      <c r="AM38" t="s">
        <v>88</v>
      </c>
      <c r="AN38" t="s">
        <v>88</v>
      </c>
      <c r="AO38" t="s">
        <v>88</v>
      </c>
      <c r="AP38" t="s">
        <v>88</v>
      </c>
      <c r="AQ38" t="s">
        <v>88</v>
      </c>
      <c r="AR38" t="s">
        <v>88</v>
      </c>
      <c r="AS38" t="s">
        <v>88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>
      <c r="A39" t="s">
        <v>208</v>
      </c>
      <c r="B39" t="s">
        <v>80</v>
      </c>
      <c r="C39" t="s">
        <v>206</v>
      </c>
      <c r="D39" t="s">
        <v>82</v>
      </c>
      <c r="E39" s="2" t="str">
        <f>HYPERLINK("capsilon://?command=openfolder&amp;siteaddress=FAM.docvelocity-na8.net&amp;folderid=FX17036014-2758-EF9B-7348-F67737226709","FX2112150")</f>
        <v>FX2112150</v>
      </c>
      <c r="F39" t="s">
        <v>19</v>
      </c>
      <c r="G39" t="s">
        <v>19</v>
      </c>
      <c r="H39" t="s">
        <v>83</v>
      </c>
      <c r="I39" t="s">
        <v>209</v>
      </c>
      <c r="J39">
        <v>112</v>
      </c>
      <c r="K39" t="s">
        <v>85</v>
      </c>
      <c r="L39" t="s">
        <v>86</v>
      </c>
      <c r="M39" t="s">
        <v>87</v>
      </c>
      <c r="N39">
        <v>1</v>
      </c>
      <c r="O39" s="1">
        <v>44533.464826388888</v>
      </c>
      <c r="P39" s="1">
        <v>44533.500648148147</v>
      </c>
      <c r="Q39">
        <v>2663</v>
      </c>
      <c r="R39">
        <v>432</v>
      </c>
      <c r="S39" t="b">
        <v>0</v>
      </c>
      <c r="T39" t="s">
        <v>88</v>
      </c>
      <c r="U39" t="b">
        <v>0</v>
      </c>
      <c r="V39" t="s">
        <v>155</v>
      </c>
      <c r="W39" s="1">
        <v>44533.500648148147</v>
      </c>
      <c r="X39">
        <v>169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112</v>
      </c>
      <c r="AE39">
        <v>102</v>
      </c>
      <c r="AF39">
        <v>0</v>
      </c>
      <c r="AG39">
        <v>8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 t="s">
        <v>88</v>
      </c>
      <c r="AN39" t="s">
        <v>88</v>
      </c>
      <c r="AO39" t="s">
        <v>88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>
      <c r="A40" t="s">
        <v>210</v>
      </c>
      <c r="B40" t="s">
        <v>80</v>
      </c>
      <c r="C40" t="s">
        <v>211</v>
      </c>
      <c r="D40" t="s">
        <v>82</v>
      </c>
      <c r="E40" s="2" t="str">
        <f>HYPERLINK("capsilon://?command=openfolder&amp;siteaddress=FAM.docvelocity-na8.net&amp;folderid=FX75C1B66A-F772-F423-6F49-1F5BEC10BD29","FX211114436")</f>
        <v>FX211114436</v>
      </c>
      <c r="F40" t="s">
        <v>19</v>
      </c>
      <c r="G40" t="s">
        <v>19</v>
      </c>
      <c r="H40" t="s">
        <v>83</v>
      </c>
      <c r="I40" t="s">
        <v>212</v>
      </c>
      <c r="J40">
        <v>49</v>
      </c>
      <c r="K40" t="s">
        <v>85</v>
      </c>
      <c r="L40" t="s">
        <v>86</v>
      </c>
      <c r="M40" t="s">
        <v>87</v>
      </c>
      <c r="N40">
        <v>1</v>
      </c>
      <c r="O40" s="1">
        <v>44533.476412037038</v>
      </c>
      <c r="P40" s="1">
        <v>44533.504270833335</v>
      </c>
      <c r="Q40">
        <v>2123</v>
      </c>
      <c r="R40">
        <v>284</v>
      </c>
      <c r="S40" t="b">
        <v>0</v>
      </c>
      <c r="T40" t="s">
        <v>88</v>
      </c>
      <c r="U40" t="b">
        <v>0</v>
      </c>
      <c r="V40" t="s">
        <v>155</v>
      </c>
      <c r="W40" s="1">
        <v>44533.504270833335</v>
      </c>
      <c r="X40">
        <v>92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49</v>
      </c>
      <c r="AE40">
        <v>44</v>
      </c>
      <c r="AF40">
        <v>0</v>
      </c>
      <c r="AG40">
        <v>4</v>
      </c>
      <c r="AH40" t="s">
        <v>88</v>
      </c>
      <c r="AI40" t="s">
        <v>88</v>
      </c>
      <c r="AJ40" t="s">
        <v>88</v>
      </c>
      <c r="AK40" t="s">
        <v>88</v>
      </c>
      <c r="AL40" t="s">
        <v>88</v>
      </c>
      <c r="AM40" t="s">
        <v>88</v>
      </c>
      <c r="AN40" t="s">
        <v>88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>
      <c r="A41" t="s">
        <v>213</v>
      </c>
      <c r="B41" t="s">
        <v>80</v>
      </c>
      <c r="C41" t="s">
        <v>214</v>
      </c>
      <c r="D41" t="s">
        <v>82</v>
      </c>
      <c r="E41" s="2" t="str">
        <f>HYPERLINK("capsilon://?command=openfolder&amp;siteaddress=FAM.docvelocity-na8.net&amp;folderid=FXAD01B4E4-359F-C8CE-E366-83ED7ABDD5FE","FX21123544")</f>
        <v>FX21123544</v>
      </c>
      <c r="F41" t="s">
        <v>19</v>
      </c>
      <c r="G41" t="s">
        <v>19</v>
      </c>
      <c r="H41" t="s">
        <v>83</v>
      </c>
      <c r="I41" t="s">
        <v>215</v>
      </c>
      <c r="J41">
        <v>28</v>
      </c>
      <c r="K41" t="s">
        <v>85</v>
      </c>
      <c r="L41" t="s">
        <v>86</v>
      </c>
      <c r="M41" t="s">
        <v>87</v>
      </c>
      <c r="N41">
        <v>2</v>
      </c>
      <c r="O41" s="1">
        <v>44533.478472222225</v>
      </c>
      <c r="P41" s="1">
        <v>44533.509421296294</v>
      </c>
      <c r="Q41">
        <v>2228</v>
      </c>
      <c r="R41">
        <v>446</v>
      </c>
      <c r="S41" t="b">
        <v>0</v>
      </c>
      <c r="T41" t="s">
        <v>88</v>
      </c>
      <c r="U41" t="b">
        <v>0</v>
      </c>
      <c r="V41" t="s">
        <v>104</v>
      </c>
      <c r="W41" s="1">
        <v>44533.484548611108</v>
      </c>
      <c r="X41">
        <v>255</v>
      </c>
      <c r="Y41">
        <v>21</v>
      </c>
      <c r="Z41">
        <v>0</v>
      </c>
      <c r="AA41">
        <v>21</v>
      </c>
      <c r="AB41">
        <v>0</v>
      </c>
      <c r="AC41">
        <v>11</v>
      </c>
      <c r="AD41">
        <v>7</v>
      </c>
      <c r="AE41">
        <v>0</v>
      </c>
      <c r="AF41">
        <v>0</v>
      </c>
      <c r="AG41">
        <v>0</v>
      </c>
      <c r="AH41" t="s">
        <v>163</v>
      </c>
      <c r="AI41" s="1">
        <v>44533.509421296294</v>
      </c>
      <c r="AJ41">
        <v>186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>
      <c r="A42" t="s">
        <v>216</v>
      </c>
      <c r="B42" t="s">
        <v>80</v>
      </c>
      <c r="C42" t="s">
        <v>214</v>
      </c>
      <c r="D42" t="s">
        <v>82</v>
      </c>
      <c r="E42" s="2" t="str">
        <f>HYPERLINK("capsilon://?command=openfolder&amp;siteaddress=FAM.docvelocity-na8.net&amp;folderid=FXAD01B4E4-359F-C8CE-E366-83ED7ABDD5FE","FX21123544")</f>
        <v>FX21123544</v>
      </c>
      <c r="F42" t="s">
        <v>19</v>
      </c>
      <c r="G42" t="s">
        <v>19</v>
      </c>
      <c r="H42" t="s">
        <v>83</v>
      </c>
      <c r="I42" t="s">
        <v>217</v>
      </c>
      <c r="J42">
        <v>28</v>
      </c>
      <c r="K42" t="s">
        <v>85</v>
      </c>
      <c r="L42" t="s">
        <v>86</v>
      </c>
      <c r="M42" t="s">
        <v>87</v>
      </c>
      <c r="N42">
        <v>2</v>
      </c>
      <c r="O42" s="1">
        <v>44533.478622685187</v>
      </c>
      <c r="P42" s="1">
        <v>44533.512106481481</v>
      </c>
      <c r="Q42">
        <v>2443</v>
      </c>
      <c r="R42">
        <v>450</v>
      </c>
      <c r="S42" t="b">
        <v>0</v>
      </c>
      <c r="T42" t="s">
        <v>88</v>
      </c>
      <c r="U42" t="b">
        <v>0</v>
      </c>
      <c r="V42" t="s">
        <v>104</v>
      </c>
      <c r="W42" s="1">
        <v>44533.486377314817</v>
      </c>
      <c r="X42">
        <v>158</v>
      </c>
      <c r="Y42">
        <v>21</v>
      </c>
      <c r="Z42">
        <v>0</v>
      </c>
      <c r="AA42">
        <v>21</v>
      </c>
      <c r="AB42">
        <v>0</v>
      </c>
      <c r="AC42">
        <v>15</v>
      </c>
      <c r="AD42">
        <v>7</v>
      </c>
      <c r="AE42">
        <v>0</v>
      </c>
      <c r="AF42">
        <v>0</v>
      </c>
      <c r="AG42">
        <v>0</v>
      </c>
      <c r="AH42" t="s">
        <v>109</v>
      </c>
      <c r="AI42" s="1">
        <v>44533.512106481481</v>
      </c>
      <c r="AJ42">
        <v>292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6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>
      <c r="A43" t="s">
        <v>218</v>
      </c>
      <c r="B43" t="s">
        <v>80</v>
      </c>
      <c r="C43" t="s">
        <v>214</v>
      </c>
      <c r="D43" t="s">
        <v>82</v>
      </c>
      <c r="E43" s="2" t="str">
        <f>HYPERLINK("capsilon://?command=openfolder&amp;siteaddress=FAM.docvelocity-na8.net&amp;folderid=FXAD01B4E4-359F-C8CE-E366-83ED7ABDD5FE","FX21123544")</f>
        <v>FX21123544</v>
      </c>
      <c r="F43" t="s">
        <v>19</v>
      </c>
      <c r="G43" t="s">
        <v>19</v>
      </c>
      <c r="H43" t="s">
        <v>83</v>
      </c>
      <c r="I43" t="s">
        <v>219</v>
      </c>
      <c r="J43">
        <v>28</v>
      </c>
      <c r="K43" t="s">
        <v>85</v>
      </c>
      <c r="L43" t="s">
        <v>86</v>
      </c>
      <c r="M43" t="s">
        <v>87</v>
      </c>
      <c r="N43">
        <v>2</v>
      </c>
      <c r="O43" s="1">
        <v>44533.478807870371</v>
      </c>
      <c r="P43" s="1">
        <v>44533.512418981481</v>
      </c>
      <c r="Q43">
        <v>2454</v>
      </c>
      <c r="R43">
        <v>450</v>
      </c>
      <c r="S43" t="b">
        <v>0</v>
      </c>
      <c r="T43" t="s">
        <v>88</v>
      </c>
      <c r="U43" t="b">
        <v>0</v>
      </c>
      <c r="V43" t="s">
        <v>104</v>
      </c>
      <c r="W43" s="1">
        <v>44533.488506944443</v>
      </c>
      <c r="X43">
        <v>183</v>
      </c>
      <c r="Y43">
        <v>21</v>
      </c>
      <c r="Z43">
        <v>0</v>
      </c>
      <c r="AA43">
        <v>21</v>
      </c>
      <c r="AB43">
        <v>0</v>
      </c>
      <c r="AC43">
        <v>14</v>
      </c>
      <c r="AD43">
        <v>7</v>
      </c>
      <c r="AE43">
        <v>0</v>
      </c>
      <c r="AF43">
        <v>0</v>
      </c>
      <c r="AG43">
        <v>0</v>
      </c>
      <c r="AH43" t="s">
        <v>90</v>
      </c>
      <c r="AI43" s="1">
        <v>44533.512418981481</v>
      </c>
      <c r="AJ43">
        <v>267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>
      <c r="A44" t="s">
        <v>220</v>
      </c>
      <c r="B44" t="s">
        <v>80</v>
      </c>
      <c r="C44" t="s">
        <v>214</v>
      </c>
      <c r="D44" t="s">
        <v>82</v>
      </c>
      <c r="E44" s="2" t="str">
        <f>HYPERLINK("capsilon://?command=openfolder&amp;siteaddress=FAM.docvelocity-na8.net&amp;folderid=FXAD01B4E4-359F-C8CE-E366-83ED7ABDD5FE","FX21123544")</f>
        <v>FX21123544</v>
      </c>
      <c r="F44" t="s">
        <v>19</v>
      </c>
      <c r="G44" t="s">
        <v>19</v>
      </c>
      <c r="H44" t="s">
        <v>83</v>
      </c>
      <c r="I44" t="s">
        <v>221</v>
      </c>
      <c r="J44">
        <v>47</v>
      </c>
      <c r="K44" t="s">
        <v>85</v>
      </c>
      <c r="L44" t="s">
        <v>86</v>
      </c>
      <c r="M44" t="s">
        <v>87</v>
      </c>
      <c r="N44">
        <v>1</v>
      </c>
      <c r="O44" s="1">
        <v>44533.48</v>
      </c>
      <c r="P44" s="1">
        <v>44533.609363425923</v>
      </c>
      <c r="Q44">
        <v>10675</v>
      </c>
      <c r="R44">
        <v>502</v>
      </c>
      <c r="S44" t="b">
        <v>0</v>
      </c>
      <c r="T44" t="s">
        <v>88</v>
      </c>
      <c r="U44" t="b">
        <v>0</v>
      </c>
      <c r="V44" t="s">
        <v>222</v>
      </c>
      <c r="W44" s="1">
        <v>44533.609363425923</v>
      </c>
      <c r="X44">
        <v>75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47</v>
      </c>
      <c r="AE44">
        <v>42</v>
      </c>
      <c r="AF44">
        <v>0</v>
      </c>
      <c r="AG44">
        <v>2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>
      <c r="A45" t="s">
        <v>223</v>
      </c>
      <c r="B45" t="s">
        <v>80</v>
      </c>
      <c r="C45" t="s">
        <v>224</v>
      </c>
      <c r="D45" t="s">
        <v>82</v>
      </c>
      <c r="E45" s="2" t="str">
        <f>HYPERLINK("capsilon://?command=openfolder&amp;siteaddress=FAM.docvelocity-na8.net&amp;folderid=FX93184D92-A503-B688-3A53-8B2515CF55AA","FX21123284")</f>
        <v>FX21123284</v>
      </c>
      <c r="F45" t="s">
        <v>19</v>
      </c>
      <c r="G45" t="s">
        <v>19</v>
      </c>
      <c r="H45" t="s">
        <v>83</v>
      </c>
      <c r="I45" t="s">
        <v>225</v>
      </c>
      <c r="J45">
        <v>155</v>
      </c>
      <c r="K45" t="s">
        <v>85</v>
      </c>
      <c r="L45" t="s">
        <v>86</v>
      </c>
      <c r="M45" t="s">
        <v>87</v>
      </c>
      <c r="N45">
        <v>1</v>
      </c>
      <c r="O45" s="1">
        <v>44533.483611111114</v>
      </c>
      <c r="P45" s="1">
        <v>44533.616631944446</v>
      </c>
      <c r="Q45">
        <v>10333</v>
      </c>
      <c r="R45">
        <v>1160</v>
      </c>
      <c r="S45" t="b">
        <v>0</v>
      </c>
      <c r="T45" t="s">
        <v>88</v>
      </c>
      <c r="U45" t="b">
        <v>0</v>
      </c>
      <c r="V45" t="s">
        <v>222</v>
      </c>
      <c r="W45" s="1">
        <v>44533.616631944446</v>
      </c>
      <c r="X45">
        <v>627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155</v>
      </c>
      <c r="AE45">
        <v>131</v>
      </c>
      <c r="AF45">
        <v>0</v>
      </c>
      <c r="AG45">
        <v>11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>
      <c r="A46" t="s">
        <v>226</v>
      </c>
      <c r="B46" t="s">
        <v>80</v>
      </c>
      <c r="C46" t="s">
        <v>227</v>
      </c>
      <c r="D46" t="s">
        <v>82</v>
      </c>
      <c r="E46" s="2" t="str">
        <f>HYPERLINK("capsilon://?command=openfolder&amp;siteaddress=FAM.docvelocity-na8.net&amp;folderid=FXFADCDC5C-BA41-4D6E-38A4-7BDE5B764A37","FX2112838")</f>
        <v>FX2112838</v>
      </c>
      <c r="F46" t="s">
        <v>19</v>
      </c>
      <c r="G46" t="s">
        <v>19</v>
      </c>
      <c r="H46" t="s">
        <v>83</v>
      </c>
      <c r="I46" t="s">
        <v>228</v>
      </c>
      <c r="J46">
        <v>159</v>
      </c>
      <c r="K46" t="s">
        <v>85</v>
      </c>
      <c r="L46" t="s">
        <v>86</v>
      </c>
      <c r="M46" t="s">
        <v>87</v>
      </c>
      <c r="N46">
        <v>1</v>
      </c>
      <c r="O46" s="1">
        <v>44533.487743055557</v>
      </c>
      <c r="P46" s="1">
        <v>44533.612916666665</v>
      </c>
      <c r="Q46">
        <v>10119</v>
      </c>
      <c r="R46">
        <v>696</v>
      </c>
      <c r="S46" t="b">
        <v>0</v>
      </c>
      <c r="T46" t="s">
        <v>88</v>
      </c>
      <c r="U46" t="b">
        <v>0</v>
      </c>
      <c r="V46" t="s">
        <v>155</v>
      </c>
      <c r="W46" s="1">
        <v>44533.612916666665</v>
      </c>
      <c r="X46">
        <v>238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159</v>
      </c>
      <c r="AE46">
        <v>135</v>
      </c>
      <c r="AF46">
        <v>0</v>
      </c>
      <c r="AG46">
        <v>9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>
      <c r="A47" t="s">
        <v>229</v>
      </c>
      <c r="B47" t="s">
        <v>80</v>
      </c>
      <c r="C47" t="s">
        <v>111</v>
      </c>
      <c r="D47" t="s">
        <v>82</v>
      </c>
      <c r="E47" s="2" t="str">
        <f>HYPERLINK("capsilon://?command=openfolder&amp;siteaddress=FAM.docvelocity-na8.net&amp;folderid=FXE45CE40E-5D99-B1CA-23D0-9FAAE96CABEE","FX21123370")</f>
        <v>FX21123370</v>
      </c>
      <c r="F47" t="s">
        <v>19</v>
      </c>
      <c r="G47" t="s">
        <v>19</v>
      </c>
      <c r="H47" t="s">
        <v>83</v>
      </c>
      <c r="I47" t="s">
        <v>230</v>
      </c>
      <c r="J47">
        <v>112</v>
      </c>
      <c r="K47" t="s">
        <v>85</v>
      </c>
      <c r="L47" t="s">
        <v>86</v>
      </c>
      <c r="M47" t="s">
        <v>87</v>
      </c>
      <c r="N47">
        <v>2</v>
      </c>
      <c r="O47" s="1">
        <v>44533.488842592589</v>
      </c>
      <c r="P47" s="1">
        <v>44533.516238425924</v>
      </c>
      <c r="Q47">
        <v>326</v>
      </c>
      <c r="R47">
        <v>2041</v>
      </c>
      <c r="S47" t="b">
        <v>0</v>
      </c>
      <c r="T47" t="s">
        <v>88</v>
      </c>
      <c r="U47" t="b">
        <v>0</v>
      </c>
      <c r="V47" t="s">
        <v>89</v>
      </c>
      <c r="W47" s="1">
        <v>44533.509293981479</v>
      </c>
      <c r="X47">
        <v>1027</v>
      </c>
      <c r="Y47">
        <v>156</v>
      </c>
      <c r="Z47">
        <v>0</v>
      </c>
      <c r="AA47">
        <v>156</v>
      </c>
      <c r="AB47">
        <v>0</v>
      </c>
      <c r="AC47">
        <v>45</v>
      </c>
      <c r="AD47">
        <v>-44</v>
      </c>
      <c r="AE47">
        <v>0</v>
      </c>
      <c r="AF47">
        <v>0</v>
      </c>
      <c r="AG47">
        <v>0</v>
      </c>
      <c r="AH47" t="s">
        <v>163</v>
      </c>
      <c r="AI47" s="1">
        <v>44533.516238425924</v>
      </c>
      <c r="AJ47">
        <v>588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-44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>
      <c r="A48" t="s">
        <v>231</v>
      </c>
      <c r="B48" t="s">
        <v>80</v>
      </c>
      <c r="C48" t="s">
        <v>232</v>
      </c>
      <c r="D48" t="s">
        <v>82</v>
      </c>
      <c r="E48" s="2" t="str">
        <f>HYPERLINK("capsilon://?command=openfolder&amp;siteaddress=FAM.docvelocity-na8.net&amp;folderid=FXE8EAB5EC-18FD-483D-9CE5-037FFDFAB8C8","FX211112948")</f>
        <v>FX211112948</v>
      </c>
      <c r="F48" t="s">
        <v>19</v>
      </c>
      <c r="G48" t="s">
        <v>19</v>
      </c>
      <c r="H48" t="s">
        <v>83</v>
      </c>
      <c r="I48" t="s">
        <v>233</v>
      </c>
      <c r="J48">
        <v>30</v>
      </c>
      <c r="K48" t="s">
        <v>85</v>
      </c>
      <c r="L48" t="s">
        <v>86</v>
      </c>
      <c r="M48" t="s">
        <v>87</v>
      </c>
      <c r="N48">
        <v>2</v>
      </c>
      <c r="O48" s="1">
        <v>44533.489502314813</v>
      </c>
      <c r="P48" s="1">
        <v>44533.513379629629</v>
      </c>
      <c r="Q48">
        <v>1849</v>
      </c>
      <c r="R48">
        <v>214</v>
      </c>
      <c r="S48" t="b">
        <v>0</v>
      </c>
      <c r="T48" t="s">
        <v>88</v>
      </c>
      <c r="U48" t="b">
        <v>0</v>
      </c>
      <c r="V48" t="s">
        <v>162</v>
      </c>
      <c r="W48" s="1">
        <v>44533.491273148145</v>
      </c>
      <c r="X48">
        <v>105</v>
      </c>
      <c r="Y48">
        <v>9</v>
      </c>
      <c r="Z48">
        <v>0</v>
      </c>
      <c r="AA48">
        <v>9</v>
      </c>
      <c r="AB48">
        <v>0</v>
      </c>
      <c r="AC48">
        <v>3</v>
      </c>
      <c r="AD48">
        <v>21</v>
      </c>
      <c r="AE48">
        <v>0</v>
      </c>
      <c r="AF48">
        <v>0</v>
      </c>
      <c r="AG48">
        <v>0</v>
      </c>
      <c r="AH48" t="s">
        <v>109</v>
      </c>
      <c r="AI48" s="1">
        <v>44533.513379629629</v>
      </c>
      <c r="AJ48">
        <v>109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21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>
      <c r="A49" t="s">
        <v>234</v>
      </c>
      <c r="B49" t="s">
        <v>80</v>
      </c>
      <c r="C49" t="s">
        <v>111</v>
      </c>
      <c r="D49" t="s">
        <v>82</v>
      </c>
      <c r="E49" s="2" t="str">
        <f>HYPERLINK("capsilon://?command=openfolder&amp;siteaddress=FAM.docvelocity-na8.net&amp;folderid=FXE45CE40E-5D99-B1CA-23D0-9FAAE96CABEE","FX21123370")</f>
        <v>FX21123370</v>
      </c>
      <c r="F49" t="s">
        <v>19</v>
      </c>
      <c r="G49" t="s">
        <v>19</v>
      </c>
      <c r="H49" t="s">
        <v>83</v>
      </c>
      <c r="I49" t="s">
        <v>235</v>
      </c>
      <c r="J49">
        <v>115</v>
      </c>
      <c r="K49" t="s">
        <v>85</v>
      </c>
      <c r="L49" t="s">
        <v>86</v>
      </c>
      <c r="M49" t="s">
        <v>87</v>
      </c>
      <c r="N49">
        <v>2</v>
      </c>
      <c r="O49" s="1">
        <v>44533.490081018521</v>
      </c>
      <c r="P49" s="1">
        <v>44533.520856481482</v>
      </c>
      <c r="Q49">
        <v>1465</v>
      </c>
      <c r="R49">
        <v>1194</v>
      </c>
      <c r="S49" t="b">
        <v>0</v>
      </c>
      <c r="T49" t="s">
        <v>88</v>
      </c>
      <c r="U49" t="b">
        <v>0</v>
      </c>
      <c r="V49" t="s">
        <v>162</v>
      </c>
      <c r="W49" s="1">
        <v>44533.500706018516</v>
      </c>
      <c r="X49">
        <v>755</v>
      </c>
      <c r="Y49">
        <v>93</v>
      </c>
      <c r="Z49">
        <v>0</v>
      </c>
      <c r="AA49">
        <v>93</v>
      </c>
      <c r="AB49">
        <v>0</v>
      </c>
      <c r="AC49">
        <v>40</v>
      </c>
      <c r="AD49">
        <v>22</v>
      </c>
      <c r="AE49">
        <v>0</v>
      </c>
      <c r="AF49">
        <v>0</v>
      </c>
      <c r="AG49">
        <v>0</v>
      </c>
      <c r="AH49" t="s">
        <v>163</v>
      </c>
      <c r="AI49" s="1">
        <v>44533.520856481482</v>
      </c>
      <c r="AJ49">
        <v>398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22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>
      <c r="A50" t="s">
        <v>236</v>
      </c>
      <c r="B50" t="s">
        <v>80</v>
      </c>
      <c r="C50" t="s">
        <v>121</v>
      </c>
      <c r="D50" t="s">
        <v>82</v>
      </c>
      <c r="E50" s="2" t="str">
        <f>HYPERLINK("capsilon://?command=openfolder&amp;siteaddress=FAM.docvelocity-na8.net&amp;folderid=FXF79B7870-037F-3ED2-9FEA-86EEAD634864","FX21123432")</f>
        <v>FX21123432</v>
      </c>
      <c r="F50" t="s">
        <v>19</v>
      </c>
      <c r="G50" t="s">
        <v>19</v>
      </c>
      <c r="H50" t="s">
        <v>83</v>
      </c>
      <c r="I50" t="s">
        <v>237</v>
      </c>
      <c r="J50">
        <v>84</v>
      </c>
      <c r="K50" t="s">
        <v>85</v>
      </c>
      <c r="L50" t="s">
        <v>86</v>
      </c>
      <c r="M50" t="s">
        <v>87</v>
      </c>
      <c r="N50">
        <v>1</v>
      </c>
      <c r="O50" s="1">
        <v>44533.494479166664</v>
      </c>
      <c r="P50" s="1">
        <v>44533.616643518515</v>
      </c>
      <c r="Q50">
        <v>9974</v>
      </c>
      <c r="R50">
        <v>581</v>
      </c>
      <c r="S50" t="b">
        <v>0</v>
      </c>
      <c r="T50" t="s">
        <v>88</v>
      </c>
      <c r="U50" t="b">
        <v>0</v>
      </c>
      <c r="V50" t="s">
        <v>155</v>
      </c>
      <c r="W50" s="1">
        <v>44533.616643518515</v>
      </c>
      <c r="X50">
        <v>302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84</v>
      </c>
      <c r="AE50">
        <v>63</v>
      </c>
      <c r="AF50">
        <v>0</v>
      </c>
      <c r="AG50">
        <v>9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>
      <c r="A51" t="s">
        <v>238</v>
      </c>
      <c r="B51" t="s">
        <v>80</v>
      </c>
      <c r="C51" t="s">
        <v>81</v>
      </c>
      <c r="D51" t="s">
        <v>82</v>
      </c>
      <c r="E51" s="2" t="str">
        <f>HYPERLINK("capsilon://?command=openfolder&amp;siteaddress=FAM.docvelocity-na8.net&amp;folderid=FX63761464-F011-CC45-456A-FD4FB7F15B67","FX21113352")</f>
        <v>FX21113352</v>
      </c>
      <c r="F51" t="s">
        <v>19</v>
      </c>
      <c r="G51" t="s">
        <v>19</v>
      </c>
      <c r="H51" t="s">
        <v>83</v>
      </c>
      <c r="I51" t="s">
        <v>239</v>
      </c>
      <c r="J51">
        <v>38</v>
      </c>
      <c r="K51" t="s">
        <v>85</v>
      </c>
      <c r="L51" t="s">
        <v>86</v>
      </c>
      <c r="M51" t="s">
        <v>87</v>
      </c>
      <c r="N51">
        <v>1</v>
      </c>
      <c r="O51" s="1">
        <v>44531.393472222226</v>
      </c>
      <c r="P51" s="1">
        <v>44531.399652777778</v>
      </c>
      <c r="Q51">
        <v>395</v>
      </c>
      <c r="R51">
        <v>139</v>
      </c>
      <c r="S51" t="b">
        <v>0</v>
      </c>
      <c r="T51" t="s">
        <v>88</v>
      </c>
      <c r="U51" t="b">
        <v>0</v>
      </c>
      <c r="V51" t="s">
        <v>144</v>
      </c>
      <c r="W51" s="1">
        <v>44531.399652777778</v>
      </c>
      <c r="X51">
        <v>86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38</v>
      </c>
      <c r="AE51">
        <v>37</v>
      </c>
      <c r="AF51">
        <v>0</v>
      </c>
      <c r="AG51">
        <v>2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>
      <c r="A52" t="s">
        <v>240</v>
      </c>
      <c r="B52" t="s">
        <v>80</v>
      </c>
      <c r="C52" t="s">
        <v>201</v>
      </c>
      <c r="D52" t="s">
        <v>82</v>
      </c>
      <c r="E52" s="2" t="str">
        <f>HYPERLINK("capsilon://?command=openfolder&amp;siteaddress=FAM.docvelocity-na8.net&amp;folderid=FX0A72E1E6-F912-57B1-6EA5-204B5B12153D","FX21123559")</f>
        <v>FX21123559</v>
      </c>
      <c r="F52" t="s">
        <v>19</v>
      </c>
      <c r="G52" t="s">
        <v>19</v>
      </c>
      <c r="H52" t="s">
        <v>83</v>
      </c>
      <c r="I52" t="s">
        <v>202</v>
      </c>
      <c r="J52">
        <v>56</v>
      </c>
      <c r="K52" t="s">
        <v>85</v>
      </c>
      <c r="L52" t="s">
        <v>86</v>
      </c>
      <c r="M52" t="s">
        <v>87</v>
      </c>
      <c r="N52">
        <v>2</v>
      </c>
      <c r="O52" s="1">
        <v>44533.498124999998</v>
      </c>
      <c r="P52" s="1">
        <v>44533.508715277778</v>
      </c>
      <c r="Q52">
        <v>62</v>
      </c>
      <c r="R52">
        <v>853</v>
      </c>
      <c r="S52" t="b">
        <v>0</v>
      </c>
      <c r="T52" t="s">
        <v>88</v>
      </c>
      <c r="U52" t="b">
        <v>1</v>
      </c>
      <c r="V52" t="s">
        <v>89</v>
      </c>
      <c r="W52" s="1">
        <v>44533.503240740742</v>
      </c>
      <c r="X52">
        <v>422</v>
      </c>
      <c r="Y52">
        <v>42</v>
      </c>
      <c r="Z52">
        <v>0</v>
      </c>
      <c r="AA52">
        <v>42</v>
      </c>
      <c r="AB52">
        <v>0</v>
      </c>
      <c r="AC52">
        <v>14</v>
      </c>
      <c r="AD52">
        <v>14</v>
      </c>
      <c r="AE52">
        <v>0</v>
      </c>
      <c r="AF52">
        <v>0</v>
      </c>
      <c r="AG52">
        <v>0</v>
      </c>
      <c r="AH52" t="s">
        <v>109</v>
      </c>
      <c r="AI52" s="1">
        <v>44533.508715277778</v>
      </c>
      <c r="AJ52">
        <v>431</v>
      </c>
      <c r="AK52">
        <v>3</v>
      </c>
      <c r="AL52">
        <v>0</v>
      </c>
      <c r="AM52">
        <v>3</v>
      </c>
      <c r="AN52">
        <v>0</v>
      </c>
      <c r="AO52">
        <v>3</v>
      </c>
      <c r="AP52">
        <v>11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>
      <c r="A53" t="s">
        <v>241</v>
      </c>
      <c r="B53" t="s">
        <v>80</v>
      </c>
      <c r="C53" t="s">
        <v>201</v>
      </c>
      <c r="D53" t="s">
        <v>82</v>
      </c>
      <c r="E53" s="2" t="str">
        <f>HYPERLINK("capsilon://?command=openfolder&amp;siteaddress=FAM.docvelocity-na8.net&amp;folderid=FX0A72E1E6-F912-57B1-6EA5-204B5B12153D","FX21123559")</f>
        <v>FX21123559</v>
      </c>
      <c r="F53" t="s">
        <v>19</v>
      </c>
      <c r="G53" t="s">
        <v>19</v>
      </c>
      <c r="H53" t="s">
        <v>83</v>
      </c>
      <c r="I53" t="s">
        <v>204</v>
      </c>
      <c r="J53">
        <v>194</v>
      </c>
      <c r="K53" t="s">
        <v>85</v>
      </c>
      <c r="L53" t="s">
        <v>86</v>
      </c>
      <c r="M53" t="s">
        <v>87</v>
      </c>
      <c r="N53">
        <v>2</v>
      </c>
      <c r="O53" s="1">
        <v>44533.499976851854</v>
      </c>
      <c r="P53" s="1">
        <v>44533.526458333334</v>
      </c>
      <c r="Q53">
        <v>974</v>
      </c>
      <c r="R53">
        <v>1314</v>
      </c>
      <c r="S53" t="b">
        <v>0</v>
      </c>
      <c r="T53" t="s">
        <v>88</v>
      </c>
      <c r="U53" t="b">
        <v>1</v>
      </c>
      <c r="V53" t="s">
        <v>108</v>
      </c>
      <c r="W53" s="1">
        <v>44533.516446759262</v>
      </c>
      <c r="X53">
        <v>799</v>
      </c>
      <c r="Y53">
        <v>147</v>
      </c>
      <c r="Z53">
        <v>0</v>
      </c>
      <c r="AA53">
        <v>147</v>
      </c>
      <c r="AB53">
        <v>0</v>
      </c>
      <c r="AC53">
        <v>52</v>
      </c>
      <c r="AD53">
        <v>47</v>
      </c>
      <c r="AE53">
        <v>0</v>
      </c>
      <c r="AF53">
        <v>0</v>
      </c>
      <c r="AG53">
        <v>0</v>
      </c>
      <c r="AH53" t="s">
        <v>163</v>
      </c>
      <c r="AI53" s="1">
        <v>44533.526458333334</v>
      </c>
      <c r="AJ53">
        <v>483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47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>
      <c r="A54" t="s">
        <v>242</v>
      </c>
      <c r="B54" t="s">
        <v>80</v>
      </c>
      <c r="C54" t="s">
        <v>206</v>
      </c>
      <c r="D54" t="s">
        <v>82</v>
      </c>
      <c r="E54" s="2" t="str">
        <f>HYPERLINK("capsilon://?command=openfolder&amp;siteaddress=FAM.docvelocity-na8.net&amp;folderid=FX17036014-2758-EF9B-7348-F67737226709","FX2112150")</f>
        <v>FX2112150</v>
      </c>
      <c r="F54" t="s">
        <v>19</v>
      </c>
      <c r="G54" t="s">
        <v>19</v>
      </c>
      <c r="H54" t="s">
        <v>83</v>
      </c>
      <c r="I54" t="s">
        <v>209</v>
      </c>
      <c r="J54">
        <v>442</v>
      </c>
      <c r="K54" t="s">
        <v>85</v>
      </c>
      <c r="L54" t="s">
        <v>86</v>
      </c>
      <c r="M54" t="s">
        <v>87</v>
      </c>
      <c r="N54">
        <v>2</v>
      </c>
      <c r="O54" s="1">
        <v>44533.502476851849</v>
      </c>
      <c r="P54" s="1">
        <v>44533.546620370369</v>
      </c>
      <c r="Q54">
        <v>989</v>
      </c>
      <c r="R54">
        <v>2825</v>
      </c>
      <c r="S54" t="b">
        <v>0</v>
      </c>
      <c r="T54" t="s">
        <v>88</v>
      </c>
      <c r="U54" t="b">
        <v>1</v>
      </c>
      <c r="V54" t="s">
        <v>89</v>
      </c>
      <c r="W54" s="1">
        <v>44533.526805555557</v>
      </c>
      <c r="X54">
        <v>1512</v>
      </c>
      <c r="Y54">
        <v>424</v>
      </c>
      <c r="Z54">
        <v>0</v>
      </c>
      <c r="AA54">
        <v>424</v>
      </c>
      <c r="AB54">
        <v>0</v>
      </c>
      <c r="AC54">
        <v>117</v>
      </c>
      <c r="AD54">
        <v>18</v>
      </c>
      <c r="AE54">
        <v>0</v>
      </c>
      <c r="AF54">
        <v>0</v>
      </c>
      <c r="AG54">
        <v>0</v>
      </c>
      <c r="AH54" t="s">
        <v>163</v>
      </c>
      <c r="AI54" s="1">
        <v>44533.546620370369</v>
      </c>
      <c r="AJ54">
        <v>1097</v>
      </c>
      <c r="AK54">
        <v>3</v>
      </c>
      <c r="AL54">
        <v>0</v>
      </c>
      <c r="AM54">
        <v>3</v>
      </c>
      <c r="AN54">
        <v>0</v>
      </c>
      <c r="AO54">
        <v>3</v>
      </c>
      <c r="AP54">
        <v>15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>
      <c r="A55" t="s">
        <v>243</v>
      </c>
      <c r="B55" t="s">
        <v>80</v>
      </c>
      <c r="C55" t="s">
        <v>206</v>
      </c>
      <c r="D55" t="s">
        <v>82</v>
      </c>
      <c r="E55" s="2" t="str">
        <f>HYPERLINK("capsilon://?command=openfolder&amp;siteaddress=FAM.docvelocity-na8.net&amp;folderid=FX17036014-2758-EF9B-7348-F67737226709","FX2112150")</f>
        <v>FX2112150</v>
      </c>
      <c r="F55" t="s">
        <v>19</v>
      </c>
      <c r="G55" t="s">
        <v>19</v>
      </c>
      <c r="H55" t="s">
        <v>83</v>
      </c>
      <c r="I55" t="s">
        <v>207</v>
      </c>
      <c r="J55">
        <v>196</v>
      </c>
      <c r="K55" t="s">
        <v>85</v>
      </c>
      <c r="L55" t="s">
        <v>86</v>
      </c>
      <c r="M55" t="s">
        <v>87</v>
      </c>
      <c r="N55">
        <v>2</v>
      </c>
      <c r="O55" s="1">
        <v>44533.50408564815</v>
      </c>
      <c r="P55" s="1">
        <v>44533.555833333332</v>
      </c>
      <c r="Q55">
        <v>1766</v>
      </c>
      <c r="R55">
        <v>2705</v>
      </c>
      <c r="S55" t="b">
        <v>0</v>
      </c>
      <c r="T55" t="s">
        <v>88</v>
      </c>
      <c r="U55" t="b">
        <v>1</v>
      </c>
      <c r="V55" t="s">
        <v>244</v>
      </c>
      <c r="W55" s="1">
        <v>44533.526562500003</v>
      </c>
      <c r="X55">
        <v>1887</v>
      </c>
      <c r="Y55">
        <v>147</v>
      </c>
      <c r="Z55">
        <v>0</v>
      </c>
      <c r="AA55">
        <v>147</v>
      </c>
      <c r="AB55">
        <v>0</v>
      </c>
      <c r="AC55">
        <v>96</v>
      </c>
      <c r="AD55">
        <v>49</v>
      </c>
      <c r="AE55">
        <v>0</v>
      </c>
      <c r="AF55">
        <v>0</v>
      </c>
      <c r="AG55">
        <v>0</v>
      </c>
      <c r="AH55" t="s">
        <v>163</v>
      </c>
      <c r="AI55" s="1">
        <v>44533.555833333332</v>
      </c>
      <c r="AJ55">
        <v>796</v>
      </c>
      <c r="AK55">
        <v>3</v>
      </c>
      <c r="AL55">
        <v>0</v>
      </c>
      <c r="AM55">
        <v>3</v>
      </c>
      <c r="AN55">
        <v>0</v>
      </c>
      <c r="AO55">
        <v>3</v>
      </c>
      <c r="AP55">
        <v>46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>
      <c r="A56" t="s">
        <v>245</v>
      </c>
      <c r="B56" t="s">
        <v>80</v>
      </c>
      <c r="C56" t="s">
        <v>211</v>
      </c>
      <c r="D56" t="s">
        <v>82</v>
      </c>
      <c r="E56" s="2" t="str">
        <f>HYPERLINK("capsilon://?command=openfolder&amp;siteaddress=FAM.docvelocity-na8.net&amp;folderid=FX75C1B66A-F772-F423-6F49-1F5BEC10BD29","FX211114436")</f>
        <v>FX211114436</v>
      </c>
      <c r="F56" t="s">
        <v>19</v>
      </c>
      <c r="G56" t="s">
        <v>19</v>
      </c>
      <c r="H56" t="s">
        <v>83</v>
      </c>
      <c r="I56" t="s">
        <v>212</v>
      </c>
      <c r="J56">
        <v>196</v>
      </c>
      <c r="K56" t="s">
        <v>85</v>
      </c>
      <c r="L56" t="s">
        <v>86</v>
      </c>
      <c r="M56" t="s">
        <v>87</v>
      </c>
      <c r="N56">
        <v>2</v>
      </c>
      <c r="O56" s="1">
        <v>44533.50545138889</v>
      </c>
      <c r="P56" s="1">
        <v>44533.533912037034</v>
      </c>
      <c r="Q56">
        <v>1248</v>
      </c>
      <c r="R56">
        <v>1211</v>
      </c>
      <c r="S56" t="b">
        <v>0</v>
      </c>
      <c r="T56" t="s">
        <v>88</v>
      </c>
      <c r="U56" t="b">
        <v>1</v>
      </c>
      <c r="V56" t="s">
        <v>162</v>
      </c>
      <c r="W56" s="1">
        <v>44533.518055555556</v>
      </c>
      <c r="X56">
        <v>534</v>
      </c>
      <c r="Y56">
        <v>164</v>
      </c>
      <c r="Z56">
        <v>0</v>
      </c>
      <c r="AA56">
        <v>164</v>
      </c>
      <c r="AB56">
        <v>0</v>
      </c>
      <c r="AC56">
        <v>91</v>
      </c>
      <c r="AD56">
        <v>32</v>
      </c>
      <c r="AE56">
        <v>0</v>
      </c>
      <c r="AF56">
        <v>0</v>
      </c>
      <c r="AG56">
        <v>0</v>
      </c>
      <c r="AH56" t="s">
        <v>163</v>
      </c>
      <c r="AI56" s="1">
        <v>44533.533912037034</v>
      </c>
      <c r="AJ56">
        <v>643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>
      <c r="A57" t="s">
        <v>246</v>
      </c>
      <c r="B57" t="s">
        <v>80</v>
      </c>
      <c r="C57" t="s">
        <v>139</v>
      </c>
      <c r="D57" t="s">
        <v>82</v>
      </c>
      <c r="E57" s="2" t="str">
        <f>HYPERLINK("capsilon://?command=openfolder&amp;siteaddress=FAM.docvelocity-na8.net&amp;folderid=FX37739979-7E9D-14DC-63DA-9B698C0ABF80","FX211114631")</f>
        <v>FX211114631</v>
      </c>
      <c r="F57" t="s">
        <v>19</v>
      </c>
      <c r="G57" t="s">
        <v>19</v>
      </c>
      <c r="H57" t="s">
        <v>83</v>
      </c>
      <c r="I57" t="s">
        <v>247</v>
      </c>
      <c r="J57">
        <v>30</v>
      </c>
      <c r="K57" t="s">
        <v>85</v>
      </c>
      <c r="L57" t="s">
        <v>86</v>
      </c>
      <c r="M57" t="s">
        <v>87</v>
      </c>
      <c r="N57">
        <v>2</v>
      </c>
      <c r="O57" s="1">
        <v>44533.512777777774</v>
      </c>
      <c r="P57" s="1">
        <v>44533.55201388889</v>
      </c>
      <c r="Q57">
        <v>3094</v>
      </c>
      <c r="R57">
        <v>296</v>
      </c>
      <c r="S57" t="b">
        <v>0</v>
      </c>
      <c r="T57" t="s">
        <v>88</v>
      </c>
      <c r="U57" t="b">
        <v>0</v>
      </c>
      <c r="V57" t="s">
        <v>162</v>
      </c>
      <c r="W57" s="1">
        <v>44533.519571759258</v>
      </c>
      <c r="X57">
        <v>130</v>
      </c>
      <c r="Y57">
        <v>9</v>
      </c>
      <c r="Z57">
        <v>0</v>
      </c>
      <c r="AA57">
        <v>9</v>
      </c>
      <c r="AB57">
        <v>0</v>
      </c>
      <c r="AC57">
        <v>9</v>
      </c>
      <c r="AD57">
        <v>21</v>
      </c>
      <c r="AE57">
        <v>0</v>
      </c>
      <c r="AF57">
        <v>0</v>
      </c>
      <c r="AG57">
        <v>0</v>
      </c>
      <c r="AH57" t="s">
        <v>109</v>
      </c>
      <c r="AI57" s="1">
        <v>44533.55201388889</v>
      </c>
      <c r="AJ57">
        <v>166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21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>
      <c r="A58" t="s">
        <v>248</v>
      </c>
      <c r="B58" t="s">
        <v>80</v>
      </c>
      <c r="C58" t="s">
        <v>81</v>
      </c>
      <c r="D58" t="s">
        <v>82</v>
      </c>
      <c r="E58" s="2" t="str">
        <f>HYPERLINK("capsilon://?command=openfolder&amp;siteaddress=FAM.docvelocity-na8.net&amp;folderid=FX63761464-F011-CC45-456A-FD4FB7F15B67","FX21113352")</f>
        <v>FX21113352</v>
      </c>
      <c r="F58" t="s">
        <v>19</v>
      </c>
      <c r="G58" t="s">
        <v>19</v>
      </c>
      <c r="H58" t="s">
        <v>83</v>
      </c>
      <c r="I58" t="s">
        <v>239</v>
      </c>
      <c r="J58">
        <v>76</v>
      </c>
      <c r="K58" t="s">
        <v>85</v>
      </c>
      <c r="L58" t="s">
        <v>86</v>
      </c>
      <c r="M58" t="s">
        <v>87</v>
      </c>
      <c r="N58">
        <v>2</v>
      </c>
      <c r="O58" s="1">
        <v>44531.4</v>
      </c>
      <c r="P58" s="1">
        <v>44531.512129629627</v>
      </c>
      <c r="Q58">
        <v>8697</v>
      </c>
      <c r="R58">
        <v>991</v>
      </c>
      <c r="S58" t="b">
        <v>0</v>
      </c>
      <c r="T58" t="s">
        <v>88</v>
      </c>
      <c r="U58" t="b">
        <v>1</v>
      </c>
      <c r="V58" t="s">
        <v>113</v>
      </c>
      <c r="W58" s="1">
        <v>44531.404895833337</v>
      </c>
      <c r="X58">
        <v>327</v>
      </c>
      <c r="Y58">
        <v>74</v>
      </c>
      <c r="Z58">
        <v>0</v>
      </c>
      <c r="AA58">
        <v>74</v>
      </c>
      <c r="AB58">
        <v>0</v>
      </c>
      <c r="AC58">
        <v>29</v>
      </c>
      <c r="AD58">
        <v>2</v>
      </c>
      <c r="AE58">
        <v>0</v>
      </c>
      <c r="AF58">
        <v>0</v>
      </c>
      <c r="AG58">
        <v>0</v>
      </c>
      <c r="AH58" t="s">
        <v>109</v>
      </c>
      <c r="AI58" s="1">
        <v>44531.512129629627</v>
      </c>
      <c r="AJ58">
        <v>612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>
      <c r="A59" t="s">
        <v>249</v>
      </c>
      <c r="B59" t="s">
        <v>80</v>
      </c>
      <c r="C59" t="s">
        <v>250</v>
      </c>
      <c r="D59" t="s">
        <v>82</v>
      </c>
      <c r="E59" s="2" t="str">
        <f>HYPERLINK("capsilon://?command=openfolder&amp;siteaddress=FAM.docvelocity-na8.net&amp;folderid=FXE1279196-4D64-E57F-E838-9F3D8E354820","FX2112128")</f>
        <v>FX2112128</v>
      </c>
      <c r="F59" t="s">
        <v>19</v>
      </c>
      <c r="G59" t="s">
        <v>19</v>
      </c>
      <c r="H59" t="s">
        <v>83</v>
      </c>
      <c r="I59" t="s">
        <v>251</v>
      </c>
      <c r="J59">
        <v>95</v>
      </c>
      <c r="K59" t="s">
        <v>85</v>
      </c>
      <c r="L59" t="s">
        <v>86</v>
      </c>
      <c r="M59" t="s">
        <v>87</v>
      </c>
      <c r="N59">
        <v>1</v>
      </c>
      <c r="O59" s="1">
        <v>44533.526562500003</v>
      </c>
      <c r="P59" s="1">
        <v>44533.61791666667</v>
      </c>
      <c r="Q59">
        <v>7653</v>
      </c>
      <c r="R59">
        <v>240</v>
      </c>
      <c r="S59" t="b">
        <v>0</v>
      </c>
      <c r="T59" t="s">
        <v>88</v>
      </c>
      <c r="U59" t="b">
        <v>0</v>
      </c>
      <c r="V59" t="s">
        <v>155</v>
      </c>
      <c r="W59" s="1">
        <v>44533.61791666667</v>
      </c>
      <c r="X59">
        <v>110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95</v>
      </c>
      <c r="AE59">
        <v>83</v>
      </c>
      <c r="AF59">
        <v>0</v>
      </c>
      <c r="AG59">
        <v>3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>
      <c r="A60" t="s">
        <v>252</v>
      </c>
      <c r="B60" t="s">
        <v>80</v>
      </c>
      <c r="C60" t="s">
        <v>253</v>
      </c>
      <c r="D60" t="s">
        <v>82</v>
      </c>
      <c r="E60" s="2" t="str">
        <f>HYPERLINK("capsilon://?command=openfolder&amp;siteaddress=FAM.docvelocity-na8.net&amp;folderid=FXBE3AD05D-D0B0-1515-054A-30FF2CE823A2","FX21117608")</f>
        <v>FX21117608</v>
      </c>
      <c r="F60" t="s">
        <v>19</v>
      </c>
      <c r="G60" t="s">
        <v>19</v>
      </c>
      <c r="H60" t="s">
        <v>83</v>
      </c>
      <c r="I60" t="s">
        <v>254</v>
      </c>
      <c r="J60">
        <v>38</v>
      </c>
      <c r="K60" t="s">
        <v>85</v>
      </c>
      <c r="L60" t="s">
        <v>86</v>
      </c>
      <c r="M60" t="s">
        <v>87</v>
      </c>
      <c r="N60">
        <v>2</v>
      </c>
      <c r="O60" s="1">
        <v>44533.551354166666</v>
      </c>
      <c r="P60" s="1">
        <v>44533.553599537037</v>
      </c>
      <c r="Q60">
        <v>73</v>
      </c>
      <c r="R60">
        <v>121</v>
      </c>
      <c r="S60" t="b">
        <v>0</v>
      </c>
      <c r="T60" t="s">
        <v>88</v>
      </c>
      <c r="U60" t="b">
        <v>0</v>
      </c>
      <c r="V60" t="s">
        <v>244</v>
      </c>
      <c r="W60" s="1">
        <v>44533.552546296298</v>
      </c>
      <c r="X60">
        <v>54</v>
      </c>
      <c r="Y60">
        <v>0</v>
      </c>
      <c r="Z60">
        <v>0</v>
      </c>
      <c r="AA60">
        <v>0</v>
      </c>
      <c r="AB60">
        <v>37</v>
      </c>
      <c r="AC60">
        <v>0</v>
      </c>
      <c r="AD60">
        <v>38</v>
      </c>
      <c r="AE60">
        <v>0</v>
      </c>
      <c r="AF60">
        <v>0</v>
      </c>
      <c r="AG60">
        <v>0</v>
      </c>
      <c r="AH60" t="s">
        <v>109</v>
      </c>
      <c r="AI60" s="1">
        <v>44533.553599537037</v>
      </c>
      <c r="AJ60">
        <v>54</v>
      </c>
      <c r="AK60">
        <v>0</v>
      </c>
      <c r="AL60">
        <v>0</v>
      </c>
      <c r="AM60">
        <v>0</v>
      </c>
      <c r="AN60">
        <v>37</v>
      </c>
      <c r="AO60">
        <v>0</v>
      </c>
      <c r="AP60">
        <v>38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>
      <c r="A61" t="s">
        <v>255</v>
      </c>
      <c r="B61" t="s">
        <v>80</v>
      </c>
      <c r="C61" t="s">
        <v>256</v>
      </c>
      <c r="D61" t="s">
        <v>82</v>
      </c>
      <c r="E61" s="2" t="str">
        <f>HYPERLINK("capsilon://?command=openfolder&amp;siteaddress=FAM.docvelocity-na8.net&amp;folderid=FXE7364523-E869-5406-5661-CA9AB050E41C","FX21123411")</f>
        <v>FX21123411</v>
      </c>
      <c r="F61" t="s">
        <v>19</v>
      </c>
      <c r="G61" t="s">
        <v>19</v>
      </c>
      <c r="H61" t="s">
        <v>83</v>
      </c>
      <c r="I61" t="s">
        <v>257</v>
      </c>
      <c r="J61">
        <v>166</v>
      </c>
      <c r="K61" t="s">
        <v>85</v>
      </c>
      <c r="L61" t="s">
        <v>86</v>
      </c>
      <c r="M61" t="s">
        <v>87</v>
      </c>
      <c r="N61">
        <v>2</v>
      </c>
      <c r="O61" s="1">
        <v>44533.556875000002</v>
      </c>
      <c r="P61" s="1">
        <v>44533.593981481485</v>
      </c>
      <c r="Q61">
        <v>2082</v>
      </c>
      <c r="R61">
        <v>1124</v>
      </c>
      <c r="S61" t="b">
        <v>0</v>
      </c>
      <c r="T61" t="s">
        <v>88</v>
      </c>
      <c r="U61" t="b">
        <v>0</v>
      </c>
      <c r="V61" t="s">
        <v>244</v>
      </c>
      <c r="W61" s="1">
        <v>44533.566828703704</v>
      </c>
      <c r="X61">
        <v>749</v>
      </c>
      <c r="Y61">
        <v>131</v>
      </c>
      <c r="Z61">
        <v>0</v>
      </c>
      <c r="AA61">
        <v>131</v>
      </c>
      <c r="AB61">
        <v>0</v>
      </c>
      <c r="AC61">
        <v>42</v>
      </c>
      <c r="AD61">
        <v>35</v>
      </c>
      <c r="AE61">
        <v>0</v>
      </c>
      <c r="AF61">
        <v>0</v>
      </c>
      <c r="AG61">
        <v>0</v>
      </c>
      <c r="AH61" t="s">
        <v>163</v>
      </c>
      <c r="AI61" s="1">
        <v>44533.593981481485</v>
      </c>
      <c r="AJ61">
        <v>359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34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>
      <c r="A62" t="s">
        <v>258</v>
      </c>
      <c r="B62" t="s">
        <v>80</v>
      </c>
      <c r="C62" t="s">
        <v>259</v>
      </c>
      <c r="D62" t="s">
        <v>82</v>
      </c>
      <c r="E62" s="2" t="str">
        <f>HYPERLINK("capsilon://?command=openfolder&amp;siteaddress=FAM.docvelocity-na8.net&amp;folderid=FXD11F09C4-713C-771C-5BB3-D9EA614CC658","FX211112097")</f>
        <v>FX211112097</v>
      </c>
      <c r="F62" t="s">
        <v>19</v>
      </c>
      <c r="G62" t="s">
        <v>19</v>
      </c>
      <c r="H62" t="s">
        <v>83</v>
      </c>
      <c r="I62" t="s">
        <v>260</v>
      </c>
      <c r="J62">
        <v>241</v>
      </c>
      <c r="K62" t="s">
        <v>85</v>
      </c>
      <c r="L62" t="s">
        <v>86</v>
      </c>
      <c r="M62" t="s">
        <v>87</v>
      </c>
      <c r="N62">
        <v>1</v>
      </c>
      <c r="O62" s="1">
        <v>44533.557870370372</v>
      </c>
      <c r="P62" s="1">
        <v>44533.620636574073</v>
      </c>
      <c r="Q62">
        <v>5022</v>
      </c>
      <c r="R62">
        <v>401</v>
      </c>
      <c r="S62" t="b">
        <v>0</v>
      </c>
      <c r="T62" t="s">
        <v>88</v>
      </c>
      <c r="U62" t="b">
        <v>0</v>
      </c>
      <c r="V62" t="s">
        <v>155</v>
      </c>
      <c r="W62" s="1">
        <v>44533.620636574073</v>
      </c>
      <c r="X62">
        <v>206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241</v>
      </c>
      <c r="AE62">
        <v>217</v>
      </c>
      <c r="AF62">
        <v>0</v>
      </c>
      <c r="AG62">
        <v>8</v>
      </c>
      <c r="AH62" t="s">
        <v>88</v>
      </c>
      <c r="AI62" t="s">
        <v>88</v>
      </c>
      <c r="AJ62" t="s">
        <v>88</v>
      </c>
      <c r="AK62" t="s">
        <v>88</v>
      </c>
      <c r="AL62" t="s">
        <v>88</v>
      </c>
      <c r="AM62" t="s">
        <v>88</v>
      </c>
      <c r="AN62" t="s">
        <v>88</v>
      </c>
      <c r="AO62" t="s">
        <v>88</v>
      </c>
      <c r="AP62" t="s">
        <v>88</v>
      </c>
      <c r="AQ62" t="s">
        <v>88</v>
      </c>
      <c r="AR62" t="s">
        <v>88</v>
      </c>
      <c r="AS62" t="s">
        <v>88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>
      <c r="A63" t="s">
        <v>261</v>
      </c>
      <c r="B63" t="s">
        <v>80</v>
      </c>
      <c r="C63" t="s">
        <v>256</v>
      </c>
      <c r="D63" t="s">
        <v>82</v>
      </c>
      <c r="E63" s="2" t="str">
        <f>HYPERLINK("capsilon://?command=openfolder&amp;siteaddress=FAM.docvelocity-na8.net&amp;folderid=FXE7364523-E869-5406-5661-CA9AB050E41C","FX21123411")</f>
        <v>FX21123411</v>
      </c>
      <c r="F63" t="s">
        <v>19</v>
      </c>
      <c r="G63" t="s">
        <v>19</v>
      </c>
      <c r="H63" t="s">
        <v>83</v>
      </c>
      <c r="I63" t="s">
        <v>262</v>
      </c>
      <c r="J63">
        <v>28</v>
      </c>
      <c r="K63" t="s">
        <v>85</v>
      </c>
      <c r="L63" t="s">
        <v>86</v>
      </c>
      <c r="M63" t="s">
        <v>87</v>
      </c>
      <c r="N63">
        <v>2</v>
      </c>
      <c r="O63" s="1">
        <v>44533.558125000003</v>
      </c>
      <c r="P63" s="1">
        <v>44533.595775462964</v>
      </c>
      <c r="Q63">
        <v>1843</v>
      </c>
      <c r="R63">
        <v>1410</v>
      </c>
      <c r="S63" t="b">
        <v>0</v>
      </c>
      <c r="T63" t="s">
        <v>88</v>
      </c>
      <c r="U63" t="b">
        <v>0</v>
      </c>
      <c r="V63" t="s">
        <v>162</v>
      </c>
      <c r="W63" s="1">
        <v>44533.573946759258</v>
      </c>
      <c r="X63">
        <v>1256</v>
      </c>
      <c r="Y63">
        <v>21</v>
      </c>
      <c r="Z63">
        <v>0</v>
      </c>
      <c r="AA63">
        <v>21</v>
      </c>
      <c r="AB63">
        <v>0</v>
      </c>
      <c r="AC63">
        <v>4</v>
      </c>
      <c r="AD63">
        <v>7</v>
      </c>
      <c r="AE63">
        <v>0</v>
      </c>
      <c r="AF63">
        <v>0</v>
      </c>
      <c r="AG63">
        <v>0</v>
      </c>
      <c r="AH63" t="s">
        <v>163</v>
      </c>
      <c r="AI63" s="1">
        <v>44533.595775462964</v>
      </c>
      <c r="AJ63">
        <v>154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>
      <c r="A64" t="s">
        <v>263</v>
      </c>
      <c r="B64" t="s">
        <v>80</v>
      </c>
      <c r="C64" t="s">
        <v>256</v>
      </c>
      <c r="D64" t="s">
        <v>82</v>
      </c>
      <c r="E64" s="2" t="str">
        <f>HYPERLINK("capsilon://?command=openfolder&amp;siteaddress=FAM.docvelocity-na8.net&amp;folderid=FXE7364523-E869-5406-5661-CA9AB050E41C","FX21123411")</f>
        <v>FX21123411</v>
      </c>
      <c r="F64" t="s">
        <v>19</v>
      </c>
      <c r="G64" t="s">
        <v>19</v>
      </c>
      <c r="H64" t="s">
        <v>83</v>
      </c>
      <c r="I64" t="s">
        <v>264</v>
      </c>
      <c r="J64">
        <v>176</v>
      </c>
      <c r="K64" t="s">
        <v>85</v>
      </c>
      <c r="L64" t="s">
        <v>86</v>
      </c>
      <c r="M64" t="s">
        <v>87</v>
      </c>
      <c r="N64">
        <v>2</v>
      </c>
      <c r="O64" s="1">
        <v>44533.558298611111</v>
      </c>
      <c r="P64" s="1">
        <v>44533.60019675926</v>
      </c>
      <c r="Q64">
        <v>2732</v>
      </c>
      <c r="R64">
        <v>888</v>
      </c>
      <c r="S64" t="b">
        <v>0</v>
      </c>
      <c r="T64" t="s">
        <v>88</v>
      </c>
      <c r="U64" t="b">
        <v>0</v>
      </c>
      <c r="V64" t="s">
        <v>265</v>
      </c>
      <c r="W64" s="1">
        <v>44533.569895833331</v>
      </c>
      <c r="X64">
        <v>507</v>
      </c>
      <c r="Y64">
        <v>141</v>
      </c>
      <c r="Z64">
        <v>0</v>
      </c>
      <c r="AA64">
        <v>141</v>
      </c>
      <c r="AB64">
        <v>0</v>
      </c>
      <c r="AC64">
        <v>38</v>
      </c>
      <c r="AD64">
        <v>35</v>
      </c>
      <c r="AE64">
        <v>0</v>
      </c>
      <c r="AF64">
        <v>0</v>
      </c>
      <c r="AG64">
        <v>0</v>
      </c>
      <c r="AH64" t="s">
        <v>163</v>
      </c>
      <c r="AI64" s="1">
        <v>44533.60019675926</v>
      </c>
      <c r="AJ64">
        <v>381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35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>
      <c r="A65" t="s">
        <v>266</v>
      </c>
      <c r="B65" t="s">
        <v>80</v>
      </c>
      <c r="C65" t="s">
        <v>267</v>
      </c>
      <c r="D65" t="s">
        <v>82</v>
      </c>
      <c r="E65" s="2" t="str">
        <f>HYPERLINK("capsilon://?command=openfolder&amp;siteaddress=FAM.docvelocity-na8.net&amp;folderid=FX9C81B123-408B-A760-BB55-B10EBFDFA415","FX211114280")</f>
        <v>FX211114280</v>
      </c>
      <c r="F65" t="s">
        <v>19</v>
      </c>
      <c r="G65" t="s">
        <v>19</v>
      </c>
      <c r="H65" t="s">
        <v>83</v>
      </c>
      <c r="I65" t="s">
        <v>268</v>
      </c>
      <c r="J65">
        <v>81</v>
      </c>
      <c r="K65" t="s">
        <v>85</v>
      </c>
      <c r="L65" t="s">
        <v>86</v>
      </c>
      <c r="M65" t="s">
        <v>87</v>
      </c>
      <c r="N65">
        <v>2</v>
      </c>
      <c r="O65" s="1">
        <v>44533.559374999997</v>
      </c>
      <c r="P65" s="1">
        <v>44533.603738425925</v>
      </c>
      <c r="Q65">
        <v>3143</v>
      </c>
      <c r="R65">
        <v>690</v>
      </c>
      <c r="S65" t="b">
        <v>0</v>
      </c>
      <c r="T65" t="s">
        <v>88</v>
      </c>
      <c r="U65" t="b">
        <v>0</v>
      </c>
      <c r="V65" t="s">
        <v>244</v>
      </c>
      <c r="W65" s="1">
        <v>44533.571620370371</v>
      </c>
      <c r="X65">
        <v>385</v>
      </c>
      <c r="Y65">
        <v>59</v>
      </c>
      <c r="Z65">
        <v>0</v>
      </c>
      <c r="AA65">
        <v>59</v>
      </c>
      <c r="AB65">
        <v>0</v>
      </c>
      <c r="AC65">
        <v>31</v>
      </c>
      <c r="AD65">
        <v>22</v>
      </c>
      <c r="AE65">
        <v>0</v>
      </c>
      <c r="AF65">
        <v>0</v>
      </c>
      <c r="AG65">
        <v>0</v>
      </c>
      <c r="AH65" t="s">
        <v>163</v>
      </c>
      <c r="AI65" s="1">
        <v>44533.603738425925</v>
      </c>
      <c r="AJ65">
        <v>305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22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>
      <c r="A66" t="s">
        <v>269</v>
      </c>
      <c r="B66" t="s">
        <v>80</v>
      </c>
      <c r="C66" t="s">
        <v>270</v>
      </c>
      <c r="D66" t="s">
        <v>82</v>
      </c>
      <c r="E66" s="2" t="str">
        <f>HYPERLINK("capsilon://?command=openfolder&amp;siteaddress=FAM.docvelocity-na8.net&amp;folderid=FXFE89AEF2-76DD-0304-E327-ED827DF9ABDD","FX21123394")</f>
        <v>FX21123394</v>
      </c>
      <c r="F66" t="s">
        <v>19</v>
      </c>
      <c r="G66" t="s">
        <v>19</v>
      </c>
      <c r="H66" t="s">
        <v>83</v>
      </c>
      <c r="I66" t="s">
        <v>271</v>
      </c>
      <c r="J66">
        <v>60</v>
      </c>
      <c r="K66" t="s">
        <v>85</v>
      </c>
      <c r="L66" t="s">
        <v>86</v>
      </c>
      <c r="M66" t="s">
        <v>87</v>
      </c>
      <c r="N66">
        <v>1</v>
      </c>
      <c r="O66" s="1">
        <v>44533.567835648151</v>
      </c>
      <c r="P66" s="1">
        <v>44533.630335648151</v>
      </c>
      <c r="Q66">
        <v>4817</v>
      </c>
      <c r="R66">
        <v>583</v>
      </c>
      <c r="S66" t="b">
        <v>0</v>
      </c>
      <c r="T66" t="s">
        <v>88</v>
      </c>
      <c r="U66" t="b">
        <v>0</v>
      </c>
      <c r="V66" t="s">
        <v>155</v>
      </c>
      <c r="W66" s="1">
        <v>44533.630335648151</v>
      </c>
      <c r="X66">
        <v>363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60</v>
      </c>
      <c r="AE66">
        <v>48</v>
      </c>
      <c r="AF66">
        <v>0</v>
      </c>
      <c r="AG66">
        <v>4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>
      <c r="A67" t="s">
        <v>272</v>
      </c>
      <c r="B67" t="s">
        <v>80</v>
      </c>
      <c r="C67" t="s">
        <v>273</v>
      </c>
      <c r="D67" t="s">
        <v>82</v>
      </c>
      <c r="E67" s="2" t="str">
        <f>HYPERLINK("capsilon://?command=openfolder&amp;siteaddress=FAM.docvelocity-na8.net&amp;folderid=FXE587934A-E9D4-53A2-A0C8-995C6DAC624D","FX21123486")</f>
        <v>FX21123486</v>
      </c>
      <c r="F67" t="s">
        <v>19</v>
      </c>
      <c r="G67" t="s">
        <v>19</v>
      </c>
      <c r="H67" t="s">
        <v>83</v>
      </c>
      <c r="I67" t="s">
        <v>274</v>
      </c>
      <c r="J67">
        <v>157</v>
      </c>
      <c r="K67" t="s">
        <v>85</v>
      </c>
      <c r="L67" t="s">
        <v>86</v>
      </c>
      <c r="M67" t="s">
        <v>87</v>
      </c>
      <c r="N67">
        <v>1</v>
      </c>
      <c r="O67" s="1">
        <v>44533.569780092592</v>
      </c>
      <c r="P67" s="1">
        <v>44533.632361111115</v>
      </c>
      <c r="Q67">
        <v>5069</v>
      </c>
      <c r="R67">
        <v>338</v>
      </c>
      <c r="S67" t="b">
        <v>0</v>
      </c>
      <c r="T67" t="s">
        <v>88</v>
      </c>
      <c r="U67" t="b">
        <v>0</v>
      </c>
      <c r="V67" t="s">
        <v>155</v>
      </c>
      <c r="W67" s="1">
        <v>44533.632361111115</v>
      </c>
      <c r="X67">
        <v>174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157</v>
      </c>
      <c r="AE67">
        <v>140</v>
      </c>
      <c r="AF67">
        <v>0</v>
      </c>
      <c r="AG67">
        <v>4</v>
      </c>
      <c r="AH67" t="s">
        <v>88</v>
      </c>
      <c r="AI67" t="s">
        <v>88</v>
      </c>
      <c r="AJ67" t="s">
        <v>88</v>
      </c>
      <c r="AK67" t="s">
        <v>88</v>
      </c>
      <c r="AL67" t="s">
        <v>88</v>
      </c>
      <c r="AM67" t="s">
        <v>88</v>
      </c>
      <c r="AN67" t="s">
        <v>88</v>
      </c>
      <c r="AO67" t="s">
        <v>88</v>
      </c>
      <c r="AP67" t="s">
        <v>88</v>
      </c>
      <c r="AQ67" t="s">
        <v>88</v>
      </c>
      <c r="AR67" t="s">
        <v>88</v>
      </c>
      <c r="AS67" t="s">
        <v>88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>
      <c r="A68" t="s">
        <v>275</v>
      </c>
      <c r="B68" t="s">
        <v>80</v>
      </c>
      <c r="C68" t="s">
        <v>276</v>
      </c>
      <c r="D68" t="s">
        <v>82</v>
      </c>
      <c r="E68" s="2" t="str">
        <f>HYPERLINK("capsilon://?command=openfolder&amp;siteaddress=FAM.docvelocity-na8.net&amp;folderid=FXC21DEF09-0EC3-F6DC-4AA4-AC190A748C49","FX21123519")</f>
        <v>FX21123519</v>
      </c>
      <c r="F68" t="s">
        <v>19</v>
      </c>
      <c r="G68" t="s">
        <v>19</v>
      </c>
      <c r="H68" t="s">
        <v>83</v>
      </c>
      <c r="I68" t="s">
        <v>277</v>
      </c>
      <c r="J68">
        <v>60</v>
      </c>
      <c r="K68" t="s">
        <v>85</v>
      </c>
      <c r="L68" t="s">
        <v>86</v>
      </c>
      <c r="M68" t="s">
        <v>87</v>
      </c>
      <c r="N68">
        <v>1</v>
      </c>
      <c r="O68" s="1">
        <v>44533.570844907408</v>
      </c>
      <c r="P68" s="1">
        <v>44533.634942129633</v>
      </c>
      <c r="Q68">
        <v>5258</v>
      </c>
      <c r="R68">
        <v>280</v>
      </c>
      <c r="S68" t="b">
        <v>0</v>
      </c>
      <c r="T68" t="s">
        <v>88</v>
      </c>
      <c r="U68" t="b">
        <v>0</v>
      </c>
      <c r="V68" t="s">
        <v>155</v>
      </c>
      <c r="W68" s="1">
        <v>44533.634942129633</v>
      </c>
      <c r="X68">
        <v>199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60</v>
      </c>
      <c r="AE68">
        <v>48</v>
      </c>
      <c r="AF68">
        <v>0</v>
      </c>
      <c r="AG68">
        <v>4</v>
      </c>
      <c r="AH68" t="s">
        <v>88</v>
      </c>
      <c r="AI68" t="s">
        <v>88</v>
      </c>
      <c r="AJ68" t="s">
        <v>88</v>
      </c>
      <c r="AK68" t="s">
        <v>88</v>
      </c>
      <c r="AL68" t="s">
        <v>88</v>
      </c>
      <c r="AM68" t="s">
        <v>88</v>
      </c>
      <c r="AN68" t="s">
        <v>88</v>
      </c>
      <c r="AO68" t="s">
        <v>88</v>
      </c>
      <c r="AP68" t="s">
        <v>88</v>
      </c>
      <c r="AQ68" t="s">
        <v>88</v>
      </c>
      <c r="AR68" t="s">
        <v>88</v>
      </c>
      <c r="AS68" t="s">
        <v>88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>
      <c r="A69" t="s">
        <v>278</v>
      </c>
      <c r="B69" t="s">
        <v>80</v>
      </c>
      <c r="C69" t="s">
        <v>279</v>
      </c>
      <c r="D69" t="s">
        <v>82</v>
      </c>
      <c r="E69" s="2" t="str">
        <f>HYPERLINK("capsilon://?command=openfolder&amp;siteaddress=FAM.docvelocity-na8.net&amp;folderid=FXC10CA86B-789E-4B87-EBE9-CA8E4064D0F0","FX211112054")</f>
        <v>FX211112054</v>
      </c>
      <c r="F69" t="s">
        <v>19</v>
      </c>
      <c r="G69" t="s">
        <v>19</v>
      </c>
      <c r="H69" t="s">
        <v>83</v>
      </c>
      <c r="I69" t="s">
        <v>280</v>
      </c>
      <c r="J69">
        <v>49</v>
      </c>
      <c r="K69" t="s">
        <v>85</v>
      </c>
      <c r="L69" t="s">
        <v>86</v>
      </c>
      <c r="M69" t="s">
        <v>87</v>
      </c>
      <c r="N69">
        <v>2</v>
      </c>
      <c r="O69" s="1">
        <v>44533.571296296293</v>
      </c>
      <c r="P69" s="1">
        <v>44533.606759259259</v>
      </c>
      <c r="Q69">
        <v>2377</v>
      </c>
      <c r="R69">
        <v>687</v>
      </c>
      <c r="S69" t="b">
        <v>0</v>
      </c>
      <c r="T69" t="s">
        <v>88</v>
      </c>
      <c r="U69" t="b">
        <v>0</v>
      </c>
      <c r="V69" t="s">
        <v>265</v>
      </c>
      <c r="W69" s="1">
        <v>44533.574444444443</v>
      </c>
      <c r="X69">
        <v>229</v>
      </c>
      <c r="Y69">
        <v>44</v>
      </c>
      <c r="Z69">
        <v>0</v>
      </c>
      <c r="AA69">
        <v>44</v>
      </c>
      <c r="AB69">
        <v>0</v>
      </c>
      <c r="AC69">
        <v>12</v>
      </c>
      <c r="AD69">
        <v>5</v>
      </c>
      <c r="AE69">
        <v>0</v>
      </c>
      <c r="AF69">
        <v>0</v>
      </c>
      <c r="AG69">
        <v>0</v>
      </c>
      <c r="AH69" t="s">
        <v>100</v>
      </c>
      <c r="AI69" s="1">
        <v>44533.606759259259</v>
      </c>
      <c r="AJ69">
        <v>458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4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>
      <c r="A70" t="s">
        <v>281</v>
      </c>
      <c r="B70" t="s">
        <v>80</v>
      </c>
      <c r="C70" t="s">
        <v>282</v>
      </c>
      <c r="D70" t="s">
        <v>82</v>
      </c>
      <c r="E70" s="2" t="str">
        <f>HYPERLINK("capsilon://?command=openfolder&amp;siteaddress=FAM.docvelocity-na8.net&amp;folderid=FXC7AD1DAB-1C13-8474-3FAA-823C016671EA","FX2112194")</f>
        <v>FX2112194</v>
      </c>
      <c r="F70" t="s">
        <v>19</v>
      </c>
      <c r="G70" t="s">
        <v>19</v>
      </c>
      <c r="H70" t="s">
        <v>83</v>
      </c>
      <c r="I70" t="s">
        <v>283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44533.579131944447</v>
      </c>
      <c r="P70" s="1">
        <v>44533.604907407411</v>
      </c>
      <c r="Q70">
        <v>2040</v>
      </c>
      <c r="R70">
        <v>187</v>
      </c>
      <c r="S70" t="b">
        <v>0</v>
      </c>
      <c r="T70" t="s">
        <v>88</v>
      </c>
      <c r="U70" t="b">
        <v>0</v>
      </c>
      <c r="V70" t="s">
        <v>265</v>
      </c>
      <c r="W70" s="1">
        <v>44533.580879629626</v>
      </c>
      <c r="X70">
        <v>87</v>
      </c>
      <c r="Y70">
        <v>21</v>
      </c>
      <c r="Z70">
        <v>0</v>
      </c>
      <c r="AA70">
        <v>21</v>
      </c>
      <c r="AB70">
        <v>0</v>
      </c>
      <c r="AC70">
        <v>2</v>
      </c>
      <c r="AD70">
        <v>7</v>
      </c>
      <c r="AE70">
        <v>0</v>
      </c>
      <c r="AF70">
        <v>0</v>
      </c>
      <c r="AG70">
        <v>0</v>
      </c>
      <c r="AH70" t="s">
        <v>163</v>
      </c>
      <c r="AI70" s="1">
        <v>44533.604907407411</v>
      </c>
      <c r="AJ70">
        <v>100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>
      <c r="A71" t="s">
        <v>284</v>
      </c>
      <c r="B71" t="s">
        <v>80</v>
      </c>
      <c r="C71" t="s">
        <v>285</v>
      </c>
      <c r="D71" t="s">
        <v>82</v>
      </c>
      <c r="E71" s="2" t="str">
        <f>HYPERLINK("capsilon://?command=openfolder&amp;siteaddress=FAM.docvelocity-na8.net&amp;folderid=FX88E069A7-92F3-8799-2E4F-FCCF053D40F4","FX2112219")</f>
        <v>FX2112219</v>
      </c>
      <c r="F71" t="s">
        <v>19</v>
      </c>
      <c r="G71" t="s">
        <v>19</v>
      </c>
      <c r="H71" t="s">
        <v>83</v>
      </c>
      <c r="I71" t="s">
        <v>286</v>
      </c>
      <c r="J71">
        <v>32</v>
      </c>
      <c r="K71" t="s">
        <v>85</v>
      </c>
      <c r="L71" t="s">
        <v>86</v>
      </c>
      <c r="M71" t="s">
        <v>87</v>
      </c>
      <c r="N71">
        <v>2</v>
      </c>
      <c r="O71" s="1">
        <v>44533.580891203703</v>
      </c>
      <c r="P71" s="1">
        <v>44533.605104166665</v>
      </c>
      <c r="Q71">
        <v>1886</v>
      </c>
      <c r="R71">
        <v>206</v>
      </c>
      <c r="S71" t="b">
        <v>0</v>
      </c>
      <c r="T71" t="s">
        <v>88</v>
      </c>
      <c r="U71" t="b">
        <v>0</v>
      </c>
      <c r="V71" t="s">
        <v>151</v>
      </c>
      <c r="W71" s="1">
        <v>44533.583657407406</v>
      </c>
      <c r="X71">
        <v>172</v>
      </c>
      <c r="Y71">
        <v>0</v>
      </c>
      <c r="Z71">
        <v>0</v>
      </c>
      <c r="AA71">
        <v>0</v>
      </c>
      <c r="AB71">
        <v>27</v>
      </c>
      <c r="AC71">
        <v>0</v>
      </c>
      <c r="AD71">
        <v>32</v>
      </c>
      <c r="AE71">
        <v>0</v>
      </c>
      <c r="AF71">
        <v>0</v>
      </c>
      <c r="AG71">
        <v>0</v>
      </c>
      <c r="AH71" t="s">
        <v>163</v>
      </c>
      <c r="AI71" s="1">
        <v>44533.605104166665</v>
      </c>
      <c r="AJ71">
        <v>16</v>
      </c>
      <c r="AK71">
        <v>0</v>
      </c>
      <c r="AL71">
        <v>0</v>
      </c>
      <c r="AM71">
        <v>0</v>
      </c>
      <c r="AN71">
        <v>27</v>
      </c>
      <c r="AO71">
        <v>0</v>
      </c>
      <c r="AP71">
        <v>32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>
      <c r="A72" t="s">
        <v>287</v>
      </c>
      <c r="B72" t="s">
        <v>80</v>
      </c>
      <c r="C72" t="s">
        <v>285</v>
      </c>
      <c r="D72" t="s">
        <v>82</v>
      </c>
      <c r="E72" s="2" t="str">
        <f>HYPERLINK("capsilon://?command=openfolder&amp;siteaddress=FAM.docvelocity-na8.net&amp;folderid=FX88E069A7-92F3-8799-2E4F-FCCF053D40F4","FX2112219")</f>
        <v>FX2112219</v>
      </c>
      <c r="F72" t="s">
        <v>19</v>
      </c>
      <c r="G72" t="s">
        <v>19</v>
      </c>
      <c r="H72" t="s">
        <v>83</v>
      </c>
      <c r="I72" t="s">
        <v>288</v>
      </c>
      <c r="J72">
        <v>69</v>
      </c>
      <c r="K72" t="s">
        <v>85</v>
      </c>
      <c r="L72" t="s">
        <v>86</v>
      </c>
      <c r="M72" t="s">
        <v>87</v>
      </c>
      <c r="N72">
        <v>1</v>
      </c>
      <c r="O72" s="1">
        <v>44533.582060185188</v>
      </c>
      <c r="P72" s="1">
        <v>44533.635011574072</v>
      </c>
      <c r="Q72">
        <v>4309</v>
      </c>
      <c r="R72">
        <v>266</v>
      </c>
      <c r="S72" t="b">
        <v>0</v>
      </c>
      <c r="T72" t="s">
        <v>88</v>
      </c>
      <c r="U72" t="b">
        <v>0</v>
      </c>
      <c r="V72" t="s">
        <v>222</v>
      </c>
      <c r="W72" s="1">
        <v>44533.635011574072</v>
      </c>
      <c r="X72">
        <v>165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69</v>
      </c>
      <c r="AE72">
        <v>57</v>
      </c>
      <c r="AF72">
        <v>0</v>
      </c>
      <c r="AG72">
        <v>3</v>
      </c>
      <c r="AH72" t="s">
        <v>88</v>
      </c>
      <c r="AI72" t="s">
        <v>88</v>
      </c>
      <c r="AJ72" t="s">
        <v>88</v>
      </c>
      <c r="AK72" t="s">
        <v>88</v>
      </c>
      <c r="AL72" t="s">
        <v>88</v>
      </c>
      <c r="AM72" t="s">
        <v>88</v>
      </c>
      <c r="AN72" t="s">
        <v>88</v>
      </c>
      <c r="AO72" t="s">
        <v>88</v>
      </c>
      <c r="AP72" t="s">
        <v>88</v>
      </c>
      <c r="AQ72" t="s">
        <v>88</v>
      </c>
      <c r="AR72" t="s">
        <v>88</v>
      </c>
      <c r="AS72" t="s">
        <v>88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>
      <c r="A73" t="s">
        <v>289</v>
      </c>
      <c r="B73" t="s">
        <v>80</v>
      </c>
      <c r="C73" t="s">
        <v>290</v>
      </c>
      <c r="D73" t="s">
        <v>82</v>
      </c>
      <c r="E73" s="2" t="str">
        <f>HYPERLINK("capsilon://?command=openfolder&amp;siteaddress=FAM.docvelocity-na8.net&amp;folderid=FXB4A167D0-221C-A9AA-BBB5-2D939B16EC83","FX21112695")</f>
        <v>FX21112695</v>
      </c>
      <c r="F73" t="s">
        <v>19</v>
      </c>
      <c r="G73" t="s">
        <v>19</v>
      </c>
      <c r="H73" t="s">
        <v>83</v>
      </c>
      <c r="I73" t="s">
        <v>291</v>
      </c>
      <c r="J73">
        <v>66</v>
      </c>
      <c r="K73" t="s">
        <v>85</v>
      </c>
      <c r="L73" t="s">
        <v>86</v>
      </c>
      <c r="M73" t="s">
        <v>87</v>
      </c>
      <c r="N73">
        <v>2</v>
      </c>
      <c r="O73" s="1">
        <v>44531.418564814812</v>
      </c>
      <c r="P73" s="1">
        <v>44531.588240740741</v>
      </c>
      <c r="Q73">
        <v>13776</v>
      </c>
      <c r="R73">
        <v>884</v>
      </c>
      <c r="S73" t="b">
        <v>0</v>
      </c>
      <c r="T73" t="s">
        <v>88</v>
      </c>
      <c r="U73" t="b">
        <v>0</v>
      </c>
      <c r="V73" t="s">
        <v>99</v>
      </c>
      <c r="W73" s="1">
        <v>44531.432581018518</v>
      </c>
      <c r="X73">
        <v>560</v>
      </c>
      <c r="Y73">
        <v>52</v>
      </c>
      <c r="Z73">
        <v>0</v>
      </c>
      <c r="AA73">
        <v>52</v>
      </c>
      <c r="AB73">
        <v>0</v>
      </c>
      <c r="AC73">
        <v>37</v>
      </c>
      <c r="AD73">
        <v>14</v>
      </c>
      <c r="AE73">
        <v>0</v>
      </c>
      <c r="AF73">
        <v>0</v>
      </c>
      <c r="AG73">
        <v>0</v>
      </c>
      <c r="AH73" t="s">
        <v>100</v>
      </c>
      <c r="AI73" s="1">
        <v>44531.588240740741</v>
      </c>
      <c r="AJ73">
        <v>288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14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>
      <c r="A74" t="s">
        <v>292</v>
      </c>
      <c r="B74" t="s">
        <v>80</v>
      </c>
      <c r="C74" t="s">
        <v>290</v>
      </c>
      <c r="D74" t="s">
        <v>82</v>
      </c>
      <c r="E74" s="2" t="str">
        <f>HYPERLINK("capsilon://?command=openfolder&amp;siteaddress=FAM.docvelocity-na8.net&amp;folderid=FXB4A167D0-221C-A9AA-BBB5-2D939B16EC83","FX21112695")</f>
        <v>FX21112695</v>
      </c>
      <c r="F74" t="s">
        <v>19</v>
      </c>
      <c r="G74" t="s">
        <v>19</v>
      </c>
      <c r="H74" t="s">
        <v>83</v>
      </c>
      <c r="I74" t="s">
        <v>293</v>
      </c>
      <c r="J74">
        <v>66</v>
      </c>
      <c r="K74" t="s">
        <v>85</v>
      </c>
      <c r="L74" t="s">
        <v>86</v>
      </c>
      <c r="M74" t="s">
        <v>87</v>
      </c>
      <c r="N74">
        <v>2</v>
      </c>
      <c r="O74" s="1">
        <v>44531.419016203705</v>
      </c>
      <c r="P74" s="1">
        <v>44531.587557870371</v>
      </c>
      <c r="Q74">
        <v>13683</v>
      </c>
      <c r="R74">
        <v>879</v>
      </c>
      <c r="S74" t="b">
        <v>0</v>
      </c>
      <c r="T74" t="s">
        <v>88</v>
      </c>
      <c r="U74" t="b">
        <v>0</v>
      </c>
      <c r="V74" t="s">
        <v>155</v>
      </c>
      <c r="W74" s="1">
        <v>44531.445543981485</v>
      </c>
      <c r="X74">
        <v>418</v>
      </c>
      <c r="Y74">
        <v>52</v>
      </c>
      <c r="Z74">
        <v>0</v>
      </c>
      <c r="AA74">
        <v>52</v>
      </c>
      <c r="AB74">
        <v>0</v>
      </c>
      <c r="AC74">
        <v>38</v>
      </c>
      <c r="AD74">
        <v>14</v>
      </c>
      <c r="AE74">
        <v>0</v>
      </c>
      <c r="AF74">
        <v>0</v>
      </c>
      <c r="AG74">
        <v>0</v>
      </c>
      <c r="AH74" t="s">
        <v>163</v>
      </c>
      <c r="AI74" s="1">
        <v>44531.587557870371</v>
      </c>
      <c r="AJ74">
        <v>206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14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>
      <c r="A75" t="s">
        <v>294</v>
      </c>
      <c r="B75" t="s">
        <v>80</v>
      </c>
      <c r="C75" t="s">
        <v>295</v>
      </c>
      <c r="D75" t="s">
        <v>82</v>
      </c>
      <c r="E75" s="2" t="str">
        <f>HYPERLINK("capsilon://?command=openfolder&amp;siteaddress=FAM.docvelocity-na8.net&amp;folderid=FX6C56B243-9ECF-3394-8474-3FB98805666B","FX21123756")</f>
        <v>FX21123756</v>
      </c>
      <c r="F75" t="s">
        <v>19</v>
      </c>
      <c r="G75" t="s">
        <v>19</v>
      </c>
      <c r="H75" t="s">
        <v>83</v>
      </c>
      <c r="I75" t="s">
        <v>296</v>
      </c>
      <c r="J75">
        <v>115</v>
      </c>
      <c r="K75" t="s">
        <v>85</v>
      </c>
      <c r="L75" t="s">
        <v>86</v>
      </c>
      <c r="M75" t="s">
        <v>87</v>
      </c>
      <c r="N75">
        <v>1</v>
      </c>
      <c r="O75" s="1">
        <v>44533.584583333337</v>
      </c>
      <c r="P75" s="1">
        <v>44533.639108796298</v>
      </c>
      <c r="Q75">
        <v>4300</v>
      </c>
      <c r="R75">
        <v>411</v>
      </c>
      <c r="S75" t="b">
        <v>0</v>
      </c>
      <c r="T75" t="s">
        <v>88</v>
      </c>
      <c r="U75" t="b">
        <v>0</v>
      </c>
      <c r="V75" t="s">
        <v>222</v>
      </c>
      <c r="W75" s="1">
        <v>44533.639108796298</v>
      </c>
      <c r="X75">
        <v>354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115</v>
      </c>
      <c r="AE75">
        <v>103</v>
      </c>
      <c r="AF75">
        <v>0</v>
      </c>
      <c r="AG75">
        <v>6</v>
      </c>
      <c r="AH75" t="s">
        <v>88</v>
      </c>
      <c r="AI75" t="s">
        <v>88</v>
      </c>
      <c r="AJ75" t="s">
        <v>88</v>
      </c>
      <c r="AK75" t="s">
        <v>88</v>
      </c>
      <c r="AL75" t="s">
        <v>88</v>
      </c>
      <c r="AM75" t="s">
        <v>88</v>
      </c>
      <c r="AN75" t="s">
        <v>88</v>
      </c>
      <c r="AO75" t="s">
        <v>88</v>
      </c>
      <c r="AP75" t="s">
        <v>88</v>
      </c>
      <c r="AQ75" t="s">
        <v>88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>
      <c r="A76" t="s">
        <v>297</v>
      </c>
      <c r="B76" t="s">
        <v>80</v>
      </c>
      <c r="C76" t="s">
        <v>298</v>
      </c>
      <c r="D76" t="s">
        <v>82</v>
      </c>
      <c r="E76" s="2" t="str">
        <f>HYPERLINK("capsilon://?command=openfolder&amp;siteaddress=FAM.docvelocity-na8.net&amp;folderid=FXCE8C6FB0-43EF-E800-AE5E-95E0621757E5","FX21123567")</f>
        <v>FX21123567</v>
      </c>
      <c r="F76" t="s">
        <v>19</v>
      </c>
      <c r="G76" t="s">
        <v>19</v>
      </c>
      <c r="H76" t="s">
        <v>83</v>
      </c>
      <c r="I76" t="s">
        <v>299</v>
      </c>
      <c r="J76">
        <v>215</v>
      </c>
      <c r="K76" t="s">
        <v>85</v>
      </c>
      <c r="L76" t="s">
        <v>86</v>
      </c>
      <c r="M76" t="s">
        <v>87</v>
      </c>
      <c r="N76">
        <v>1</v>
      </c>
      <c r="O76" s="1">
        <v>44533.605231481481</v>
      </c>
      <c r="P76" s="1">
        <v>44533.647326388891</v>
      </c>
      <c r="Q76">
        <v>2482</v>
      </c>
      <c r="R76">
        <v>1155</v>
      </c>
      <c r="S76" t="b">
        <v>0</v>
      </c>
      <c r="T76" t="s">
        <v>88</v>
      </c>
      <c r="U76" t="b">
        <v>0</v>
      </c>
      <c r="V76" t="s">
        <v>155</v>
      </c>
      <c r="W76" s="1">
        <v>44533.647326388891</v>
      </c>
      <c r="X76">
        <v>1060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215</v>
      </c>
      <c r="AE76">
        <v>186</v>
      </c>
      <c r="AF76">
        <v>0</v>
      </c>
      <c r="AG76">
        <v>13</v>
      </c>
      <c r="AH76" t="s">
        <v>88</v>
      </c>
      <c r="AI76" t="s">
        <v>88</v>
      </c>
      <c r="AJ76" t="s">
        <v>88</v>
      </c>
      <c r="AK76" t="s">
        <v>88</v>
      </c>
      <c r="AL76" t="s">
        <v>88</v>
      </c>
      <c r="AM76" t="s">
        <v>88</v>
      </c>
      <c r="AN76" t="s">
        <v>88</v>
      </c>
      <c r="AO76" t="s">
        <v>88</v>
      </c>
      <c r="AP76" t="s">
        <v>88</v>
      </c>
      <c r="AQ76" t="s">
        <v>88</v>
      </c>
      <c r="AR76" t="s">
        <v>88</v>
      </c>
      <c r="AS76" t="s">
        <v>88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>
      <c r="A77" t="s">
        <v>300</v>
      </c>
      <c r="B77" t="s">
        <v>80</v>
      </c>
      <c r="C77" t="s">
        <v>301</v>
      </c>
      <c r="D77" t="s">
        <v>82</v>
      </c>
      <c r="E77" s="2" t="str">
        <f>HYPERLINK("capsilon://?command=openfolder&amp;siteaddress=FAM.docvelocity-na8.net&amp;folderid=FX41DD083E-A1EB-38C2-9469-E849ADF97E98","FX211114678")</f>
        <v>FX211114678</v>
      </c>
      <c r="F77" t="s">
        <v>19</v>
      </c>
      <c r="G77" t="s">
        <v>19</v>
      </c>
      <c r="H77" t="s">
        <v>83</v>
      </c>
      <c r="I77" t="s">
        <v>302</v>
      </c>
      <c r="J77">
        <v>30</v>
      </c>
      <c r="K77" t="s">
        <v>85</v>
      </c>
      <c r="L77" t="s">
        <v>86</v>
      </c>
      <c r="M77" t="s">
        <v>87</v>
      </c>
      <c r="N77">
        <v>2</v>
      </c>
      <c r="O77" s="1">
        <v>44533.608599537038</v>
      </c>
      <c r="P77" s="1">
        <v>44533.614421296297</v>
      </c>
      <c r="Q77">
        <v>283</v>
      </c>
      <c r="R77">
        <v>220</v>
      </c>
      <c r="S77" t="b">
        <v>0</v>
      </c>
      <c r="T77" t="s">
        <v>88</v>
      </c>
      <c r="U77" t="b">
        <v>0</v>
      </c>
      <c r="V77" t="s">
        <v>151</v>
      </c>
      <c r="W77" s="1">
        <v>44533.61042824074</v>
      </c>
      <c r="X77">
        <v>46</v>
      </c>
      <c r="Y77">
        <v>9</v>
      </c>
      <c r="Z77">
        <v>0</v>
      </c>
      <c r="AA77">
        <v>9</v>
      </c>
      <c r="AB77">
        <v>0</v>
      </c>
      <c r="AC77">
        <v>1</v>
      </c>
      <c r="AD77">
        <v>21</v>
      </c>
      <c r="AE77">
        <v>0</v>
      </c>
      <c r="AF77">
        <v>0</v>
      </c>
      <c r="AG77">
        <v>0</v>
      </c>
      <c r="AH77" t="s">
        <v>109</v>
      </c>
      <c r="AI77" s="1">
        <v>44533.614421296297</v>
      </c>
      <c r="AJ77">
        <v>174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21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>
      <c r="A78" t="s">
        <v>303</v>
      </c>
      <c r="B78" t="s">
        <v>80</v>
      </c>
      <c r="C78" t="s">
        <v>214</v>
      </c>
      <c r="D78" t="s">
        <v>82</v>
      </c>
      <c r="E78" s="2" t="str">
        <f>HYPERLINK("capsilon://?command=openfolder&amp;siteaddress=FAM.docvelocity-na8.net&amp;folderid=FXAD01B4E4-359F-C8CE-E366-83ED7ABDD5FE","FX21123544")</f>
        <v>FX21123544</v>
      </c>
      <c r="F78" t="s">
        <v>19</v>
      </c>
      <c r="G78" t="s">
        <v>19</v>
      </c>
      <c r="H78" t="s">
        <v>83</v>
      </c>
      <c r="I78" t="s">
        <v>221</v>
      </c>
      <c r="J78">
        <v>94</v>
      </c>
      <c r="K78" t="s">
        <v>85</v>
      </c>
      <c r="L78" t="s">
        <v>86</v>
      </c>
      <c r="M78" t="s">
        <v>87</v>
      </c>
      <c r="N78">
        <v>2</v>
      </c>
      <c r="O78" s="1">
        <v>44533.610335648147</v>
      </c>
      <c r="P78" s="1">
        <v>44533.628333333334</v>
      </c>
      <c r="Q78">
        <v>539</v>
      </c>
      <c r="R78">
        <v>1016</v>
      </c>
      <c r="S78" t="b">
        <v>0</v>
      </c>
      <c r="T78" t="s">
        <v>88</v>
      </c>
      <c r="U78" t="b">
        <v>1</v>
      </c>
      <c r="V78" t="s">
        <v>162</v>
      </c>
      <c r="W78" s="1">
        <v>44533.618171296293</v>
      </c>
      <c r="X78">
        <v>423</v>
      </c>
      <c r="Y78">
        <v>75</v>
      </c>
      <c r="Z78">
        <v>0</v>
      </c>
      <c r="AA78">
        <v>75</v>
      </c>
      <c r="AB78">
        <v>0</v>
      </c>
      <c r="AC78">
        <v>49</v>
      </c>
      <c r="AD78">
        <v>19</v>
      </c>
      <c r="AE78">
        <v>0</v>
      </c>
      <c r="AF78">
        <v>0</v>
      </c>
      <c r="AG78">
        <v>0</v>
      </c>
      <c r="AH78" t="s">
        <v>100</v>
      </c>
      <c r="AI78" s="1">
        <v>44533.628333333334</v>
      </c>
      <c r="AJ78">
        <v>489</v>
      </c>
      <c r="AK78">
        <v>2</v>
      </c>
      <c r="AL78">
        <v>0</v>
      </c>
      <c r="AM78">
        <v>2</v>
      </c>
      <c r="AN78">
        <v>0</v>
      </c>
      <c r="AO78">
        <v>2</v>
      </c>
      <c r="AP78">
        <v>17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>
      <c r="A79" t="s">
        <v>304</v>
      </c>
      <c r="B79" t="s">
        <v>80</v>
      </c>
      <c r="C79" t="s">
        <v>160</v>
      </c>
      <c r="D79" t="s">
        <v>82</v>
      </c>
      <c r="E79" s="2" t="str">
        <f>HYPERLINK("capsilon://?command=openfolder&amp;siteaddress=FAM.docvelocity-na8.net&amp;folderid=FXCBC13D51-DA69-D6AC-3BF2-563B9844C95A","FX211114604")</f>
        <v>FX211114604</v>
      </c>
      <c r="F79" t="s">
        <v>19</v>
      </c>
      <c r="G79" t="s">
        <v>19</v>
      </c>
      <c r="H79" t="s">
        <v>83</v>
      </c>
      <c r="I79" t="s">
        <v>305</v>
      </c>
      <c r="J79">
        <v>52</v>
      </c>
      <c r="K79" t="s">
        <v>85</v>
      </c>
      <c r="L79" t="s">
        <v>86</v>
      </c>
      <c r="M79" t="s">
        <v>87</v>
      </c>
      <c r="N79">
        <v>2</v>
      </c>
      <c r="O79" s="1">
        <v>44533.612858796296</v>
      </c>
      <c r="P79" s="1">
        <v>44533.632094907407</v>
      </c>
      <c r="Q79">
        <v>1422</v>
      </c>
      <c r="R79">
        <v>240</v>
      </c>
      <c r="S79" t="b">
        <v>0</v>
      </c>
      <c r="T79" t="s">
        <v>88</v>
      </c>
      <c r="U79" t="b">
        <v>0</v>
      </c>
      <c r="V79" t="s">
        <v>265</v>
      </c>
      <c r="W79" s="1">
        <v>44533.615162037036</v>
      </c>
      <c r="X79">
        <v>109</v>
      </c>
      <c r="Y79">
        <v>44</v>
      </c>
      <c r="Z79">
        <v>0</v>
      </c>
      <c r="AA79">
        <v>44</v>
      </c>
      <c r="AB79">
        <v>0</v>
      </c>
      <c r="AC79">
        <v>10</v>
      </c>
      <c r="AD79">
        <v>8</v>
      </c>
      <c r="AE79">
        <v>0</v>
      </c>
      <c r="AF79">
        <v>0</v>
      </c>
      <c r="AG79">
        <v>0</v>
      </c>
      <c r="AH79" t="s">
        <v>163</v>
      </c>
      <c r="AI79" s="1">
        <v>44533.632094907407</v>
      </c>
      <c r="AJ79">
        <v>131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8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>
      <c r="A80" t="s">
        <v>306</v>
      </c>
      <c r="B80" t="s">
        <v>80</v>
      </c>
      <c r="C80" t="s">
        <v>227</v>
      </c>
      <c r="D80" t="s">
        <v>82</v>
      </c>
      <c r="E80" s="2" t="str">
        <f>HYPERLINK("capsilon://?command=openfolder&amp;siteaddress=FAM.docvelocity-na8.net&amp;folderid=FXFADCDC5C-BA41-4D6E-38A4-7BDE5B764A37","FX2112838")</f>
        <v>FX2112838</v>
      </c>
      <c r="F80" t="s">
        <v>19</v>
      </c>
      <c r="G80" t="s">
        <v>19</v>
      </c>
      <c r="H80" t="s">
        <v>83</v>
      </c>
      <c r="I80" t="s">
        <v>228</v>
      </c>
      <c r="J80">
        <v>417</v>
      </c>
      <c r="K80" t="s">
        <v>85</v>
      </c>
      <c r="L80" t="s">
        <v>86</v>
      </c>
      <c r="M80" t="s">
        <v>87</v>
      </c>
      <c r="N80">
        <v>2</v>
      </c>
      <c r="O80" s="1">
        <v>44533.614490740743</v>
      </c>
      <c r="P80" s="1">
        <v>44533.678217592591</v>
      </c>
      <c r="Q80">
        <v>944</v>
      </c>
      <c r="R80">
        <v>4562</v>
      </c>
      <c r="S80" t="b">
        <v>0</v>
      </c>
      <c r="T80" t="s">
        <v>88</v>
      </c>
      <c r="U80" t="b">
        <v>1</v>
      </c>
      <c r="V80" t="s">
        <v>162</v>
      </c>
      <c r="W80" s="1">
        <v>44533.650312500002</v>
      </c>
      <c r="X80">
        <v>2776</v>
      </c>
      <c r="Y80">
        <v>404</v>
      </c>
      <c r="Z80">
        <v>0</v>
      </c>
      <c r="AA80">
        <v>404</v>
      </c>
      <c r="AB80">
        <v>0</v>
      </c>
      <c r="AC80">
        <v>211</v>
      </c>
      <c r="AD80">
        <v>13</v>
      </c>
      <c r="AE80">
        <v>0</v>
      </c>
      <c r="AF80">
        <v>0</v>
      </c>
      <c r="AG80">
        <v>0</v>
      </c>
      <c r="AH80" t="s">
        <v>100</v>
      </c>
      <c r="AI80" s="1">
        <v>44533.678217592591</v>
      </c>
      <c r="AJ80">
        <v>1721</v>
      </c>
      <c r="AK80">
        <v>4</v>
      </c>
      <c r="AL80">
        <v>0</v>
      </c>
      <c r="AM80">
        <v>4</v>
      </c>
      <c r="AN80">
        <v>0</v>
      </c>
      <c r="AO80">
        <v>4</v>
      </c>
      <c r="AP80">
        <v>9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>
      <c r="A81" t="s">
        <v>307</v>
      </c>
      <c r="B81" t="s">
        <v>80</v>
      </c>
      <c r="C81" t="s">
        <v>121</v>
      </c>
      <c r="D81" t="s">
        <v>82</v>
      </c>
      <c r="E81" s="2" t="str">
        <f>HYPERLINK("capsilon://?command=openfolder&amp;siteaddress=FAM.docvelocity-na8.net&amp;folderid=FXF79B7870-037F-3ED2-9FEA-86EEAD634864","FX21123432")</f>
        <v>FX21123432</v>
      </c>
      <c r="F81" t="s">
        <v>19</v>
      </c>
      <c r="G81" t="s">
        <v>19</v>
      </c>
      <c r="H81" t="s">
        <v>83</v>
      </c>
      <c r="I81" t="s">
        <v>237</v>
      </c>
      <c r="J81">
        <v>252</v>
      </c>
      <c r="K81" t="s">
        <v>85</v>
      </c>
      <c r="L81" t="s">
        <v>86</v>
      </c>
      <c r="M81" t="s">
        <v>87</v>
      </c>
      <c r="N81">
        <v>2</v>
      </c>
      <c r="O81" s="1">
        <v>44533.618020833332</v>
      </c>
      <c r="P81" s="1">
        <v>44533.643240740741</v>
      </c>
      <c r="Q81">
        <v>768</v>
      </c>
      <c r="R81">
        <v>1411</v>
      </c>
      <c r="S81" t="b">
        <v>0</v>
      </c>
      <c r="T81" t="s">
        <v>88</v>
      </c>
      <c r="U81" t="b">
        <v>1</v>
      </c>
      <c r="V81" t="s">
        <v>265</v>
      </c>
      <c r="W81" s="1">
        <v>44533.633518518516</v>
      </c>
      <c r="X81">
        <v>515</v>
      </c>
      <c r="Y81">
        <v>105</v>
      </c>
      <c r="Z81">
        <v>0</v>
      </c>
      <c r="AA81">
        <v>105</v>
      </c>
      <c r="AB81">
        <v>84</v>
      </c>
      <c r="AC81">
        <v>20</v>
      </c>
      <c r="AD81">
        <v>147</v>
      </c>
      <c r="AE81">
        <v>0</v>
      </c>
      <c r="AF81">
        <v>0</v>
      </c>
      <c r="AG81">
        <v>0</v>
      </c>
      <c r="AH81" t="s">
        <v>100</v>
      </c>
      <c r="AI81" s="1">
        <v>44533.643240740741</v>
      </c>
      <c r="AJ81">
        <v>798</v>
      </c>
      <c r="AK81">
        <v>3</v>
      </c>
      <c r="AL81">
        <v>0</v>
      </c>
      <c r="AM81">
        <v>3</v>
      </c>
      <c r="AN81">
        <v>84</v>
      </c>
      <c r="AO81">
        <v>3</v>
      </c>
      <c r="AP81">
        <v>144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>
      <c r="A82" t="s">
        <v>308</v>
      </c>
      <c r="B82" t="s">
        <v>80</v>
      </c>
      <c r="C82" t="s">
        <v>224</v>
      </c>
      <c r="D82" t="s">
        <v>82</v>
      </c>
      <c r="E82" s="2" t="str">
        <f>HYPERLINK("capsilon://?command=openfolder&amp;siteaddress=FAM.docvelocity-na8.net&amp;folderid=FX93184D92-A503-B688-3A53-8B2515CF55AA","FX21123284")</f>
        <v>FX21123284</v>
      </c>
      <c r="F82" t="s">
        <v>19</v>
      </c>
      <c r="G82" t="s">
        <v>19</v>
      </c>
      <c r="H82" t="s">
        <v>83</v>
      </c>
      <c r="I82" t="s">
        <v>225</v>
      </c>
      <c r="J82">
        <v>374</v>
      </c>
      <c r="K82" t="s">
        <v>85</v>
      </c>
      <c r="L82" t="s">
        <v>86</v>
      </c>
      <c r="M82" t="s">
        <v>87</v>
      </c>
      <c r="N82">
        <v>2</v>
      </c>
      <c r="O82" s="1">
        <v>44533.618298611109</v>
      </c>
      <c r="P82" s="1">
        <v>44533.701493055552</v>
      </c>
      <c r="Q82">
        <v>2499</v>
      </c>
      <c r="R82">
        <v>4689</v>
      </c>
      <c r="S82" t="b">
        <v>0</v>
      </c>
      <c r="T82" t="s">
        <v>88</v>
      </c>
      <c r="U82" t="b">
        <v>1</v>
      </c>
      <c r="V82" t="s">
        <v>244</v>
      </c>
      <c r="W82" s="1">
        <v>44533.666076388887</v>
      </c>
      <c r="X82">
        <v>2604</v>
      </c>
      <c r="Y82">
        <v>326</v>
      </c>
      <c r="Z82">
        <v>0</v>
      </c>
      <c r="AA82">
        <v>326</v>
      </c>
      <c r="AB82">
        <v>0</v>
      </c>
      <c r="AC82">
        <v>139</v>
      </c>
      <c r="AD82">
        <v>48</v>
      </c>
      <c r="AE82">
        <v>0</v>
      </c>
      <c r="AF82">
        <v>0</v>
      </c>
      <c r="AG82">
        <v>0</v>
      </c>
      <c r="AH82" t="s">
        <v>100</v>
      </c>
      <c r="AI82" s="1">
        <v>44533.701493055552</v>
      </c>
      <c r="AJ82">
        <v>2010</v>
      </c>
      <c r="AK82">
        <v>5</v>
      </c>
      <c r="AL82">
        <v>0</v>
      </c>
      <c r="AM82">
        <v>5</v>
      </c>
      <c r="AN82">
        <v>0</v>
      </c>
      <c r="AO82">
        <v>5</v>
      </c>
      <c r="AP82">
        <v>43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>
      <c r="A83" t="s">
        <v>309</v>
      </c>
      <c r="B83" t="s">
        <v>80</v>
      </c>
      <c r="C83" t="s">
        <v>310</v>
      </c>
      <c r="D83" t="s">
        <v>82</v>
      </c>
      <c r="E83" s="2" t="str">
        <f>HYPERLINK("capsilon://?command=openfolder&amp;siteaddress=FAM.docvelocity-na8.net&amp;folderid=FX114F6438-02D9-B19C-CB3E-66416D42D84D","FX21114318")</f>
        <v>FX21114318</v>
      </c>
      <c r="F83" t="s">
        <v>19</v>
      </c>
      <c r="G83" t="s">
        <v>19</v>
      </c>
      <c r="H83" t="s">
        <v>83</v>
      </c>
      <c r="I83" t="s">
        <v>311</v>
      </c>
      <c r="J83">
        <v>38</v>
      </c>
      <c r="K83" t="s">
        <v>85</v>
      </c>
      <c r="L83" t="s">
        <v>86</v>
      </c>
      <c r="M83" t="s">
        <v>87</v>
      </c>
      <c r="N83">
        <v>2</v>
      </c>
      <c r="O83" s="1">
        <v>44533.618541666663</v>
      </c>
      <c r="P83" s="1">
        <v>44533.794918981483</v>
      </c>
      <c r="Q83">
        <v>15110</v>
      </c>
      <c r="R83">
        <v>129</v>
      </c>
      <c r="S83" t="b">
        <v>0</v>
      </c>
      <c r="T83" t="s">
        <v>88</v>
      </c>
      <c r="U83" t="b">
        <v>0</v>
      </c>
      <c r="V83" t="s">
        <v>155</v>
      </c>
      <c r="W83" s="1">
        <v>44533.648888888885</v>
      </c>
      <c r="X83">
        <v>85</v>
      </c>
      <c r="Y83">
        <v>0</v>
      </c>
      <c r="Z83">
        <v>0</v>
      </c>
      <c r="AA83">
        <v>0</v>
      </c>
      <c r="AB83">
        <v>37</v>
      </c>
      <c r="AC83">
        <v>0</v>
      </c>
      <c r="AD83">
        <v>38</v>
      </c>
      <c r="AE83">
        <v>0</v>
      </c>
      <c r="AF83">
        <v>0</v>
      </c>
      <c r="AG83">
        <v>0</v>
      </c>
      <c r="AH83" t="s">
        <v>100</v>
      </c>
      <c r="AI83" s="1">
        <v>44533.794918981483</v>
      </c>
      <c r="AJ83">
        <v>39</v>
      </c>
      <c r="AK83">
        <v>0</v>
      </c>
      <c r="AL83">
        <v>0</v>
      </c>
      <c r="AM83">
        <v>0</v>
      </c>
      <c r="AN83">
        <v>37</v>
      </c>
      <c r="AO83">
        <v>0</v>
      </c>
      <c r="AP83">
        <v>38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>
      <c r="A84" t="s">
        <v>312</v>
      </c>
      <c r="B84" t="s">
        <v>80</v>
      </c>
      <c r="C84" t="s">
        <v>250</v>
      </c>
      <c r="D84" t="s">
        <v>82</v>
      </c>
      <c r="E84" s="2" t="str">
        <f>HYPERLINK("capsilon://?command=openfolder&amp;siteaddress=FAM.docvelocity-na8.net&amp;folderid=FXE1279196-4D64-E57F-E838-9F3D8E354820","FX2112128")</f>
        <v>FX2112128</v>
      </c>
      <c r="F84" t="s">
        <v>19</v>
      </c>
      <c r="G84" t="s">
        <v>19</v>
      </c>
      <c r="H84" t="s">
        <v>83</v>
      </c>
      <c r="I84" t="s">
        <v>251</v>
      </c>
      <c r="J84">
        <v>123</v>
      </c>
      <c r="K84" t="s">
        <v>85</v>
      </c>
      <c r="L84" t="s">
        <v>86</v>
      </c>
      <c r="M84" t="s">
        <v>87</v>
      </c>
      <c r="N84">
        <v>2</v>
      </c>
      <c r="O84" s="1">
        <v>44533.619317129633</v>
      </c>
      <c r="P84" s="1">
        <v>44533.633993055555</v>
      </c>
      <c r="Q84">
        <v>337</v>
      </c>
      <c r="R84">
        <v>931</v>
      </c>
      <c r="S84" t="b">
        <v>0</v>
      </c>
      <c r="T84" t="s">
        <v>88</v>
      </c>
      <c r="U84" t="b">
        <v>1</v>
      </c>
      <c r="V84" t="s">
        <v>155</v>
      </c>
      <c r="W84" s="1">
        <v>44533.625972222224</v>
      </c>
      <c r="X84">
        <v>438</v>
      </c>
      <c r="Y84">
        <v>105</v>
      </c>
      <c r="Z84">
        <v>0</v>
      </c>
      <c r="AA84">
        <v>105</v>
      </c>
      <c r="AB84">
        <v>0</v>
      </c>
      <c r="AC84">
        <v>39</v>
      </c>
      <c r="AD84">
        <v>18</v>
      </c>
      <c r="AE84">
        <v>0</v>
      </c>
      <c r="AF84">
        <v>0</v>
      </c>
      <c r="AG84">
        <v>0</v>
      </c>
      <c r="AH84" t="s">
        <v>100</v>
      </c>
      <c r="AI84" s="1">
        <v>44533.633993055555</v>
      </c>
      <c r="AJ84">
        <v>488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18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>
      <c r="A85" t="s">
        <v>313</v>
      </c>
      <c r="B85" t="s">
        <v>80</v>
      </c>
      <c r="C85" t="s">
        <v>259</v>
      </c>
      <c r="D85" t="s">
        <v>82</v>
      </c>
      <c r="E85" s="2" t="str">
        <f>HYPERLINK("capsilon://?command=openfolder&amp;siteaddress=FAM.docvelocity-na8.net&amp;folderid=FXD11F09C4-713C-771C-5BB3-D9EA614CC658","FX211112097")</f>
        <v>FX211112097</v>
      </c>
      <c r="F85" t="s">
        <v>19</v>
      </c>
      <c r="G85" t="s">
        <v>19</v>
      </c>
      <c r="H85" t="s">
        <v>83</v>
      </c>
      <c r="I85" t="s">
        <v>260</v>
      </c>
      <c r="J85">
        <v>553</v>
      </c>
      <c r="K85" t="s">
        <v>85</v>
      </c>
      <c r="L85" t="s">
        <v>86</v>
      </c>
      <c r="M85" t="s">
        <v>87</v>
      </c>
      <c r="N85">
        <v>2</v>
      </c>
      <c r="O85" s="1">
        <v>44533.622430555559</v>
      </c>
      <c r="P85" s="1">
        <v>44533.721180555556</v>
      </c>
      <c r="Q85">
        <v>5817</v>
      </c>
      <c r="R85">
        <v>2715</v>
      </c>
      <c r="S85" t="b">
        <v>0</v>
      </c>
      <c r="T85" t="s">
        <v>88</v>
      </c>
      <c r="U85" t="b">
        <v>1</v>
      </c>
      <c r="V85" t="s">
        <v>265</v>
      </c>
      <c r="W85" s="1">
        <v>44533.654444444444</v>
      </c>
      <c r="X85">
        <v>1468</v>
      </c>
      <c r="Y85">
        <v>431</v>
      </c>
      <c r="Z85">
        <v>0</v>
      </c>
      <c r="AA85">
        <v>431</v>
      </c>
      <c r="AB85">
        <v>0</v>
      </c>
      <c r="AC85">
        <v>207</v>
      </c>
      <c r="AD85">
        <v>122</v>
      </c>
      <c r="AE85">
        <v>0</v>
      </c>
      <c r="AF85">
        <v>0</v>
      </c>
      <c r="AG85">
        <v>0</v>
      </c>
      <c r="AH85" t="s">
        <v>163</v>
      </c>
      <c r="AI85" s="1">
        <v>44533.721180555556</v>
      </c>
      <c r="AJ85">
        <v>1083</v>
      </c>
      <c r="AK85">
        <v>2</v>
      </c>
      <c r="AL85">
        <v>0</v>
      </c>
      <c r="AM85">
        <v>2</v>
      </c>
      <c r="AN85">
        <v>0</v>
      </c>
      <c r="AO85">
        <v>1</v>
      </c>
      <c r="AP85">
        <v>120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>
      <c r="A86" t="s">
        <v>314</v>
      </c>
      <c r="B86" t="s">
        <v>80</v>
      </c>
      <c r="C86" t="s">
        <v>270</v>
      </c>
      <c r="D86" t="s">
        <v>82</v>
      </c>
      <c r="E86" s="2" t="str">
        <f>HYPERLINK("capsilon://?command=openfolder&amp;siteaddress=FAM.docvelocity-na8.net&amp;folderid=FXFE89AEF2-76DD-0304-E327-ED827DF9ABDD","FX21123394")</f>
        <v>FX21123394</v>
      </c>
      <c r="F86" t="s">
        <v>19</v>
      </c>
      <c r="G86" t="s">
        <v>19</v>
      </c>
      <c r="H86" t="s">
        <v>83</v>
      </c>
      <c r="I86" t="s">
        <v>271</v>
      </c>
      <c r="J86">
        <v>116</v>
      </c>
      <c r="K86" t="s">
        <v>85</v>
      </c>
      <c r="L86" t="s">
        <v>86</v>
      </c>
      <c r="M86" t="s">
        <v>87</v>
      </c>
      <c r="N86">
        <v>2</v>
      </c>
      <c r="O86" s="1">
        <v>44533.63140046296</v>
      </c>
      <c r="P86" s="1">
        <v>44533.725706018522</v>
      </c>
      <c r="Q86">
        <v>6481</v>
      </c>
      <c r="R86">
        <v>1667</v>
      </c>
      <c r="S86" t="b">
        <v>0</v>
      </c>
      <c r="T86" t="s">
        <v>88</v>
      </c>
      <c r="U86" t="b">
        <v>1</v>
      </c>
      <c r="V86" t="s">
        <v>162</v>
      </c>
      <c r="W86" s="1">
        <v>44533.664131944446</v>
      </c>
      <c r="X86">
        <v>1193</v>
      </c>
      <c r="Y86">
        <v>112</v>
      </c>
      <c r="Z86">
        <v>0</v>
      </c>
      <c r="AA86">
        <v>112</v>
      </c>
      <c r="AB86">
        <v>0</v>
      </c>
      <c r="AC86">
        <v>57</v>
      </c>
      <c r="AD86">
        <v>4</v>
      </c>
      <c r="AE86">
        <v>0</v>
      </c>
      <c r="AF86">
        <v>0</v>
      </c>
      <c r="AG86">
        <v>0</v>
      </c>
      <c r="AH86" t="s">
        <v>163</v>
      </c>
      <c r="AI86" s="1">
        <v>44533.725706018522</v>
      </c>
      <c r="AJ86">
        <v>390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3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>
      <c r="A87" t="s">
        <v>315</v>
      </c>
      <c r="B87" t="s">
        <v>80</v>
      </c>
      <c r="C87" t="s">
        <v>273</v>
      </c>
      <c r="D87" t="s">
        <v>82</v>
      </c>
      <c r="E87" s="2" t="str">
        <f>HYPERLINK("capsilon://?command=openfolder&amp;siteaddress=FAM.docvelocity-na8.net&amp;folderid=FXE587934A-E9D4-53A2-A0C8-995C6DAC624D","FX21123486")</f>
        <v>FX21123486</v>
      </c>
      <c r="F87" t="s">
        <v>19</v>
      </c>
      <c r="G87" t="s">
        <v>19</v>
      </c>
      <c r="H87" t="s">
        <v>83</v>
      </c>
      <c r="I87" t="s">
        <v>274</v>
      </c>
      <c r="J87">
        <v>185</v>
      </c>
      <c r="K87" t="s">
        <v>85</v>
      </c>
      <c r="L87" t="s">
        <v>86</v>
      </c>
      <c r="M87" t="s">
        <v>87</v>
      </c>
      <c r="N87">
        <v>2</v>
      </c>
      <c r="O87" s="1">
        <v>44533.634189814817</v>
      </c>
      <c r="P87" s="1">
        <v>44533.734178240738</v>
      </c>
      <c r="Q87">
        <v>5809</v>
      </c>
      <c r="R87">
        <v>2830</v>
      </c>
      <c r="S87" t="b">
        <v>0</v>
      </c>
      <c r="T87" t="s">
        <v>88</v>
      </c>
      <c r="U87" t="b">
        <v>1</v>
      </c>
      <c r="V87" t="s">
        <v>162</v>
      </c>
      <c r="W87" s="1">
        <v>44533.68787037037</v>
      </c>
      <c r="X87">
        <v>2051</v>
      </c>
      <c r="Y87">
        <v>285</v>
      </c>
      <c r="Z87">
        <v>0</v>
      </c>
      <c r="AA87">
        <v>285</v>
      </c>
      <c r="AB87">
        <v>0</v>
      </c>
      <c r="AC87">
        <v>159</v>
      </c>
      <c r="AD87">
        <v>-100</v>
      </c>
      <c r="AE87">
        <v>0</v>
      </c>
      <c r="AF87">
        <v>0</v>
      </c>
      <c r="AG87">
        <v>0</v>
      </c>
      <c r="AH87" t="s">
        <v>163</v>
      </c>
      <c r="AI87" s="1">
        <v>44533.734178240738</v>
      </c>
      <c r="AJ87">
        <v>731</v>
      </c>
      <c r="AK87">
        <v>2</v>
      </c>
      <c r="AL87">
        <v>0</v>
      </c>
      <c r="AM87">
        <v>2</v>
      </c>
      <c r="AN87">
        <v>0</v>
      </c>
      <c r="AO87">
        <v>2</v>
      </c>
      <c r="AP87">
        <v>-102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>
      <c r="A88" t="s">
        <v>316</v>
      </c>
      <c r="B88" t="s">
        <v>80</v>
      </c>
      <c r="C88" t="s">
        <v>317</v>
      </c>
      <c r="D88" t="s">
        <v>82</v>
      </c>
      <c r="E88" s="2" t="str">
        <f>HYPERLINK("capsilon://?command=openfolder&amp;siteaddress=FAM.docvelocity-na8.net&amp;folderid=FX1D758DED-FA8B-1D29-464A-633465C1345F","FX211114744")</f>
        <v>FX211114744</v>
      </c>
      <c r="F88" t="s">
        <v>19</v>
      </c>
      <c r="G88" t="s">
        <v>19</v>
      </c>
      <c r="H88" t="s">
        <v>83</v>
      </c>
      <c r="I88" t="s">
        <v>318</v>
      </c>
      <c r="J88">
        <v>139</v>
      </c>
      <c r="K88" t="s">
        <v>85</v>
      </c>
      <c r="L88" t="s">
        <v>86</v>
      </c>
      <c r="M88" t="s">
        <v>87</v>
      </c>
      <c r="N88">
        <v>1</v>
      </c>
      <c r="O88" s="1">
        <v>44533.635023148148</v>
      </c>
      <c r="P88" s="1">
        <v>44533.650636574072</v>
      </c>
      <c r="Q88">
        <v>1198</v>
      </c>
      <c r="R88">
        <v>151</v>
      </c>
      <c r="S88" t="b">
        <v>0</v>
      </c>
      <c r="T88" t="s">
        <v>88</v>
      </c>
      <c r="U88" t="b">
        <v>0</v>
      </c>
      <c r="V88" t="s">
        <v>155</v>
      </c>
      <c r="W88" s="1">
        <v>44533.650636574072</v>
      </c>
      <c r="X88">
        <v>151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139</v>
      </c>
      <c r="AE88">
        <v>127</v>
      </c>
      <c r="AF88">
        <v>0</v>
      </c>
      <c r="AG88">
        <v>6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>
      <c r="A89" t="s">
        <v>319</v>
      </c>
      <c r="B89" t="s">
        <v>80</v>
      </c>
      <c r="C89" t="s">
        <v>320</v>
      </c>
      <c r="D89" t="s">
        <v>82</v>
      </c>
      <c r="E89" s="2" t="str">
        <f>HYPERLINK("capsilon://?command=openfolder&amp;siteaddress=FAM.docvelocity-na8.net&amp;folderid=FXD7500695-1D0D-D246-8F0C-528195054464","FX21123711")</f>
        <v>FX21123711</v>
      </c>
      <c r="F89" t="s">
        <v>19</v>
      </c>
      <c r="G89" t="s">
        <v>19</v>
      </c>
      <c r="H89" t="s">
        <v>83</v>
      </c>
      <c r="I89" t="s">
        <v>321</v>
      </c>
      <c r="J89">
        <v>120</v>
      </c>
      <c r="K89" t="s">
        <v>85</v>
      </c>
      <c r="L89" t="s">
        <v>86</v>
      </c>
      <c r="M89" t="s">
        <v>87</v>
      </c>
      <c r="N89">
        <v>1</v>
      </c>
      <c r="O89" s="1">
        <v>44533.637499999997</v>
      </c>
      <c r="P89" s="1">
        <v>44533.652268518519</v>
      </c>
      <c r="Q89">
        <v>1146</v>
      </c>
      <c r="R89">
        <v>130</v>
      </c>
      <c r="S89" t="b">
        <v>0</v>
      </c>
      <c r="T89" t="s">
        <v>88</v>
      </c>
      <c r="U89" t="b">
        <v>0</v>
      </c>
      <c r="V89" t="s">
        <v>155</v>
      </c>
      <c r="W89" s="1">
        <v>44533.652268518519</v>
      </c>
      <c r="X89">
        <v>130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120</v>
      </c>
      <c r="AE89">
        <v>101</v>
      </c>
      <c r="AF89">
        <v>0</v>
      </c>
      <c r="AG89">
        <v>6</v>
      </c>
      <c r="AH89" t="s">
        <v>88</v>
      </c>
      <c r="AI89" t="s">
        <v>88</v>
      </c>
      <c r="AJ89" t="s">
        <v>88</v>
      </c>
      <c r="AK89" t="s">
        <v>88</v>
      </c>
      <c r="AL89" t="s">
        <v>88</v>
      </c>
      <c r="AM89" t="s">
        <v>88</v>
      </c>
      <c r="AN89" t="s">
        <v>88</v>
      </c>
      <c r="AO89" t="s">
        <v>88</v>
      </c>
      <c r="AP89" t="s">
        <v>88</v>
      </c>
      <c r="AQ89" t="s">
        <v>88</v>
      </c>
      <c r="AR89" t="s">
        <v>88</v>
      </c>
      <c r="AS89" t="s">
        <v>88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>
      <c r="A90" t="s">
        <v>322</v>
      </c>
      <c r="B90" t="s">
        <v>80</v>
      </c>
      <c r="C90" t="s">
        <v>276</v>
      </c>
      <c r="D90" t="s">
        <v>82</v>
      </c>
      <c r="E90" s="2" t="str">
        <f>HYPERLINK("capsilon://?command=openfolder&amp;siteaddress=FAM.docvelocity-na8.net&amp;folderid=FXC21DEF09-0EC3-F6DC-4AA4-AC190A748C49","FX21123519")</f>
        <v>FX21123519</v>
      </c>
      <c r="F90" t="s">
        <v>19</v>
      </c>
      <c r="G90" t="s">
        <v>19</v>
      </c>
      <c r="H90" t="s">
        <v>83</v>
      </c>
      <c r="I90" t="s">
        <v>277</v>
      </c>
      <c r="J90">
        <v>120</v>
      </c>
      <c r="K90" t="s">
        <v>85</v>
      </c>
      <c r="L90" t="s">
        <v>86</v>
      </c>
      <c r="M90" t="s">
        <v>87</v>
      </c>
      <c r="N90">
        <v>2</v>
      </c>
      <c r="O90" s="1">
        <v>44533.63921296296</v>
      </c>
      <c r="P90" s="1">
        <v>44533.738194444442</v>
      </c>
      <c r="Q90">
        <v>7124</v>
      </c>
      <c r="R90">
        <v>1428</v>
      </c>
      <c r="S90" t="b">
        <v>0</v>
      </c>
      <c r="T90" t="s">
        <v>88</v>
      </c>
      <c r="U90" t="b">
        <v>1</v>
      </c>
      <c r="V90" t="s">
        <v>244</v>
      </c>
      <c r="W90" s="1">
        <v>44533.693449074075</v>
      </c>
      <c r="X90">
        <v>1059</v>
      </c>
      <c r="Y90">
        <v>119</v>
      </c>
      <c r="Z90">
        <v>0</v>
      </c>
      <c r="AA90">
        <v>119</v>
      </c>
      <c r="AB90">
        <v>0</v>
      </c>
      <c r="AC90">
        <v>93</v>
      </c>
      <c r="AD90">
        <v>1</v>
      </c>
      <c r="AE90">
        <v>0</v>
      </c>
      <c r="AF90">
        <v>0</v>
      </c>
      <c r="AG90">
        <v>0</v>
      </c>
      <c r="AH90" t="s">
        <v>163</v>
      </c>
      <c r="AI90" s="1">
        <v>44533.738194444442</v>
      </c>
      <c r="AJ90">
        <v>346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>
      <c r="A91" t="s">
        <v>323</v>
      </c>
      <c r="B91" t="s">
        <v>80</v>
      </c>
      <c r="C91" t="s">
        <v>285</v>
      </c>
      <c r="D91" t="s">
        <v>82</v>
      </c>
      <c r="E91" s="2" t="str">
        <f>HYPERLINK("capsilon://?command=openfolder&amp;siteaddress=FAM.docvelocity-na8.net&amp;folderid=FX88E069A7-92F3-8799-2E4F-FCCF053D40F4","FX2112219")</f>
        <v>FX2112219</v>
      </c>
      <c r="F91" t="s">
        <v>19</v>
      </c>
      <c r="G91" t="s">
        <v>19</v>
      </c>
      <c r="H91" t="s">
        <v>83</v>
      </c>
      <c r="I91" t="s">
        <v>288</v>
      </c>
      <c r="J91">
        <v>110</v>
      </c>
      <c r="K91" t="s">
        <v>85</v>
      </c>
      <c r="L91" t="s">
        <v>86</v>
      </c>
      <c r="M91" t="s">
        <v>87</v>
      </c>
      <c r="N91">
        <v>2</v>
      </c>
      <c r="O91" s="1">
        <v>44533.640162037038</v>
      </c>
      <c r="P91" s="1">
        <v>44533.741377314815</v>
      </c>
      <c r="Q91">
        <v>6311</v>
      </c>
      <c r="R91">
        <v>2434</v>
      </c>
      <c r="S91" t="b">
        <v>0</v>
      </c>
      <c r="T91" t="s">
        <v>88</v>
      </c>
      <c r="U91" t="b">
        <v>1</v>
      </c>
      <c r="V91" t="s">
        <v>162</v>
      </c>
      <c r="W91" s="1">
        <v>44533.712812500002</v>
      </c>
      <c r="X91">
        <v>2145</v>
      </c>
      <c r="Y91">
        <v>87</v>
      </c>
      <c r="Z91">
        <v>0</v>
      </c>
      <c r="AA91">
        <v>87</v>
      </c>
      <c r="AB91">
        <v>0</v>
      </c>
      <c r="AC91">
        <v>43</v>
      </c>
      <c r="AD91">
        <v>23</v>
      </c>
      <c r="AE91">
        <v>0</v>
      </c>
      <c r="AF91">
        <v>0</v>
      </c>
      <c r="AG91">
        <v>0</v>
      </c>
      <c r="AH91" t="s">
        <v>163</v>
      </c>
      <c r="AI91" s="1">
        <v>44533.741377314815</v>
      </c>
      <c r="AJ91">
        <v>274</v>
      </c>
      <c r="AK91">
        <v>1</v>
      </c>
      <c r="AL91">
        <v>0</v>
      </c>
      <c r="AM91">
        <v>1</v>
      </c>
      <c r="AN91">
        <v>0</v>
      </c>
      <c r="AO91">
        <v>1</v>
      </c>
      <c r="AP91">
        <v>22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>
      <c r="A92" t="s">
        <v>324</v>
      </c>
      <c r="B92" t="s">
        <v>80</v>
      </c>
      <c r="C92" t="s">
        <v>295</v>
      </c>
      <c r="D92" t="s">
        <v>82</v>
      </c>
      <c r="E92" s="2" t="str">
        <f>HYPERLINK("capsilon://?command=openfolder&amp;siteaddress=FAM.docvelocity-na8.net&amp;folderid=FX6C56B243-9ECF-3394-8474-3FB98805666B","FX21123756")</f>
        <v>FX21123756</v>
      </c>
      <c r="F92" t="s">
        <v>19</v>
      </c>
      <c r="G92" t="s">
        <v>19</v>
      </c>
      <c r="H92" t="s">
        <v>83</v>
      </c>
      <c r="I92" t="s">
        <v>296</v>
      </c>
      <c r="J92">
        <v>345</v>
      </c>
      <c r="K92" t="s">
        <v>85</v>
      </c>
      <c r="L92" t="s">
        <v>86</v>
      </c>
      <c r="M92" t="s">
        <v>87</v>
      </c>
      <c r="N92">
        <v>2</v>
      </c>
      <c r="O92" s="1">
        <v>44533.641273148147</v>
      </c>
      <c r="P92" s="1">
        <v>44533.794456018521</v>
      </c>
      <c r="Q92">
        <v>8635</v>
      </c>
      <c r="R92">
        <v>4600</v>
      </c>
      <c r="S92" t="b">
        <v>0</v>
      </c>
      <c r="T92" t="s">
        <v>88</v>
      </c>
      <c r="U92" t="b">
        <v>1</v>
      </c>
      <c r="V92" t="s">
        <v>244</v>
      </c>
      <c r="W92" s="1">
        <v>44533.739791666667</v>
      </c>
      <c r="X92">
        <v>2232</v>
      </c>
      <c r="Y92">
        <v>177</v>
      </c>
      <c r="Z92">
        <v>0</v>
      </c>
      <c r="AA92">
        <v>177</v>
      </c>
      <c r="AB92">
        <v>0</v>
      </c>
      <c r="AC92">
        <v>128</v>
      </c>
      <c r="AD92">
        <v>168</v>
      </c>
      <c r="AE92">
        <v>0</v>
      </c>
      <c r="AF92">
        <v>0</v>
      </c>
      <c r="AG92">
        <v>0</v>
      </c>
      <c r="AH92" t="s">
        <v>100</v>
      </c>
      <c r="AI92" s="1">
        <v>44533.794456018521</v>
      </c>
      <c r="AJ92">
        <v>1246</v>
      </c>
      <c r="AK92">
        <v>5</v>
      </c>
      <c r="AL92">
        <v>0</v>
      </c>
      <c r="AM92">
        <v>5</v>
      </c>
      <c r="AN92">
        <v>0</v>
      </c>
      <c r="AO92">
        <v>5</v>
      </c>
      <c r="AP92">
        <v>163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>
      <c r="A93" t="s">
        <v>325</v>
      </c>
      <c r="B93" t="s">
        <v>80</v>
      </c>
      <c r="C93" t="s">
        <v>326</v>
      </c>
      <c r="D93" t="s">
        <v>82</v>
      </c>
      <c r="E93" s="2" t="str">
        <f>HYPERLINK("capsilon://?command=openfolder&amp;siteaddress=FAM.docvelocity-na8.net&amp;folderid=FXC08B1999-97B9-2108-E286-304C51B37E56","FX211114902")</f>
        <v>FX211114902</v>
      </c>
      <c r="F93" t="s">
        <v>19</v>
      </c>
      <c r="G93" t="s">
        <v>19</v>
      </c>
      <c r="H93" t="s">
        <v>83</v>
      </c>
      <c r="I93" t="s">
        <v>327</v>
      </c>
      <c r="J93">
        <v>28</v>
      </c>
      <c r="K93" t="s">
        <v>85</v>
      </c>
      <c r="L93" t="s">
        <v>86</v>
      </c>
      <c r="M93" t="s">
        <v>87</v>
      </c>
      <c r="N93">
        <v>2</v>
      </c>
      <c r="O93" s="1">
        <v>44533.641759259262</v>
      </c>
      <c r="P93" s="1">
        <v>44533.798194444447</v>
      </c>
      <c r="Q93">
        <v>13060</v>
      </c>
      <c r="R93">
        <v>456</v>
      </c>
      <c r="S93" t="b">
        <v>0</v>
      </c>
      <c r="T93" t="s">
        <v>88</v>
      </c>
      <c r="U93" t="b">
        <v>0</v>
      </c>
      <c r="V93" t="s">
        <v>155</v>
      </c>
      <c r="W93" s="1">
        <v>44533.654398148145</v>
      </c>
      <c r="X93">
        <v>173</v>
      </c>
      <c r="Y93">
        <v>21</v>
      </c>
      <c r="Z93">
        <v>0</v>
      </c>
      <c r="AA93">
        <v>21</v>
      </c>
      <c r="AB93">
        <v>0</v>
      </c>
      <c r="AC93">
        <v>9</v>
      </c>
      <c r="AD93">
        <v>7</v>
      </c>
      <c r="AE93">
        <v>0</v>
      </c>
      <c r="AF93">
        <v>0</v>
      </c>
      <c r="AG93">
        <v>0</v>
      </c>
      <c r="AH93" t="s">
        <v>100</v>
      </c>
      <c r="AI93" s="1">
        <v>44533.798194444447</v>
      </c>
      <c r="AJ93">
        <v>283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>
      <c r="A94" t="s">
        <v>328</v>
      </c>
      <c r="B94" t="s">
        <v>80</v>
      </c>
      <c r="C94" t="s">
        <v>326</v>
      </c>
      <c r="D94" t="s">
        <v>82</v>
      </c>
      <c r="E94" s="2" t="str">
        <f>HYPERLINK("capsilon://?command=openfolder&amp;siteaddress=FAM.docvelocity-na8.net&amp;folderid=FXC08B1999-97B9-2108-E286-304C51B37E56","FX211114902")</f>
        <v>FX211114902</v>
      </c>
      <c r="F94" t="s">
        <v>19</v>
      </c>
      <c r="G94" t="s">
        <v>19</v>
      </c>
      <c r="H94" t="s">
        <v>83</v>
      </c>
      <c r="I94" t="s">
        <v>329</v>
      </c>
      <c r="J94">
        <v>28</v>
      </c>
      <c r="K94" t="s">
        <v>85</v>
      </c>
      <c r="L94" t="s">
        <v>86</v>
      </c>
      <c r="M94" t="s">
        <v>87</v>
      </c>
      <c r="N94">
        <v>2</v>
      </c>
      <c r="O94" s="1">
        <v>44533.642199074071</v>
      </c>
      <c r="P94" s="1">
        <v>44533.796273148146</v>
      </c>
      <c r="Q94">
        <v>13089</v>
      </c>
      <c r="R94">
        <v>223</v>
      </c>
      <c r="S94" t="b">
        <v>0</v>
      </c>
      <c r="T94" t="s">
        <v>88</v>
      </c>
      <c r="U94" t="b">
        <v>0</v>
      </c>
      <c r="V94" t="s">
        <v>155</v>
      </c>
      <c r="W94" s="1">
        <v>44533.656006944446</v>
      </c>
      <c r="X94">
        <v>132</v>
      </c>
      <c r="Y94">
        <v>21</v>
      </c>
      <c r="Z94">
        <v>0</v>
      </c>
      <c r="AA94">
        <v>21</v>
      </c>
      <c r="AB94">
        <v>0</v>
      </c>
      <c r="AC94">
        <v>12</v>
      </c>
      <c r="AD94">
        <v>7</v>
      </c>
      <c r="AE94">
        <v>0</v>
      </c>
      <c r="AF94">
        <v>0</v>
      </c>
      <c r="AG94">
        <v>0</v>
      </c>
      <c r="AH94" t="s">
        <v>163</v>
      </c>
      <c r="AI94" s="1">
        <v>44533.796273148146</v>
      </c>
      <c r="AJ94">
        <v>91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7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>
      <c r="A95" t="s">
        <v>330</v>
      </c>
      <c r="B95" t="s">
        <v>80</v>
      </c>
      <c r="C95" t="s">
        <v>326</v>
      </c>
      <c r="D95" t="s">
        <v>82</v>
      </c>
      <c r="E95" s="2" t="str">
        <f>HYPERLINK("capsilon://?command=openfolder&amp;siteaddress=FAM.docvelocity-na8.net&amp;folderid=FXC08B1999-97B9-2108-E286-304C51B37E56","FX211114902")</f>
        <v>FX211114902</v>
      </c>
      <c r="F95" t="s">
        <v>19</v>
      </c>
      <c r="G95" t="s">
        <v>19</v>
      </c>
      <c r="H95" t="s">
        <v>83</v>
      </c>
      <c r="I95" t="s">
        <v>331</v>
      </c>
      <c r="J95">
        <v>35</v>
      </c>
      <c r="K95" t="s">
        <v>85</v>
      </c>
      <c r="L95" t="s">
        <v>86</v>
      </c>
      <c r="M95" t="s">
        <v>87</v>
      </c>
      <c r="N95">
        <v>2</v>
      </c>
      <c r="O95" s="1">
        <v>44533.642812500002</v>
      </c>
      <c r="P95" s="1">
        <v>44533.798298611109</v>
      </c>
      <c r="Q95">
        <v>12927</v>
      </c>
      <c r="R95">
        <v>507</v>
      </c>
      <c r="S95" t="b">
        <v>0</v>
      </c>
      <c r="T95" t="s">
        <v>88</v>
      </c>
      <c r="U95" t="b">
        <v>0</v>
      </c>
      <c r="V95" t="s">
        <v>155</v>
      </c>
      <c r="W95" s="1">
        <v>44533.69458333333</v>
      </c>
      <c r="X95">
        <v>293</v>
      </c>
      <c r="Y95">
        <v>33</v>
      </c>
      <c r="Z95">
        <v>0</v>
      </c>
      <c r="AA95">
        <v>33</v>
      </c>
      <c r="AB95">
        <v>0</v>
      </c>
      <c r="AC95">
        <v>24</v>
      </c>
      <c r="AD95">
        <v>2</v>
      </c>
      <c r="AE95">
        <v>0</v>
      </c>
      <c r="AF95">
        <v>0</v>
      </c>
      <c r="AG95">
        <v>0</v>
      </c>
      <c r="AH95" t="s">
        <v>163</v>
      </c>
      <c r="AI95" s="1">
        <v>44533.798298611109</v>
      </c>
      <c r="AJ95">
        <v>157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>
      <c r="A96" t="s">
        <v>332</v>
      </c>
      <c r="B96" t="s">
        <v>80</v>
      </c>
      <c r="C96" t="s">
        <v>326</v>
      </c>
      <c r="D96" t="s">
        <v>82</v>
      </c>
      <c r="E96" s="2" t="str">
        <f>HYPERLINK("capsilon://?command=openfolder&amp;siteaddress=FAM.docvelocity-na8.net&amp;folderid=FXC08B1999-97B9-2108-E286-304C51B37E56","FX211114902")</f>
        <v>FX211114902</v>
      </c>
      <c r="F96" t="s">
        <v>19</v>
      </c>
      <c r="G96" t="s">
        <v>19</v>
      </c>
      <c r="H96" t="s">
        <v>83</v>
      </c>
      <c r="I96" t="s">
        <v>333</v>
      </c>
      <c r="J96">
        <v>35</v>
      </c>
      <c r="K96" t="s">
        <v>85</v>
      </c>
      <c r="L96" t="s">
        <v>86</v>
      </c>
      <c r="M96" t="s">
        <v>87</v>
      </c>
      <c r="N96">
        <v>2</v>
      </c>
      <c r="O96" s="1">
        <v>44533.643379629626</v>
      </c>
      <c r="P96" s="1">
        <v>44533.803587962961</v>
      </c>
      <c r="Q96">
        <v>13178</v>
      </c>
      <c r="R96">
        <v>664</v>
      </c>
      <c r="S96" t="b">
        <v>0</v>
      </c>
      <c r="T96" t="s">
        <v>88</v>
      </c>
      <c r="U96" t="b">
        <v>0</v>
      </c>
      <c r="V96" t="s">
        <v>155</v>
      </c>
      <c r="W96" s="1">
        <v>44533.696203703701</v>
      </c>
      <c r="X96">
        <v>139</v>
      </c>
      <c r="Y96">
        <v>33</v>
      </c>
      <c r="Z96">
        <v>0</v>
      </c>
      <c r="AA96">
        <v>33</v>
      </c>
      <c r="AB96">
        <v>0</v>
      </c>
      <c r="AC96">
        <v>24</v>
      </c>
      <c r="AD96">
        <v>2</v>
      </c>
      <c r="AE96">
        <v>0</v>
      </c>
      <c r="AF96">
        <v>0</v>
      </c>
      <c r="AG96">
        <v>0</v>
      </c>
      <c r="AH96" t="s">
        <v>109</v>
      </c>
      <c r="AI96" s="1">
        <v>44533.803587962961</v>
      </c>
      <c r="AJ96">
        <v>525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>
      <c r="A97" t="s">
        <v>334</v>
      </c>
      <c r="B97" t="s">
        <v>80</v>
      </c>
      <c r="C97" t="s">
        <v>298</v>
      </c>
      <c r="D97" t="s">
        <v>82</v>
      </c>
      <c r="E97" s="2" t="str">
        <f>HYPERLINK("capsilon://?command=openfolder&amp;siteaddress=FAM.docvelocity-na8.net&amp;folderid=FXCE8C6FB0-43EF-E800-AE5E-95E0621757E5","FX21123567")</f>
        <v>FX21123567</v>
      </c>
      <c r="F97" t="s">
        <v>19</v>
      </c>
      <c r="G97" t="s">
        <v>19</v>
      </c>
      <c r="H97" t="s">
        <v>83</v>
      </c>
      <c r="I97" t="s">
        <v>299</v>
      </c>
      <c r="J97">
        <v>520</v>
      </c>
      <c r="K97" t="s">
        <v>85</v>
      </c>
      <c r="L97" t="s">
        <v>86</v>
      </c>
      <c r="M97" t="s">
        <v>82</v>
      </c>
      <c r="N97">
        <v>1</v>
      </c>
      <c r="O97" s="1">
        <v>44533.649837962963</v>
      </c>
      <c r="P97" s="1">
        <v>44533.808344907404</v>
      </c>
      <c r="Q97">
        <v>5874</v>
      </c>
      <c r="R97">
        <v>7821</v>
      </c>
      <c r="S97" t="b">
        <v>0</v>
      </c>
      <c r="T97" t="s">
        <v>162</v>
      </c>
      <c r="U97" t="b">
        <v>1</v>
      </c>
      <c r="V97" t="s">
        <v>162</v>
      </c>
      <c r="W97" s="1">
        <v>44533.808344907404</v>
      </c>
      <c r="X97">
        <v>7803</v>
      </c>
      <c r="Y97">
        <v>635</v>
      </c>
      <c r="Z97">
        <v>0</v>
      </c>
      <c r="AA97">
        <v>635</v>
      </c>
      <c r="AB97">
        <v>0</v>
      </c>
      <c r="AC97">
        <v>498</v>
      </c>
      <c r="AD97">
        <v>-115</v>
      </c>
      <c r="AE97">
        <v>0</v>
      </c>
      <c r="AF97">
        <v>0</v>
      </c>
      <c r="AG97">
        <v>0</v>
      </c>
      <c r="AH97" t="s">
        <v>88</v>
      </c>
      <c r="AI97" t="s">
        <v>88</v>
      </c>
      <c r="AJ97" t="s">
        <v>88</v>
      </c>
      <c r="AK97" t="s">
        <v>88</v>
      </c>
      <c r="AL97" t="s">
        <v>88</v>
      </c>
      <c r="AM97" t="s">
        <v>88</v>
      </c>
      <c r="AN97" t="s">
        <v>88</v>
      </c>
      <c r="AO97" t="s">
        <v>88</v>
      </c>
      <c r="AP97" t="s">
        <v>88</v>
      </c>
      <c r="AQ97" t="s">
        <v>88</v>
      </c>
      <c r="AR97" t="s">
        <v>88</v>
      </c>
      <c r="AS97" t="s">
        <v>88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>
      <c r="A98" t="s">
        <v>335</v>
      </c>
      <c r="B98" t="s">
        <v>80</v>
      </c>
      <c r="C98" t="s">
        <v>317</v>
      </c>
      <c r="D98" t="s">
        <v>82</v>
      </c>
      <c r="E98" s="2" t="str">
        <f>HYPERLINK("capsilon://?command=openfolder&amp;siteaddress=FAM.docvelocity-na8.net&amp;folderid=FX1D758DED-FA8B-1D29-464A-633465C1345F","FX211114744")</f>
        <v>FX211114744</v>
      </c>
      <c r="F98" t="s">
        <v>19</v>
      </c>
      <c r="G98" t="s">
        <v>19</v>
      </c>
      <c r="H98" t="s">
        <v>83</v>
      </c>
      <c r="I98" t="s">
        <v>318</v>
      </c>
      <c r="J98">
        <v>500</v>
      </c>
      <c r="K98" t="s">
        <v>85</v>
      </c>
      <c r="L98" t="s">
        <v>86</v>
      </c>
      <c r="M98" t="s">
        <v>87</v>
      </c>
      <c r="N98">
        <v>2</v>
      </c>
      <c r="O98" s="1">
        <v>44533.652245370373</v>
      </c>
      <c r="P98" s="1">
        <v>44533.780023148145</v>
      </c>
      <c r="Q98">
        <v>8211</v>
      </c>
      <c r="R98">
        <v>2829</v>
      </c>
      <c r="S98" t="b">
        <v>0</v>
      </c>
      <c r="T98" t="s">
        <v>88</v>
      </c>
      <c r="U98" t="b">
        <v>1</v>
      </c>
      <c r="V98" t="s">
        <v>265</v>
      </c>
      <c r="W98" s="1">
        <v>44533.73400462963</v>
      </c>
      <c r="X98">
        <v>1210</v>
      </c>
      <c r="Y98">
        <v>370</v>
      </c>
      <c r="Z98">
        <v>0</v>
      </c>
      <c r="AA98">
        <v>370</v>
      </c>
      <c r="AB98">
        <v>0</v>
      </c>
      <c r="AC98">
        <v>175</v>
      </c>
      <c r="AD98">
        <v>130</v>
      </c>
      <c r="AE98">
        <v>0</v>
      </c>
      <c r="AF98">
        <v>0</v>
      </c>
      <c r="AG98">
        <v>0</v>
      </c>
      <c r="AH98" t="s">
        <v>100</v>
      </c>
      <c r="AI98" s="1">
        <v>44533.780023148145</v>
      </c>
      <c r="AJ98">
        <v>1430</v>
      </c>
      <c r="AK98">
        <v>4</v>
      </c>
      <c r="AL98">
        <v>0</v>
      </c>
      <c r="AM98">
        <v>4</v>
      </c>
      <c r="AN98">
        <v>0</v>
      </c>
      <c r="AO98">
        <v>4</v>
      </c>
      <c r="AP98">
        <v>126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>
      <c r="A99" t="s">
        <v>336</v>
      </c>
      <c r="B99" t="s">
        <v>80</v>
      </c>
      <c r="C99" t="s">
        <v>320</v>
      </c>
      <c r="D99" t="s">
        <v>82</v>
      </c>
      <c r="E99" s="2" t="str">
        <f>HYPERLINK("capsilon://?command=openfolder&amp;siteaddress=FAM.docvelocity-na8.net&amp;folderid=FXD7500695-1D0D-D246-8F0C-528195054464","FX21123711")</f>
        <v>FX21123711</v>
      </c>
      <c r="F99" t="s">
        <v>19</v>
      </c>
      <c r="G99" t="s">
        <v>19</v>
      </c>
      <c r="H99" t="s">
        <v>83</v>
      </c>
      <c r="I99" t="s">
        <v>321</v>
      </c>
      <c r="J99">
        <v>292</v>
      </c>
      <c r="K99" t="s">
        <v>85</v>
      </c>
      <c r="L99" t="s">
        <v>86</v>
      </c>
      <c r="M99" t="s">
        <v>87</v>
      </c>
      <c r="N99">
        <v>2</v>
      </c>
      <c r="O99" s="1">
        <v>44533.653692129628</v>
      </c>
      <c r="P99" s="1">
        <v>44533.797511574077</v>
      </c>
      <c r="Q99">
        <v>9451</v>
      </c>
      <c r="R99">
        <v>2975</v>
      </c>
      <c r="S99" t="b">
        <v>0</v>
      </c>
      <c r="T99" t="s">
        <v>88</v>
      </c>
      <c r="U99" t="b">
        <v>1</v>
      </c>
      <c r="V99" t="s">
        <v>337</v>
      </c>
      <c r="W99" s="1">
        <v>44533.732928240737</v>
      </c>
      <c r="X99">
        <v>1501</v>
      </c>
      <c r="Y99">
        <v>242</v>
      </c>
      <c r="Z99">
        <v>0</v>
      </c>
      <c r="AA99">
        <v>242</v>
      </c>
      <c r="AB99">
        <v>0</v>
      </c>
      <c r="AC99">
        <v>90</v>
      </c>
      <c r="AD99">
        <v>50</v>
      </c>
      <c r="AE99">
        <v>0</v>
      </c>
      <c r="AF99">
        <v>0</v>
      </c>
      <c r="AG99">
        <v>0</v>
      </c>
      <c r="AH99" t="s">
        <v>109</v>
      </c>
      <c r="AI99" s="1">
        <v>44533.797511574077</v>
      </c>
      <c r="AJ99">
        <v>1468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50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>
      <c r="A100" t="s">
        <v>338</v>
      </c>
      <c r="B100" t="s">
        <v>80</v>
      </c>
      <c r="C100" t="s">
        <v>339</v>
      </c>
      <c r="D100" t="s">
        <v>82</v>
      </c>
      <c r="E100" s="2" t="str">
        <f>HYPERLINK("capsilon://?command=openfolder&amp;siteaddress=FAM.docvelocity-na8.net&amp;folderid=FX343A2F68-74BC-A256-6FBE-89FBC98C4F0A","FX211112904")</f>
        <v>FX211112904</v>
      </c>
      <c r="F100" t="s">
        <v>19</v>
      </c>
      <c r="G100" t="s">
        <v>19</v>
      </c>
      <c r="H100" t="s">
        <v>83</v>
      </c>
      <c r="I100" t="s">
        <v>340</v>
      </c>
      <c r="J100">
        <v>30</v>
      </c>
      <c r="K100" t="s">
        <v>85</v>
      </c>
      <c r="L100" t="s">
        <v>86</v>
      </c>
      <c r="M100" t="s">
        <v>87</v>
      </c>
      <c r="N100">
        <v>2</v>
      </c>
      <c r="O100" s="1">
        <v>44533.658368055556</v>
      </c>
      <c r="P100" s="1">
        <v>44533.799259259256</v>
      </c>
      <c r="Q100">
        <v>12034</v>
      </c>
      <c r="R100">
        <v>139</v>
      </c>
      <c r="S100" t="b">
        <v>0</v>
      </c>
      <c r="T100" t="s">
        <v>88</v>
      </c>
      <c r="U100" t="b">
        <v>0</v>
      </c>
      <c r="V100" t="s">
        <v>155</v>
      </c>
      <c r="W100" s="1">
        <v>44533.696770833332</v>
      </c>
      <c r="X100">
        <v>48</v>
      </c>
      <c r="Y100">
        <v>9</v>
      </c>
      <c r="Z100">
        <v>0</v>
      </c>
      <c r="AA100">
        <v>9</v>
      </c>
      <c r="AB100">
        <v>0</v>
      </c>
      <c r="AC100">
        <v>3</v>
      </c>
      <c r="AD100">
        <v>21</v>
      </c>
      <c r="AE100">
        <v>0</v>
      </c>
      <c r="AF100">
        <v>0</v>
      </c>
      <c r="AG100">
        <v>0</v>
      </c>
      <c r="AH100" t="s">
        <v>100</v>
      </c>
      <c r="AI100" s="1">
        <v>44533.799259259256</v>
      </c>
      <c r="AJ100">
        <v>91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21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>
      <c r="A101" t="s">
        <v>341</v>
      </c>
      <c r="B101" t="s">
        <v>80</v>
      </c>
      <c r="C101" t="s">
        <v>342</v>
      </c>
      <c r="D101" t="s">
        <v>82</v>
      </c>
      <c r="E101" s="2" t="str">
        <f>HYPERLINK("capsilon://?command=openfolder&amp;siteaddress=FAM.docvelocity-na8.net&amp;folderid=FX8C51797A-5667-50C1-9E32-E0E78483E2CE","FX21123553")</f>
        <v>FX21123553</v>
      </c>
      <c r="F101" t="s">
        <v>19</v>
      </c>
      <c r="G101" t="s">
        <v>19</v>
      </c>
      <c r="H101" t="s">
        <v>83</v>
      </c>
      <c r="I101" t="s">
        <v>343</v>
      </c>
      <c r="J101">
        <v>142</v>
      </c>
      <c r="K101" t="s">
        <v>85</v>
      </c>
      <c r="L101" t="s">
        <v>86</v>
      </c>
      <c r="M101" t="s">
        <v>87</v>
      </c>
      <c r="N101">
        <v>1</v>
      </c>
      <c r="O101" s="1">
        <v>44533.671273148146</v>
      </c>
      <c r="P101" s="1">
        <v>44533.699247685188</v>
      </c>
      <c r="Q101">
        <v>2203</v>
      </c>
      <c r="R101">
        <v>214</v>
      </c>
      <c r="S101" t="b">
        <v>0</v>
      </c>
      <c r="T101" t="s">
        <v>88</v>
      </c>
      <c r="U101" t="b">
        <v>0</v>
      </c>
      <c r="V101" t="s">
        <v>155</v>
      </c>
      <c r="W101" s="1">
        <v>44533.699247685188</v>
      </c>
      <c r="X101">
        <v>214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142</v>
      </c>
      <c r="AE101">
        <v>130</v>
      </c>
      <c r="AF101">
        <v>0</v>
      </c>
      <c r="AG101">
        <v>3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>
      <c r="A102" t="s">
        <v>344</v>
      </c>
      <c r="B102" t="s">
        <v>80</v>
      </c>
      <c r="C102" t="s">
        <v>345</v>
      </c>
      <c r="D102" t="s">
        <v>82</v>
      </c>
      <c r="E102" s="2" t="str">
        <f>HYPERLINK("capsilon://?command=openfolder&amp;siteaddress=FAM.docvelocity-na8.net&amp;folderid=FX0B4BBC19-E7C3-8DEA-98D2-374C28966748","FX2112224")</f>
        <v>FX2112224</v>
      </c>
      <c r="F102" t="s">
        <v>19</v>
      </c>
      <c r="G102" t="s">
        <v>19</v>
      </c>
      <c r="H102" t="s">
        <v>83</v>
      </c>
      <c r="I102" t="s">
        <v>346</v>
      </c>
      <c r="J102">
        <v>38</v>
      </c>
      <c r="K102" t="s">
        <v>85</v>
      </c>
      <c r="L102" t="s">
        <v>86</v>
      </c>
      <c r="M102" t="s">
        <v>87</v>
      </c>
      <c r="N102">
        <v>2</v>
      </c>
      <c r="O102" s="1">
        <v>44533.67597222222</v>
      </c>
      <c r="P102" s="1">
        <v>44533.799444444441</v>
      </c>
      <c r="Q102">
        <v>10426</v>
      </c>
      <c r="R102">
        <v>242</v>
      </c>
      <c r="S102" t="b">
        <v>0</v>
      </c>
      <c r="T102" t="s">
        <v>88</v>
      </c>
      <c r="U102" t="b">
        <v>0</v>
      </c>
      <c r="V102" t="s">
        <v>155</v>
      </c>
      <c r="W102" s="1">
        <v>44533.700925925928</v>
      </c>
      <c r="X102">
        <v>144</v>
      </c>
      <c r="Y102">
        <v>37</v>
      </c>
      <c r="Z102">
        <v>0</v>
      </c>
      <c r="AA102">
        <v>37</v>
      </c>
      <c r="AB102">
        <v>0</v>
      </c>
      <c r="AC102">
        <v>12</v>
      </c>
      <c r="AD102">
        <v>1</v>
      </c>
      <c r="AE102">
        <v>0</v>
      </c>
      <c r="AF102">
        <v>0</v>
      </c>
      <c r="AG102">
        <v>0</v>
      </c>
      <c r="AH102" t="s">
        <v>163</v>
      </c>
      <c r="AI102" s="1">
        <v>44533.799444444441</v>
      </c>
      <c r="AJ102">
        <v>98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>
      <c r="A103" t="s">
        <v>347</v>
      </c>
      <c r="B103" t="s">
        <v>80</v>
      </c>
      <c r="C103" t="s">
        <v>348</v>
      </c>
      <c r="D103" t="s">
        <v>82</v>
      </c>
      <c r="E103" s="2" t="str">
        <f>HYPERLINK("capsilon://?command=openfolder&amp;siteaddress=FAM.docvelocity-na8.net&amp;folderid=FX1971114F-8ADB-7FFB-EBBE-B04BB4C357CE","FX21123452")</f>
        <v>FX21123452</v>
      </c>
      <c r="F103" t="s">
        <v>19</v>
      </c>
      <c r="G103" t="s">
        <v>19</v>
      </c>
      <c r="H103" t="s">
        <v>83</v>
      </c>
      <c r="I103" t="s">
        <v>349</v>
      </c>
      <c r="J103">
        <v>40</v>
      </c>
      <c r="K103" t="s">
        <v>85</v>
      </c>
      <c r="L103" t="s">
        <v>86</v>
      </c>
      <c r="M103" t="s">
        <v>87</v>
      </c>
      <c r="N103">
        <v>2</v>
      </c>
      <c r="O103" s="1">
        <v>44533.679016203707</v>
      </c>
      <c r="P103" s="1">
        <v>44533.801435185182</v>
      </c>
      <c r="Q103">
        <v>10206</v>
      </c>
      <c r="R103">
        <v>371</v>
      </c>
      <c r="S103" t="b">
        <v>0</v>
      </c>
      <c r="T103" t="s">
        <v>88</v>
      </c>
      <c r="U103" t="b">
        <v>0</v>
      </c>
      <c r="V103" t="s">
        <v>265</v>
      </c>
      <c r="W103" s="1">
        <v>44533.739120370374</v>
      </c>
      <c r="X103">
        <v>162</v>
      </c>
      <c r="Y103">
        <v>44</v>
      </c>
      <c r="Z103">
        <v>0</v>
      </c>
      <c r="AA103">
        <v>44</v>
      </c>
      <c r="AB103">
        <v>0</v>
      </c>
      <c r="AC103">
        <v>21</v>
      </c>
      <c r="AD103">
        <v>-4</v>
      </c>
      <c r="AE103">
        <v>0</v>
      </c>
      <c r="AF103">
        <v>0</v>
      </c>
      <c r="AG103">
        <v>0</v>
      </c>
      <c r="AH103" t="s">
        <v>100</v>
      </c>
      <c r="AI103" s="1">
        <v>44533.801435185182</v>
      </c>
      <c r="AJ103">
        <v>187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-4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>
      <c r="A104" t="s">
        <v>350</v>
      </c>
      <c r="B104" t="s">
        <v>80</v>
      </c>
      <c r="C104" t="s">
        <v>351</v>
      </c>
      <c r="D104" t="s">
        <v>82</v>
      </c>
      <c r="E104" s="2" t="str">
        <f>HYPERLINK("capsilon://?command=openfolder&amp;siteaddress=FAM.docvelocity-na8.net&amp;folderid=FX7289A8FE-186C-C87B-7CBC-D0BF7BEF7152","FX21117565")</f>
        <v>FX21117565</v>
      </c>
      <c r="F104" t="s">
        <v>19</v>
      </c>
      <c r="G104" t="s">
        <v>19</v>
      </c>
      <c r="H104" t="s">
        <v>83</v>
      </c>
      <c r="I104" t="s">
        <v>352</v>
      </c>
      <c r="J104">
        <v>81</v>
      </c>
      <c r="K104" t="s">
        <v>85</v>
      </c>
      <c r="L104" t="s">
        <v>86</v>
      </c>
      <c r="M104" t="s">
        <v>87</v>
      </c>
      <c r="N104">
        <v>1</v>
      </c>
      <c r="O104" s="1">
        <v>44533.690567129626</v>
      </c>
      <c r="P104" s="1">
        <v>44533.702430555553</v>
      </c>
      <c r="Q104">
        <v>926</v>
      </c>
      <c r="R104">
        <v>99</v>
      </c>
      <c r="S104" t="b">
        <v>0</v>
      </c>
      <c r="T104" t="s">
        <v>88</v>
      </c>
      <c r="U104" t="b">
        <v>0</v>
      </c>
      <c r="V104" t="s">
        <v>155</v>
      </c>
      <c r="W104" s="1">
        <v>44533.702430555553</v>
      </c>
      <c r="X104">
        <v>99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81</v>
      </c>
      <c r="AE104">
        <v>69</v>
      </c>
      <c r="AF104">
        <v>0</v>
      </c>
      <c r="AG104">
        <v>4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>
      <c r="A105" t="s">
        <v>353</v>
      </c>
      <c r="B105" t="s">
        <v>80</v>
      </c>
      <c r="C105" t="s">
        <v>342</v>
      </c>
      <c r="D105" t="s">
        <v>82</v>
      </c>
      <c r="E105" s="2" t="str">
        <f>HYPERLINK("capsilon://?command=openfolder&amp;siteaddress=FAM.docvelocity-na8.net&amp;folderid=FX8C51797A-5667-50C1-9E32-E0E78483E2CE","FX21123553")</f>
        <v>FX21123553</v>
      </c>
      <c r="F105" t="s">
        <v>19</v>
      </c>
      <c r="G105" t="s">
        <v>19</v>
      </c>
      <c r="H105" t="s">
        <v>83</v>
      </c>
      <c r="I105" t="s">
        <v>343</v>
      </c>
      <c r="J105">
        <v>248</v>
      </c>
      <c r="K105" t="s">
        <v>85</v>
      </c>
      <c r="L105" t="s">
        <v>86</v>
      </c>
      <c r="M105" t="s">
        <v>87</v>
      </c>
      <c r="N105">
        <v>2</v>
      </c>
      <c r="O105" s="1">
        <v>44533.700636574074</v>
      </c>
      <c r="P105" s="1">
        <v>44533.79105324074</v>
      </c>
      <c r="Q105">
        <v>4066</v>
      </c>
      <c r="R105">
        <v>3746</v>
      </c>
      <c r="S105" t="b">
        <v>0</v>
      </c>
      <c r="T105" t="s">
        <v>88</v>
      </c>
      <c r="U105" t="b">
        <v>1</v>
      </c>
      <c r="V105" t="s">
        <v>337</v>
      </c>
      <c r="W105" s="1">
        <v>44533.769988425927</v>
      </c>
      <c r="X105">
        <v>3016</v>
      </c>
      <c r="Y105">
        <v>208</v>
      </c>
      <c r="Z105">
        <v>0</v>
      </c>
      <c r="AA105">
        <v>208</v>
      </c>
      <c r="AB105">
        <v>0</v>
      </c>
      <c r="AC105">
        <v>176</v>
      </c>
      <c r="AD105">
        <v>40</v>
      </c>
      <c r="AE105">
        <v>0</v>
      </c>
      <c r="AF105">
        <v>0</v>
      </c>
      <c r="AG105">
        <v>0</v>
      </c>
      <c r="AH105" t="s">
        <v>163</v>
      </c>
      <c r="AI105" s="1">
        <v>44533.79105324074</v>
      </c>
      <c r="AJ105">
        <v>723</v>
      </c>
      <c r="AK105">
        <v>5</v>
      </c>
      <c r="AL105">
        <v>0</v>
      </c>
      <c r="AM105">
        <v>5</v>
      </c>
      <c r="AN105">
        <v>0</v>
      </c>
      <c r="AO105">
        <v>5</v>
      </c>
      <c r="AP105">
        <v>35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>
      <c r="A106" t="s">
        <v>354</v>
      </c>
      <c r="B106" t="s">
        <v>80</v>
      </c>
      <c r="C106" t="s">
        <v>351</v>
      </c>
      <c r="D106" t="s">
        <v>82</v>
      </c>
      <c r="E106" s="2" t="str">
        <f>HYPERLINK("capsilon://?command=openfolder&amp;siteaddress=FAM.docvelocity-na8.net&amp;folderid=FX7289A8FE-186C-C87B-7CBC-D0BF7BEF7152","FX21117565")</f>
        <v>FX21117565</v>
      </c>
      <c r="F106" t="s">
        <v>19</v>
      </c>
      <c r="G106" t="s">
        <v>19</v>
      </c>
      <c r="H106" t="s">
        <v>83</v>
      </c>
      <c r="I106" t="s">
        <v>352</v>
      </c>
      <c r="J106">
        <v>162</v>
      </c>
      <c r="K106" t="s">
        <v>85</v>
      </c>
      <c r="L106" t="s">
        <v>86</v>
      </c>
      <c r="M106" t="s">
        <v>87</v>
      </c>
      <c r="N106">
        <v>2</v>
      </c>
      <c r="O106" s="1">
        <v>44533.703576388885</v>
      </c>
      <c r="P106" s="1">
        <v>44533.795208333337</v>
      </c>
      <c r="Q106">
        <v>7279</v>
      </c>
      <c r="R106">
        <v>638</v>
      </c>
      <c r="S106" t="b">
        <v>0</v>
      </c>
      <c r="T106" t="s">
        <v>88</v>
      </c>
      <c r="U106" t="b">
        <v>1</v>
      </c>
      <c r="V106" t="s">
        <v>265</v>
      </c>
      <c r="W106" s="1">
        <v>44533.737245370372</v>
      </c>
      <c r="X106">
        <v>279</v>
      </c>
      <c r="Y106">
        <v>138</v>
      </c>
      <c r="Z106">
        <v>0</v>
      </c>
      <c r="AA106">
        <v>138</v>
      </c>
      <c r="AB106">
        <v>0</v>
      </c>
      <c r="AC106">
        <v>10</v>
      </c>
      <c r="AD106">
        <v>24</v>
      </c>
      <c r="AE106">
        <v>0</v>
      </c>
      <c r="AF106">
        <v>0</v>
      </c>
      <c r="AG106">
        <v>0</v>
      </c>
      <c r="AH106" t="s">
        <v>163</v>
      </c>
      <c r="AI106" s="1">
        <v>44533.795208333337</v>
      </c>
      <c r="AJ106">
        <v>359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24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>
      <c r="A107" t="s">
        <v>355</v>
      </c>
      <c r="B107" t="s">
        <v>80</v>
      </c>
      <c r="C107" t="s">
        <v>356</v>
      </c>
      <c r="D107" t="s">
        <v>82</v>
      </c>
      <c r="E107" s="2" t="str">
        <f>HYPERLINK("capsilon://?command=openfolder&amp;siteaddress=FAM.docvelocity-na8.net&amp;folderid=FX493C8B7E-8CD5-F972-9280-D71C982D2C7F","FX21121575")</f>
        <v>FX21121575</v>
      </c>
      <c r="F107" t="s">
        <v>19</v>
      </c>
      <c r="G107" t="s">
        <v>19</v>
      </c>
      <c r="H107" t="s">
        <v>83</v>
      </c>
      <c r="I107" t="s">
        <v>357</v>
      </c>
      <c r="J107">
        <v>33</v>
      </c>
      <c r="K107" t="s">
        <v>85</v>
      </c>
      <c r="L107" t="s">
        <v>86</v>
      </c>
      <c r="M107" t="s">
        <v>87</v>
      </c>
      <c r="N107">
        <v>2</v>
      </c>
      <c r="O107" s="1">
        <v>44533.72079861111</v>
      </c>
      <c r="P107" s="1">
        <v>44533.800694444442</v>
      </c>
      <c r="Q107">
        <v>6748</v>
      </c>
      <c r="R107">
        <v>155</v>
      </c>
      <c r="S107" t="b">
        <v>0</v>
      </c>
      <c r="T107" t="s">
        <v>88</v>
      </c>
      <c r="U107" t="b">
        <v>0</v>
      </c>
      <c r="V107" t="s">
        <v>265</v>
      </c>
      <c r="W107" s="1">
        <v>44533.739664351851</v>
      </c>
      <c r="X107">
        <v>47</v>
      </c>
      <c r="Y107">
        <v>9</v>
      </c>
      <c r="Z107">
        <v>0</v>
      </c>
      <c r="AA107">
        <v>9</v>
      </c>
      <c r="AB107">
        <v>0</v>
      </c>
      <c r="AC107">
        <v>2</v>
      </c>
      <c r="AD107">
        <v>24</v>
      </c>
      <c r="AE107">
        <v>0</v>
      </c>
      <c r="AF107">
        <v>0</v>
      </c>
      <c r="AG107">
        <v>0</v>
      </c>
      <c r="AH107" t="s">
        <v>163</v>
      </c>
      <c r="AI107" s="1">
        <v>44533.800694444442</v>
      </c>
      <c r="AJ107">
        <v>108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24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>
      <c r="A108" t="s">
        <v>358</v>
      </c>
      <c r="B108" t="s">
        <v>80</v>
      </c>
      <c r="C108" t="s">
        <v>359</v>
      </c>
      <c r="D108" t="s">
        <v>82</v>
      </c>
      <c r="E108" s="2" t="str">
        <f>HYPERLINK("capsilon://?command=openfolder&amp;siteaddress=FAM.docvelocity-na8.net&amp;folderid=FXC79F4955-7EB2-BC6C-5580-DF83C83AFA52","FX211114413")</f>
        <v>FX211114413</v>
      </c>
      <c r="F108" t="s">
        <v>19</v>
      </c>
      <c r="G108" t="s">
        <v>19</v>
      </c>
      <c r="H108" t="s">
        <v>83</v>
      </c>
      <c r="I108" t="s">
        <v>360</v>
      </c>
      <c r="J108">
        <v>899</v>
      </c>
      <c r="K108" t="s">
        <v>85</v>
      </c>
      <c r="L108" t="s">
        <v>86</v>
      </c>
      <c r="M108" t="s">
        <v>87</v>
      </c>
      <c r="N108">
        <v>1</v>
      </c>
      <c r="O108" s="1">
        <v>44533.73060185185</v>
      </c>
      <c r="P108" s="1">
        <v>44536.178912037038</v>
      </c>
      <c r="Q108">
        <v>209014</v>
      </c>
      <c r="R108">
        <v>2520</v>
      </c>
      <c r="S108" t="b">
        <v>0</v>
      </c>
      <c r="T108" t="s">
        <v>88</v>
      </c>
      <c r="U108" t="b">
        <v>0</v>
      </c>
      <c r="V108" t="s">
        <v>144</v>
      </c>
      <c r="W108" s="1">
        <v>44536.178912037038</v>
      </c>
      <c r="X108">
        <v>2015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899</v>
      </c>
      <c r="AE108">
        <v>818</v>
      </c>
      <c r="AF108">
        <v>0</v>
      </c>
      <c r="AG108">
        <v>22</v>
      </c>
      <c r="AH108" t="s">
        <v>88</v>
      </c>
      <c r="AI108" t="s">
        <v>88</v>
      </c>
      <c r="AJ108" t="s">
        <v>88</v>
      </c>
      <c r="AK108" t="s">
        <v>88</v>
      </c>
      <c r="AL108" t="s">
        <v>88</v>
      </c>
      <c r="AM108" t="s">
        <v>88</v>
      </c>
      <c r="AN108" t="s">
        <v>88</v>
      </c>
      <c r="AO108" t="s">
        <v>88</v>
      </c>
      <c r="AP108" t="s">
        <v>88</v>
      </c>
      <c r="AQ108" t="s">
        <v>88</v>
      </c>
      <c r="AR108" t="s">
        <v>88</v>
      </c>
      <c r="AS108" t="s">
        <v>88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>
      <c r="A109" t="s">
        <v>361</v>
      </c>
      <c r="B109" t="s">
        <v>80</v>
      </c>
      <c r="C109" t="s">
        <v>362</v>
      </c>
      <c r="D109" t="s">
        <v>82</v>
      </c>
      <c r="E109" s="2" t="str">
        <f>HYPERLINK("capsilon://?command=openfolder&amp;siteaddress=FAM.docvelocity-na8.net&amp;folderid=FX0F5807FA-0C9C-D988-1536-EF1A62A7B8C6","FX211114733")</f>
        <v>FX211114733</v>
      </c>
      <c r="F109" t="s">
        <v>19</v>
      </c>
      <c r="G109" t="s">
        <v>19</v>
      </c>
      <c r="H109" t="s">
        <v>83</v>
      </c>
      <c r="I109" t="s">
        <v>363</v>
      </c>
      <c r="J109">
        <v>120</v>
      </c>
      <c r="K109" t="s">
        <v>85</v>
      </c>
      <c r="L109" t="s">
        <v>86</v>
      </c>
      <c r="M109" t="s">
        <v>87</v>
      </c>
      <c r="N109">
        <v>1</v>
      </c>
      <c r="O109" s="1">
        <v>44531.461331018516</v>
      </c>
      <c r="P109" s="1">
        <v>44531.488009259258</v>
      </c>
      <c r="Q109">
        <v>1544</v>
      </c>
      <c r="R109">
        <v>761</v>
      </c>
      <c r="S109" t="b">
        <v>0</v>
      </c>
      <c r="T109" t="s">
        <v>88</v>
      </c>
      <c r="U109" t="b">
        <v>0</v>
      </c>
      <c r="V109" t="s">
        <v>144</v>
      </c>
      <c r="W109" s="1">
        <v>44531.488009259258</v>
      </c>
      <c r="X109">
        <v>338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120</v>
      </c>
      <c r="AE109">
        <v>96</v>
      </c>
      <c r="AF109">
        <v>0</v>
      </c>
      <c r="AG109">
        <v>8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88</v>
      </c>
      <c r="AS109" t="s">
        <v>88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>
      <c r="A110" t="s">
        <v>364</v>
      </c>
      <c r="B110" t="s">
        <v>80</v>
      </c>
      <c r="C110" t="s">
        <v>365</v>
      </c>
      <c r="D110" t="s">
        <v>82</v>
      </c>
      <c r="E110" s="2" t="str">
        <f>HYPERLINK("capsilon://?command=openfolder&amp;siteaddress=FAM.docvelocity-na8.net&amp;folderid=FXC80387C2-248D-F348-4780-27ECA1F5752D","FX21119484")</f>
        <v>FX21119484</v>
      </c>
      <c r="F110" t="s">
        <v>19</v>
      </c>
      <c r="G110" t="s">
        <v>19</v>
      </c>
      <c r="H110" t="s">
        <v>83</v>
      </c>
      <c r="I110" t="s">
        <v>366</v>
      </c>
      <c r="J110">
        <v>66</v>
      </c>
      <c r="K110" t="s">
        <v>85</v>
      </c>
      <c r="L110" t="s">
        <v>86</v>
      </c>
      <c r="M110" t="s">
        <v>87</v>
      </c>
      <c r="N110">
        <v>2</v>
      </c>
      <c r="O110" s="1">
        <v>44533.742384259262</v>
      </c>
      <c r="P110" s="1">
        <v>44533.802777777775</v>
      </c>
      <c r="Q110">
        <v>4577</v>
      </c>
      <c r="R110">
        <v>641</v>
      </c>
      <c r="S110" t="b">
        <v>0</v>
      </c>
      <c r="T110" t="s">
        <v>88</v>
      </c>
      <c r="U110" t="b">
        <v>0</v>
      </c>
      <c r="V110" t="s">
        <v>244</v>
      </c>
      <c r="W110" s="1">
        <v>44533.775173611109</v>
      </c>
      <c r="X110">
        <v>402</v>
      </c>
      <c r="Y110">
        <v>52</v>
      </c>
      <c r="Z110">
        <v>0</v>
      </c>
      <c r="AA110">
        <v>52</v>
      </c>
      <c r="AB110">
        <v>0</v>
      </c>
      <c r="AC110">
        <v>50</v>
      </c>
      <c r="AD110">
        <v>14</v>
      </c>
      <c r="AE110">
        <v>0</v>
      </c>
      <c r="AF110">
        <v>0</v>
      </c>
      <c r="AG110">
        <v>0</v>
      </c>
      <c r="AH110" t="s">
        <v>163</v>
      </c>
      <c r="AI110" s="1">
        <v>44533.802777777775</v>
      </c>
      <c r="AJ110">
        <v>179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14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>
      <c r="A111" t="s">
        <v>367</v>
      </c>
      <c r="B111" t="s">
        <v>80</v>
      </c>
      <c r="C111" t="s">
        <v>365</v>
      </c>
      <c r="D111" t="s">
        <v>82</v>
      </c>
      <c r="E111" s="2" t="str">
        <f>HYPERLINK("capsilon://?command=openfolder&amp;siteaddress=FAM.docvelocity-na8.net&amp;folderid=FXC80387C2-248D-F348-4780-27ECA1F5752D","FX21119484")</f>
        <v>FX21119484</v>
      </c>
      <c r="F111" t="s">
        <v>19</v>
      </c>
      <c r="G111" t="s">
        <v>19</v>
      </c>
      <c r="H111" t="s">
        <v>83</v>
      </c>
      <c r="I111" t="s">
        <v>368</v>
      </c>
      <c r="J111">
        <v>38</v>
      </c>
      <c r="K111" t="s">
        <v>85</v>
      </c>
      <c r="L111" t="s">
        <v>86</v>
      </c>
      <c r="M111" t="s">
        <v>87</v>
      </c>
      <c r="N111">
        <v>2</v>
      </c>
      <c r="O111" s="1">
        <v>44533.742418981485</v>
      </c>
      <c r="P111" s="1">
        <v>44533.803356481483</v>
      </c>
      <c r="Q111">
        <v>5007</v>
      </c>
      <c r="R111">
        <v>258</v>
      </c>
      <c r="S111" t="b">
        <v>0</v>
      </c>
      <c r="T111" t="s">
        <v>88</v>
      </c>
      <c r="U111" t="b">
        <v>0</v>
      </c>
      <c r="V111" t="s">
        <v>265</v>
      </c>
      <c r="W111" s="1">
        <v>44533.755914351852</v>
      </c>
      <c r="X111">
        <v>93</v>
      </c>
      <c r="Y111">
        <v>33</v>
      </c>
      <c r="Z111">
        <v>0</v>
      </c>
      <c r="AA111">
        <v>33</v>
      </c>
      <c r="AB111">
        <v>0</v>
      </c>
      <c r="AC111">
        <v>7</v>
      </c>
      <c r="AD111">
        <v>5</v>
      </c>
      <c r="AE111">
        <v>0</v>
      </c>
      <c r="AF111">
        <v>0</v>
      </c>
      <c r="AG111">
        <v>0</v>
      </c>
      <c r="AH111" t="s">
        <v>100</v>
      </c>
      <c r="AI111" s="1">
        <v>44533.803356481483</v>
      </c>
      <c r="AJ111">
        <v>165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5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>
      <c r="A112" t="s">
        <v>369</v>
      </c>
      <c r="B112" t="s">
        <v>80</v>
      </c>
      <c r="C112" t="s">
        <v>370</v>
      </c>
      <c r="D112" t="s">
        <v>82</v>
      </c>
      <c r="E112" s="2" t="str">
        <f>HYPERLINK("capsilon://?command=openfolder&amp;siteaddress=FAM.docvelocity-na8.net&amp;folderid=FXF23F87B7-8089-866C-3626-284319FA0E35","FX211115040")</f>
        <v>FX211115040</v>
      </c>
      <c r="F112" t="s">
        <v>19</v>
      </c>
      <c r="G112" t="s">
        <v>19</v>
      </c>
      <c r="H112" t="s">
        <v>83</v>
      </c>
      <c r="I112" t="s">
        <v>371</v>
      </c>
      <c r="J112">
        <v>153</v>
      </c>
      <c r="K112" t="s">
        <v>85</v>
      </c>
      <c r="L112" t="s">
        <v>86</v>
      </c>
      <c r="M112" t="s">
        <v>87</v>
      </c>
      <c r="N112">
        <v>1</v>
      </c>
      <c r="O112" s="1">
        <v>44533.750694444447</v>
      </c>
      <c r="P112" s="1">
        <v>44536.215891203705</v>
      </c>
      <c r="Q112">
        <v>210852</v>
      </c>
      <c r="R112">
        <v>2141</v>
      </c>
      <c r="S112" t="b">
        <v>0</v>
      </c>
      <c r="T112" t="s">
        <v>88</v>
      </c>
      <c r="U112" t="b">
        <v>0</v>
      </c>
      <c r="V112" t="s">
        <v>144</v>
      </c>
      <c r="W112" s="1">
        <v>44536.215891203705</v>
      </c>
      <c r="X112">
        <v>615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153</v>
      </c>
      <c r="AE112">
        <v>136</v>
      </c>
      <c r="AF112">
        <v>0</v>
      </c>
      <c r="AG112">
        <v>20</v>
      </c>
      <c r="AH112" t="s">
        <v>88</v>
      </c>
      <c r="AI112" t="s">
        <v>88</v>
      </c>
      <c r="AJ112" t="s">
        <v>88</v>
      </c>
      <c r="AK112" t="s">
        <v>88</v>
      </c>
      <c r="AL112" t="s">
        <v>88</v>
      </c>
      <c r="AM112" t="s">
        <v>88</v>
      </c>
      <c r="AN112" t="s">
        <v>88</v>
      </c>
      <c r="AO112" t="s">
        <v>88</v>
      </c>
      <c r="AP112" t="s">
        <v>88</v>
      </c>
      <c r="AQ112" t="s">
        <v>88</v>
      </c>
      <c r="AR112" t="s">
        <v>88</v>
      </c>
      <c r="AS112" t="s">
        <v>88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>
      <c r="A113" t="s">
        <v>372</v>
      </c>
      <c r="B113" t="s">
        <v>80</v>
      </c>
      <c r="C113" t="s">
        <v>373</v>
      </c>
      <c r="D113" t="s">
        <v>82</v>
      </c>
      <c r="E113" s="2" t="str">
        <f>HYPERLINK("capsilon://?command=openfolder&amp;siteaddress=FAM.docvelocity-na8.net&amp;folderid=FX4AA83008-206E-D5E3-33D5-156A40688652","FX21121202")</f>
        <v>FX21121202</v>
      </c>
      <c r="F113" t="s">
        <v>19</v>
      </c>
      <c r="G113" t="s">
        <v>19</v>
      </c>
      <c r="H113" t="s">
        <v>83</v>
      </c>
      <c r="I113" t="s">
        <v>374</v>
      </c>
      <c r="J113">
        <v>28</v>
      </c>
      <c r="K113" t="s">
        <v>85</v>
      </c>
      <c r="L113" t="s">
        <v>86</v>
      </c>
      <c r="M113" t="s">
        <v>87</v>
      </c>
      <c r="N113">
        <v>2</v>
      </c>
      <c r="O113" s="1">
        <v>44533.802546296298</v>
      </c>
      <c r="P113" s="1">
        <v>44533.839722222219</v>
      </c>
      <c r="Q113">
        <v>2636</v>
      </c>
      <c r="R113">
        <v>576</v>
      </c>
      <c r="S113" t="b">
        <v>0</v>
      </c>
      <c r="T113" t="s">
        <v>88</v>
      </c>
      <c r="U113" t="b">
        <v>0</v>
      </c>
      <c r="V113" t="s">
        <v>265</v>
      </c>
      <c r="W113" s="1">
        <v>44533.805578703701</v>
      </c>
      <c r="X113">
        <v>108</v>
      </c>
      <c r="Y113">
        <v>21</v>
      </c>
      <c r="Z113">
        <v>0</v>
      </c>
      <c r="AA113">
        <v>21</v>
      </c>
      <c r="AB113">
        <v>0</v>
      </c>
      <c r="AC113">
        <v>6</v>
      </c>
      <c r="AD113">
        <v>7</v>
      </c>
      <c r="AE113">
        <v>0</v>
      </c>
      <c r="AF113">
        <v>0</v>
      </c>
      <c r="AG113">
        <v>0</v>
      </c>
      <c r="AH113" t="s">
        <v>109</v>
      </c>
      <c r="AI113" s="1">
        <v>44533.839722222219</v>
      </c>
      <c r="AJ113">
        <v>443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7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>
      <c r="A114" t="s">
        <v>375</v>
      </c>
      <c r="B114" t="s">
        <v>80</v>
      </c>
      <c r="C114" t="s">
        <v>373</v>
      </c>
      <c r="D114" t="s">
        <v>82</v>
      </c>
      <c r="E114" s="2" t="str">
        <f>HYPERLINK("capsilon://?command=openfolder&amp;siteaddress=FAM.docvelocity-na8.net&amp;folderid=FX4AA83008-206E-D5E3-33D5-156A40688652","FX21121202")</f>
        <v>FX21121202</v>
      </c>
      <c r="F114" t="s">
        <v>19</v>
      </c>
      <c r="G114" t="s">
        <v>19</v>
      </c>
      <c r="H114" t="s">
        <v>83</v>
      </c>
      <c r="I114" t="s">
        <v>376</v>
      </c>
      <c r="J114">
        <v>28</v>
      </c>
      <c r="K114" t="s">
        <v>85</v>
      </c>
      <c r="L114" t="s">
        <v>86</v>
      </c>
      <c r="M114" t="s">
        <v>87</v>
      </c>
      <c r="N114">
        <v>2</v>
      </c>
      <c r="O114" s="1">
        <v>44533.802928240744</v>
      </c>
      <c r="P114" s="1">
        <v>44533.836608796293</v>
      </c>
      <c r="Q114">
        <v>2667</v>
      </c>
      <c r="R114">
        <v>243</v>
      </c>
      <c r="S114" t="b">
        <v>0</v>
      </c>
      <c r="T114" t="s">
        <v>88</v>
      </c>
      <c r="U114" t="b">
        <v>0</v>
      </c>
      <c r="V114" t="s">
        <v>265</v>
      </c>
      <c r="W114" s="1">
        <v>44533.806759259256</v>
      </c>
      <c r="X114">
        <v>101</v>
      </c>
      <c r="Y114">
        <v>21</v>
      </c>
      <c r="Z114">
        <v>0</v>
      </c>
      <c r="AA114">
        <v>21</v>
      </c>
      <c r="AB114">
        <v>0</v>
      </c>
      <c r="AC114">
        <v>8</v>
      </c>
      <c r="AD114">
        <v>7</v>
      </c>
      <c r="AE114">
        <v>0</v>
      </c>
      <c r="AF114">
        <v>0</v>
      </c>
      <c r="AG114">
        <v>0</v>
      </c>
      <c r="AH114" t="s">
        <v>163</v>
      </c>
      <c r="AI114" s="1">
        <v>44533.836608796293</v>
      </c>
      <c r="AJ114">
        <v>142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>
      <c r="A115" t="s">
        <v>377</v>
      </c>
      <c r="B115" t="s">
        <v>80</v>
      </c>
      <c r="C115" t="s">
        <v>373</v>
      </c>
      <c r="D115" t="s">
        <v>82</v>
      </c>
      <c r="E115" s="2" t="str">
        <f>HYPERLINK("capsilon://?command=openfolder&amp;siteaddress=FAM.docvelocity-na8.net&amp;folderid=FX4AA83008-206E-D5E3-33D5-156A40688652","FX21121202")</f>
        <v>FX21121202</v>
      </c>
      <c r="F115" t="s">
        <v>19</v>
      </c>
      <c r="G115" t="s">
        <v>19</v>
      </c>
      <c r="H115" t="s">
        <v>83</v>
      </c>
      <c r="I115" t="s">
        <v>378</v>
      </c>
      <c r="J115">
        <v>28</v>
      </c>
      <c r="K115" t="s">
        <v>85</v>
      </c>
      <c r="L115" t="s">
        <v>86</v>
      </c>
      <c r="M115" t="s">
        <v>87</v>
      </c>
      <c r="N115">
        <v>2</v>
      </c>
      <c r="O115" s="1">
        <v>44533.80296296296</v>
      </c>
      <c r="P115" s="1">
        <v>44533.838194444441</v>
      </c>
      <c r="Q115">
        <v>2743</v>
      </c>
      <c r="R115">
        <v>301</v>
      </c>
      <c r="S115" t="b">
        <v>0</v>
      </c>
      <c r="T115" t="s">
        <v>88</v>
      </c>
      <c r="U115" t="b">
        <v>0</v>
      </c>
      <c r="V115" t="s">
        <v>265</v>
      </c>
      <c r="W115" s="1">
        <v>44533.808506944442</v>
      </c>
      <c r="X115">
        <v>150</v>
      </c>
      <c r="Y115">
        <v>21</v>
      </c>
      <c r="Z115">
        <v>0</v>
      </c>
      <c r="AA115">
        <v>21</v>
      </c>
      <c r="AB115">
        <v>0</v>
      </c>
      <c r="AC115">
        <v>8</v>
      </c>
      <c r="AD115">
        <v>7</v>
      </c>
      <c r="AE115">
        <v>0</v>
      </c>
      <c r="AF115">
        <v>0</v>
      </c>
      <c r="AG115">
        <v>0</v>
      </c>
      <c r="AH115" t="s">
        <v>100</v>
      </c>
      <c r="AI115" s="1">
        <v>44533.838194444441</v>
      </c>
      <c r="AJ115">
        <v>151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7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>
      <c r="A116" t="s">
        <v>379</v>
      </c>
      <c r="B116" t="s">
        <v>80</v>
      </c>
      <c r="C116" t="s">
        <v>380</v>
      </c>
      <c r="D116" t="s">
        <v>82</v>
      </c>
      <c r="E116" s="2" t="str">
        <f>HYPERLINK("capsilon://?command=openfolder&amp;siteaddress=FAM.docvelocity-na8.net&amp;folderid=FX72567A1D-41F5-9D04-50B3-01C9557060FB","FX21123633")</f>
        <v>FX21123633</v>
      </c>
      <c r="F116" t="s">
        <v>19</v>
      </c>
      <c r="G116" t="s">
        <v>19</v>
      </c>
      <c r="H116" t="s">
        <v>83</v>
      </c>
      <c r="I116" t="s">
        <v>381</v>
      </c>
      <c r="J116">
        <v>142</v>
      </c>
      <c r="K116" t="s">
        <v>85</v>
      </c>
      <c r="L116" t="s">
        <v>86</v>
      </c>
      <c r="M116" t="s">
        <v>87</v>
      </c>
      <c r="N116">
        <v>1</v>
      </c>
      <c r="O116" s="1">
        <v>44533.829710648148</v>
      </c>
      <c r="P116" s="1">
        <v>44536.221122685187</v>
      </c>
      <c r="Q116">
        <v>205752</v>
      </c>
      <c r="R116">
        <v>866</v>
      </c>
      <c r="S116" t="b">
        <v>0</v>
      </c>
      <c r="T116" t="s">
        <v>88</v>
      </c>
      <c r="U116" t="b">
        <v>0</v>
      </c>
      <c r="V116" t="s">
        <v>144</v>
      </c>
      <c r="W116" s="1">
        <v>44536.221122685187</v>
      </c>
      <c r="X116">
        <v>451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142</v>
      </c>
      <c r="AE116">
        <v>118</v>
      </c>
      <c r="AF116">
        <v>0</v>
      </c>
      <c r="AG116">
        <v>8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>
      <c r="A117" t="s">
        <v>382</v>
      </c>
      <c r="B117" t="s">
        <v>80</v>
      </c>
      <c r="C117" t="s">
        <v>383</v>
      </c>
      <c r="D117" t="s">
        <v>82</v>
      </c>
      <c r="E117" s="2" t="str">
        <f>HYPERLINK("capsilon://?command=openfolder&amp;siteaddress=FAM.docvelocity-na8.net&amp;folderid=FXFE6C37F3-1B74-14FF-1922-D63909903AAC","FX21124025")</f>
        <v>FX21124025</v>
      </c>
      <c r="F117" t="s">
        <v>19</v>
      </c>
      <c r="G117" t="s">
        <v>19</v>
      </c>
      <c r="H117" t="s">
        <v>83</v>
      </c>
      <c r="I117" t="s">
        <v>384</v>
      </c>
      <c r="J117">
        <v>127</v>
      </c>
      <c r="K117" t="s">
        <v>85</v>
      </c>
      <c r="L117" t="s">
        <v>86</v>
      </c>
      <c r="M117" t="s">
        <v>87</v>
      </c>
      <c r="N117">
        <v>1</v>
      </c>
      <c r="O117" s="1">
        <v>44533.919710648152</v>
      </c>
      <c r="P117" s="1">
        <v>44536.222916666666</v>
      </c>
      <c r="Q117">
        <v>198663</v>
      </c>
      <c r="R117">
        <v>334</v>
      </c>
      <c r="S117" t="b">
        <v>0</v>
      </c>
      <c r="T117" t="s">
        <v>88</v>
      </c>
      <c r="U117" t="b">
        <v>0</v>
      </c>
      <c r="V117" t="s">
        <v>144</v>
      </c>
      <c r="W117" s="1">
        <v>44536.222916666666</v>
      </c>
      <c r="X117">
        <v>120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127</v>
      </c>
      <c r="AE117">
        <v>115</v>
      </c>
      <c r="AF117">
        <v>0</v>
      </c>
      <c r="AG117">
        <v>6</v>
      </c>
      <c r="AH117" t="s">
        <v>88</v>
      </c>
      <c r="AI117" t="s">
        <v>88</v>
      </c>
      <c r="AJ117" t="s">
        <v>88</v>
      </c>
      <c r="AK117" t="s">
        <v>88</v>
      </c>
      <c r="AL117" t="s">
        <v>88</v>
      </c>
      <c r="AM117" t="s">
        <v>88</v>
      </c>
      <c r="AN117" t="s">
        <v>88</v>
      </c>
      <c r="AO117" t="s">
        <v>88</v>
      </c>
      <c r="AP117" t="s">
        <v>88</v>
      </c>
      <c r="AQ117" t="s">
        <v>88</v>
      </c>
      <c r="AR117" t="s">
        <v>88</v>
      </c>
      <c r="AS117" t="s">
        <v>88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>
      <c r="A118" t="s">
        <v>385</v>
      </c>
      <c r="B118" t="s">
        <v>80</v>
      </c>
      <c r="C118" t="s">
        <v>348</v>
      </c>
      <c r="D118" t="s">
        <v>82</v>
      </c>
      <c r="E118" s="2" t="str">
        <f>HYPERLINK("capsilon://?command=openfolder&amp;siteaddress=FAM.docvelocity-na8.net&amp;folderid=FX1971114F-8ADB-7FFB-EBBE-B04BB4C357CE","FX21123452")</f>
        <v>FX21123452</v>
      </c>
      <c r="F118" t="s">
        <v>19</v>
      </c>
      <c r="G118" t="s">
        <v>19</v>
      </c>
      <c r="H118" t="s">
        <v>83</v>
      </c>
      <c r="I118" t="s">
        <v>386</v>
      </c>
      <c r="J118">
        <v>28</v>
      </c>
      <c r="K118" t="s">
        <v>85</v>
      </c>
      <c r="L118" t="s">
        <v>86</v>
      </c>
      <c r="M118" t="s">
        <v>87</v>
      </c>
      <c r="N118">
        <v>2</v>
      </c>
      <c r="O118" s="1">
        <v>44533.944074074076</v>
      </c>
      <c r="P118" s="1">
        <v>44536.145995370367</v>
      </c>
      <c r="Q118">
        <v>189687</v>
      </c>
      <c r="R118">
        <v>559</v>
      </c>
      <c r="S118" t="b">
        <v>0</v>
      </c>
      <c r="T118" t="s">
        <v>88</v>
      </c>
      <c r="U118" t="b">
        <v>0</v>
      </c>
      <c r="V118" t="s">
        <v>89</v>
      </c>
      <c r="W118" s="1">
        <v>44536.135335648149</v>
      </c>
      <c r="X118">
        <v>175</v>
      </c>
      <c r="Y118">
        <v>21</v>
      </c>
      <c r="Z118">
        <v>0</v>
      </c>
      <c r="AA118">
        <v>21</v>
      </c>
      <c r="AB118">
        <v>0</v>
      </c>
      <c r="AC118">
        <v>2</v>
      </c>
      <c r="AD118">
        <v>7</v>
      </c>
      <c r="AE118">
        <v>0</v>
      </c>
      <c r="AF118">
        <v>0</v>
      </c>
      <c r="AG118">
        <v>0</v>
      </c>
      <c r="AH118" t="s">
        <v>109</v>
      </c>
      <c r="AI118" s="1">
        <v>44536.145995370367</v>
      </c>
      <c r="AJ118">
        <v>378</v>
      </c>
      <c r="AK118">
        <v>1</v>
      </c>
      <c r="AL118">
        <v>0</v>
      </c>
      <c r="AM118">
        <v>1</v>
      </c>
      <c r="AN118">
        <v>0</v>
      </c>
      <c r="AO118">
        <v>1</v>
      </c>
      <c r="AP118">
        <v>6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>
      <c r="A119" t="s">
        <v>387</v>
      </c>
      <c r="B119" t="s">
        <v>80</v>
      </c>
      <c r="C119" t="s">
        <v>348</v>
      </c>
      <c r="D119" t="s">
        <v>82</v>
      </c>
      <c r="E119" s="2" t="str">
        <f>HYPERLINK("capsilon://?command=openfolder&amp;siteaddress=FAM.docvelocity-na8.net&amp;folderid=FX1971114F-8ADB-7FFB-EBBE-B04BB4C357CE","FX21123452")</f>
        <v>FX21123452</v>
      </c>
      <c r="F119" t="s">
        <v>19</v>
      </c>
      <c r="G119" t="s">
        <v>19</v>
      </c>
      <c r="H119" t="s">
        <v>83</v>
      </c>
      <c r="I119" t="s">
        <v>388</v>
      </c>
      <c r="J119">
        <v>28</v>
      </c>
      <c r="K119" t="s">
        <v>85</v>
      </c>
      <c r="L119" t="s">
        <v>86</v>
      </c>
      <c r="M119" t="s">
        <v>87</v>
      </c>
      <c r="N119">
        <v>2</v>
      </c>
      <c r="O119" s="1">
        <v>44533.944189814814</v>
      </c>
      <c r="P119" s="1">
        <v>44536.151388888888</v>
      </c>
      <c r="Q119">
        <v>190115</v>
      </c>
      <c r="R119">
        <v>587</v>
      </c>
      <c r="S119" t="b">
        <v>0</v>
      </c>
      <c r="T119" t="s">
        <v>88</v>
      </c>
      <c r="U119" t="b">
        <v>0</v>
      </c>
      <c r="V119" t="s">
        <v>89</v>
      </c>
      <c r="W119" s="1">
        <v>44536.136759259258</v>
      </c>
      <c r="X119">
        <v>122</v>
      </c>
      <c r="Y119">
        <v>21</v>
      </c>
      <c r="Z119">
        <v>0</v>
      </c>
      <c r="AA119">
        <v>21</v>
      </c>
      <c r="AB119">
        <v>0</v>
      </c>
      <c r="AC119">
        <v>3</v>
      </c>
      <c r="AD119">
        <v>7</v>
      </c>
      <c r="AE119">
        <v>0</v>
      </c>
      <c r="AF119">
        <v>0</v>
      </c>
      <c r="AG119">
        <v>0</v>
      </c>
      <c r="AH119" t="s">
        <v>109</v>
      </c>
      <c r="AI119" s="1">
        <v>44536.151388888888</v>
      </c>
      <c r="AJ119">
        <v>465</v>
      </c>
      <c r="AK119">
        <v>2</v>
      </c>
      <c r="AL119">
        <v>0</v>
      </c>
      <c r="AM119">
        <v>2</v>
      </c>
      <c r="AN119">
        <v>0</v>
      </c>
      <c r="AO119">
        <v>2</v>
      </c>
      <c r="AP119">
        <v>5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>
      <c r="A120" t="s">
        <v>389</v>
      </c>
      <c r="B120" t="s">
        <v>80</v>
      </c>
      <c r="C120" t="s">
        <v>390</v>
      </c>
      <c r="D120" t="s">
        <v>82</v>
      </c>
      <c r="E120" s="2" t="str">
        <f>HYPERLINK("capsilon://?command=openfolder&amp;siteaddress=FAM.docvelocity-na8.net&amp;folderid=FXEE477D82-742E-7442-6FDA-D429A40F715F","FX21123223")</f>
        <v>FX21123223</v>
      </c>
      <c r="F120" t="s">
        <v>19</v>
      </c>
      <c r="G120" t="s">
        <v>19</v>
      </c>
      <c r="H120" t="s">
        <v>83</v>
      </c>
      <c r="I120" t="s">
        <v>391</v>
      </c>
      <c r="J120">
        <v>128</v>
      </c>
      <c r="K120" t="s">
        <v>85</v>
      </c>
      <c r="L120" t="s">
        <v>86</v>
      </c>
      <c r="M120" t="s">
        <v>87</v>
      </c>
      <c r="N120">
        <v>1</v>
      </c>
      <c r="O120" s="1">
        <v>44534.021458333336</v>
      </c>
      <c r="P120" s="1">
        <v>44536.22583333333</v>
      </c>
      <c r="Q120">
        <v>190070</v>
      </c>
      <c r="R120">
        <v>388</v>
      </c>
      <c r="S120" t="b">
        <v>0</v>
      </c>
      <c r="T120" t="s">
        <v>88</v>
      </c>
      <c r="U120" t="b">
        <v>0</v>
      </c>
      <c r="V120" t="s">
        <v>144</v>
      </c>
      <c r="W120" s="1">
        <v>44536.22583333333</v>
      </c>
      <c r="X120">
        <v>220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128</v>
      </c>
      <c r="AE120">
        <v>111</v>
      </c>
      <c r="AF120">
        <v>0</v>
      </c>
      <c r="AG120">
        <v>6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88</v>
      </c>
      <c r="AO120" t="s">
        <v>88</v>
      </c>
      <c r="AP120" t="s">
        <v>88</v>
      </c>
      <c r="AQ120" t="s">
        <v>88</v>
      </c>
      <c r="AR120" t="s">
        <v>88</v>
      </c>
      <c r="AS120" t="s">
        <v>88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>
      <c r="A121" t="s">
        <v>392</v>
      </c>
      <c r="B121" t="s">
        <v>80</v>
      </c>
      <c r="C121" t="s">
        <v>393</v>
      </c>
      <c r="D121" t="s">
        <v>82</v>
      </c>
      <c r="E121" s="2" t="str">
        <f>HYPERLINK("capsilon://?command=openfolder&amp;siteaddress=FAM.docvelocity-na8.net&amp;folderid=FX6EC78C01-1B1E-6811-39DE-35A87C47E577","FX21123227")</f>
        <v>FX21123227</v>
      </c>
      <c r="F121" t="s">
        <v>19</v>
      </c>
      <c r="G121" t="s">
        <v>19</v>
      </c>
      <c r="H121" t="s">
        <v>83</v>
      </c>
      <c r="I121" t="s">
        <v>394</v>
      </c>
      <c r="J121">
        <v>91</v>
      </c>
      <c r="K121" t="s">
        <v>85</v>
      </c>
      <c r="L121" t="s">
        <v>86</v>
      </c>
      <c r="M121" t="s">
        <v>87</v>
      </c>
      <c r="N121">
        <v>1</v>
      </c>
      <c r="O121" s="1">
        <v>44534.028668981482</v>
      </c>
      <c r="P121" s="1">
        <v>44536.244386574072</v>
      </c>
      <c r="Q121">
        <v>190489</v>
      </c>
      <c r="R121">
        <v>949</v>
      </c>
      <c r="S121" t="b">
        <v>0</v>
      </c>
      <c r="T121" t="s">
        <v>88</v>
      </c>
      <c r="U121" t="b">
        <v>0</v>
      </c>
      <c r="V121" t="s">
        <v>163</v>
      </c>
      <c r="W121" s="1">
        <v>44536.244386574072</v>
      </c>
      <c r="X121">
        <v>760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91</v>
      </c>
      <c r="AE121">
        <v>79</v>
      </c>
      <c r="AF121">
        <v>0</v>
      </c>
      <c r="AG121">
        <v>6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>
      <c r="A122" t="s">
        <v>395</v>
      </c>
      <c r="B122" t="s">
        <v>80</v>
      </c>
      <c r="C122" t="s">
        <v>396</v>
      </c>
      <c r="D122" t="s">
        <v>82</v>
      </c>
      <c r="E122" s="2" t="str">
        <f>HYPERLINK("capsilon://?command=openfolder&amp;siteaddress=FAM.docvelocity-na8.net&amp;folderid=FX490D0213-FB96-4279-FE8C-4E6084D9FE75","FX211114209")</f>
        <v>FX211114209</v>
      </c>
      <c r="F122" t="s">
        <v>19</v>
      </c>
      <c r="G122" t="s">
        <v>19</v>
      </c>
      <c r="H122" t="s">
        <v>83</v>
      </c>
      <c r="I122" t="s">
        <v>397</v>
      </c>
      <c r="J122">
        <v>71</v>
      </c>
      <c r="K122" t="s">
        <v>85</v>
      </c>
      <c r="L122" t="s">
        <v>86</v>
      </c>
      <c r="M122" t="s">
        <v>87</v>
      </c>
      <c r="N122">
        <v>2</v>
      </c>
      <c r="O122" s="1">
        <v>44534.095648148148</v>
      </c>
      <c r="P122" s="1">
        <v>44536.15185185185</v>
      </c>
      <c r="Q122">
        <v>177088</v>
      </c>
      <c r="R122">
        <v>568</v>
      </c>
      <c r="S122" t="b">
        <v>0</v>
      </c>
      <c r="T122" t="s">
        <v>88</v>
      </c>
      <c r="U122" t="b">
        <v>0</v>
      </c>
      <c r="V122" t="s">
        <v>89</v>
      </c>
      <c r="W122" s="1">
        <v>44536.140983796293</v>
      </c>
      <c r="X122">
        <v>256</v>
      </c>
      <c r="Y122">
        <v>59</v>
      </c>
      <c r="Z122">
        <v>0</v>
      </c>
      <c r="AA122">
        <v>59</v>
      </c>
      <c r="AB122">
        <v>0</v>
      </c>
      <c r="AC122">
        <v>16</v>
      </c>
      <c r="AD122">
        <v>12</v>
      </c>
      <c r="AE122">
        <v>0</v>
      </c>
      <c r="AF122">
        <v>0</v>
      </c>
      <c r="AG122">
        <v>0</v>
      </c>
      <c r="AH122" t="s">
        <v>90</v>
      </c>
      <c r="AI122" s="1">
        <v>44536.15185185185</v>
      </c>
      <c r="AJ122">
        <v>312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12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>
      <c r="A123" t="s">
        <v>398</v>
      </c>
      <c r="B123" t="s">
        <v>80</v>
      </c>
      <c r="C123" t="s">
        <v>399</v>
      </c>
      <c r="D123" t="s">
        <v>82</v>
      </c>
      <c r="E123" s="2" t="str">
        <f>HYPERLINK("capsilon://?command=openfolder&amp;siteaddress=FAM.docvelocity-na8.net&amp;folderid=FXC0E18413-C2ED-A4DA-561C-8E116C4DECE6","FX21124094")</f>
        <v>FX21124094</v>
      </c>
      <c r="F123" t="s">
        <v>19</v>
      </c>
      <c r="G123" t="s">
        <v>19</v>
      </c>
      <c r="H123" t="s">
        <v>83</v>
      </c>
      <c r="I123" t="s">
        <v>400</v>
      </c>
      <c r="J123">
        <v>198</v>
      </c>
      <c r="K123" t="s">
        <v>85</v>
      </c>
      <c r="L123" t="s">
        <v>86</v>
      </c>
      <c r="M123" t="s">
        <v>87</v>
      </c>
      <c r="N123">
        <v>1</v>
      </c>
      <c r="O123" s="1">
        <v>44534.096412037034</v>
      </c>
      <c r="P123" s="1">
        <v>44536.245891203704</v>
      </c>
      <c r="Q123">
        <v>185202</v>
      </c>
      <c r="R123">
        <v>513</v>
      </c>
      <c r="S123" t="b">
        <v>0</v>
      </c>
      <c r="T123" t="s">
        <v>88</v>
      </c>
      <c r="U123" t="b">
        <v>0</v>
      </c>
      <c r="V123" t="s">
        <v>144</v>
      </c>
      <c r="W123" s="1">
        <v>44536.245891203704</v>
      </c>
      <c r="X123">
        <v>287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198</v>
      </c>
      <c r="AE123">
        <v>174</v>
      </c>
      <c r="AF123">
        <v>0</v>
      </c>
      <c r="AG123">
        <v>6</v>
      </c>
      <c r="AH123" t="s">
        <v>88</v>
      </c>
      <c r="AI123" t="s">
        <v>88</v>
      </c>
      <c r="AJ123" t="s">
        <v>88</v>
      </c>
      <c r="AK123" t="s">
        <v>88</v>
      </c>
      <c r="AL123" t="s">
        <v>88</v>
      </c>
      <c r="AM123" t="s">
        <v>88</v>
      </c>
      <c r="AN123" t="s">
        <v>88</v>
      </c>
      <c r="AO123" t="s">
        <v>88</v>
      </c>
      <c r="AP123" t="s">
        <v>88</v>
      </c>
      <c r="AQ123" t="s">
        <v>88</v>
      </c>
      <c r="AR123" t="s">
        <v>88</v>
      </c>
      <c r="AS123" t="s">
        <v>88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>
      <c r="A124" t="s">
        <v>401</v>
      </c>
      <c r="B124" t="s">
        <v>80</v>
      </c>
      <c r="C124" t="s">
        <v>402</v>
      </c>
      <c r="D124" t="s">
        <v>82</v>
      </c>
      <c r="E124" s="2" t="str">
        <f>HYPERLINK("capsilon://?command=openfolder&amp;siteaddress=FAM.docvelocity-na8.net&amp;folderid=FXE44309CB-5CC8-8498-CF54-CAB10D44C7EA","FX211112435")</f>
        <v>FX211112435</v>
      </c>
      <c r="F124" t="s">
        <v>19</v>
      </c>
      <c r="G124" t="s">
        <v>19</v>
      </c>
      <c r="H124" t="s">
        <v>83</v>
      </c>
      <c r="I124" t="s">
        <v>403</v>
      </c>
      <c r="J124">
        <v>136</v>
      </c>
      <c r="K124" t="s">
        <v>85</v>
      </c>
      <c r="L124" t="s">
        <v>86</v>
      </c>
      <c r="M124" t="s">
        <v>87</v>
      </c>
      <c r="N124">
        <v>1</v>
      </c>
      <c r="O124" s="1">
        <v>44535.496249999997</v>
      </c>
      <c r="P124" s="1">
        <v>44536.247766203705</v>
      </c>
      <c r="Q124">
        <v>64478</v>
      </c>
      <c r="R124">
        <v>453</v>
      </c>
      <c r="S124" t="b">
        <v>0</v>
      </c>
      <c r="T124" t="s">
        <v>88</v>
      </c>
      <c r="U124" t="b">
        <v>0</v>
      </c>
      <c r="V124" t="s">
        <v>144</v>
      </c>
      <c r="W124" s="1">
        <v>44536.247766203705</v>
      </c>
      <c r="X124">
        <v>161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136</v>
      </c>
      <c r="AE124">
        <v>124</v>
      </c>
      <c r="AF124">
        <v>0</v>
      </c>
      <c r="AG124">
        <v>4</v>
      </c>
      <c r="AH124" t="s">
        <v>88</v>
      </c>
      <c r="AI124" t="s">
        <v>88</v>
      </c>
      <c r="AJ124" t="s">
        <v>88</v>
      </c>
      <c r="AK124" t="s">
        <v>88</v>
      </c>
      <c r="AL124" t="s">
        <v>88</v>
      </c>
      <c r="AM124" t="s">
        <v>88</v>
      </c>
      <c r="AN124" t="s">
        <v>88</v>
      </c>
      <c r="AO124" t="s">
        <v>88</v>
      </c>
      <c r="AP124" t="s">
        <v>88</v>
      </c>
      <c r="AQ124" t="s">
        <v>88</v>
      </c>
      <c r="AR124" t="s">
        <v>88</v>
      </c>
      <c r="AS124" t="s">
        <v>88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>
      <c r="A125" t="s">
        <v>404</v>
      </c>
      <c r="B125" t="s">
        <v>80</v>
      </c>
      <c r="C125" t="s">
        <v>405</v>
      </c>
      <c r="D125" t="s">
        <v>82</v>
      </c>
      <c r="E125" s="2" t="str">
        <f>HYPERLINK("capsilon://?command=openfolder&amp;siteaddress=FAM.docvelocity-na8.net&amp;folderid=FX11F4896C-D3D3-FF2B-3137-AC4D2A882B9B","FX211012727")</f>
        <v>FX211012727</v>
      </c>
      <c r="F125" t="s">
        <v>19</v>
      </c>
      <c r="G125" t="s">
        <v>19</v>
      </c>
      <c r="H125" t="s">
        <v>83</v>
      </c>
      <c r="I125" t="s">
        <v>406</v>
      </c>
      <c r="J125">
        <v>56</v>
      </c>
      <c r="K125" t="s">
        <v>85</v>
      </c>
      <c r="L125" t="s">
        <v>86</v>
      </c>
      <c r="M125" t="s">
        <v>87</v>
      </c>
      <c r="N125">
        <v>2</v>
      </c>
      <c r="O125" s="1">
        <v>44535.575532407405</v>
      </c>
      <c r="P125" s="1">
        <v>44536.153935185182</v>
      </c>
      <c r="Q125">
        <v>49526</v>
      </c>
      <c r="R125">
        <v>448</v>
      </c>
      <c r="S125" t="b">
        <v>0</v>
      </c>
      <c r="T125" t="s">
        <v>88</v>
      </c>
      <c r="U125" t="b">
        <v>0</v>
      </c>
      <c r="V125" t="s">
        <v>89</v>
      </c>
      <c r="W125" s="1">
        <v>44536.146620370368</v>
      </c>
      <c r="X125">
        <v>261</v>
      </c>
      <c r="Y125">
        <v>42</v>
      </c>
      <c r="Z125">
        <v>0</v>
      </c>
      <c r="AA125">
        <v>42</v>
      </c>
      <c r="AB125">
        <v>0</v>
      </c>
      <c r="AC125">
        <v>5</v>
      </c>
      <c r="AD125">
        <v>14</v>
      </c>
      <c r="AE125">
        <v>0</v>
      </c>
      <c r="AF125">
        <v>0</v>
      </c>
      <c r="AG125">
        <v>0</v>
      </c>
      <c r="AH125" t="s">
        <v>90</v>
      </c>
      <c r="AI125" s="1">
        <v>44536.153935185182</v>
      </c>
      <c r="AJ125">
        <v>179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14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>
      <c r="A126" t="s">
        <v>407</v>
      </c>
      <c r="B126" t="s">
        <v>80</v>
      </c>
      <c r="C126" t="s">
        <v>405</v>
      </c>
      <c r="D126" t="s">
        <v>82</v>
      </c>
      <c r="E126" s="2" t="str">
        <f>HYPERLINK("capsilon://?command=openfolder&amp;siteaddress=FAM.docvelocity-na8.net&amp;folderid=FX11F4896C-D3D3-FF2B-3137-AC4D2A882B9B","FX211012727")</f>
        <v>FX211012727</v>
      </c>
      <c r="F126" t="s">
        <v>19</v>
      </c>
      <c r="G126" t="s">
        <v>19</v>
      </c>
      <c r="H126" t="s">
        <v>83</v>
      </c>
      <c r="I126" t="s">
        <v>408</v>
      </c>
      <c r="J126">
        <v>115</v>
      </c>
      <c r="K126" t="s">
        <v>85</v>
      </c>
      <c r="L126" t="s">
        <v>86</v>
      </c>
      <c r="M126" t="s">
        <v>87</v>
      </c>
      <c r="N126">
        <v>1</v>
      </c>
      <c r="O126" s="1">
        <v>44535.577326388891</v>
      </c>
      <c r="P126" s="1">
        <v>44536.249675925923</v>
      </c>
      <c r="Q126">
        <v>57792</v>
      </c>
      <c r="R126">
        <v>299</v>
      </c>
      <c r="S126" t="b">
        <v>0</v>
      </c>
      <c r="T126" t="s">
        <v>88</v>
      </c>
      <c r="U126" t="b">
        <v>0</v>
      </c>
      <c r="V126" t="s">
        <v>144</v>
      </c>
      <c r="W126" s="1">
        <v>44536.249675925923</v>
      </c>
      <c r="X126">
        <v>107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115</v>
      </c>
      <c r="AE126">
        <v>105</v>
      </c>
      <c r="AF126">
        <v>0</v>
      </c>
      <c r="AG126">
        <v>3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>
      <c r="A127" t="s">
        <v>409</v>
      </c>
      <c r="B127" t="s">
        <v>80</v>
      </c>
      <c r="C127" t="s">
        <v>410</v>
      </c>
      <c r="D127" t="s">
        <v>82</v>
      </c>
      <c r="E127" s="2" t="str">
        <f>HYPERLINK("capsilon://?command=openfolder&amp;siteaddress=FAM.docvelocity-na8.net&amp;folderid=FX0644A154-DB4E-C302-04FF-CA81732EC99E","FX211012718")</f>
        <v>FX211012718</v>
      </c>
      <c r="F127" t="s">
        <v>19</v>
      </c>
      <c r="G127" t="s">
        <v>19</v>
      </c>
      <c r="H127" t="s">
        <v>83</v>
      </c>
      <c r="I127" t="s">
        <v>411</v>
      </c>
      <c r="J127">
        <v>83</v>
      </c>
      <c r="K127" t="s">
        <v>85</v>
      </c>
      <c r="L127" t="s">
        <v>86</v>
      </c>
      <c r="M127" t="s">
        <v>87</v>
      </c>
      <c r="N127">
        <v>1</v>
      </c>
      <c r="O127" s="1">
        <v>44535.638298611113</v>
      </c>
      <c r="P127" s="1">
        <v>44536.250659722224</v>
      </c>
      <c r="Q127">
        <v>52753</v>
      </c>
      <c r="R127">
        <v>155</v>
      </c>
      <c r="S127" t="b">
        <v>0</v>
      </c>
      <c r="T127" t="s">
        <v>88</v>
      </c>
      <c r="U127" t="b">
        <v>0</v>
      </c>
      <c r="V127" t="s">
        <v>144</v>
      </c>
      <c r="W127" s="1">
        <v>44536.250659722224</v>
      </c>
      <c r="X127">
        <v>71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83</v>
      </c>
      <c r="AE127">
        <v>78</v>
      </c>
      <c r="AF127">
        <v>0</v>
      </c>
      <c r="AG127">
        <v>2</v>
      </c>
      <c r="AH127" t="s">
        <v>88</v>
      </c>
      <c r="AI127" t="s">
        <v>88</v>
      </c>
      <c r="AJ127" t="s">
        <v>88</v>
      </c>
      <c r="AK127" t="s">
        <v>88</v>
      </c>
      <c r="AL127" t="s">
        <v>88</v>
      </c>
      <c r="AM127" t="s">
        <v>88</v>
      </c>
      <c r="AN127" t="s">
        <v>88</v>
      </c>
      <c r="AO127" t="s">
        <v>88</v>
      </c>
      <c r="AP127" t="s">
        <v>88</v>
      </c>
      <c r="AQ127" t="s">
        <v>88</v>
      </c>
      <c r="AR127" t="s">
        <v>88</v>
      </c>
      <c r="AS127" t="s">
        <v>88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>
      <c r="A128" t="s">
        <v>412</v>
      </c>
      <c r="B128" t="s">
        <v>80</v>
      </c>
      <c r="C128" t="s">
        <v>413</v>
      </c>
      <c r="D128" t="s">
        <v>82</v>
      </c>
      <c r="E128" s="2" t="str">
        <f>HYPERLINK("capsilon://?command=openfolder&amp;siteaddress=FAM.docvelocity-na8.net&amp;folderid=FX074B34D2-A169-4A58-28F7-38414CF29C5D","FX211268")</f>
        <v>FX211268</v>
      </c>
      <c r="F128" t="s">
        <v>19</v>
      </c>
      <c r="G128" t="s">
        <v>19</v>
      </c>
      <c r="H128" t="s">
        <v>83</v>
      </c>
      <c r="I128" t="s">
        <v>414</v>
      </c>
      <c r="J128">
        <v>35</v>
      </c>
      <c r="K128" t="s">
        <v>85</v>
      </c>
      <c r="L128" t="s">
        <v>86</v>
      </c>
      <c r="M128" t="s">
        <v>87</v>
      </c>
      <c r="N128">
        <v>1</v>
      </c>
      <c r="O128" s="1">
        <v>44535.924664351849</v>
      </c>
      <c r="P128" s="1">
        <v>44536.253252314818</v>
      </c>
      <c r="Q128">
        <v>27979</v>
      </c>
      <c r="R128">
        <v>411</v>
      </c>
      <c r="S128" t="b">
        <v>0</v>
      </c>
      <c r="T128" t="s">
        <v>88</v>
      </c>
      <c r="U128" t="b">
        <v>0</v>
      </c>
      <c r="V128" t="s">
        <v>144</v>
      </c>
      <c r="W128" s="1">
        <v>44536.253252314818</v>
      </c>
      <c r="X128">
        <v>223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35</v>
      </c>
      <c r="AE128">
        <v>30</v>
      </c>
      <c r="AF128">
        <v>0</v>
      </c>
      <c r="AG128">
        <v>5</v>
      </c>
      <c r="AH128" t="s">
        <v>88</v>
      </c>
      <c r="AI128" t="s">
        <v>88</v>
      </c>
      <c r="AJ128" t="s">
        <v>88</v>
      </c>
      <c r="AK128" t="s">
        <v>88</v>
      </c>
      <c r="AL128" t="s">
        <v>88</v>
      </c>
      <c r="AM128" t="s">
        <v>88</v>
      </c>
      <c r="AN128" t="s">
        <v>88</v>
      </c>
      <c r="AO128" t="s">
        <v>88</v>
      </c>
      <c r="AP128" t="s">
        <v>88</v>
      </c>
      <c r="AQ128" t="s">
        <v>88</v>
      </c>
      <c r="AR128" t="s">
        <v>88</v>
      </c>
      <c r="AS128" t="s">
        <v>88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>
      <c r="A129" t="s">
        <v>415</v>
      </c>
      <c r="B129" t="s">
        <v>80</v>
      </c>
      <c r="C129" t="s">
        <v>102</v>
      </c>
      <c r="D129" t="s">
        <v>82</v>
      </c>
      <c r="E129" s="2" t="str">
        <f>HYPERLINK("capsilon://?command=openfolder&amp;siteaddress=FAM.docvelocity-na8.net&amp;folderid=FXCBBB1A11-D8E0-3FBD-B123-3743C6427AF9","FX21122629")</f>
        <v>FX21122629</v>
      </c>
      <c r="F129" t="s">
        <v>19</v>
      </c>
      <c r="G129" t="s">
        <v>19</v>
      </c>
      <c r="H129" t="s">
        <v>83</v>
      </c>
      <c r="I129" t="s">
        <v>416</v>
      </c>
      <c r="J129">
        <v>377</v>
      </c>
      <c r="K129" t="s">
        <v>85</v>
      </c>
      <c r="L129" t="s">
        <v>86</v>
      </c>
      <c r="M129" t="s">
        <v>87</v>
      </c>
      <c r="N129">
        <v>1</v>
      </c>
      <c r="O129" s="1">
        <v>44535.99359953704</v>
      </c>
      <c r="P129" s="1">
        <v>44536.257962962962</v>
      </c>
      <c r="Q129">
        <v>22286</v>
      </c>
      <c r="R129">
        <v>555</v>
      </c>
      <c r="S129" t="b">
        <v>0</v>
      </c>
      <c r="T129" t="s">
        <v>88</v>
      </c>
      <c r="U129" t="b">
        <v>0</v>
      </c>
      <c r="V129" t="s">
        <v>144</v>
      </c>
      <c r="W129" s="1">
        <v>44536.257962962962</v>
      </c>
      <c r="X129">
        <v>374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377</v>
      </c>
      <c r="AE129">
        <v>325</v>
      </c>
      <c r="AF129">
        <v>0</v>
      </c>
      <c r="AG129">
        <v>10</v>
      </c>
      <c r="AH129" t="s">
        <v>88</v>
      </c>
      <c r="AI129" t="s">
        <v>88</v>
      </c>
      <c r="AJ129" t="s">
        <v>88</v>
      </c>
      <c r="AK129" t="s">
        <v>88</v>
      </c>
      <c r="AL129" t="s">
        <v>88</v>
      </c>
      <c r="AM129" t="s">
        <v>88</v>
      </c>
      <c r="AN129" t="s">
        <v>88</v>
      </c>
      <c r="AO129" t="s">
        <v>88</v>
      </c>
      <c r="AP129" t="s">
        <v>88</v>
      </c>
      <c r="AQ129" t="s">
        <v>88</v>
      </c>
      <c r="AR129" t="s">
        <v>88</v>
      </c>
      <c r="AS129" t="s">
        <v>88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>
      <c r="A130" t="s">
        <v>417</v>
      </c>
      <c r="B130" t="s">
        <v>80</v>
      </c>
      <c r="C130" t="s">
        <v>359</v>
      </c>
      <c r="D130" t="s">
        <v>82</v>
      </c>
      <c r="E130" s="2" t="str">
        <f>HYPERLINK("capsilon://?command=openfolder&amp;siteaddress=FAM.docvelocity-na8.net&amp;folderid=FXC79F4955-7EB2-BC6C-5580-DF83C83AFA52","FX211114413")</f>
        <v>FX211114413</v>
      </c>
      <c r="F130" t="s">
        <v>19</v>
      </c>
      <c r="G130" t="s">
        <v>19</v>
      </c>
      <c r="H130" t="s">
        <v>83</v>
      </c>
      <c r="I130" t="s">
        <v>360</v>
      </c>
      <c r="J130">
        <v>1256</v>
      </c>
      <c r="K130" t="s">
        <v>85</v>
      </c>
      <c r="L130" t="s">
        <v>86</v>
      </c>
      <c r="M130" t="s">
        <v>87</v>
      </c>
      <c r="N130">
        <v>2</v>
      </c>
      <c r="O130" s="1">
        <v>44536.182129629633</v>
      </c>
      <c r="P130" s="1">
        <v>44536.378993055558</v>
      </c>
      <c r="Q130">
        <v>993</v>
      </c>
      <c r="R130">
        <v>16016</v>
      </c>
      <c r="S130" t="b">
        <v>0</v>
      </c>
      <c r="T130" t="s">
        <v>88</v>
      </c>
      <c r="U130" t="b">
        <v>1</v>
      </c>
      <c r="V130" t="s">
        <v>94</v>
      </c>
      <c r="W130" s="1">
        <v>44536.297071759262</v>
      </c>
      <c r="X130">
        <v>9891</v>
      </c>
      <c r="Y130">
        <v>852</v>
      </c>
      <c r="Z130">
        <v>0</v>
      </c>
      <c r="AA130">
        <v>852</v>
      </c>
      <c r="AB130">
        <v>569</v>
      </c>
      <c r="AC130">
        <v>513</v>
      </c>
      <c r="AD130">
        <v>404</v>
      </c>
      <c r="AE130">
        <v>0</v>
      </c>
      <c r="AF130">
        <v>0</v>
      </c>
      <c r="AG130">
        <v>0</v>
      </c>
      <c r="AH130" t="s">
        <v>90</v>
      </c>
      <c r="AI130" s="1">
        <v>44536.378993055558</v>
      </c>
      <c r="AJ130">
        <v>137</v>
      </c>
      <c r="AK130">
        <v>0</v>
      </c>
      <c r="AL130">
        <v>0</v>
      </c>
      <c r="AM130">
        <v>0</v>
      </c>
      <c r="AN130">
        <v>332</v>
      </c>
      <c r="AO130">
        <v>0</v>
      </c>
      <c r="AP130">
        <v>404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>
      <c r="A131" t="s">
        <v>418</v>
      </c>
      <c r="B131" t="s">
        <v>80</v>
      </c>
      <c r="C131" t="s">
        <v>370</v>
      </c>
      <c r="D131" t="s">
        <v>82</v>
      </c>
      <c r="E131" s="2" t="str">
        <f>HYPERLINK("capsilon://?command=openfolder&amp;siteaddress=FAM.docvelocity-na8.net&amp;folderid=FXF23F87B7-8089-866C-3626-284319FA0E35","FX211115040")</f>
        <v>FX211115040</v>
      </c>
      <c r="F131" t="s">
        <v>19</v>
      </c>
      <c r="G131" t="s">
        <v>19</v>
      </c>
      <c r="H131" t="s">
        <v>83</v>
      </c>
      <c r="I131" t="s">
        <v>371</v>
      </c>
      <c r="J131">
        <v>836</v>
      </c>
      <c r="K131" t="s">
        <v>85</v>
      </c>
      <c r="L131" t="s">
        <v>86</v>
      </c>
      <c r="M131" t="s">
        <v>87</v>
      </c>
      <c r="N131">
        <v>2</v>
      </c>
      <c r="O131" s="1">
        <v>44536.217870370368</v>
      </c>
      <c r="P131" s="1">
        <v>44536.347604166665</v>
      </c>
      <c r="Q131">
        <v>3819</v>
      </c>
      <c r="R131">
        <v>7390</v>
      </c>
      <c r="S131" t="b">
        <v>0</v>
      </c>
      <c r="T131" t="s">
        <v>88</v>
      </c>
      <c r="U131" t="b">
        <v>1</v>
      </c>
      <c r="V131" t="s">
        <v>89</v>
      </c>
      <c r="W131" s="1">
        <v>44536.291620370372</v>
      </c>
      <c r="X131">
        <v>3965</v>
      </c>
      <c r="Y131">
        <v>566</v>
      </c>
      <c r="Z131">
        <v>0</v>
      </c>
      <c r="AA131">
        <v>566</v>
      </c>
      <c r="AB131">
        <v>126</v>
      </c>
      <c r="AC131">
        <v>171</v>
      </c>
      <c r="AD131">
        <v>270</v>
      </c>
      <c r="AE131">
        <v>0</v>
      </c>
      <c r="AF131">
        <v>0</v>
      </c>
      <c r="AG131">
        <v>0</v>
      </c>
      <c r="AH131" t="s">
        <v>109</v>
      </c>
      <c r="AI131" s="1">
        <v>44536.347604166665</v>
      </c>
      <c r="AJ131">
        <v>2480</v>
      </c>
      <c r="AK131">
        <v>8</v>
      </c>
      <c r="AL131">
        <v>0</v>
      </c>
      <c r="AM131">
        <v>8</v>
      </c>
      <c r="AN131">
        <v>126</v>
      </c>
      <c r="AO131">
        <v>7</v>
      </c>
      <c r="AP131">
        <v>262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>
      <c r="A132" t="s">
        <v>419</v>
      </c>
      <c r="B132" t="s">
        <v>80</v>
      </c>
      <c r="C132" t="s">
        <v>380</v>
      </c>
      <c r="D132" t="s">
        <v>82</v>
      </c>
      <c r="E132" s="2" t="str">
        <f>HYPERLINK("capsilon://?command=openfolder&amp;siteaddress=FAM.docvelocity-na8.net&amp;folderid=FX72567A1D-41F5-9D04-50B3-01C9557060FB","FX21123633")</f>
        <v>FX21123633</v>
      </c>
      <c r="F132" t="s">
        <v>19</v>
      </c>
      <c r="G132" t="s">
        <v>19</v>
      </c>
      <c r="H132" t="s">
        <v>83</v>
      </c>
      <c r="I132" t="s">
        <v>381</v>
      </c>
      <c r="J132">
        <v>284</v>
      </c>
      <c r="K132" t="s">
        <v>85</v>
      </c>
      <c r="L132" t="s">
        <v>86</v>
      </c>
      <c r="M132" t="s">
        <v>87</v>
      </c>
      <c r="N132">
        <v>2</v>
      </c>
      <c r="O132" s="1">
        <v>44536.222708333335</v>
      </c>
      <c r="P132" s="1">
        <v>44536.3049537037</v>
      </c>
      <c r="Q132">
        <v>3393</v>
      </c>
      <c r="R132">
        <v>3713</v>
      </c>
      <c r="S132" t="b">
        <v>0</v>
      </c>
      <c r="T132" t="s">
        <v>88</v>
      </c>
      <c r="U132" t="b">
        <v>1</v>
      </c>
      <c r="V132" t="s">
        <v>108</v>
      </c>
      <c r="W132" s="1">
        <v>44536.278275462966</v>
      </c>
      <c r="X132">
        <v>2391</v>
      </c>
      <c r="Y132">
        <v>256</v>
      </c>
      <c r="Z132">
        <v>0</v>
      </c>
      <c r="AA132">
        <v>256</v>
      </c>
      <c r="AB132">
        <v>0</v>
      </c>
      <c r="AC132">
        <v>77</v>
      </c>
      <c r="AD132">
        <v>28</v>
      </c>
      <c r="AE132">
        <v>0</v>
      </c>
      <c r="AF132">
        <v>0</v>
      </c>
      <c r="AG132">
        <v>0</v>
      </c>
      <c r="AH132" t="s">
        <v>109</v>
      </c>
      <c r="AI132" s="1">
        <v>44536.3049537037</v>
      </c>
      <c r="AJ132">
        <v>1255</v>
      </c>
      <c r="AK132">
        <v>4</v>
      </c>
      <c r="AL132">
        <v>0</v>
      </c>
      <c r="AM132">
        <v>4</v>
      </c>
      <c r="AN132">
        <v>0</v>
      </c>
      <c r="AO132">
        <v>4</v>
      </c>
      <c r="AP132">
        <v>24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>
      <c r="A133" t="s">
        <v>420</v>
      </c>
      <c r="B133" t="s">
        <v>80</v>
      </c>
      <c r="C133" t="s">
        <v>383</v>
      </c>
      <c r="D133" t="s">
        <v>82</v>
      </c>
      <c r="E133" s="2" t="str">
        <f>HYPERLINK("capsilon://?command=openfolder&amp;siteaddress=FAM.docvelocity-na8.net&amp;folderid=FXFE6C37F3-1B74-14FF-1922-D63909903AAC","FX21124025")</f>
        <v>FX21124025</v>
      </c>
      <c r="F133" t="s">
        <v>19</v>
      </c>
      <c r="G133" t="s">
        <v>19</v>
      </c>
      <c r="H133" t="s">
        <v>83</v>
      </c>
      <c r="I133" t="s">
        <v>384</v>
      </c>
      <c r="J133">
        <v>369</v>
      </c>
      <c r="K133" t="s">
        <v>85</v>
      </c>
      <c r="L133" t="s">
        <v>86</v>
      </c>
      <c r="M133" t="s">
        <v>87</v>
      </c>
      <c r="N133">
        <v>2</v>
      </c>
      <c r="O133" s="1">
        <v>44536.224270833336</v>
      </c>
      <c r="P133" s="1">
        <v>44536.256423611114</v>
      </c>
      <c r="Q133">
        <v>1174</v>
      </c>
      <c r="R133">
        <v>1604</v>
      </c>
      <c r="S133" t="b">
        <v>0</v>
      </c>
      <c r="T133" t="s">
        <v>88</v>
      </c>
      <c r="U133" t="b">
        <v>1</v>
      </c>
      <c r="V133" t="s">
        <v>144</v>
      </c>
      <c r="W133" s="1">
        <v>44536.242268518516</v>
      </c>
      <c r="X133">
        <v>501</v>
      </c>
      <c r="Y133">
        <v>296</v>
      </c>
      <c r="Z133">
        <v>0</v>
      </c>
      <c r="AA133">
        <v>296</v>
      </c>
      <c r="AB133">
        <v>0</v>
      </c>
      <c r="AC133">
        <v>46</v>
      </c>
      <c r="AD133">
        <v>73</v>
      </c>
      <c r="AE133">
        <v>0</v>
      </c>
      <c r="AF133">
        <v>0</v>
      </c>
      <c r="AG133">
        <v>0</v>
      </c>
      <c r="AH133" t="s">
        <v>95</v>
      </c>
      <c r="AI133" s="1">
        <v>44536.256423611114</v>
      </c>
      <c r="AJ133">
        <v>1094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73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>
      <c r="A134" t="s">
        <v>421</v>
      </c>
      <c r="B134" t="s">
        <v>80</v>
      </c>
      <c r="C134" t="s">
        <v>390</v>
      </c>
      <c r="D134" t="s">
        <v>82</v>
      </c>
      <c r="E134" s="2" t="str">
        <f>HYPERLINK("capsilon://?command=openfolder&amp;siteaddress=FAM.docvelocity-na8.net&amp;folderid=FXEE477D82-742E-7442-6FDA-D429A40F715F","FX21123223")</f>
        <v>FX21123223</v>
      </c>
      <c r="F134" t="s">
        <v>19</v>
      </c>
      <c r="G134" t="s">
        <v>19</v>
      </c>
      <c r="H134" t="s">
        <v>83</v>
      </c>
      <c r="I134" t="s">
        <v>391</v>
      </c>
      <c r="J134">
        <v>263</v>
      </c>
      <c r="K134" t="s">
        <v>85</v>
      </c>
      <c r="L134" t="s">
        <v>86</v>
      </c>
      <c r="M134" t="s">
        <v>87</v>
      </c>
      <c r="N134">
        <v>2</v>
      </c>
      <c r="O134" s="1">
        <v>44536.227569444447</v>
      </c>
      <c r="P134" s="1">
        <v>44536.379189814812</v>
      </c>
      <c r="Q134">
        <v>5660</v>
      </c>
      <c r="R134">
        <v>7440</v>
      </c>
      <c r="S134" t="b">
        <v>0</v>
      </c>
      <c r="T134" t="s">
        <v>88</v>
      </c>
      <c r="U134" t="b">
        <v>1</v>
      </c>
      <c r="V134" t="s">
        <v>108</v>
      </c>
      <c r="W134" s="1">
        <v>44536.317060185182</v>
      </c>
      <c r="X134">
        <v>3347</v>
      </c>
      <c r="Y134">
        <v>364</v>
      </c>
      <c r="Z134">
        <v>0</v>
      </c>
      <c r="AA134">
        <v>364</v>
      </c>
      <c r="AB134">
        <v>0</v>
      </c>
      <c r="AC134">
        <v>249</v>
      </c>
      <c r="AD134">
        <v>-101</v>
      </c>
      <c r="AE134">
        <v>0</v>
      </c>
      <c r="AF134">
        <v>0</v>
      </c>
      <c r="AG134">
        <v>0</v>
      </c>
      <c r="AH134" t="s">
        <v>100</v>
      </c>
      <c r="AI134" s="1">
        <v>44536.379189814812</v>
      </c>
      <c r="AJ134">
        <v>3954</v>
      </c>
      <c r="AK134">
        <v>8</v>
      </c>
      <c r="AL134">
        <v>0</v>
      </c>
      <c r="AM134">
        <v>8</v>
      </c>
      <c r="AN134">
        <v>0</v>
      </c>
      <c r="AO134">
        <v>8</v>
      </c>
      <c r="AP134">
        <v>-109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>
      <c r="A135" t="s">
        <v>422</v>
      </c>
      <c r="B135" t="s">
        <v>80</v>
      </c>
      <c r="C135" t="s">
        <v>393</v>
      </c>
      <c r="D135" t="s">
        <v>82</v>
      </c>
      <c r="E135" s="2" t="str">
        <f>HYPERLINK("capsilon://?command=openfolder&amp;siteaddress=FAM.docvelocity-na8.net&amp;folderid=FX6EC78C01-1B1E-6811-39DE-35A87C47E577","FX21123227")</f>
        <v>FX21123227</v>
      </c>
      <c r="F135" t="s">
        <v>19</v>
      </c>
      <c r="G135" t="s">
        <v>19</v>
      </c>
      <c r="H135" t="s">
        <v>83</v>
      </c>
      <c r="I135" t="s">
        <v>394</v>
      </c>
      <c r="J135">
        <v>263</v>
      </c>
      <c r="K135" t="s">
        <v>85</v>
      </c>
      <c r="L135" t="s">
        <v>86</v>
      </c>
      <c r="M135" t="s">
        <v>87</v>
      </c>
      <c r="N135">
        <v>2</v>
      </c>
      <c r="O135" s="1">
        <v>44536.246099537035</v>
      </c>
      <c r="P135" s="1">
        <v>44536.373692129629</v>
      </c>
      <c r="Q135">
        <v>5039</v>
      </c>
      <c r="R135">
        <v>5985</v>
      </c>
      <c r="S135" t="b">
        <v>0</v>
      </c>
      <c r="T135" t="s">
        <v>88</v>
      </c>
      <c r="U135" t="b">
        <v>1</v>
      </c>
      <c r="V135" t="s">
        <v>89</v>
      </c>
      <c r="W135" s="1">
        <v>44536.333333333336</v>
      </c>
      <c r="X135">
        <v>3604</v>
      </c>
      <c r="Y135">
        <v>353</v>
      </c>
      <c r="Z135">
        <v>0</v>
      </c>
      <c r="AA135">
        <v>353</v>
      </c>
      <c r="AB135">
        <v>0</v>
      </c>
      <c r="AC135">
        <v>243</v>
      </c>
      <c r="AD135">
        <v>-90</v>
      </c>
      <c r="AE135">
        <v>0</v>
      </c>
      <c r="AF135">
        <v>0</v>
      </c>
      <c r="AG135">
        <v>0</v>
      </c>
      <c r="AH135" t="s">
        <v>95</v>
      </c>
      <c r="AI135" s="1">
        <v>44536.373692129629</v>
      </c>
      <c r="AJ135">
        <v>2346</v>
      </c>
      <c r="AK135">
        <v>6</v>
      </c>
      <c r="AL135">
        <v>0</v>
      </c>
      <c r="AM135">
        <v>6</v>
      </c>
      <c r="AN135">
        <v>0</v>
      </c>
      <c r="AO135">
        <v>7</v>
      </c>
      <c r="AP135">
        <v>-96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>
      <c r="A136" t="s">
        <v>423</v>
      </c>
      <c r="B136" t="s">
        <v>80</v>
      </c>
      <c r="C136" t="s">
        <v>399</v>
      </c>
      <c r="D136" t="s">
        <v>82</v>
      </c>
      <c r="E136" s="2" t="str">
        <f>HYPERLINK("capsilon://?command=openfolder&amp;siteaddress=FAM.docvelocity-na8.net&amp;folderid=FXC0E18413-C2ED-A4DA-561C-8E116C4DECE6","FX21124094")</f>
        <v>FX21124094</v>
      </c>
      <c r="F136" t="s">
        <v>19</v>
      </c>
      <c r="G136" t="s">
        <v>19</v>
      </c>
      <c r="H136" t="s">
        <v>83</v>
      </c>
      <c r="I136" t="s">
        <v>400</v>
      </c>
      <c r="J136">
        <v>328</v>
      </c>
      <c r="K136" t="s">
        <v>85</v>
      </c>
      <c r="L136" t="s">
        <v>86</v>
      </c>
      <c r="M136" t="s">
        <v>87</v>
      </c>
      <c r="N136">
        <v>2</v>
      </c>
      <c r="O136" s="1">
        <v>44536.247557870367</v>
      </c>
      <c r="P136" s="1">
        <v>44536.365543981483</v>
      </c>
      <c r="Q136">
        <v>4911</v>
      </c>
      <c r="R136">
        <v>5283</v>
      </c>
      <c r="S136" t="b">
        <v>0</v>
      </c>
      <c r="T136" t="s">
        <v>88</v>
      </c>
      <c r="U136" t="b">
        <v>1</v>
      </c>
      <c r="V136" t="s">
        <v>99</v>
      </c>
      <c r="W136" s="1">
        <v>44536.336099537039</v>
      </c>
      <c r="X136">
        <v>3781</v>
      </c>
      <c r="Y136">
        <v>318</v>
      </c>
      <c r="Z136">
        <v>0</v>
      </c>
      <c r="AA136">
        <v>318</v>
      </c>
      <c r="AB136">
        <v>0</v>
      </c>
      <c r="AC136">
        <v>227</v>
      </c>
      <c r="AD136">
        <v>10</v>
      </c>
      <c r="AE136">
        <v>0</v>
      </c>
      <c r="AF136">
        <v>0</v>
      </c>
      <c r="AG136">
        <v>0</v>
      </c>
      <c r="AH136" t="s">
        <v>109</v>
      </c>
      <c r="AI136" s="1">
        <v>44536.365543981483</v>
      </c>
      <c r="AJ136">
        <v>1430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10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>
      <c r="A137" t="s">
        <v>424</v>
      </c>
      <c r="B137" t="s">
        <v>80</v>
      </c>
      <c r="C137" t="s">
        <v>402</v>
      </c>
      <c r="D137" t="s">
        <v>82</v>
      </c>
      <c r="E137" s="2" t="str">
        <f>HYPERLINK("capsilon://?command=openfolder&amp;siteaddress=FAM.docvelocity-na8.net&amp;folderid=FXE44309CB-5CC8-8498-CF54-CAB10D44C7EA","FX211112435")</f>
        <v>FX211112435</v>
      </c>
      <c r="F137" t="s">
        <v>19</v>
      </c>
      <c r="G137" t="s">
        <v>19</v>
      </c>
      <c r="H137" t="s">
        <v>83</v>
      </c>
      <c r="I137" t="s">
        <v>403</v>
      </c>
      <c r="J137">
        <v>261</v>
      </c>
      <c r="K137" t="s">
        <v>85</v>
      </c>
      <c r="L137" t="s">
        <v>86</v>
      </c>
      <c r="M137" t="s">
        <v>87</v>
      </c>
      <c r="N137">
        <v>2</v>
      </c>
      <c r="O137" s="1">
        <v>44536.249328703707</v>
      </c>
      <c r="P137" s="1">
        <v>44536.333414351851</v>
      </c>
      <c r="Q137">
        <v>4131</v>
      </c>
      <c r="R137">
        <v>3134</v>
      </c>
      <c r="S137" t="b">
        <v>0</v>
      </c>
      <c r="T137" t="s">
        <v>88</v>
      </c>
      <c r="U137" t="b">
        <v>1</v>
      </c>
      <c r="V137" t="s">
        <v>104</v>
      </c>
      <c r="W137" s="1">
        <v>44536.31354166667</v>
      </c>
      <c r="X137">
        <v>1551</v>
      </c>
      <c r="Y137">
        <v>263</v>
      </c>
      <c r="Z137">
        <v>0</v>
      </c>
      <c r="AA137">
        <v>263</v>
      </c>
      <c r="AB137">
        <v>0</v>
      </c>
      <c r="AC137">
        <v>174</v>
      </c>
      <c r="AD137">
        <v>-2</v>
      </c>
      <c r="AE137">
        <v>0</v>
      </c>
      <c r="AF137">
        <v>0</v>
      </c>
      <c r="AG137">
        <v>0</v>
      </c>
      <c r="AH137" t="s">
        <v>100</v>
      </c>
      <c r="AI137" s="1">
        <v>44536.333414351851</v>
      </c>
      <c r="AJ137">
        <v>1571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>
      <c r="A138" t="s">
        <v>425</v>
      </c>
      <c r="B138" t="s">
        <v>80</v>
      </c>
      <c r="C138" t="s">
        <v>405</v>
      </c>
      <c r="D138" t="s">
        <v>82</v>
      </c>
      <c r="E138" s="2" t="str">
        <f>HYPERLINK("capsilon://?command=openfolder&amp;siteaddress=FAM.docvelocity-na8.net&amp;folderid=FX11F4896C-D3D3-FF2B-3137-AC4D2A882B9B","FX211012727")</f>
        <v>FX211012727</v>
      </c>
      <c r="F138" t="s">
        <v>19</v>
      </c>
      <c r="G138" t="s">
        <v>19</v>
      </c>
      <c r="H138" t="s">
        <v>83</v>
      </c>
      <c r="I138" t="s">
        <v>408</v>
      </c>
      <c r="J138">
        <v>192</v>
      </c>
      <c r="K138" t="s">
        <v>85</v>
      </c>
      <c r="L138" t="s">
        <v>86</v>
      </c>
      <c r="M138" t="s">
        <v>87</v>
      </c>
      <c r="N138">
        <v>2</v>
      </c>
      <c r="O138" s="1">
        <v>44536.251111111109</v>
      </c>
      <c r="P138" s="1">
        <v>44536.392314814817</v>
      </c>
      <c r="Q138">
        <v>7449</v>
      </c>
      <c r="R138">
        <v>4751</v>
      </c>
      <c r="S138" t="b">
        <v>0</v>
      </c>
      <c r="T138" t="s">
        <v>88</v>
      </c>
      <c r="U138" t="b">
        <v>1</v>
      </c>
      <c r="V138" t="s">
        <v>94</v>
      </c>
      <c r="W138" s="1">
        <v>44536.342615740738</v>
      </c>
      <c r="X138">
        <v>3099</v>
      </c>
      <c r="Y138">
        <v>229</v>
      </c>
      <c r="Z138">
        <v>0</v>
      </c>
      <c r="AA138">
        <v>229</v>
      </c>
      <c r="AB138">
        <v>0</v>
      </c>
      <c r="AC138">
        <v>169</v>
      </c>
      <c r="AD138">
        <v>-37</v>
      </c>
      <c r="AE138">
        <v>0</v>
      </c>
      <c r="AF138">
        <v>0</v>
      </c>
      <c r="AG138">
        <v>0</v>
      </c>
      <c r="AH138" t="s">
        <v>95</v>
      </c>
      <c r="AI138" s="1">
        <v>44536.392314814817</v>
      </c>
      <c r="AJ138">
        <v>1608</v>
      </c>
      <c r="AK138">
        <v>7</v>
      </c>
      <c r="AL138">
        <v>0</v>
      </c>
      <c r="AM138">
        <v>7</v>
      </c>
      <c r="AN138">
        <v>0</v>
      </c>
      <c r="AO138">
        <v>8</v>
      </c>
      <c r="AP138">
        <v>-44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>
      <c r="A139" t="s">
        <v>426</v>
      </c>
      <c r="B139" t="s">
        <v>80</v>
      </c>
      <c r="C139" t="s">
        <v>410</v>
      </c>
      <c r="D139" t="s">
        <v>82</v>
      </c>
      <c r="E139" s="2" t="str">
        <f>HYPERLINK("capsilon://?command=openfolder&amp;siteaddress=FAM.docvelocity-na8.net&amp;folderid=FX0644A154-DB4E-C302-04FF-CA81732EC99E","FX211012718")</f>
        <v>FX211012718</v>
      </c>
      <c r="F139" t="s">
        <v>19</v>
      </c>
      <c r="G139" t="s">
        <v>19</v>
      </c>
      <c r="H139" t="s">
        <v>83</v>
      </c>
      <c r="I139" t="s">
        <v>411</v>
      </c>
      <c r="J139">
        <v>160</v>
      </c>
      <c r="K139" t="s">
        <v>85</v>
      </c>
      <c r="L139" t="s">
        <v>86</v>
      </c>
      <c r="M139" t="s">
        <v>87</v>
      </c>
      <c r="N139">
        <v>2</v>
      </c>
      <c r="O139" s="1">
        <v>44536.251979166664</v>
      </c>
      <c r="P139" s="1">
        <v>44536.384722222225</v>
      </c>
      <c r="Q139">
        <v>8903</v>
      </c>
      <c r="R139">
        <v>2566</v>
      </c>
      <c r="S139" t="b">
        <v>0</v>
      </c>
      <c r="T139" t="s">
        <v>88</v>
      </c>
      <c r="U139" t="b">
        <v>1</v>
      </c>
      <c r="V139" t="s">
        <v>104</v>
      </c>
      <c r="W139" s="1">
        <v>44536.332789351851</v>
      </c>
      <c r="X139">
        <v>1662</v>
      </c>
      <c r="Y139">
        <v>146</v>
      </c>
      <c r="Z139">
        <v>0</v>
      </c>
      <c r="AA139">
        <v>146</v>
      </c>
      <c r="AB139">
        <v>0</v>
      </c>
      <c r="AC139">
        <v>91</v>
      </c>
      <c r="AD139">
        <v>14</v>
      </c>
      <c r="AE139">
        <v>0</v>
      </c>
      <c r="AF139">
        <v>0</v>
      </c>
      <c r="AG139">
        <v>0</v>
      </c>
      <c r="AH139" t="s">
        <v>109</v>
      </c>
      <c r="AI139" s="1">
        <v>44536.384722222225</v>
      </c>
      <c r="AJ139">
        <v>894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13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>
      <c r="A140" t="s">
        <v>427</v>
      </c>
      <c r="B140" t="s">
        <v>80</v>
      </c>
      <c r="C140" t="s">
        <v>413</v>
      </c>
      <c r="D140" t="s">
        <v>82</v>
      </c>
      <c r="E140" s="2" t="str">
        <f>HYPERLINK("capsilon://?command=openfolder&amp;siteaddress=FAM.docvelocity-na8.net&amp;folderid=FX074B34D2-A169-4A58-28F7-38414CF29C5D","FX211268")</f>
        <v>FX211268</v>
      </c>
      <c r="F140" t="s">
        <v>19</v>
      </c>
      <c r="G140" t="s">
        <v>19</v>
      </c>
      <c r="H140" t="s">
        <v>83</v>
      </c>
      <c r="I140" t="s">
        <v>414</v>
      </c>
      <c r="J140">
        <v>172</v>
      </c>
      <c r="K140" t="s">
        <v>85</v>
      </c>
      <c r="L140" t="s">
        <v>86</v>
      </c>
      <c r="M140" t="s">
        <v>87</v>
      </c>
      <c r="N140">
        <v>2</v>
      </c>
      <c r="O140" s="1">
        <v>44536.253796296296</v>
      </c>
      <c r="P140" s="1">
        <v>44536.394837962966</v>
      </c>
      <c r="Q140">
        <v>9166</v>
      </c>
      <c r="R140">
        <v>3020</v>
      </c>
      <c r="S140" t="b">
        <v>0</v>
      </c>
      <c r="T140" t="s">
        <v>88</v>
      </c>
      <c r="U140" t="b">
        <v>1</v>
      </c>
      <c r="V140" t="s">
        <v>108</v>
      </c>
      <c r="W140" s="1">
        <v>44536.345092592594</v>
      </c>
      <c r="X140">
        <v>1626</v>
      </c>
      <c r="Y140">
        <v>132</v>
      </c>
      <c r="Z140">
        <v>0</v>
      </c>
      <c r="AA140">
        <v>132</v>
      </c>
      <c r="AB140">
        <v>30</v>
      </c>
      <c r="AC140">
        <v>69</v>
      </c>
      <c r="AD140">
        <v>40</v>
      </c>
      <c r="AE140">
        <v>0</v>
      </c>
      <c r="AF140">
        <v>0</v>
      </c>
      <c r="AG140">
        <v>0</v>
      </c>
      <c r="AH140" t="s">
        <v>90</v>
      </c>
      <c r="AI140" s="1">
        <v>44536.394837962966</v>
      </c>
      <c r="AJ140">
        <v>57</v>
      </c>
      <c r="AK140">
        <v>0</v>
      </c>
      <c r="AL140">
        <v>0</v>
      </c>
      <c r="AM140">
        <v>0</v>
      </c>
      <c r="AN140">
        <v>30</v>
      </c>
      <c r="AO140">
        <v>0</v>
      </c>
      <c r="AP140">
        <v>40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>
      <c r="A141" t="s">
        <v>428</v>
      </c>
      <c r="B141" t="s">
        <v>80</v>
      </c>
      <c r="C141" t="s">
        <v>102</v>
      </c>
      <c r="D141" t="s">
        <v>82</v>
      </c>
      <c r="E141" s="2" t="str">
        <f>HYPERLINK("capsilon://?command=openfolder&amp;siteaddress=FAM.docvelocity-na8.net&amp;folderid=FXCBBB1A11-D8E0-3FBD-B123-3743C6427AF9","FX21122629")</f>
        <v>FX21122629</v>
      </c>
      <c r="F141" t="s">
        <v>19</v>
      </c>
      <c r="G141" t="s">
        <v>19</v>
      </c>
      <c r="H141" t="s">
        <v>83</v>
      </c>
      <c r="I141" t="s">
        <v>416</v>
      </c>
      <c r="J141">
        <v>561</v>
      </c>
      <c r="K141" t="s">
        <v>85</v>
      </c>
      <c r="L141" t="s">
        <v>86</v>
      </c>
      <c r="M141" t="s">
        <v>87</v>
      </c>
      <c r="N141">
        <v>2</v>
      </c>
      <c r="O141" s="1">
        <v>44536.259837962964</v>
      </c>
      <c r="P141" s="1">
        <v>44536.42765046296</v>
      </c>
      <c r="Q141">
        <v>8194</v>
      </c>
      <c r="R141">
        <v>6305</v>
      </c>
      <c r="S141" t="b">
        <v>0</v>
      </c>
      <c r="T141" t="s">
        <v>88</v>
      </c>
      <c r="U141" t="b">
        <v>1</v>
      </c>
      <c r="V141" t="s">
        <v>104</v>
      </c>
      <c r="W141" s="1">
        <v>44536.357314814813</v>
      </c>
      <c r="X141">
        <v>2119</v>
      </c>
      <c r="Y141">
        <v>449</v>
      </c>
      <c r="Z141">
        <v>0</v>
      </c>
      <c r="AA141">
        <v>449</v>
      </c>
      <c r="AB141">
        <v>0</v>
      </c>
      <c r="AC141">
        <v>176</v>
      </c>
      <c r="AD141">
        <v>112</v>
      </c>
      <c r="AE141">
        <v>0</v>
      </c>
      <c r="AF141">
        <v>0</v>
      </c>
      <c r="AG141">
        <v>0</v>
      </c>
      <c r="AH141" t="s">
        <v>100</v>
      </c>
      <c r="AI141" s="1">
        <v>44536.42765046296</v>
      </c>
      <c r="AJ141">
        <v>4186</v>
      </c>
      <c r="AK141">
        <v>9</v>
      </c>
      <c r="AL141">
        <v>0</v>
      </c>
      <c r="AM141">
        <v>9</v>
      </c>
      <c r="AN141">
        <v>0</v>
      </c>
      <c r="AO141">
        <v>9</v>
      </c>
      <c r="AP141">
        <v>103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>
      <c r="A142" t="s">
        <v>429</v>
      </c>
      <c r="B142" t="s">
        <v>80</v>
      </c>
      <c r="C142" t="s">
        <v>250</v>
      </c>
      <c r="D142" t="s">
        <v>82</v>
      </c>
      <c r="E142" s="2" t="str">
        <f>HYPERLINK("capsilon://?command=openfolder&amp;siteaddress=FAM.docvelocity-na8.net&amp;folderid=FXE1279196-4D64-E57F-E838-9F3D8E354820","FX2112128")</f>
        <v>FX2112128</v>
      </c>
      <c r="F142" t="s">
        <v>19</v>
      </c>
      <c r="G142" t="s">
        <v>19</v>
      </c>
      <c r="H142" t="s">
        <v>83</v>
      </c>
      <c r="I142" t="s">
        <v>430</v>
      </c>
      <c r="J142">
        <v>30</v>
      </c>
      <c r="K142" t="s">
        <v>85</v>
      </c>
      <c r="L142" t="s">
        <v>86</v>
      </c>
      <c r="M142" t="s">
        <v>87</v>
      </c>
      <c r="N142">
        <v>2</v>
      </c>
      <c r="O142" s="1">
        <v>44536.430937500001</v>
      </c>
      <c r="P142" s="1">
        <v>44536.435555555552</v>
      </c>
      <c r="Q142">
        <v>234</v>
      </c>
      <c r="R142">
        <v>165</v>
      </c>
      <c r="S142" t="b">
        <v>0</v>
      </c>
      <c r="T142" t="s">
        <v>88</v>
      </c>
      <c r="U142" t="b">
        <v>0</v>
      </c>
      <c r="V142" t="s">
        <v>151</v>
      </c>
      <c r="W142" s="1">
        <v>44536.432164351849</v>
      </c>
      <c r="X142">
        <v>40</v>
      </c>
      <c r="Y142">
        <v>9</v>
      </c>
      <c r="Z142">
        <v>0</v>
      </c>
      <c r="AA142">
        <v>9</v>
      </c>
      <c r="AB142">
        <v>0</v>
      </c>
      <c r="AC142">
        <v>1</v>
      </c>
      <c r="AD142">
        <v>21</v>
      </c>
      <c r="AE142">
        <v>0</v>
      </c>
      <c r="AF142">
        <v>0</v>
      </c>
      <c r="AG142">
        <v>0</v>
      </c>
      <c r="AH142" t="s">
        <v>95</v>
      </c>
      <c r="AI142" s="1">
        <v>44536.435555555552</v>
      </c>
      <c r="AJ142">
        <v>125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21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>
      <c r="A143" t="s">
        <v>431</v>
      </c>
      <c r="B143" t="s">
        <v>80</v>
      </c>
      <c r="C143" t="s">
        <v>282</v>
      </c>
      <c r="D143" t="s">
        <v>82</v>
      </c>
      <c r="E143" s="2" t="str">
        <f>HYPERLINK("capsilon://?command=openfolder&amp;siteaddress=FAM.docvelocity-na8.net&amp;folderid=FXC7AD1DAB-1C13-8474-3FAA-823C016671EA","FX2112194")</f>
        <v>FX2112194</v>
      </c>
      <c r="F143" t="s">
        <v>19</v>
      </c>
      <c r="G143" t="s">
        <v>19</v>
      </c>
      <c r="H143" t="s">
        <v>83</v>
      </c>
      <c r="I143" t="s">
        <v>432</v>
      </c>
      <c r="J143">
        <v>74</v>
      </c>
      <c r="K143" t="s">
        <v>85</v>
      </c>
      <c r="L143" t="s">
        <v>86</v>
      </c>
      <c r="M143" t="s">
        <v>87</v>
      </c>
      <c r="N143">
        <v>2</v>
      </c>
      <c r="O143" s="1">
        <v>44536.458055555559</v>
      </c>
      <c r="P143" s="1">
        <v>44536.469722222224</v>
      </c>
      <c r="Q143">
        <v>344</v>
      </c>
      <c r="R143">
        <v>664</v>
      </c>
      <c r="S143" t="b">
        <v>0</v>
      </c>
      <c r="T143" t="s">
        <v>88</v>
      </c>
      <c r="U143" t="b">
        <v>0</v>
      </c>
      <c r="V143" t="s">
        <v>162</v>
      </c>
      <c r="W143" s="1">
        <v>44536.461712962962</v>
      </c>
      <c r="X143">
        <v>286</v>
      </c>
      <c r="Y143">
        <v>58</v>
      </c>
      <c r="Z143">
        <v>0</v>
      </c>
      <c r="AA143">
        <v>58</v>
      </c>
      <c r="AB143">
        <v>0</v>
      </c>
      <c r="AC143">
        <v>13</v>
      </c>
      <c r="AD143">
        <v>16</v>
      </c>
      <c r="AE143">
        <v>0</v>
      </c>
      <c r="AF143">
        <v>0</v>
      </c>
      <c r="AG143">
        <v>0</v>
      </c>
      <c r="AH143" t="s">
        <v>109</v>
      </c>
      <c r="AI143" s="1">
        <v>44536.469722222224</v>
      </c>
      <c r="AJ143">
        <v>378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16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>
      <c r="A144" t="s">
        <v>433</v>
      </c>
      <c r="B144" t="s">
        <v>80</v>
      </c>
      <c r="C144" t="s">
        <v>282</v>
      </c>
      <c r="D144" t="s">
        <v>82</v>
      </c>
      <c r="E144" s="2" t="str">
        <f>HYPERLINK("capsilon://?command=openfolder&amp;siteaddress=FAM.docvelocity-na8.net&amp;folderid=FXC7AD1DAB-1C13-8474-3FAA-823C016671EA","FX2112194")</f>
        <v>FX2112194</v>
      </c>
      <c r="F144" t="s">
        <v>19</v>
      </c>
      <c r="G144" t="s">
        <v>19</v>
      </c>
      <c r="H144" t="s">
        <v>83</v>
      </c>
      <c r="I144" t="s">
        <v>434</v>
      </c>
      <c r="J144">
        <v>69</v>
      </c>
      <c r="K144" t="s">
        <v>85</v>
      </c>
      <c r="L144" t="s">
        <v>86</v>
      </c>
      <c r="M144" t="s">
        <v>87</v>
      </c>
      <c r="N144">
        <v>2</v>
      </c>
      <c r="O144" s="1">
        <v>44536.45821759259</v>
      </c>
      <c r="P144" s="1">
        <v>44536.473587962966</v>
      </c>
      <c r="Q144">
        <v>835</v>
      </c>
      <c r="R144">
        <v>493</v>
      </c>
      <c r="S144" t="b">
        <v>0</v>
      </c>
      <c r="T144" t="s">
        <v>88</v>
      </c>
      <c r="U144" t="b">
        <v>0</v>
      </c>
      <c r="V144" t="s">
        <v>104</v>
      </c>
      <c r="W144" s="1">
        <v>44536.460289351853</v>
      </c>
      <c r="X144">
        <v>160</v>
      </c>
      <c r="Y144">
        <v>58</v>
      </c>
      <c r="Z144">
        <v>0</v>
      </c>
      <c r="AA144">
        <v>58</v>
      </c>
      <c r="AB144">
        <v>0</v>
      </c>
      <c r="AC144">
        <v>14</v>
      </c>
      <c r="AD144">
        <v>11</v>
      </c>
      <c r="AE144">
        <v>0</v>
      </c>
      <c r="AF144">
        <v>0</v>
      </c>
      <c r="AG144">
        <v>0</v>
      </c>
      <c r="AH144" t="s">
        <v>109</v>
      </c>
      <c r="AI144" s="1">
        <v>44536.473587962966</v>
      </c>
      <c r="AJ144">
        <v>333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11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>
      <c r="A145" t="s">
        <v>435</v>
      </c>
      <c r="B145" t="s">
        <v>80</v>
      </c>
      <c r="C145" t="s">
        <v>320</v>
      </c>
      <c r="D145" t="s">
        <v>82</v>
      </c>
      <c r="E145" s="2" t="str">
        <f>HYPERLINK("capsilon://?command=openfolder&amp;siteaddress=FAM.docvelocity-na8.net&amp;folderid=FXD7500695-1D0D-D246-8F0C-528195054464","FX21123711")</f>
        <v>FX21123711</v>
      </c>
      <c r="F145" t="s">
        <v>19</v>
      </c>
      <c r="G145" t="s">
        <v>19</v>
      </c>
      <c r="H145" t="s">
        <v>83</v>
      </c>
      <c r="I145" t="s">
        <v>436</v>
      </c>
      <c r="J145">
        <v>38</v>
      </c>
      <c r="K145" t="s">
        <v>85</v>
      </c>
      <c r="L145" t="s">
        <v>86</v>
      </c>
      <c r="M145" t="s">
        <v>87</v>
      </c>
      <c r="N145">
        <v>2</v>
      </c>
      <c r="O145" s="1">
        <v>44536.462581018517</v>
      </c>
      <c r="P145" s="1">
        <v>44536.473495370374</v>
      </c>
      <c r="Q145">
        <v>563</v>
      </c>
      <c r="R145">
        <v>380</v>
      </c>
      <c r="S145" t="b">
        <v>0</v>
      </c>
      <c r="T145" t="s">
        <v>88</v>
      </c>
      <c r="U145" t="b">
        <v>0</v>
      </c>
      <c r="V145" t="s">
        <v>151</v>
      </c>
      <c r="W145" s="1">
        <v>44536.464386574073</v>
      </c>
      <c r="X145">
        <v>138</v>
      </c>
      <c r="Y145">
        <v>37</v>
      </c>
      <c r="Z145">
        <v>0</v>
      </c>
      <c r="AA145">
        <v>37</v>
      </c>
      <c r="AB145">
        <v>0</v>
      </c>
      <c r="AC145">
        <v>9</v>
      </c>
      <c r="AD145">
        <v>1</v>
      </c>
      <c r="AE145">
        <v>0</v>
      </c>
      <c r="AF145">
        <v>0</v>
      </c>
      <c r="AG145">
        <v>0</v>
      </c>
      <c r="AH145" t="s">
        <v>109</v>
      </c>
      <c r="AI145" s="1">
        <v>44536.473495370374</v>
      </c>
      <c r="AJ145">
        <v>242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>
      <c r="A146" t="s">
        <v>437</v>
      </c>
      <c r="B146" t="s">
        <v>80</v>
      </c>
      <c r="C146" t="s">
        <v>438</v>
      </c>
      <c r="D146" t="s">
        <v>82</v>
      </c>
      <c r="E146" s="2" t="str">
        <f>HYPERLINK("capsilon://?command=openfolder&amp;siteaddress=FAM.docvelocity-na8.net&amp;folderid=FX8E7C53E9-4949-4869-91D4-8C6A971B3B84","FX211113813")</f>
        <v>FX211113813</v>
      </c>
      <c r="F146" t="s">
        <v>19</v>
      </c>
      <c r="G146" t="s">
        <v>19</v>
      </c>
      <c r="H146" t="s">
        <v>83</v>
      </c>
      <c r="I146" t="s">
        <v>439</v>
      </c>
      <c r="J146">
        <v>28</v>
      </c>
      <c r="K146" t="s">
        <v>85</v>
      </c>
      <c r="L146" t="s">
        <v>86</v>
      </c>
      <c r="M146" t="s">
        <v>87</v>
      </c>
      <c r="N146">
        <v>2</v>
      </c>
      <c r="O146" s="1">
        <v>44531.484189814815</v>
      </c>
      <c r="P146" s="1">
        <v>44531.58792824074</v>
      </c>
      <c r="Q146">
        <v>8675</v>
      </c>
      <c r="R146">
        <v>288</v>
      </c>
      <c r="S146" t="b">
        <v>0</v>
      </c>
      <c r="T146" t="s">
        <v>88</v>
      </c>
      <c r="U146" t="b">
        <v>0</v>
      </c>
      <c r="V146" t="s">
        <v>151</v>
      </c>
      <c r="W146" s="1">
        <v>44531.485625000001</v>
      </c>
      <c r="X146">
        <v>121</v>
      </c>
      <c r="Y146">
        <v>21</v>
      </c>
      <c r="Z146">
        <v>0</v>
      </c>
      <c r="AA146">
        <v>21</v>
      </c>
      <c r="AB146">
        <v>0</v>
      </c>
      <c r="AC146">
        <v>1</v>
      </c>
      <c r="AD146">
        <v>7</v>
      </c>
      <c r="AE146">
        <v>0</v>
      </c>
      <c r="AF146">
        <v>0</v>
      </c>
      <c r="AG146">
        <v>0</v>
      </c>
      <c r="AH146" t="s">
        <v>167</v>
      </c>
      <c r="AI146" s="1">
        <v>44531.58792824074</v>
      </c>
      <c r="AJ146">
        <v>167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7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>
      <c r="A147" t="s">
        <v>440</v>
      </c>
      <c r="B147" t="s">
        <v>80</v>
      </c>
      <c r="C147" t="s">
        <v>441</v>
      </c>
      <c r="D147" t="s">
        <v>82</v>
      </c>
      <c r="E147" s="2" t="str">
        <f>HYPERLINK("capsilon://?command=openfolder&amp;siteaddress=FAM.docvelocity-na8.net&amp;folderid=FXB4E4E00B-8766-F8C4-39A7-A9F68C719C08","FX21121323")</f>
        <v>FX21121323</v>
      </c>
      <c r="F147" t="s">
        <v>19</v>
      </c>
      <c r="G147" t="s">
        <v>19</v>
      </c>
      <c r="H147" t="s">
        <v>83</v>
      </c>
      <c r="I147" t="s">
        <v>442</v>
      </c>
      <c r="J147">
        <v>138</v>
      </c>
      <c r="K147" t="s">
        <v>85</v>
      </c>
      <c r="L147" t="s">
        <v>86</v>
      </c>
      <c r="M147" t="s">
        <v>87</v>
      </c>
      <c r="N147">
        <v>1</v>
      </c>
      <c r="O147" s="1">
        <v>44536.473773148151</v>
      </c>
      <c r="P147" s="1">
        <v>44536.485706018517</v>
      </c>
      <c r="Q147">
        <v>365</v>
      </c>
      <c r="R147">
        <v>666</v>
      </c>
      <c r="S147" t="b">
        <v>0</v>
      </c>
      <c r="T147" t="s">
        <v>88</v>
      </c>
      <c r="U147" t="b">
        <v>0</v>
      </c>
      <c r="V147" t="s">
        <v>144</v>
      </c>
      <c r="W147" s="1">
        <v>44536.485706018517</v>
      </c>
      <c r="X147">
        <v>346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138</v>
      </c>
      <c r="AE147">
        <v>126</v>
      </c>
      <c r="AF147">
        <v>0</v>
      </c>
      <c r="AG147">
        <v>5</v>
      </c>
      <c r="AH147" t="s">
        <v>88</v>
      </c>
      <c r="AI147" t="s">
        <v>88</v>
      </c>
      <c r="AJ147" t="s">
        <v>88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 t="s">
        <v>88</v>
      </c>
      <c r="AS147" t="s">
        <v>88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>
      <c r="A148" t="s">
        <v>443</v>
      </c>
      <c r="B148" t="s">
        <v>80</v>
      </c>
      <c r="C148" t="s">
        <v>444</v>
      </c>
      <c r="D148" t="s">
        <v>82</v>
      </c>
      <c r="E148" s="2" t="str">
        <f>HYPERLINK("capsilon://?command=openfolder&amp;siteaddress=FAM.docvelocity-na8.net&amp;folderid=FXE6830A53-6F36-23E6-3ABA-819A702181D4","FX211114749")</f>
        <v>FX211114749</v>
      </c>
      <c r="F148" t="s">
        <v>19</v>
      </c>
      <c r="G148" t="s">
        <v>19</v>
      </c>
      <c r="H148" t="s">
        <v>83</v>
      </c>
      <c r="I148" t="s">
        <v>445</v>
      </c>
      <c r="J148">
        <v>28</v>
      </c>
      <c r="K148" t="s">
        <v>85</v>
      </c>
      <c r="L148" t="s">
        <v>86</v>
      </c>
      <c r="M148" t="s">
        <v>87</v>
      </c>
      <c r="N148">
        <v>1</v>
      </c>
      <c r="O148" s="1">
        <v>44536.483078703706</v>
      </c>
      <c r="P148" s="1">
        <v>44536.486435185187</v>
      </c>
      <c r="Q148">
        <v>152</v>
      </c>
      <c r="R148">
        <v>138</v>
      </c>
      <c r="S148" t="b">
        <v>0</v>
      </c>
      <c r="T148" t="s">
        <v>88</v>
      </c>
      <c r="U148" t="b">
        <v>0</v>
      </c>
      <c r="V148" t="s">
        <v>144</v>
      </c>
      <c r="W148" s="1">
        <v>44536.486435185187</v>
      </c>
      <c r="X148">
        <v>62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28</v>
      </c>
      <c r="AE148">
        <v>21</v>
      </c>
      <c r="AF148">
        <v>0</v>
      </c>
      <c r="AG148">
        <v>2</v>
      </c>
      <c r="AH148" t="s">
        <v>88</v>
      </c>
      <c r="AI148" t="s">
        <v>88</v>
      </c>
      <c r="AJ148" t="s">
        <v>88</v>
      </c>
      <c r="AK148" t="s">
        <v>88</v>
      </c>
      <c r="AL148" t="s">
        <v>88</v>
      </c>
      <c r="AM148" t="s">
        <v>88</v>
      </c>
      <c r="AN148" t="s">
        <v>88</v>
      </c>
      <c r="AO148" t="s">
        <v>88</v>
      </c>
      <c r="AP148" t="s">
        <v>88</v>
      </c>
      <c r="AQ148" t="s">
        <v>88</v>
      </c>
      <c r="AR148" t="s">
        <v>88</v>
      </c>
      <c r="AS148" t="s">
        <v>88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>
      <c r="A149" t="s">
        <v>446</v>
      </c>
      <c r="B149" t="s">
        <v>80</v>
      </c>
      <c r="C149" t="s">
        <v>301</v>
      </c>
      <c r="D149" t="s">
        <v>82</v>
      </c>
      <c r="E149" s="2" t="str">
        <f>HYPERLINK("capsilon://?command=openfolder&amp;siteaddress=FAM.docvelocity-na8.net&amp;folderid=FX41DD083E-A1EB-38C2-9469-E849ADF97E98","FX211114678")</f>
        <v>FX211114678</v>
      </c>
      <c r="F149" t="s">
        <v>19</v>
      </c>
      <c r="G149" t="s">
        <v>19</v>
      </c>
      <c r="H149" t="s">
        <v>83</v>
      </c>
      <c r="I149" t="s">
        <v>447</v>
      </c>
      <c r="J149">
        <v>30</v>
      </c>
      <c r="K149" t="s">
        <v>85</v>
      </c>
      <c r="L149" t="s">
        <v>86</v>
      </c>
      <c r="M149" t="s">
        <v>87</v>
      </c>
      <c r="N149">
        <v>2</v>
      </c>
      <c r="O149" s="1">
        <v>44536.485000000001</v>
      </c>
      <c r="P149" s="1">
        <v>44536.488298611112</v>
      </c>
      <c r="Q149">
        <v>9</v>
      </c>
      <c r="R149">
        <v>276</v>
      </c>
      <c r="S149" t="b">
        <v>0</v>
      </c>
      <c r="T149" t="s">
        <v>88</v>
      </c>
      <c r="U149" t="b">
        <v>0</v>
      </c>
      <c r="V149" t="s">
        <v>162</v>
      </c>
      <c r="W149" s="1">
        <v>44536.48641203704</v>
      </c>
      <c r="X149">
        <v>99</v>
      </c>
      <c r="Y149">
        <v>9</v>
      </c>
      <c r="Z149">
        <v>0</v>
      </c>
      <c r="AA149">
        <v>9</v>
      </c>
      <c r="AB149">
        <v>0</v>
      </c>
      <c r="AC149">
        <v>3</v>
      </c>
      <c r="AD149">
        <v>21</v>
      </c>
      <c r="AE149">
        <v>0</v>
      </c>
      <c r="AF149">
        <v>0</v>
      </c>
      <c r="AG149">
        <v>0</v>
      </c>
      <c r="AH149" t="s">
        <v>109</v>
      </c>
      <c r="AI149" s="1">
        <v>44536.488298611112</v>
      </c>
      <c r="AJ149">
        <v>161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21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>
      <c r="A150" t="s">
        <v>448</v>
      </c>
      <c r="B150" t="s">
        <v>80</v>
      </c>
      <c r="C150" t="s">
        <v>438</v>
      </c>
      <c r="D150" t="s">
        <v>82</v>
      </c>
      <c r="E150" s="2" t="str">
        <f>HYPERLINK("capsilon://?command=openfolder&amp;siteaddress=FAM.docvelocity-na8.net&amp;folderid=FX8E7C53E9-4949-4869-91D4-8C6A971B3B84","FX211113813")</f>
        <v>FX211113813</v>
      </c>
      <c r="F150" t="s">
        <v>19</v>
      </c>
      <c r="G150" t="s">
        <v>19</v>
      </c>
      <c r="H150" t="s">
        <v>83</v>
      </c>
      <c r="I150" t="s">
        <v>449</v>
      </c>
      <c r="J150">
        <v>56</v>
      </c>
      <c r="K150" t="s">
        <v>85</v>
      </c>
      <c r="L150" t="s">
        <v>86</v>
      </c>
      <c r="M150" t="s">
        <v>87</v>
      </c>
      <c r="N150">
        <v>2</v>
      </c>
      <c r="O150" s="1">
        <v>44531.485300925924</v>
      </c>
      <c r="P150" s="1">
        <v>44531.59034722222</v>
      </c>
      <c r="Q150">
        <v>8252</v>
      </c>
      <c r="R150">
        <v>824</v>
      </c>
      <c r="S150" t="b">
        <v>0</v>
      </c>
      <c r="T150" t="s">
        <v>88</v>
      </c>
      <c r="U150" t="b">
        <v>0</v>
      </c>
      <c r="V150" t="s">
        <v>104</v>
      </c>
      <c r="W150" s="1">
        <v>44531.492118055554</v>
      </c>
      <c r="X150">
        <v>584</v>
      </c>
      <c r="Y150">
        <v>63</v>
      </c>
      <c r="Z150">
        <v>0</v>
      </c>
      <c r="AA150">
        <v>63</v>
      </c>
      <c r="AB150">
        <v>0</v>
      </c>
      <c r="AC150">
        <v>46</v>
      </c>
      <c r="AD150">
        <v>-7</v>
      </c>
      <c r="AE150">
        <v>0</v>
      </c>
      <c r="AF150">
        <v>0</v>
      </c>
      <c r="AG150">
        <v>0</v>
      </c>
      <c r="AH150" t="s">
        <v>163</v>
      </c>
      <c r="AI150" s="1">
        <v>44531.59034722222</v>
      </c>
      <c r="AJ150">
        <v>240</v>
      </c>
      <c r="AK150">
        <v>4</v>
      </c>
      <c r="AL150">
        <v>0</v>
      </c>
      <c r="AM150">
        <v>4</v>
      </c>
      <c r="AN150">
        <v>0</v>
      </c>
      <c r="AO150">
        <v>4</v>
      </c>
      <c r="AP150">
        <v>-11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>
      <c r="A151" t="s">
        <v>450</v>
      </c>
      <c r="B151" t="s">
        <v>80</v>
      </c>
      <c r="C151" t="s">
        <v>441</v>
      </c>
      <c r="D151" t="s">
        <v>82</v>
      </c>
      <c r="E151" s="2" t="str">
        <f>HYPERLINK("capsilon://?command=openfolder&amp;siteaddress=FAM.docvelocity-na8.net&amp;folderid=FXB4E4E00B-8766-F8C4-39A7-A9F68C719C08","FX21121323")</f>
        <v>FX21121323</v>
      </c>
      <c r="F151" t="s">
        <v>19</v>
      </c>
      <c r="G151" t="s">
        <v>19</v>
      </c>
      <c r="H151" t="s">
        <v>83</v>
      </c>
      <c r="I151" t="s">
        <v>442</v>
      </c>
      <c r="J151">
        <v>280</v>
      </c>
      <c r="K151" t="s">
        <v>85</v>
      </c>
      <c r="L151" t="s">
        <v>86</v>
      </c>
      <c r="M151" t="s">
        <v>87</v>
      </c>
      <c r="N151">
        <v>2</v>
      </c>
      <c r="O151" s="1">
        <v>44536.48709490741</v>
      </c>
      <c r="P151" s="1">
        <v>44536.499548611115</v>
      </c>
      <c r="Q151">
        <v>107</v>
      </c>
      <c r="R151">
        <v>969</v>
      </c>
      <c r="S151" t="b">
        <v>0</v>
      </c>
      <c r="T151" t="s">
        <v>88</v>
      </c>
      <c r="U151" t="b">
        <v>1</v>
      </c>
      <c r="V151" t="s">
        <v>155</v>
      </c>
      <c r="W151" s="1">
        <v>44536.493425925924</v>
      </c>
      <c r="X151">
        <v>475</v>
      </c>
      <c r="Y151">
        <v>171</v>
      </c>
      <c r="Z151">
        <v>0</v>
      </c>
      <c r="AA151">
        <v>171</v>
      </c>
      <c r="AB151">
        <v>0</v>
      </c>
      <c r="AC151">
        <v>45</v>
      </c>
      <c r="AD151">
        <v>109</v>
      </c>
      <c r="AE151">
        <v>0</v>
      </c>
      <c r="AF151">
        <v>0</v>
      </c>
      <c r="AG151">
        <v>0</v>
      </c>
      <c r="AH151" t="s">
        <v>163</v>
      </c>
      <c r="AI151" s="1">
        <v>44536.499548611115</v>
      </c>
      <c r="AJ151">
        <v>445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109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>
      <c r="A152" t="s">
        <v>451</v>
      </c>
      <c r="B152" t="s">
        <v>80</v>
      </c>
      <c r="C152" t="s">
        <v>444</v>
      </c>
      <c r="D152" t="s">
        <v>82</v>
      </c>
      <c r="E152" s="2" t="str">
        <f>HYPERLINK("capsilon://?command=openfolder&amp;siteaddress=FAM.docvelocity-na8.net&amp;folderid=FXE6830A53-6F36-23E6-3ABA-819A702181D4","FX211114749")</f>
        <v>FX211114749</v>
      </c>
      <c r="F152" t="s">
        <v>19</v>
      </c>
      <c r="G152" t="s">
        <v>19</v>
      </c>
      <c r="H152" t="s">
        <v>83</v>
      </c>
      <c r="I152" t="s">
        <v>445</v>
      </c>
      <c r="J152">
        <v>56</v>
      </c>
      <c r="K152" t="s">
        <v>85</v>
      </c>
      <c r="L152" t="s">
        <v>86</v>
      </c>
      <c r="M152" t="s">
        <v>87</v>
      </c>
      <c r="N152">
        <v>2</v>
      </c>
      <c r="O152" s="1">
        <v>44536.487766203703</v>
      </c>
      <c r="P152" s="1">
        <v>44536.497766203705</v>
      </c>
      <c r="Q152">
        <v>144</v>
      </c>
      <c r="R152">
        <v>720</v>
      </c>
      <c r="S152" t="b">
        <v>0</v>
      </c>
      <c r="T152" t="s">
        <v>88</v>
      </c>
      <c r="U152" t="b">
        <v>1</v>
      </c>
      <c r="V152" t="s">
        <v>162</v>
      </c>
      <c r="W152" s="1">
        <v>44536.491331018522</v>
      </c>
      <c r="X152">
        <v>125</v>
      </c>
      <c r="Y152">
        <v>42</v>
      </c>
      <c r="Z152">
        <v>0</v>
      </c>
      <c r="AA152">
        <v>42</v>
      </c>
      <c r="AB152">
        <v>0</v>
      </c>
      <c r="AC152">
        <v>9</v>
      </c>
      <c r="AD152">
        <v>14</v>
      </c>
      <c r="AE152">
        <v>0</v>
      </c>
      <c r="AF152">
        <v>0</v>
      </c>
      <c r="AG152">
        <v>0</v>
      </c>
      <c r="AH152" t="s">
        <v>95</v>
      </c>
      <c r="AI152" s="1">
        <v>44536.497766203705</v>
      </c>
      <c r="AJ152">
        <v>552</v>
      </c>
      <c r="AK152">
        <v>1</v>
      </c>
      <c r="AL152">
        <v>0</v>
      </c>
      <c r="AM152">
        <v>1</v>
      </c>
      <c r="AN152">
        <v>0</v>
      </c>
      <c r="AO152">
        <v>1</v>
      </c>
      <c r="AP152">
        <v>13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>
      <c r="A153" t="s">
        <v>452</v>
      </c>
      <c r="B153" t="s">
        <v>80</v>
      </c>
      <c r="C153" t="s">
        <v>438</v>
      </c>
      <c r="D153" t="s">
        <v>82</v>
      </c>
      <c r="E153" s="2" t="str">
        <f>HYPERLINK("capsilon://?command=openfolder&amp;siteaddress=FAM.docvelocity-na8.net&amp;folderid=FX8E7C53E9-4949-4869-91D4-8C6A971B3B84","FX211113813")</f>
        <v>FX211113813</v>
      </c>
      <c r="F153" t="s">
        <v>19</v>
      </c>
      <c r="G153" t="s">
        <v>19</v>
      </c>
      <c r="H153" t="s">
        <v>83</v>
      </c>
      <c r="I153" t="s">
        <v>453</v>
      </c>
      <c r="J153">
        <v>56</v>
      </c>
      <c r="K153" t="s">
        <v>85</v>
      </c>
      <c r="L153" t="s">
        <v>86</v>
      </c>
      <c r="M153" t="s">
        <v>87</v>
      </c>
      <c r="N153">
        <v>2</v>
      </c>
      <c r="O153" s="1">
        <v>44531.485462962963</v>
      </c>
      <c r="P153" s="1">
        <v>44531.593391203707</v>
      </c>
      <c r="Q153">
        <v>8497</v>
      </c>
      <c r="R153">
        <v>828</v>
      </c>
      <c r="S153" t="b">
        <v>0</v>
      </c>
      <c r="T153" t="s">
        <v>88</v>
      </c>
      <c r="U153" t="b">
        <v>0</v>
      </c>
      <c r="V153" t="s">
        <v>151</v>
      </c>
      <c r="W153" s="1">
        <v>44531.489768518521</v>
      </c>
      <c r="X153">
        <v>357</v>
      </c>
      <c r="Y153">
        <v>63</v>
      </c>
      <c r="Z153">
        <v>0</v>
      </c>
      <c r="AA153">
        <v>63</v>
      </c>
      <c r="AB153">
        <v>0</v>
      </c>
      <c r="AC153">
        <v>37</v>
      </c>
      <c r="AD153">
        <v>-7</v>
      </c>
      <c r="AE153">
        <v>0</v>
      </c>
      <c r="AF153">
        <v>0</v>
      </c>
      <c r="AG153">
        <v>0</v>
      </c>
      <c r="AH153" t="s">
        <v>167</v>
      </c>
      <c r="AI153" s="1">
        <v>44531.593391203707</v>
      </c>
      <c r="AJ153">
        <v>471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-7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>
      <c r="A154" t="s">
        <v>454</v>
      </c>
      <c r="B154" t="s">
        <v>80</v>
      </c>
      <c r="C154" t="s">
        <v>438</v>
      </c>
      <c r="D154" t="s">
        <v>82</v>
      </c>
      <c r="E154" s="2" t="str">
        <f>HYPERLINK("capsilon://?command=openfolder&amp;siteaddress=FAM.docvelocity-na8.net&amp;folderid=FX8E7C53E9-4949-4869-91D4-8C6A971B3B84","FX211113813")</f>
        <v>FX211113813</v>
      </c>
      <c r="F154" t="s">
        <v>19</v>
      </c>
      <c r="G154" t="s">
        <v>19</v>
      </c>
      <c r="H154" t="s">
        <v>83</v>
      </c>
      <c r="I154" t="s">
        <v>455</v>
      </c>
      <c r="J154">
        <v>28</v>
      </c>
      <c r="K154" t="s">
        <v>85</v>
      </c>
      <c r="L154" t="s">
        <v>86</v>
      </c>
      <c r="M154" t="s">
        <v>87</v>
      </c>
      <c r="N154">
        <v>2</v>
      </c>
      <c r="O154" s="1">
        <v>44531.486388888887</v>
      </c>
      <c r="P154" s="1">
        <v>44531.590231481481</v>
      </c>
      <c r="Q154">
        <v>8665</v>
      </c>
      <c r="R154">
        <v>307</v>
      </c>
      <c r="S154" t="b">
        <v>0</v>
      </c>
      <c r="T154" t="s">
        <v>88</v>
      </c>
      <c r="U154" t="b">
        <v>0</v>
      </c>
      <c r="V154" t="s">
        <v>144</v>
      </c>
      <c r="W154" s="1">
        <v>44531.489594907405</v>
      </c>
      <c r="X154">
        <v>136</v>
      </c>
      <c r="Y154">
        <v>21</v>
      </c>
      <c r="Z154">
        <v>0</v>
      </c>
      <c r="AA154">
        <v>21</v>
      </c>
      <c r="AB154">
        <v>0</v>
      </c>
      <c r="AC154">
        <v>4</v>
      </c>
      <c r="AD154">
        <v>7</v>
      </c>
      <c r="AE154">
        <v>0</v>
      </c>
      <c r="AF154">
        <v>0</v>
      </c>
      <c r="AG154">
        <v>0</v>
      </c>
      <c r="AH154" t="s">
        <v>100</v>
      </c>
      <c r="AI154" s="1">
        <v>44531.590231481481</v>
      </c>
      <c r="AJ154">
        <v>171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7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>
      <c r="A155" t="s">
        <v>456</v>
      </c>
      <c r="B155" t="s">
        <v>80</v>
      </c>
      <c r="C155" t="s">
        <v>457</v>
      </c>
      <c r="D155" t="s">
        <v>82</v>
      </c>
      <c r="E155" s="2" t="str">
        <f>HYPERLINK("capsilon://?command=openfolder&amp;siteaddress=FAM.docvelocity-na8.net&amp;folderid=FX1625DF75-9DAF-41C4-3AAE-CB0502D8216F","FX211114849")</f>
        <v>FX211114849</v>
      </c>
      <c r="F155" t="s">
        <v>19</v>
      </c>
      <c r="G155" t="s">
        <v>19</v>
      </c>
      <c r="H155" t="s">
        <v>83</v>
      </c>
      <c r="I155" t="s">
        <v>458</v>
      </c>
      <c r="J155">
        <v>66</v>
      </c>
      <c r="K155" t="s">
        <v>85</v>
      </c>
      <c r="L155" t="s">
        <v>86</v>
      </c>
      <c r="M155" t="s">
        <v>87</v>
      </c>
      <c r="N155">
        <v>2</v>
      </c>
      <c r="O155" s="1">
        <v>44536.502604166664</v>
      </c>
      <c r="P155" s="1">
        <v>44536.531041666669</v>
      </c>
      <c r="Q155">
        <v>351</v>
      </c>
      <c r="R155">
        <v>2106</v>
      </c>
      <c r="S155" t="b">
        <v>0</v>
      </c>
      <c r="T155" t="s">
        <v>88</v>
      </c>
      <c r="U155" t="b">
        <v>0</v>
      </c>
      <c r="V155" t="s">
        <v>162</v>
      </c>
      <c r="W155" s="1">
        <v>44536.517129629632</v>
      </c>
      <c r="X155">
        <v>1212</v>
      </c>
      <c r="Y155">
        <v>52</v>
      </c>
      <c r="Z155">
        <v>0</v>
      </c>
      <c r="AA155">
        <v>52</v>
      </c>
      <c r="AB155">
        <v>0</v>
      </c>
      <c r="AC155">
        <v>42</v>
      </c>
      <c r="AD155">
        <v>14</v>
      </c>
      <c r="AE155">
        <v>0</v>
      </c>
      <c r="AF155">
        <v>0</v>
      </c>
      <c r="AG155">
        <v>0</v>
      </c>
      <c r="AH155" t="s">
        <v>167</v>
      </c>
      <c r="AI155" s="1">
        <v>44536.531041666669</v>
      </c>
      <c r="AJ155">
        <v>258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14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>
      <c r="A156" t="s">
        <v>459</v>
      </c>
      <c r="B156" t="s">
        <v>80</v>
      </c>
      <c r="C156" t="s">
        <v>362</v>
      </c>
      <c r="D156" t="s">
        <v>82</v>
      </c>
      <c r="E156" s="2" t="str">
        <f>HYPERLINK("capsilon://?command=openfolder&amp;siteaddress=FAM.docvelocity-na8.net&amp;folderid=FX0F5807FA-0C9C-D988-1536-EF1A62A7B8C6","FX211114733")</f>
        <v>FX211114733</v>
      </c>
      <c r="F156" t="s">
        <v>19</v>
      </c>
      <c r="G156" t="s">
        <v>19</v>
      </c>
      <c r="H156" t="s">
        <v>83</v>
      </c>
      <c r="I156" t="s">
        <v>363</v>
      </c>
      <c r="J156">
        <v>240</v>
      </c>
      <c r="K156" t="s">
        <v>85</v>
      </c>
      <c r="L156" t="s">
        <v>86</v>
      </c>
      <c r="M156" t="s">
        <v>87</v>
      </c>
      <c r="N156">
        <v>2</v>
      </c>
      <c r="O156" s="1">
        <v>44531.489317129628</v>
      </c>
      <c r="P156" s="1">
        <v>44531.554016203707</v>
      </c>
      <c r="Q156">
        <v>1612</v>
      </c>
      <c r="R156">
        <v>3978</v>
      </c>
      <c r="S156" t="b">
        <v>0</v>
      </c>
      <c r="T156" t="s">
        <v>88</v>
      </c>
      <c r="U156" t="b">
        <v>1</v>
      </c>
      <c r="V156" t="s">
        <v>89</v>
      </c>
      <c r="W156" s="1">
        <v>44531.524918981479</v>
      </c>
      <c r="X156">
        <v>2881</v>
      </c>
      <c r="Y156">
        <v>253</v>
      </c>
      <c r="Z156">
        <v>0</v>
      </c>
      <c r="AA156">
        <v>253</v>
      </c>
      <c r="AB156">
        <v>0</v>
      </c>
      <c r="AC156">
        <v>159</v>
      </c>
      <c r="AD156">
        <v>-13</v>
      </c>
      <c r="AE156">
        <v>0</v>
      </c>
      <c r="AF156">
        <v>0</v>
      </c>
      <c r="AG156">
        <v>0</v>
      </c>
      <c r="AH156" t="s">
        <v>163</v>
      </c>
      <c r="AI156" s="1">
        <v>44531.554016203707</v>
      </c>
      <c r="AJ156">
        <v>1006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-13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>
      <c r="A157" t="s">
        <v>460</v>
      </c>
      <c r="B157" t="s">
        <v>80</v>
      </c>
      <c r="C157" t="s">
        <v>461</v>
      </c>
      <c r="D157" t="s">
        <v>82</v>
      </c>
      <c r="E157" s="2" t="str">
        <f>HYPERLINK("capsilon://?command=openfolder&amp;siteaddress=FAM.docvelocity-na8.net&amp;folderid=FX9AACC6E7-75C5-5525-8662-84E433ED0F3D","FX21123376")</f>
        <v>FX21123376</v>
      </c>
      <c r="F157" t="s">
        <v>19</v>
      </c>
      <c r="G157" t="s">
        <v>19</v>
      </c>
      <c r="H157" t="s">
        <v>83</v>
      </c>
      <c r="I157" t="s">
        <v>462</v>
      </c>
      <c r="J157">
        <v>168</v>
      </c>
      <c r="K157" t="s">
        <v>85</v>
      </c>
      <c r="L157" t="s">
        <v>86</v>
      </c>
      <c r="M157" t="s">
        <v>87</v>
      </c>
      <c r="N157">
        <v>1</v>
      </c>
      <c r="O157" s="1">
        <v>44536.515844907408</v>
      </c>
      <c r="P157" s="1">
        <v>44536.529745370368</v>
      </c>
      <c r="Q157">
        <v>551</v>
      </c>
      <c r="R157">
        <v>650</v>
      </c>
      <c r="S157" t="b">
        <v>0</v>
      </c>
      <c r="T157" t="s">
        <v>88</v>
      </c>
      <c r="U157" t="b">
        <v>0</v>
      </c>
      <c r="V157" t="s">
        <v>155</v>
      </c>
      <c r="W157" s="1">
        <v>44536.529745370368</v>
      </c>
      <c r="X157">
        <v>521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168</v>
      </c>
      <c r="AE157">
        <v>144</v>
      </c>
      <c r="AF157">
        <v>0</v>
      </c>
      <c r="AG157">
        <v>10</v>
      </c>
      <c r="AH157" t="s">
        <v>88</v>
      </c>
      <c r="AI157" t="s">
        <v>88</v>
      </c>
      <c r="AJ157" t="s">
        <v>88</v>
      </c>
      <c r="AK157" t="s">
        <v>88</v>
      </c>
      <c r="AL157" t="s">
        <v>88</v>
      </c>
      <c r="AM157" t="s">
        <v>88</v>
      </c>
      <c r="AN157" t="s">
        <v>88</v>
      </c>
      <c r="AO157" t="s">
        <v>88</v>
      </c>
      <c r="AP157" t="s">
        <v>88</v>
      </c>
      <c r="AQ157" t="s">
        <v>88</v>
      </c>
      <c r="AR157" t="s">
        <v>88</v>
      </c>
      <c r="AS157" t="s">
        <v>88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>
      <c r="A158" t="s">
        <v>463</v>
      </c>
      <c r="B158" t="s">
        <v>80</v>
      </c>
      <c r="C158" t="s">
        <v>464</v>
      </c>
      <c r="D158" t="s">
        <v>82</v>
      </c>
      <c r="E158" s="2" t="str">
        <f>HYPERLINK("capsilon://?command=openfolder&amp;siteaddress=FAM.docvelocity-na8.net&amp;folderid=FX592EE52C-19B0-B094-35C6-11E2101D7987","FX21123870")</f>
        <v>FX21123870</v>
      </c>
      <c r="F158" t="s">
        <v>19</v>
      </c>
      <c r="G158" t="s">
        <v>19</v>
      </c>
      <c r="H158" t="s">
        <v>83</v>
      </c>
      <c r="I158" t="s">
        <v>465</v>
      </c>
      <c r="J158">
        <v>136</v>
      </c>
      <c r="K158" t="s">
        <v>85</v>
      </c>
      <c r="L158" t="s">
        <v>86</v>
      </c>
      <c r="M158" t="s">
        <v>87</v>
      </c>
      <c r="N158">
        <v>1</v>
      </c>
      <c r="O158" s="1">
        <v>44536.521840277775</v>
      </c>
      <c r="P158" s="1">
        <v>44536.535694444443</v>
      </c>
      <c r="Q158">
        <v>486</v>
      </c>
      <c r="R158">
        <v>711</v>
      </c>
      <c r="S158" t="b">
        <v>0</v>
      </c>
      <c r="T158" t="s">
        <v>88</v>
      </c>
      <c r="U158" t="b">
        <v>0</v>
      </c>
      <c r="V158" t="s">
        <v>155</v>
      </c>
      <c r="W158" s="1">
        <v>44536.535694444443</v>
      </c>
      <c r="X158">
        <v>513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136</v>
      </c>
      <c r="AE158">
        <v>123</v>
      </c>
      <c r="AF158">
        <v>0</v>
      </c>
      <c r="AG158">
        <v>8</v>
      </c>
      <c r="AH158" t="s">
        <v>88</v>
      </c>
      <c r="AI158" t="s">
        <v>88</v>
      </c>
      <c r="AJ158" t="s">
        <v>88</v>
      </c>
      <c r="AK158" t="s">
        <v>88</v>
      </c>
      <c r="AL158" t="s">
        <v>88</v>
      </c>
      <c r="AM158" t="s">
        <v>88</v>
      </c>
      <c r="AN158" t="s">
        <v>88</v>
      </c>
      <c r="AO158" t="s">
        <v>88</v>
      </c>
      <c r="AP158" t="s">
        <v>88</v>
      </c>
      <c r="AQ158" t="s">
        <v>88</v>
      </c>
      <c r="AR158" t="s">
        <v>88</v>
      </c>
      <c r="AS158" t="s">
        <v>88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>
      <c r="A159" t="s">
        <v>466</v>
      </c>
      <c r="B159" t="s">
        <v>80</v>
      </c>
      <c r="C159" t="s">
        <v>467</v>
      </c>
      <c r="D159" t="s">
        <v>82</v>
      </c>
      <c r="E159" s="2" t="str">
        <f>HYPERLINK("capsilon://?command=openfolder&amp;siteaddress=FAM.docvelocity-na8.net&amp;folderid=FX00EF8789-DDAA-DD7F-BA1B-1729ADE33A5B","FX21113322")</f>
        <v>FX21113322</v>
      </c>
      <c r="F159" t="s">
        <v>19</v>
      </c>
      <c r="G159" t="s">
        <v>19</v>
      </c>
      <c r="H159" t="s">
        <v>83</v>
      </c>
      <c r="I159" t="s">
        <v>468</v>
      </c>
      <c r="J159">
        <v>38</v>
      </c>
      <c r="K159" t="s">
        <v>85</v>
      </c>
      <c r="L159" t="s">
        <v>86</v>
      </c>
      <c r="M159" t="s">
        <v>87</v>
      </c>
      <c r="N159">
        <v>2</v>
      </c>
      <c r="O159" s="1">
        <v>44536.529282407406</v>
      </c>
      <c r="P159" s="1">
        <v>44536.546759259261</v>
      </c>
      <c r="Q159">
        <v>1095</v>
      </c>
      <c r="R159">
        <v>415</v>
      </c>
      <c r="S159" t="b">
        <v>0</v>
      </c>
      <c r="T159" t="s">
        <v>88</v>
      </c>
      <c r="U159" t="b">
        <v>0</v>
      </c>
      <c r="V159" t="s">
        <v>244</v>
      </c>
      <c r="W159" s="1">
        <v>44536.53087962963</v>
      </c>
      <c r="X159">
        <v>39</v>
      </c>
      <c r="Y159">
        <v>0</v>
      </c>
      <c r="Z159">
        <v>0</v>
      </c>
      <c r="AA159">
        <v>0</v>
      </c>
      <c r="AB159">
        <v>37</v>
      </c>
      <c r="AC159">
        <v>0</v>
      </c>
      <c r="AD159">
        <v>38</v>
      </c>
      <c r="AE159">
        <v>0</v>
      </c>
      <c r="AF159">
        <v>0</v>
      </c>
      <c r="AG159">
        <v>0</v>
      </c>
      <c r="AH159" t="s">
        <v>104</v>
      </c>
      <c r="AI159" s="1">
        <v>44536.546759259261</v>
      </c>
      <c r="AJ159">
        <v>318</v>
      </c>
      <c r="AK159">
        <v>0</v>
      </c>
      <c r="AL159">
        <v>0</v>
      </c>
      <c r="AM159">
        <v>0</v>
      </c>
      <c r="AN159">
        <v>37</v>
      </c>
      <c r="AO159">
        <v>0</v>
      </c>
      <c r="AP159">
        <v>38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>
      <c r="A160" t="s">
        <v>469</v>
      </c>
      <c r="B160" t="s">
        <v>80</v>
      </c>
      <c r="C160" t="s">
        <v>470</v>
      </c>
      <c r="D160" t="s">
        <v>82</v>
      </c>
      <c r="E160" s="2" t="str">
        <f>HYPERLINK("capsilon://?command=openfolder&amp;siteaddress=FAM.docvelocity-na8.net&amp;folderid=FX880DAB33-0E8D-9271-9E5C-5039C47D4460","FX211115039")</f>
        <v>FX211115039</v>
      </c>
      <c r="F160" t="s">
        <v>19</v>
      </c>
      <c r="G160" t="s">
        <v>19</v>
      </c>
      <c r="H160" t="s">
        <v>83</v>
      </c>
      <c r="I160" t="s">
        <v>471</v>
      </c>
      <c r="J160">
        <v>133</v>
      </c>
      <c r="K160" t="s">
        <v>85</v>
      </c>
      <c r="L160" t="s">
        <v>86</v>
      </c>
      <c r="M160" t="s">
        <v>87</v>
      </c>
      <c r="N160">
        <v>1</v>
      </c>
      <c r="O160" s="1">
        <v>44536.530439814815</v>
      </c>
      <c r="P160" s="1">
        <v>44536.54074074074</v>
      </c>
      <c r="Q160">
        <v>692</v>
      </c>
      <c r="R160">
        <v>198</v>
      </c>
      <c r="S160" t="b">
        <v>0</v>
      </c>
      <c r="T160" t="s">
        <v>88</v>
      </c>
      <c r="U160" t="b">
        <v>0</v>
      </c>
      <c r="V160" t="s">
        <v>155</v>
      </c>
      <c r="W160" s="1">
        <v>44536.54074074074</v>
      </c>
      <c r="X160">
        <v>118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133</v>
      </c>
      <c r="AE160">
        <v>121</v>
      </c>
      <c r="AF160">
        <v>0</v>
      </c>
      <c r="AG160">
        <v>4</v>
      </c>
      <c r="AH160" t="s">
        <v>88</v>
      </c>
      <c r="AI160" t="s">
        <v>88</v>
      </c>
      <c r="AJ160" t="s">
        <v>88</v>
      </c>
      <c r="AK160" t="s">
        <v>88</v>
      </c>
      <c r="AL160" t="s">
        <v>88</v>
      </c>
      <c r="AM160" t="s">
        <v>88</v>
      </c>
      <c r="AN160" t="s">
        <v>88</v>
      </c>
      <c r="AO160" t="s">
        <v>88</v>
      </c>
      <c r="AP160" t="s">
        <v>88</v>
      </c>
      <c r="AQ160" t="s">
        <v>88</v>
      </c>
      <c r="AR160" t="s">
        <v>88</v>
      </c>
      <c r="AS160" t="s">
        <v>88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>
      <c r="A161" t="s">
        <v>472</v>
      </c>
      <c r="B161" t="s">
        <v>80</v>
      </c>
      <c r="C161" t="s">
        <v>444</v>
      </c>
      <c r="D161" t="s">
        <v>82</v>
      </c>
      <c r="E161" s="2" t="str">
        <f>HYPERLINK("capsilon://?command=openfolder&amp;siteaddress=FAM.docvelocity-na8.net&amp;folderid=FXE6830A53-6F36-23E6-3ABA-819A702181D4","FX211114749")</f>
        <v>FX211114749</v>
      </c>
      <c r="F161" t="s">
        <v>19</v>
      </c>
      <c r="G161" t="s">
        <v>19</v>
      </c>
      <c r="H161" t="s">
        <v>83</v>
      </c>
      <c r="I161" t="s">
        <v>473</v>
      </c>
      <c r="J161">
        <v>38</v>
      </c>
      <c r="K161" t="s">
        <v>85</v>
      </c>
      <c r="L161" t="s">
        <v>86</v>
      </c>
      <c r="M161" t="s">
        <v>87</v>
      </c>
      <c r="N161">
        <v>2</v>
      </c>
      <c r="O161" s="1">
        <v>44536.532337962963</v>
      </c>
      <c r="P161" s="1">
        <v>44536.547453703701</v>
      </c>
      <c r="Q161">
        <v>550</v>
      </c>
      <c r="R161">
        <v>756</v>
      </c>
      <c r="S161" t="b">
        <v>0</v>
      </c>
      <c r="T161" t="s">
        <v>88</v>
      </c>
      <c r="U161" t="b">
        <v>0</v>
      </c>
      <c r="V161" t="s">
        <v>337</v>
      </c>
      <c r="W161" s="1">
        <v>44536.538553240738</v>
      </c>
      <c r="X161">
        <v>495</v>
      </c>
      <c r="Y161">
        <v>63</v>
      </c>
      <c r="Z161">
        <v>0</v>
      </c>
      <c r="AA161">
        <v>63</v>
      </c>
      <c r="AB161">
        <v>0</v>
      </c>
      <c r="AC161">
        <v>36</v>
      </c>
      <c r="AD161">
        <v>-25</v>
      </c>
      <c r="AE161">
        <v>0</v>
      </c>
      <c r="AF161">
        <v>0</v>
      </c>
      <c r="AG161">
        <v>0</v>
      </c>
      <c r="AH161" t="s">
        <v>100</v>
      </c>
      <c r="AI161" s="1">
        <v>44536.547453703701</v>
      </c>
      <c r="AJ161">
        <v>261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-25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>
      <c r="A162" t="s">
        <v>474</v>
      </c>
      <c r="B162" t="s">
        <v>80</v>
      </c>
      <c r="C162" t="s">
        <v>444</v>
      </c>
      <c r="D162" t="s">
        <v>82</v>
      </c>
      <c r="E162" s="2" t="str">
        <f>HYPERLINK("capsilon://?command=openfolder&amp;siteaddress=FAM.docvelocity-na8.net&amp;folderid=FXE6830A53-6F36-23E6-3ABA-819A702181D4","FX211114749")</f>
        <v>FX211114749</v>
      </c>
      <c r="F162" t="s">
        <v>19</v>
      </c>
      <c r="G162" t="s">
        <v>19</v>
      </c>
      <c r="H162" t="s">
        <v>83</v>
      </c>
      <c r="I162" t="s">
        <v>475</v>
      </c>
      <c r="J162">
        <v>38</v>
      </c>
      <c r="K162" t="s">
        <v>85</v>
      </c>
      <c r="L162" t="s">
        <v>86</v>
      </c>
      <c r="M162" t="s">
        <v>87</v>
      </c>
      <c r="N162">
        <v>2</v>
      </c>
      <c r="O162" s="1">
        <v>44536.533159722225</v>
      </c>
      <c r="P162" s="1">
        <v>44536.550462962965</v>
      </c>
      <c r="Q162">
        <v>891</v>
      </c>
      <c r="R162">
        <v>604</v>
      </c>
      <c r="S162" t="b">
        <v>0</v>
      </c>
      <c r="T162" t="s">
        <v>88</v>
      </c>
      <c r="U162" t="b">
        <v>0</v>
      </c>
      <c r="V162" t="s">
        <v>155</v>
      </c>
      <c r="W162" s="1">
        <v>44536.539363425924</v>
      </c>
      <c r="X162">
        <v>295</v>
      </c>
      <c r="Y162">
        <v>63</v>
      </c>
      <c r="Z162">
        <v>0</v>
      </c>
      <c r="AA162">
        <v>63</v>
      </c>
      <c r="AB162">
        <v>0</v>
      </c>
      <c r="AC162">
        <v>33</v>
      </c>
      <c r="AD162">
        <v>-25</v>
      </c>
      <c r="AE162">
        <v>0</v>
      </c>
      <c r="AF162">
        <v>0</v>
      </c>
      <c r="AG162">
        <v>0</v>
      </c>
      <c r="AH162" t="s">
        <v>163</v>
      </c>
      <c r="AI162" s="1">
        <v>44536.550462962965</v>
      </c>
      <c r="AJ162">
        <v>302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-25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>
      <c r="A163" t="s">
        <v>476</v>
      </c>
      <c r="B163" t="s">
        <v>80</v>
      </c>
      <c r="C163" t="s">
        <v>461</v>
      </c>
      <c r="D163" t="s">
        <v>82</v>
      </c>
      <c r="E163" s="2" t="str">
        <f>HYPERLINK("capsilon://?command=openfolder&amp;siteaddress=FAM.docvelocity-na8.net&amp;folderid=FX9AACC6E7-75C5-5525-8662-84E433ED0F3D","FX21123376")</f>
        <v>FX21123376</v>
      </c>
      <c r="F163" t="s">
        <v>19</v>
      </c>
      <c r="G163" t="s">
        <v>19</v>
      </c>
      <c r="H163" t="s">
        <v>83</v>
      </c>
      <c r="I163" t="s">
        <v>462</v>
      </c>
      <c r="J163">
        <v>417</v>
      </c>
      <c r="K163" t="s">
        <v>85</v>
      </c>
      <c r="L163" t="s">
        <v>86</v>
      </c>
      <c r="M163" t="s">
        <v>87</v>
      </c>
      <c r="N163">
        <v>2</v>
      </c>
      <c r="O163" s="1">
        <v>44536.533437500002</v>
      </c>
      <c r="P163" s="1">
        <v>44536.628946759258</v>
      </c>
      <c r="Q163">
        <v>1340</v>
      </c>
      <c r="R163">
        <v>6912</v>
      </c>
      <c r="S163" t="b">
        <v>0</v>
      </c>
      <c r="T163" t="s">
        <v>88</v>
      </c>
      <c r="U163" t="b">
        <v>1</v>
      </c>
      <c r="V163" t="s">
        <v>162</v>
      </c>
      <c r="W163" s="1">
        <v>44536.589502314811</v>
      </c>
      <c r="X163">
        <v>3222</v>
      </c>
      <c r="Y163">
        <v>347</v>
      </c>
      <c r="Z163">
        <v>0</v>
      </c>
      <c r="AA163">
        <v>347</v>
      </c>
      <c r="AB163">
        <v>0</v>
      </c>
      <c r="AC163">
        <v>218</v>
      </c>
      <c r="AD163">
        <v>70</v>
      </c>
      <c r="AE163">
        <v>0</v>
      </c>
      <c r="AF163">
        <v>0</v>
      </c>
      <c r="AG163">
        <v>0</v>
      </c>
      <c r="AH163" t="s">
        <v>100</v>
      </c>
      <c r="AI163" s="1">
        <v>44536.628946759258</v>
      </c>
      <c r="AJ163">
        <v>2897</v>
      </c>
      <c r="AK163">
        <v>6</v>
      </c>
      <c r="AL163">
        <v>0</v>
      </c>
      <c r="AM163">
        <v>6</v>
      </c>
      <c r="AN163">
        <v>0</v>
      </c>
      <c r="AO163">
        <v>6</v>
      </c>
      <c r="AP163">
        <v>64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>
      <c r="A164" t="s">
        <v>477</v>
      </c>
      <c r="B164" t="s">
        <v>80</v>
      </c>
      <c r="C164" t="s">
        <v>444</v>
      </c>
      <c r="D164" t="s">
        <v>82</v>
      </c>
      <c r="E164" s="2" t="str">
        <f>HYPERLINK("capsilon://?command=openfolder&amp;siteaddress=FAM.docvelocity-na8.net&amp;folderid=FXE6830A53-6F36-23E6-3ABA-819A702181D4","FX211114749")</f>
        <v>FX211114749</v>
      </c>
      <c r="F164" t="s">
        <v>19</v>
      </c>
      <c r="G164" t="s">
        <v>19</v>
      </c>
      <c r="H164" t="s">
        <v>83</v>
      </c>
      <c r="I164" t="s">
        <v>478</v>
      </c>
      <c r="J164">
        <v>38</v>
      </c>
      <c r="K164" t="s">
        <v>85</v>
      </c>
      <c r="L164" t="s">
        <v>86</v>
      </c>
      <c r="M164" t="s">
        <v>87</v>
      </c>
      <c r="N164">
        <v>2</v>
      </c>
      <c r="O164" s="1">
        <v>44536.53402777778</v>
      </c>
      <c r="P164" s="1">
        <v>44536.550416666665</v>
      </c>
      <c r="Q164">
        <v>952</v>
      </c>
      <c r="R164">
        <v>464</v>
      </c>
      <c r="S164" t="b">
        <v>0</v>
      </c>
      <c r="T164" t="s">
        <v>88</v>
      </c>
      <c r="U164" t="b">
        <v>0</v>
      </c>
      <c r="V164" t="s">
        <v>155</v>
      </c>
      <c r="W164" s="1">
        <v>44536.542928240742</v>
      </c>
      <c r="X164">
        <v>188</v>
      </c>
      <c r="Y164">
        <v>63</v>
      </c>
      <c r="Z164">
        <v>0</v>
      </c>
      <c r="AA164">
        <v>63</v>
      </c>
      <c r="AB164">
        <v>0</v>
      </c>
      <c r="AC164">
        <v>32</v>
      </c>
      <c r="AD164">
        <v>-25</v>
      </c>
      <c r="AE164">
        <v>0</v>
      </c>
      <c r="AF164">
        <v>0</v>
      </c>
      <c r="AG164">
        <v>0</v>
      </c>
      <c r="AH164" t="s">
        <v>100</v>
      </c>
      <c r="AI164" s="1">
        <v>44536.550416666665</v>
      </c>
      <c r="AJ164">
        <v>255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-25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>
      <c r="A165" t="s">
        <v>479</v>
      </c>
      <c r="B165" t="s">
        <v>80</v>
      </c>
      <c r="C165" t="s">
        <v>444</v>
      </c>
      <c r="D165" t="s">
        <v>82</v>
      </c>
      <c r="E165" s="2" t="str">
        <f>HYPERLINK("capsilon://?command=openfolder&amp;siteaddress=FAM.docvelocity-na8.net&amp;folderid=FXE6830A53-6F36-23E6-3ABA-819A702181D4","FX211114749")</f>
        <v>FX211114749</v>
      </c>
      <c r="F165" t="s">
        <v>19</v>
      </c>
      <c r="G165" t="s">
        <v>19</v>
      </c>
      <c r="H165" t="s">
        <v>83</v>
      </c>
      <c r="I165" t="s">
        <v>480</v>
      </c>
      <c r="J165">
        <v>38</v>
      </c>
      <c r="K165" t="s">
        <v>85</v>
      </c>
      <c r="L165" t="s">
        <v>86</v>
      </c>
      <c r="M165" t="s">
        <v>87</v>
      </c>
      <c r="N165">
        <v>2</v>
      </c>
      <c r="O165" s="1">
        <v>44536.534398148149</v>
      </c>
      <c r="P165" s="1">
        <v>44536.559791666667</v>
      </c>
      <c r="Q165">
        <v>1524</v>
      </c>
      <c r="R165">
        <v>670</v>
      </c>
      <c r="S165" t="b">
        <v>0</v>
      </c>
      <c r="T165" t="s">
        <v>88</v>
      </c>
      <c r="U165" t="b">
        <v>0</v>
      </c>
      <c r="V165" t="s">
        <v>337</v>
      </c>
      <c r="W165" s="1">
        <v>44536.556261574071</v>
      </c>
      <c r="X165">
        <v>433</v>
      </c>
      <c r="Y165">
        <v>63</v>
      </c>
      <c r="Z165">
        <v>0</v>
      </c>
      <c r="AA165">
        <v>63</v>
      </c>
      <c r="AB165">
        <v>0</v>
      </c>
      <c r="AC165">
        <v>35</v>
      </c>
      <c r="AD165">
        <v>-25</v>
      </c>
      <c r="AE165">
        <v>0</v>
      </c>
      <c r="AF165">
        <v>0</v>
      </c>
      <c r="AG165">
        <v>0</v>
      </c>
      <c r="AH165" t="s">
        <v>163</v>
      </c>
      <c r="AI165" s="1">
        <v>44536.559791666667</v>
      </c>
      <c r="AJ165">
        <v>219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-25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>
      <c r="A166" t="s">
        <v>481</v>
      </c>
      <c r="B166" t="s">
        <v>80</v>
      </c>
      <c r="C166" t="s">
        <v>464</v>
      </c>
      <c r="D166" t="s">
        <v>82</v>
      </c>
      <c r="E166" s="2" t="str">
        <f>HYPERLINK("capsilon://?command=openfolder&amp;siteaddress=FAM.docvelocity-na8.net&amp;folderid=FX592EE52C-19B0-B094-35C6-11E2101D7987","FX21123870")</f>
        <v>FX21123870</v>
      </c>
      <c r="F166" t="s">
        <v>19</v>
      </c>
      <c r="G166" t="s">
        <v>19</v>
      </c>
      <c r="H166" t="s">
        <v>83</v>
      </c>
      <c r="I166" t="s">
        <v>465</v>
      </c>
      <c r="J166">
        <v>335</v>
      </c>
      <c r="K166" t="s">
        <v>85</v>
      </c>
      <c r="L166" t="s">
        <v>86</v>
      </c>
      <c r="M166" t="s">
        <v>87</v>
      </c>
      <c r="N166">
        <v>2</v>
      </c>
      <c r="O166" s="1">
        <v>44536.537129629629</v>
      </c>
      <c r="P166" s="1">
        <v>44536.576099537036</v>
      </c>
      <c r="Q166">
        <v>134</v>
      </c>
      <c r="R166">
        <v>3233</v>
      </c>
      <c r="S166" t="b">
        <v>0</v>
      </c>
      <c r="T166" t="s">
        <v>88</v>
      </c>
      <c r="U166" t="b">
        <v>1</v>
      </c>
      <c r="V166" t="s">
        <v>244</v>
      </c>
      <c r="W166" s="1">
        <v>44536.56554398148</v>
      </c>
      <c r="X166">
        <v>2276</v>
      </c>
      <c r="Y166">
        <v>316</v>
      </c>
      <c r="Z166">
        <v>0</v>
      </c>
      <c r="AA166">
        <v>316</v>
      </c>
      <c r="AB166">
        <v>0</v>
      </c>
      <c r="AC166">
        <v>112</v>
      </c>
      <c r="AD166">
        <v>19</v>
      </c>
      <c r="AE166">
        <v>0</v>
      </c>
      <c r="AF166">
        <v>0</v>
      </c>
      <c r="AG166">
        <v>0</v>
      </c>
      <c r="AH166" t="s">
        <v>163</v>
      </c>
      <c r="AI166" s="1">
        <v>44536.576099537036</v>
      </c>
      <c r="AJ166">
        <v>906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19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>
      <c r="A167" t="s">
        <v>482</v>
      </c>
      <c r="B167" t="s">
        <v>80</v>
      </c>
      <c r="C167" t="s">
        <v>470</v>
      </c>
      <c r="D167" t="s">
        <v>82</v>
      </c>
      <c r="E167" s="2" t="str">
        <f>HYPERLINK("capsilon://?command=openfolder&amp;siteaddress=FAM.docvelocity-na8.net&amp;folderid=FX880DAB33-0E8D-9271-9E5C-5039C47D4460","FX211115039")</f>
        <v>FX211115039</v>
      </c>
      <c r="F167" t="s">
        <v>19</v>
      </c>
      <c r="G167" t="s">
        <v>19</v>
      </c>
      <c r="H167" t="s">
        <v>83</v>
      </c>
      <c r="I167" t="s">
        <v>471</v>
      </c>
      <c r="J167">
        <v>333</v>
      </c>
      <c r="K167" t="s">
        <v>85</v>
      </c>
      <c r="L167" t="s">
        <v>86</v>
      </c>
      <c r="M167" t="s">
        <v>87</v>
      </c>
      <c r="N167">
        <v>2</v>
      </c>
      <c r="O167" s="1">
        <v>44536.542164351849</v>
      </c>
      <c r="P167" s="1">
        <v>44536.579039351855</v>
      </c>
      <c r="Q167">
        <v>818</v>
      </c>
      <c r="R167">
        <v>2368</v>
      </c>
      <c r="S167" t="b">
        <v>0</v>
      </c>
      <c r="T167" t="s">
        <v>88</v>
      </c>
      <c r="U167" t="b">
        <v>1</v>
      </c>
      <c r="V167" t="s">
        <v>151</v>
      </c>
      <c r="W167" s="1">
        <v>44536.564375000002</v>
      </c>
      <c r="X167">
        <v>1147</v>
      </c>
      <c r="Y167">
        <v>239</v>
      </c>
      <c r="Z167">
        <v>0</v>
      </c>
      <c r="AA167">
        <v>239</v>
      </c>
      <c r="AB167">
        <v>0</v>
      </c>
      <c r="AC167">
        <v>47</v>
      </c>
      <c r="AD167">
        <v>94</v>
      </c>
      <c r="AE167">
        <v>0</v>
      </c>
      <c r="AF167">
        <v>0</v>
      </c>
      <c r="AG167">
        <v>0</v>
      </c>
      <c r="AH167" t="s">
        <v>100</v>
      </c>
      <c r="AI167" s="1">
        <v>44536.579039351855</v>
      </c>
      <c r="AJ167">
        <v>1175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93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>
      <c r="A168" t="s">
        <v>483</v>
      </c>
      <c r="B168" t="s">
        <v>80</v>
      </c>
      <c r="C168" t="s">
        <v>484</v>
      </c>
      <c r="D168" t="s">
        <v>82</v>
      </c>
      <c r="E168" s="2" t="str">
        <f>HYPERLINK("capsilon://?command=openfolder&amp;siteaddress=FAM.docvelocity-na8.net&amp;folderid=FXDE976D63-ADA5-69B1-33A1-05A9CDF5602A","FX21122041")</f>
        <v>FX21122041</v>
      </c>
      <c r="F168" t="s">
        <v>19</v>
      </c>
      <c r="G168" t="s">
        <v>19</v>
      </c>
      <c r="H168" t="s">
        <v>83</v>
      </c>
      <c r="I168" t="s">
        <v>485</v>
      </c>
      <c r="J168">
        <v>148</v>
      </c>
      <c r="K168" t="s">
        <v>85</v>
      </c>
      <c r="L168" t="s">
        <v>86</v>
      </c>
      <c r="M168" t="s">
        <v>87</v>
      </c>
      <c r="N168">
        <v>1</v>
      </c>
      <c r="O168" s="1">
        <v>44536.542233796295</v>
      </c>
      <c r="P168" s="1">
        <v>44536.59065972222</v>
      </c>
      <c r="Q168">
        <v>3543</v>
      </c>
      <c r="R168">
        <v>641</v>
      </c>
      <c r="S168" t="b">
        <v>0</v>
      </c>
      <c r="T168" t="s">
        <v>88</v>
      </c>
      <c r="U168" t="b">
        <v>0</v>
      </c>
      <c r="V168" t="s">
        <v>155</v>
      </c>
      <c r="W168" s="1">
        <v>44536.59065972222</v>
      </c>
      <c r="X168">
        <v>399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148</v>
      </c>
      <c r="AE168">
        <v>136</v>
      </c>
      <c r="AF168">
        <v>0</v>
      </c>
      <c r="AG168">
        <v>5</v>
      </c>
      <c r="AH168" t="s">
        <v>88</v>
      </c>
      <c r="AI168" t="s">
        <v>88</v>
      </c>
      <c r="AJ168" t="s">
        <v>88</v>
      </c>
      <c r="AK168" t="s">
        <v>88</v>
      </c>
      <c r="AL168" t="s">
        <v>88</v>
      </c>
      <c r="AM168" t="s">
        <v>88</v>
      </c>
      <c r="AN168" t="s">
        <v>88</v>
      </c>
      <c r="AO168" t="s">
        <v>88</v>
      </c>
      <c r="AP168" t="s">
        <v>88</v>
      </c>
      <c r="AQ168" t="s">
        <v>88</v>
      </c>
      <c r="AR168" t="s">
        <v>88</v>
      </c>
      <c r="AS168" t="s">
        <v>88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>
      <c r="A169" t="s">
        <v>486</v>
      </c>
      <c r="B169" t="s">
        <v>80</v>
      </c>
      <c r="C169" t="s">
        <v>487</v>
      </c>
      <c r="D169" t="s">
        <v>82</v>
      </c>
      <c r="E169" s="2" t="str">
        <f>HYPERLINK("capsilon://?command=openfolder&amp;siteaddress=FAM.docvelocity-na8.net&amp;folderid=FXD38CE27A-385C-74D2-6871-604362DA465E","FX211113363")</f>
        <v>FX211113363</v>
      </c>
      <c r="F169" t="s">
        <v>19</v>
      </c>
      <c r="G169" t="s">
        <v>19</v>
      </c>
      <c r="H169" t="s">
        <v>83</v>
      </c>
      <c r="I169" t="s">
        <v>488</v>
      </c>
      <c r="J169">
        <v>65</v>
      </c>
      <c r="K169" t="s">
        <v>85</v>
      </c>
      <c r="L169" t="s">
        <v>86</v>
      </c>
      <c r="M169" t="s">
        <v>87</v>
      </c>
      <c r="N169">
        <v>1</v>
      </c>
      <c r="O169" s="1">
        <v>44536.545567129629</v>
      </c>
      <c r="P169" s="1">
        <v>44536.595972222225</v>
      </c>
      <c r="Q169">
        <v>3826</v>
      </c>
      <c r="R169">
        <v>529</v>
      </c>
      <c r="S169" t="b">
        <v>0</v>
      </c>
      <c r="T169" t="s">
        <v>88</v>
      </c>
      <c r="U169" t="b">
        <v>0</v>
      </c>
      <c r="V169" t="s">
        <v>155</v>
      </c>
      <c r="W169" s="1">
        <v>44536.595972222225</v>
      </c>
      <c r="X169">
        <v>458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65</v>
      </c>
      <c r="AE169">
        <v>53</v>
      </c>
      <c r="AF169">
        <v>0</v>
      </c>
      <c r="AG169">
        <v>6</v>
      </c>
      <c r="AH169" t="s">
        <v>88</v>
      </c>
      <c r="AI169" t="s">
        <v>88</v>
      </c>
      <c r="AJ169" t="s">
        <v>88</v>
      </c>
      <c r="AK169" t="s">
        <v>88</v>
      </c>
      <c r="AL169" t="s">
        <v>88</v>
      </c>
      <c r="AM169" t="s">
        <v>88</v>
      </c>
      <c r="AN169" t="s">
        <v>88</v>
      </c>
      <c r="AO169" t="s">
        <v>88</v>
      </c>
      <c r="AP169" t="s">
        <v>88</v>
      </c>
      <c r="AQ169" t="s">
        <v>88</v>
      </c>
      <c r="AR169" t="s">
        <v>88</v>
      </c>
      <c r="AS169" t="s">
        <v>88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>
      <c r="A170" t="s">
        <v>489</v>
      </c>
      <c r="B170" t="s">
        <v>80</v>
      </c>
      <c r="C170" t="s">
        <v>490</v>
      </c>
      <c r="D170" t="s">
        <v>82</v>
      </c>
      <c r="E170" s="2" t="str">
        <f>HYPERLINK("capsilon://?command=openfolder&amp;siteaddress=FAM.docvelocity-na8.net&amp;folderid=FX946B6159-6A8D-2236-4AFC-244FDEEE688F","FX211114925")</f>
        <v>FX211114925</v>
      </c>
      <c r="F170" t="s">
        <v>19</v>
      </c>
      <c r="G170" t="s">
        <v>19</v>
      </c>
      <c r="H170" t="s">
        <v>83</v>
      </c>
      <c r="I170" t="s">
        <v>491</v>
      </c>
      <c r="J170">
        <v>112</v>
      </c>
      <c r="K170" t="s">
        <v>85</v>
      </c>
      <c r="L170" t="s">
        <v>86</v>
      </c>
      <c r="M170" t="s">
        <v>87</v>
      </c>
      <c r="N170">
        <v>1</v>
      </c>
      <c r="O170" s="1">
        <v>44531.49422453704</v>
      </c>
      <c r="P170" s="1">
        <v>44531.516701388886</v>
      </c>
      <c r="Q170">
        <v>1498</v>
      </c>
      <c r="R170">
        <v>444</v>
      </c>
      <c r="S170" t="b">
        <v>0</v>
      </c>
      <c r="T170" t="s">
        <v>88</v>
      </c>
      <c r="U170" t="b">
        <v>0</v>
      </c>
      <c r="V170" t="s">
        <v>155</v>
      </c>
      <c r="W170" s="1">
        <v>44531.516701388886</v>
      </c>
      <c r="X170">
        <v>149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112</v>
      </c>
      <c r="AE170">
        <v>100</v>
      </c>
      <c r="AF170">
        <v>0</v>
      </c>
      <c r="AG170">
        <v>4</v>
      </c>
      <c r="AH170" t="s">
        <v>88</v>
      </c>
      <c r="AI170" t="s">
        <v>88</v>
      </c>
      <c r="AJ170" t="s">
        <v>88</v>
      </c>
      <c r="AK170" t="s">
        <v>88</v>
      </c>
      <c r="AL170" t="s">
        <v>88</v>
      </c>
      <c r="AM170" t="s">
        <v>88</v>
      </c>
      <c r="AN170" t="s">
        <v>88</v>
      </c>
      <c r="AO170" t="s">
        <v>88</v>
      </c>
      <c r="AP170" t="s">
        <v>88</v>
      </c>
      <c r="AQ170" t="s">
        <v>88</v>
      </c>
      <c r="AR170" t="s">
        <v>88</v>
      </c>
      <c r="AS170" t="s">
        <v>88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>
      <c r="A171" t="s">
        <v>492</v>
      </c>
      <c r="B171" t="s">
        <v>80</v>
      </c>
      <c r="C171" t="s">
        <v>493</v>
      </c>
      <c r="D171" t="s">
        <v>82</v>
      </c>
      <c r="E171" s="2" t="str">
        <f>HYPERLINK("capsilon://?command=openfolder&amp;siteaddress=FAM.docvelocity-na8.net&amp;folderid=FXD9595BC4-85E1-D6E8-1B97-95A0C19F7ABE","FX21123311")</f>
        <v>FX21123311</v>
      </c>
      <c r="F171" t="s">
        <v>19</v>
      </c>
      <c r="G171" t="s">
        <v>19</v>
      </c>
      <c r="H171" t="s">
        <v>83</v>
      </c>
      <c r="I171" t="s">
        <v>494</v>
      </c>
      <c r="J171">
        <v>28</v>
      </c>
      <c r="K171" t="s">
        <v>85</v>
      </c>
      <c r="L171" t="s">
        <v>86</v>
      </c>
      <c r="M171" t="s">
        <v>87</v>
      </c>
      <c r="N171">
        <v>2</v>
      </c>
      <c r="O171" s="1">
        <v>44536.546435185184</v>
      </c>
      <c r="P171" s="1">
        <v>44536.566099537034</v>
      </c>
      <c r="Q171">
        <v>960</v>
      </c>
      <c r="R171">
        <v>739</v>
      </c>
      <c r="S171" t="b">
        <v>0</v>
      </c>
      <c r="T171" t="s">
        <v>88</v>
      </c>
      <c r="U171" t="b">
        <v>0</v>
      </c>
      <c r="V171" t="s">
        <v>337</v>
      </c>
      <c r="W171" s="1">
        <v>44536.558854166666</v>
      </c>
      <c r="X171">
        <v>132</v>
      </c>
      <c r="Y171">
        <v>21</v>
      </c>
      <c r="Z171">
        <v>0</v>
      </c>
      <c r="AA171">
        <v>21</v>
      </c>
      <c r="AB171">
        <v>0</v>
      </c>
      <c r="AC171">
        <v>5</v>
      </c>
      <c r="AD171">
        <v>7</v>
      </c>
      <c r="AE171">
        <v>0</v>
      </c>
      <c r="AF171">
        <v>0</v>
      </c>
      <c r="AG171">
        <v>0</v>
      </c>
      <c r="AH171" t="s">
        <v>167</v>
      </c>
      <c r="AI171" s="1">
        <v>44536.566099537034</v>
      </c>
      <c r="AJ171">
        <v>387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6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>
      <c r="A172" t="s">
        <v>495</v>
      </c>
      <c r="B172" t="s">
        <v>80</v>
      </c>
      <c r="C172" t="s">
        <v>493</v>
      </c>
      <c r="D172" t="s">
        <v>82</v>
      </c>
      <c r="E172" s="2" t="str">
        <f>HYPERLINK("capsilon://?command=openfolder&amp;siteaddress=FAM.docvelocity-na8.net&amp;folderid=FXD9595BC4-85E1-D6E8-1B97-95A0C19F7ABE","FX21123311")</f>
        <v>FX21123311</v>
      </c>
      <c r="F172" t="s">
        <v>19</v>
      </c>
      <c r="G172" t="s">
        <v>19</v>
      </c>
      <c r="H172" t="s">
        <v>83</v>
      </c>
      <c r="I172" t="s">
        <v>496</v>
      </c>
      <c r="J172">
        <v>54</v>
      </c>
      <c r="K172" t="s">
        <v>85</v>
      </c>
      <c r="L172" t="s">
        <v>86</v>
      </c>
      <c r="M172" t="s">
        <v>87</v>
      </c>
      <c r="N172">
        <v>2</v>
      </c>
      <c r="O172" s="1">
        <v>44536.547013888892</v>
      </c>
      <c r="P172" s="1">
        <v>44536.570439814815</v>
      </c>
      <c r="Q172">
        <v>1077</v>
      </c>
      <c r="R172">
        <v>947</v>
      </c>
      <c r="S172" t="b">
        <v>0</v>
      </c>
      <c r="T172" t="s">
        <v>88</v>
      </c>
      <c r="U172" t="b">
        <v>0</v>
      </c>
      <c r="V172" t="s">
        <v>337</v>
      </c>
      <c r="W172" s="1">
        <v>44536.563587962963</v>
      </c>
      <c r="X172">
        <v>397</v>
      </c>
      <c r="Y172">
        <v>46</v>
      </c>
      <c r="Z172">
        <v>0</v>
      </c>
      <c r="AA172">
        <v>46</v>
      </c>
      <c r="AB172">
        <v>0</v>
      </c>
      <c r="AC172">
        <v>20</v>
      </c>
      <c r="AD172">
        <v>8</v>
      </c>
      <c r="AE172">
        <v>0</v>
      </c>
      <c r="AF172">
        <v>0</v>
      </c>
      <c r="AG172">
        <v>0</v>
      </c>
      <c r="AH172" t="s">
        <v>104</v>
      </c>
      <c r="AI172" s="1">
        <v>44536.570439814815</v>
      </c>
      <c r="AJ172">
        <v>550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8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>
      <c r="A173" t="s">
        <v>497</v>
      </c>
      <c r="B173" t="s">
        <v>80</v>
      </c>
      <c r="C173" t="s">
        <v>493</v>
      </c>
      <c r="D173" t="s">
        <v>82</v>
      </c>
      <c r="E173" s="2" t="str">
        <f>HYPERLINK("capsilon://?command=openfolder&amp;siteaddress=FAM.docvelocity-na8.net&amp;folderid=FXD9595BC4-85E1-D6E8-1B97-95A0C19F7ABE","FX21123311")</f>
        <v>FX21123311</v>
      </c>
      <c r="F173" t="s">
        <v>19</v>
      </c>
      <c r="G173" t="s">
        <v>19</v>
      </c>
      <c r="H173" t="s">
        <v>83</v>
      </c>
      <c r="I173" t="s">
        <v>498</v>
      </c>
      <c r="J173">
        <v>54</v>
      </c>
      <c r="K173" t="s">
        <v>85</v>
      </c>
      <c r="L173" t="s">
        <v>86</v>
      </c>
      <c r="M173" t="s">
        <v>82</v>
      </c>
      <c r="N173">
        <v>2</v>
      </c>
      <c r="O173" s="1">
        <v>44536.547268518516</v>
      </c>
      <c r="P173" s="1">
        <v>44536.56790509259</v>
      </c>
      <c r="Q173">
        <v>1458</v>
      </c>
      <c r="R173">
        <v>325</v>
      </c>
      <c r="S173" t="b">
        <v>0</v>
      </c>
      <c r="T173" t="s">
        <v>337</v>
      </c>
      <c r="U173" t="b">
        <v>0</v>
      </c>
      <c r="V173" t="s">
        <v>337</v>
      </c>
      <c r="W173" s="1">
        <v>44536.566469907404</v>
      </c>
      <c r="X173">
        <v>248</v>
      </c>
      <c r="Y173">
        <v>46</v>
      </c>
      <c r="Z173">
        <v>0</v>
      </c>
      <c r="AA173">
        <v>46</v>
      </c>
      <c r="AB173">
        <v>0</v>
      </c>
      <c r="AC173">
        <v>20</v>
      </c>
      <c r="AD173">
        <v>8</v>
      </c>
      <c r="AE173">
        <v>0</v>
      </c>
      <c r="AF173">
        <v>0</v>
      </c>
      <c r="AG173">
        <v>0</v>
      </c>
      <c r="AH173" t="s">
        <v>337</v>
      </c>
      <c r="AI173" s="1">
        <v>44536.56790509259</v>
      </c>
      <c r="AJ173">
        <v>77</v>
      </c>
      <c r="AK173">
        <v>6</v>
      </c>
      <c r="AL173">
        <v>0</v>
      </c>
      <c r="AM173">
        <v>6</v>
      </c>
      <c r="AN173">
        <v>0</v>
      </c>
      <c r="AO173">
        <v>7</v>
      </c>
      <c r="AP173">
        <v>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>
      <c r="A174" t="s">
        <v>499</v>
      </c>
      <c r="B174" t="s">
        <v>80</v>
      </c>
      <c r="C174" t="s">
        <v>493</v>
      </c>
      <c r="D174" t="s">
        <v>82</v>
      </c>
      <c r="E174" s="2" t="str">
        <f>HYPERLINK("capsilon://?command=openfolder&amp;siteaddress=FAM.docvelocity-na8.net&amp;folderid=FXD9595BC4-85E1-D6E8-1B97-95A0C19F7ABE","FX21123311")</f>
        <v>FX21123311</v>
      </c>
      <c r="F174" t="s">
        <v>19</v>
      </c>
      <c r="G174" t="s">
        <v>19</v>
      </c>
      <c r="H174" t="s">
        <v>83</v>
      </c>
      <c r="I174" t="s">
        <v>500</v>
      </c>
      <c r="J174">
        <v>54</v>
      </c>
      <c r="K174" t="s">
        <v>85</v>
      </c>
      <c r="L174" t="s">
        <v>86</v>
      </c>
      <c r="M174" t="s">
        <v>87</v>
      </c>
      <c r="N174">
        <v>2</v>
      </c>
      <c r="O174" s="1">
        <v>44536.547905092593</v>
      </c>
      <c r="P174" s="1">
        <v>44536.57068287037</v>
      </c>
      <c r="Q174">
        <v>1477</v>
      </c>
      <c r="R174">
        <v>491</v>
      </c>
      <c r="S174" t="b">
        <v>0</v>
      </c>
      <c r="T174" t="s">
        <v>88</v>
      </c>
      <c r="U174" t="b">
        <v>0</v>
      </c>
      <c r="V174" t="s">
        <v>151</v>
      </c>
      <c r="W174" s="1">
        <v>44536.567094907405</v>
      </c>
      <c r="X174">
        <v>220</v>
      </c>
      <c r="Y174">
        <v>46</v>
      </c>
      <c r="Z174">
        <v>0</v>
      </c>
      <c r="AA174">
        <v>46</v>
      </c>
      <c r="AB174">
        <v>0</v>
      </c>
      <c r="AC174">
        <v>20</v>
      </c>
      <c r="AD174">
        <v>8</v>
      </c>
      <c r="AE174">
        <v>0</v>
      </c>
      <c r="AF174">
        <v>0</v>
      </c>
      <c r="AG174">
        <v>0</v>
      </c>
      <c r="AH174" t="s">
        <v>167</v>
      </c>
      <c r="AI174" s="1">
        <v>44536.57068287037</v>
      </c>
      <c r="AJ174">
        <v>271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8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>
      <c r="A175" t="s">
        <v>501</v>
      </c>
      <c r="B175" t="s">
        <v>80</v>
      </c>
      <c r="C175" t="s">
        <v>502</v>
      </c>
      <c r="D175" t="s">
        <v>82</v>
      </c>
      <c r="E175" s="2" t="str">
        <f>HYPERLINK("capsilon://?command=openfolder&amp;siteaddress=FAM.docvelocity-na8.net&amp;folderid=FXC4EC6239-8A14-608F-0D15-E5EB9F184F02","FX2112228")</f>
        <v>FX2112228</v>
      </c>
      <c r="F175" t="s">
        <v>19</v>
      </c>
      <c r="G175" t="s">
        <v>19</v>
      </c>
      <c r="H175" t="s">
        <v>83</v>
      </c>
      <c r="I175" t="s">
        <v>503</v>
      </c>
      <c r="J175">
        <v>60</v>
      </c>
      <c r="K175" t="s">
        <v>85</v>
      </c>
      <c r="L175" t="s">
        <v>86</v>
      </c>
      <c r="M175" t="s">
        <v>87</v>
      </c>
      <c r="N175">
        <v>1</v>
      </c>
      <c r="O175" s="1">
        <v>44536.563831018517</v>
      </c>
      <c r="P175" s="1">
        <v>44536.605624999997</v>
      </c>
      <c r="Q175">
        <v>3411</v>
      </c>
      <c r="R175">
        <v>200</v>
      </c>
      <c r="S175" t="b">
        <v>0</v>
      </c>
      <c r="T175" t="s">
        <v>88</v>
      </c>
      <c r="U175" t="b">
        <v>0</v>
      </c>
      <c r="V175" t="s">
        <v>155</v>
      </c>
      <c r="W175" s="1">
        <v>44536.605624999997</v>
      </c>
      <c r="X175">
        <v>151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60</v>
      </c>
      <c r="AE175">
        <v>48</v>
      </c>
      <c r="AF175">
        <v>0</v>
      </c>
      <c r="AG175">
        <v>3</v>
      </c>
      <c r="AH175" t="s">
        <v>88</v>
      </c>
      <c r="AI175" t="s">
        <v>88</v>
      </c>
      <c r="AJ175" t="s">
        <v>88</v>
      </c>
      <c r="AK175" t="s">
        <v>88</v>
      </c>
      <c r="AL175" t="s">
        <v>88</v>
      </c>
      <c r="AM175" t="s">
        <v>88</v>
      </c>
      <c r="AN175" t="s">
        <v>88</v>
      </c>
      <c r="AO175" t="s">
        <v>88</v>
      </c>
      <c r="AP175" t="s">
        <v>88</v>
      </c>
      <c r="AQ175" t="s">
        <v>88</v>
      </c>
      <c r="AR175" t="s">
        <v>88</v>
      </c>
      <c r="AS175" t="s">
        <v>88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>
      <c r="A176" t="s">
        <v>504</v>
      </c>
      <c r="B176" t="s">
        <v>80</v>
      </c>
      <c r="C176" t="s">
        <v>505</v>
      </c>
      <c r="D176" t="s">
        <v>82</v>
      </c>
      <c r="E176" s="2" t="str">
        <f>HYPERLINK("capsilon://?command=openfolder&amp;siteaddress=FAM.docvelocity-na8.net&amp;folderid=FXDA6E3282-2E30-5508-EBA1-A0BD64027B27","FX21117616")</f>
        <v>FX21117616</v>
      </c>
      <c r="F176" t="s">
        <v>19</v>
      </c>
      <c r="G176" t="s">
        <v>19</v>
      </c>
      <c r="H176" t="s">
        <v>83</v>
      </c>
      <c r="I176" t="s">
        <v>506</v>
      </c>
      <c r="J176">
        <v>195</v>
      </c>
      <c r="K176" t="s">
        <v>85</v>
      </c>
      <c r="L176" t="s">
        <v>86</v>
      </c>
      <c r="M176" t="s">
        <v>87</v>
      </c>
      <c r="N176">
        <v>1</v>
      </c>
      <c r="O176" s="1">
        <v>44536.569791666669</v>
      </c>
      <c r="P176" s="1">
        <v>44536.612766203703</v>
      </c>
      <c r="Q176">
        <v>3067</v>
      </c>
      <c r="R176">
        <v>646</v>
      </c>
      <c r="S176" t="b">
        <v>0</v>
      </c>
      <c r="T176" t="s">
        <v>88</v>
      </c>
      <c r="U176" t="b">
        <v>0</v>
      </c>
      <c r="V176" t="s">
        <v>155</v>
      </c>
      <c r="W176" s="1">
        <v>44536.612766203703</v>
      </c>
      <c r="X176">
        <v>616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195</v>
      </c>
      <c r="AE176">
        <v>178</v>
      </c>
      <c r="AF176">
        <v>0</v>
      </c>
      <c r="AG176">
        <v>10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>
      <c r="A177" t="s">
        <v>507</v>
      </c>
      <c r="B177" t="s">
        <v>80</v>
      </c>
      <c r="C177" t="s">
        <v>508</v>
      </c>
      <c r="D177" t="s">
        <v>82</v>
      </c>
      <c r="E177" s="2" t="str">
        <f>HYPERLINK("capsilon://?command=openfolder&amp;siteaddress=FAM.docvelocity-na8.net&amp;folderid=FX9E674E93-508F-C571-1560-A80EA135EF38","FX21124532")</f>
        <v>FX21124532</v>
      </c>
      <c r="F177" t="s">
        <v>19</v>
      </c>
      <c r="G177" t="s">
        <v>19</v>
      </c>
      <c r="H177" t="s">
        <v>83</v>
      </c>
      <c r="I177" t="s">
        <v>509</v>
      </c>
      <c r="J177">
        <v>72</v>
      </c>
      <c r="K177" t="s">
        <v>85</v>
      </c>
      <c r="L177" t="s">
        <v>86</v>
      </c>
      <c r="M177" t="s">
        <v>87</v>
      </c>
      <c r="N177">
        <v>2</v>
      </c>
      <c r="O177" s="1">
        <v>44536.580520833333</v>
      </c>
      <c r="P177" s="1">
        <v>44536.602256944447</v>
      </c>
      <c r="Q177">
        <v>1117</v>
      </c>
      <c r="R177">
        <v>761</v>
      </c>
      <c r="S177" t="b">
        <v>0</v>
      </c>
      <c r="T177" t="s">
        <v>88</v>
      </c>
      <c r="U177" t="b">
        <v>0</v>
      </c>
      <c r="V177" t="s">
        <v>162</v>
      </c>
      <c r="W177" s="1">
        <v>44536.592187499999</v>
      </c>
      <c r="X177">
        <v>175</v>
      </c>
      <c r="Y177">
        <v>60</v>
      </c>
      <c r="Z177">
        <v>0</v>
      </c>
      <c r="AA177">
        <v>60</v>
      </c>
      <c r="AB177">
        <v>0</v>
      </c>
      <c r="AC177">
        <v>11</v>
      </c>
      <c r="AD177">
        <v>12</v>
      </c>
      <c r="AE177">
        <v>0</v>
      </c>
      <c r="AF177">
        <v>0</v>
      </c>
      <c r="AG177">
        <v>0</v>
      </c>
      <c r="AH177" t="s">
        <v>167</v>
      </c>
      <c r="AI177" s="1">
        <v>44536.602256944447</v>
      </c>
      <c r="AJ177">
        <v>586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12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>
      <c r="A178" t="s">
        <v>510</v>
      </c>
      <c r="B178" t="s">
        <v>80</v>
      </c>
      <c r="C178" t="s">
        <v>511</v>
      </c>
      <c r="D178" t="s">
        <v>82</v>
      </c>
      <c r="E178" s="2" t="str">
        <f>HYPERLINK("capsilon://?command=openfolder&amp;siteaddress=FAM.docvelocity-na8.net&amp;folderid=FX9C477D0C-1882-577D-2922-32539CB59256","FX21123998")</f>
        <v>FX21123998</v>
      </c>
      <c r="F178" t="s">
        <v>19</v>
      </c>
      <c r="G178" t="s">
        <v>19</v>
      </c>
      <c r="H178" t="s">
        <v>83</v>
      </c>
      <c r="I178" t="s">
        <v>512</v>
      </c>
      <c r="J178">
        <v>238</v>
      </c>
      <c r="K178" t="s">
        <v>85</v>
      </c>
      <c r="L178" t="s">
        <v>86</v>
      </c>
      <c r="M178" t="s">
        <v>87</v>
      </c>
      <c r="N178">
        <v>2</v>
      </c>
      <c r="O178" s="1">
        <v>44536.587754629632</v>
      </c>
      <c r="P178" s="1">
        <v>44536.659270833334</v>
      </c>
      <c r="Q178">
        <v>820</v>
      </c>
      <c r="R178">
        <v>5359</v>
      </c>
      <c r="S178" t="b">
        <v>0</v>
      </c>
      <c r="T178" t="s">
        <v>88</v>
      </c>
      <c r="U178" t="b">
        <v>0</v>
      </c>
      <c r="V178" t="s">
        <v>162</v>
      </c>
      <c r="W178" s="1">
        <v>44536.621493055558</v>
      </c>
      <c r="X178">
        <v>2531</v>
      </c>
      <c r="Y178">
        <v>173</v>
      </c>
      <c r="Z178">
        <v>0</v>
      </c>
      <c r="AA178">
        <v>173</v>
      </c>
      <c r="AB178">
        <v>0</v>
      </c>
      <c r="AC178">
        <v>66</v>
      </c>
      <c r="AD178">
        <v>65</v>
      </c>
      <c r="AE178">
        <v>0</v>
      </c>
      <c r="AF178">
        <v>0</v>
      </c>
      <c r="AG178">
        <v>0</v>
      </c>
      <c r="AH178" t="s">
        <v>167</v>
      </c>
      <c r="AI178" s="1">
        <v>44536.659270833334</v>
      </c>
      <c r="AJ178">
        <v>2809</v>
      </c>
      <c r="AK178">
        <v>1</v>
      </c>
      <c r="AL178">
        <v>0</v>
      </c>
      <c r="AM178">
        <v>1</v>
      </c>
      <c r="AN178">
        <v>0</v>
      </c>
      <c r="AO178">
        <v>3</v>
      </c>
      <c r="AP178">
        <v>64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>
      <c r="A179" t="s">
        <v>513</v>
      </c>
      <c r="B179" t="s">
        <v>80</v>
      </c>
      <c r="C179" t="s">
        <v>484</v>
      </c>
      <c r="D179" t="s">
        <v>82</v>
      </c>
      <c r="E179" s="2" t="str">
        <f>HYPERLINK("capsilon://?command=openfolder&amp;siteaddress=FAM.docvelocity-na8.net&amp;folderid=FXDE976D63-ADA5-69B1-33A1-05A9CDF5602A","FX21122041")</f>
        <v>FX21122041</v>
      </c>
      <c r="F179" t="s">
        <v>19</v>
      </c>
      <c r="G179" t="s">
        <v>19</v>
      </c>
      <c r="H179" t="s">
        <v>83</v>
      </c>
      <c r="I179" t="s">
        <v>485</v>
      </c>
      <c r="J179">
        <v>324</v>
      </c>
      <c r="K179" t="s">
        <v>85</v>
      </c>
      <c r="L179" t="s">
        <v>86</v>
      </c>
      <c r="M179" t="s">
        <v>87</v>
      </c>
      <c r="N179">
        <v>2</v>
      </c>
      <c r="O179" s="1">
        <v>44536.592488425929</v>
      </c>
      <c r="P179" s="1">
        <v>44536.623310185183</v>
      </c>
      <c r="Q179">
        <v>354</v>
      </c>
      <c r="R179">
        <v>2309</v>
      </c>
      <c r="S179" t="b">
        <v>0</v>
      </c>
      <c r="T179" t="s">
        <v>88</v>
      </c>
      <c r="U179" t="b">
        <v>1</v>
      </c>
      <c r="V179" t="s">
        <v>155</v>
      </c>
      <c r="W179" s="1">
        <v>44536.603773148148</v>
      </c>
      <c r="X179">
        <v>673</v>
      </c>
      <c r="Y179">
        <v>221</v>
      </c>
      <c r="Z179">
        <v>0</v>
      </c>
      <c r="AA179">
        <v>221</v>
      </c>
      <c r="AB179">
        <v>0</v>
      </c>
      <c r="AC179">
        <v>50</v>
      </c>
      <c r="AD179">
        <v>103</v>
      </c>
      <c r="AE179">
        <v>0</v>
      </c>
      <c r="AF179">
        <v>0</v>
      </c>
      <c r="AG179">
        <v>0</v>
      </c>
      <c r="AH179" t="s">
        <v>104</v>
      </c>
      <c r="AI179" s="1">
        <v>44536.623310185183</v>
      </c>
      <c r="AJ179">
        <v>1636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103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>
      <c r="A180" t="s">
        <v>514</v>
      </c>
      <c r="B180" t="s">
        <v>80</v>
      </c>
      <c r="C180" t="s">
        <v>515</v>
      </c>
      <c r="D180" t="s">
        <v>82</v>
      </c>
      <c r="E180" s="2" t="str">
        <f>HYPERLINK("capsilon://?command=openfolder&amp;siteaddress=FAM.docvelocity-na8.net&amp;folderid=FX80D4DAD0-7171-A066-E80C-010909C4666A","FX21118335")</f>
        <v>FX21118335</v>
      </c>
      <c r="F180" t="s">
        <v>19</v>
      </c>
      <c r="G180" t="s">
        <v>19</v>
      </c>
      <c r="H180" t="s">
        <v>83</v>
      </c>
      <c r="I180" t="s">
        <v>516</v>
      </c>
      <c r="J180">
        <v>28</v>
      </c>
      <c r="K180" t="s">
        <v>85</v>
      </c>
      <c r="L180" t="s">
        <v>86</v>
      </c>
      <c r="M180" t="s">
        <v>87</v>
      </c>
      <c r="N180">
        <v>2</v>
      </c>
      <c r="O180" s="1">
        <v>44536.59447916667</v>
      </c>
      <c r="P180" s="1">
        <v>44536.831331018519</v>
      </c>
      <c r="Q180">
        <v>19722</v>
      </c>
      <c r="R180">
        <v>742</v>
      </c>
      <c r="S180" t="b">
        <v>0</v>
      </c>
      <c r="T180" t="s">
        <v>88</v>
      </c>
      <c r="U180" t="b">
        <v>0</v>
      </c>
      <c r="V180" t="s">
        <v>151</v>
      </c>
      <c r="W180" s="1">
        <v>44536.782835648148</v>
      </c>
      <c r="X180">
        <v>492</v>
      </c>
      <c r="Y180">
        <v>21</v>
      </c>
      <c r="Z180">
        <v>0</v>
      </c>
      <c r="AA180">
        <v>21</v>
      </c>
      <c r="AB180">
        <v>0</v>
      </c>
      <c r="AC180">
        <v>17</v>
      </c>
      <c r="AD180">
        <v>7</v>
      </c>
      <c r="AE180">
        <v>0</v>
      </c>
      <c r="AF180">
        <v>0</v>
      </c>
      <c r="AG180">
        <v>0</v>
      </c>
      <c r="AH180" t="s">
        <v>100</v>
      </c>
      <c r="AI180" s="1">
        <v>44536.831331018519</v>
      </c>
      <c r="AJ180">
        <v>230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>
      <c r="A181" t="s">
        <v>517</v>
      </c>
      <c r="B181" t="s">
        <v>80</v>
      </c>
      <c r="C181" t="s">
        <v>487</v>
      </c>
      <c r="D181" t="s">
        <v>82</v>
      </c>
      <c r="E181" s="2" t="str">
        <f>HYPERLINK("capsilon://?command=openfolder&amp;siteaddress=FAM.docvelocity-na8.net&amp;folderid=FXD38CE27A-385C-74D2-6871-604362DA465E","FX211113363")</f>
        <v>FX211113363</v>
      </c>
      <c r="F181" t="s">
        <v>19</v>
      </c>
      <c r="G181" t="s">
        <v>19</v>
      </c>
      <c r="H181" t="s">
        <v>83</v>
      </c>
      <c r="I181" t="s">
        <v>488</v>
      </c>
      <c r="J181">
        <v>204</v>
      </c>
      <c r="K181" t="s">
        <v>85</v>
      </c>
      <c r="L181" t="s">
        <v>86</v>
      </c>
      <c r="M181" t="s">
        <v>87</v>
      </c>
      <c r="N181">
        <v>2</v>
      </c>
      <c r="O181" s="1">
        <v>44536.597418981481</v>
      </c>
      <c r="P181" s="1">
        <v>44536.662152777775</v>
      </c>
      <c r="Q181">
        <v>3888</v>
      </c>
      <c r="R181">
        <v>1705</v>
      </c>
      <c r="S181" t="b">
        <v>0</v>
      </c>
      <c r="T181" t="s">
        <v>88</v>
      </c>
      <c r="U181" t="b">
        <v>1</v>
      </c>
      <c r="V181" t="s">
        <v>162</v>
      </c>
      <c r="W181" s="1">
        <v>44536.652673611112</v>
      </c>
      <c r="X181">
        <v>1008</v>
      </c>
      <c r="Y181">
        <v>206</v>
      </c>
      <c r="Z181">
        <v>0</v>
      </c>
      <c r="AA181">
        <v>206</v>
      </c>
      <c r="AB181">
        <v>0</v>
      </c>
      <c r="AC181">
        <v>95</v>
      </c>
      <c r="AD181">
        <v>-2</v>
      </c>
      <c r="AE181">
        <v>0</v>
      </c>
      <c r="AF181">
        <v>0</v>
      </c>
      <c r="AG181">
        <v>0</v>
      </c>
      <c r="AH181" t="s">
        <v>163</v>
      </c>
      <c r="AI181" s="1">
        <v>44536.662152777775</v>
      </c>
      <c r="AJ181">
        <v>627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-3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>
      <c r="A182" t="s">
        <v>518</v>
      </c>
      <c r="B182" t="s">
        <v>80</v>
      </c>
      <c r="C182" t="s">
        <v>519</v>
      </c>
      <c r="D182" t="s">
        <v>82</v>
      </c>
      <c r="E182" s="2" t="str">
        <f>HYPERLINK("capsilon://?command=openfolder&amp;siteaddress=FAM.docvelocity-na8.net&amp;folderid=FX6DDF3C5D-8F03-5DFC-774B-8145E1501B71","FX211113396")</f>
        <v>FX211113396</v>
      </c>
      <c r="F182" t="s">
        <v>19</v>
      </c>
      <c r="G182" t="s">
        <v>19</v>
      </c>
      <c r="H182" t="s">
        <v>83</v>
      </c>
      <c r="I182" t="s">
        <v>520</v>
      </c>
      <c r="J182">
        <v>28</v>
      </c>
      <c r="K182" t="s">
        <v>85</v>
      </c>
      <c r="L182" t="s">
        <v>86</v>
      </c>
      <c r="M182" t="s">
        <v>87</v>
      </c>
      <c r="N182">
        <v>2</v>
      </c>
      <c r="O182" s="1">
        <v>44531.502002314817</v>
      </c>
      <c r="P182" s="1">
        <v>44531.594756944447</v>
      </c>
      <c r="Q182">
        <v>7490</v>
      </c>
      <c r="R182">
        <v>524</v>
      </c>
      <c r="S182" t="b">
        <v>0</v>
      </c>
      <c r="T182" t="s">
        <v>88</v>
      </c>
      <c r="U182" t="b">
        <v>0</v>
      </c>
      <c r="V182" t="s">
        <v>104</v>
      </c>
      <c r="W182" s="1">
        <v>44531.503692129627</v>
      </c>
      <c r="X182">
        <v>130</v>
      </c>
      <c r="Y182">
        <v>21</v>
      </c>
      <c r="Z182">
        <v>0</v>
      </c>
      <c r="AA182">
        <v>21</v>
      </c>
      <c r="AB182">
        <v>0</v>
      </c>
      <c r="AC182">
        <v>6</v>
      </c>
      <c r="AD182">
        <v>7</v>
      </c>
      <c r="AE182">
        <v>0</v>
      </c>
      <c r="AF182">
        <v>0</v>
      </c>
      <c r="AG182">
        <v>0</v>
      </c>
      <c r="AH182" t="s">
        <v>100</v>
      </c>
      <c r="AI182" s="1">
        <v>44531.594756944447</v>
      </c>
      <c r="AJ182">
        <v>390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>
      <c r="A183" t="s">
        <v>521</v>
      </c>
      <c r="B183" t="s">
        <v>80</v>
      </c>
      <c r="C183" t="s">
        <v>502</v>
      </c>
      <c r="D183" t="s">
        <v>82</v>
      </c>
      <c r="E183" s="2" t="str">
        <f>HYPERLINK("capsilon://?command=openfolder&amp;siteaddress=FAM.docvelocity-na8.net&amp;folderid=FXC4EC6239-8A14-608F-0D15-E5EB9F184F02","FX2112228")</f>
        <v>FX2112228</v>
      </c>
      <c r="F183" t="s">
        <v>19</v>
      </c>
      <c r="G183" t="s">
        <v>19</v>
      </c>
      <c r="H183" t="s">
        <v>83</v>
      </c>
      <c r="I183" t="s">
        <v>503</v>
      </c>
      <c r="J183">
        <v>88</v>
      </c>
      <c r="K183" t="s">
        <v>85</v>
      </c>
      <c r="L183" t="s">
        <v>86</v>
      </c>
      <c r="M183" t="s">
        <v>87</v>
      </c>
      <c r="N183">
        <v>2</v>
      </c>
      <c r="O183" s="1">
        <v>44536.607210648152</v>
      </c>
      <c r="P183" s="1">
        <v>44536.701724537037</v>
      </c>
      <c r="Q183">
        <v>4972</v>
      </c>
      <c r="R183">
        <v>3194</v>
      </c>
      <c r="S183" t="b">
        <v>0</v>
      </c>
      <c r="T183" t="s">
        <v>88</v>
      </c>
      <c r="U183" t="b">
        <v>1</v>
      </c>
      <c r="V183" t="s">
        <v>162</v>
      </c>
      <c r="W183" s="1">
        <v>44536.675335648149</v>
      </c>
      <c r="X183">
        <v>1957</v>
      </c>
      <c r="Y183">
        <v>114</v>
      </c>
      <c r="Z183">
        <v>0</v>
      </c>
      <c r="AA183">
        <v>114</v>
      </c>
      <c r="AB183">
        <v>0</v>
      </c>
      <c r="AC183">
        <v>83</v>
      </c>
      <c r="AD183">
        <v>-26</v>
      </c>
      <c r="AE183">
        <v>0</v>
      </c>
      <c r="AF183">
        <v>0</v>
      </c>
      <c r="AG183">
        <v>0</v>
      </c>
      <c r="AH183" t="s">
        <v>167</v>
      </c>
      <c r="AI183" s="1">
        <v>44536.701724537037</v>
      </c>
      <c r="AJ183">
        <v>1216</v>
      </c>
      <c r="AK183">
        <v>7</v>
      </c>
      <c r="AL183">
        <v>0</v>
      </c>
      <c r="AM183">
        <v>7</v>
      </c>
      <c r="AN183">
        <v>0</v>
      </c>
      <c r="AO183">
        <v>7</v>
      </c>
      <c r="AP183">
        <v>-33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>
      <c r="A184" t="s">
        <v>522</v>
      </c>
      <c r="B184" t="s">
        <v>80</v>
      </c>
      <c r="C184" t="s">
        <v>523</v>
      </c>
      <c r="D184" t="s">
        <v>82</v>
      </c>
      <c r="E184" s="2" t="str">
        <f>HYPERLINK("capsilon://?command=openfolder&amp;siteaddress=FAM.docvelocity-na8.net&amp;folderid=FXEDE8F521-96AC-C0E5-9474-3D7B7207D9EC","FX21123980")</f>
        <v>FX21123980</v>
      </c>
      <c r="F184" t="s">
        <v>19</v>
      </c>
      <c r="G184" t="s">
        <v>19</v>
      </c>
      <c r="H184" t="s">
        <v>83</v>
      </c>
      <c r="I184" t="s">
        <v>524</v>
      </c>
      <c r="J184">
        <v>238</v>
      </c>
      <c r="K184" t="s">
        <v>85</v>
      </c>
      <c r="L184" t="s">
        <v>86</v>
      </c>
      <c r="M184" t="s">
        <v>87</v>
      </c>
      <c r="N184">
        <v>2</v>
      </c>
      <c r="O184" s="1">
        <v>44536.609282407408</v>
      </c>
      <c r="P184" s="1">
        <v>44536.65488425926</v>
      </c>
      <c r="Q184">
        <v>2447</v>
      </c>
      <c r="R184">
        <v>1493</v>
      </c>
      <c r="S184" t="b">
        <v>0</v>
      </c>
      <c r="T184" t="s">
        <v>88</v>
      </c>
      <c r="U184" t="b">
        <v>0</v>
      </c>
      <c r="V184" t="s">
        <v>155</v>
      </c>
      <c r="W184" s="1">
        <v>44536.620335648149</v>
      </c>
      <c r="X184">
        <v>628</v>
      </c>
      <c r="Y184">
        <v>173</v>
      </c>
      <c r="Z184">
        <v>0</v>
      </c>
      <c r="AA184">
        <v>173</v>
      </c>
      <c r="AB184">
        <v>0</v>
      </c>
      <c r="AC184">
        <v>68</v>
      </c>
      <c r="AD184">
        <v>65</v>
      </c>
      <c r="AE184">
        <v>0</v>
      </c>
      <c r="AF184">
        <v>0</v>
      </c>
      <c r="AG184">
        <v>0</v>
      </c>
      <c r="AH184" t="s">
        <v>163</v>
      </c>
      <c r="AI184" s="1">
        <v>44536.65488425926</v>
      </c>
      <c r="AJ184">
        <v>820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65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>
      <c r="A185" t="s">
        <v>525</v>
      </c>
      <c r="B185" t="s">
        <v>80</v>
      </c>
      <c r="C185" t="s">
        <v>526</v>
      </c>
      <c r="D185" t="s">
        <v>82</v>
      </c>
      <c r="E185" s="2" t="str">
        <f>HYPERLINK("capsilon://?command=openfolder&amp;siteaddress=FAM.docvelocity-na8.net&amp;folderid=FX1A2BADBA-04C3-C5A3-431E-34F161CDCFFF","FX21124323")</f>
        <v>FX21124323</v>
      </c>
      <c r="F185" t="s">
        <v>19</v>
      </c>
      <c r="G185" t="s">
        <v>19</v>
      </c>
      <c r="H185" t="s">
        <v>83</v>
      </c>
      <c r="I185" t="s">
        <v>527</v>
      </c>
      <c r="J185">
        <v>118</v>
      </c>
      <c r="K185" t="s">
        <v>85</v>
      </c>
      <c r="L185" t="s">
        <v>86</v>
      </c>
      <c r="M185" t="s">
        <v>87</v>
      </c>
      <c r="N185">
        <v>1</v>
      </c>
      <c r="O185" s="1">
        <v>44536.6096875</v>
      </c>
      <c r="P185" s="1">
        <v>44536.626134259262</v>
      </c>
      <c r="Q185">
        <v>929</v>
      </c>
      <c r="R185">
        <v>492</v>
      </c>
      <c r="S185" t="b">
        <v>0</v>
      </c>
      <c r="T185" t="s">
        <v>88</v>
      </c>
      <c r="U185" t="b">
        <v>0</v>
      </c>
      <c r="V185" t="s">
        <v>155</v>
      </c>
      <c r="W185" s="1">
        <v>44536.626134259262</v>
      </c>
      <c r="X185">
        <v>492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118</v>
      </c>
      <c r="AE185">
        <v>106</v>
      </c>
      <c r="AF185">
        <v>0</v>
      </c>
      <c r="AG185">
        <v>6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>
      <c r="A186" t="s">
        <v>528</v>
      </c>
      <c r="B186" t="s">
        <v>80</v>
      </c>
      <c r="C186" t="s">
        <v>529</v>
      </c>
      <c r="D186" t="s">
        <v>82</v>
      </c>
      <c r="E186" s="2" t="str">
        <f>HYPERLINK("capsilon://?command=openfolder&amp;siteaddress=FAM.docvelocity-na8.net&amp;folderid=FX7C2784B2-24FE-7CE8-0F1F-E5E845A644EA","FX21124590")</f>
        <v>FX21124590</v>
      </c>
      <c r="F186" t="s">
        <v>19</v>
      </c>
      <c r="G186" t="s">
        <v>19</v>
      </c>
      <c r="H186" t="s">
        <v>83</v>
      </c>
      <c r="I186" t="s">
        <v>530</v>
      </c>
      <c r="J186">
        <v>72</v>
      </c>
      <c r="K186" t="s">
        <v>85</v>
      </c>
      <c r="L186" t="s">
        <v>86</v>
      </c>
      <c r="M186" t="s">
        <v>87</v>
      </c>
      <c r="N186">
        <v>2</v>
      </c>
      <c r="O186" s="1">
        <v>44536.611400462964</v>
      </c>
      <c r="P186" s="1">
        <v>44536.835300925923</v>
      </c>
      <c r="Q186">
        <v>18370</v>
      </c>
      <c r="R186">
        <v>975</v>
      </c>
      <c r="S186" t="b">
        <v>0</v>
      </c>
      <c r="T186" t="s">
        <v>88</v>
      </c>
      <c r="U186" t="b">
        <v>0</v>
      </c>
      <c r="V186" t="s">
        <v>151</v>
      </c>
      <c r="W186" s="1">
        <v>44536.790150462963</v>
      </c>
      <c r="X186">
        <v>526</v>
      </c>
      <c r="Y186">
        <v>60</v>
      </c>
      <c r="Z186">
        <v>0</v>
      </c>
      <c r="AA186">
        <v>60</v>
      </c>
      <c r="AB186">
        <v>0</v>
      </c>
      <c r="AC186">
        <v>29</v>
      </c>
      <c r="AD186">
        <v>12</v>
      </c>
      <c r="AE186">
        <v>0</v>
      </c>
      <c r="AF186">
        <v>0</v>
      </c>
      <c r="AG186">
        <v>0</v>
      </c>
      <c r="AH186" t="s">
        <v>163</v>
      </c>
      <c r="AI186" s="1">
        <v>44536.835300925923</v>
      </c>
      <c r="AJ186">
        <v>352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11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>
      <c r="A187" t="s">
        <v>531</v>
      </c>
      <c r="B187" t="s">
        <v>80</v>
      </c>
      <c r="C187" t="s">
        <v>505</v>
      </c>
      <c r="D187" t="s">
        <v>82</v>
      </c>
      <c r="E187" s="2" t="str">
        <f>HYPERLINK("capsilon://?command=openfolder&amp;siteaddress=FAM.docvelocity-na8.net&amp;folderid=FXDA6E3282-2E30-5508-EBA1-A0BD64027B27","FX21117616")</f>
        <v>FX21117616</v>
      </c>
      <c r="F187" t="s">
        <v>19</v>
      </c>
      <c r="G187" t="s">
        <v>19</v>
      </c>
      <c r="H187" t="s">
        <v>83</v>
      </c>
      <c r="I187" t="s">
        <v>506</v>
      </c>
      <c r="J187">
        <v>449</v>
      </c>
      <c r="K187" t="s">
        <v>85</v>
      </c>
      <c r="L187" t="s">
        <v>86</v>
      </c>
      <c r="M187" t="s">
        <v>87</v>
      </c>
      <c r="N187">
        <v>2</v>
      </c>
      <c r="O187" s="1">
        <v>44536.614305555559</v>
      </c>
      <c r="P187" s="1">
        <v>44536.819710648146</v>
      </c>
      <c r="Q187">
        <v>11541</v>
      </c>
      <c r="R187">
        <v>6206</v>
      </c>
      <c r="S187" t="b">
        <v>0</v>
      </c>
      <c r="T187" t="s">
        <v>88</v>
      </c>
      <c r="U187" t="b">
        <v>1</v>
      </c>
      <c r="V187" t="s">
        <v>244</v>
      </c>
      <c r="W187" s="1">
        <v>44536.792083333334</v>
      </c>
      <c r="X187">
        <v>5037</v>
      </c>
      <c r="Y187">
        <v>292</v>
      </c>
      <c r="Z187">
        <v>0</v>
      </c>
      <c r="AA187">
        <v>292</v>
      </c>
      <c r="AB187">
        <v>0</v>
      </c>
      <c r="AC187">
        <v>172</v>
      </c>
      <c r="AD187">
        <v>157</v>
      </c>
      <c r="AE187">
        <v>0</v>
      </c>
      <c r="AF187">
        <v>0</v>
      </c>
      <c r="AG187">
        <v>0</v>
      </c>
      <c r="AH187" t="s">
        <v>163</v>
      </c>
      <c r="AI187" s="1">
        <v>44536.819710648146</v>
      </c>
      <c r="AJ187">
        <v>1031</v>
      </c>
      <c r="AK187">
        <v>3</v>
      </c>
      <c r="AL187">
        <v>0</v>
      </c>
      <c r="AM187">
        <v>3</v>
      </c>
      <c r="AN187">
        <v>0</v>
      </c>
      <c r="AO187">
        <v>3</v>
      </c>
      <c r="AP187">
        <v>154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>
      <c r="A188" t="s">
        <v>532</v>
      </c>
      <c r="B188" t="s">
        <v>80</v>
      </c>
      <c r="C188" t="s">
        <v>533</v>
      </c>
      <c r="D188" t="s">
        <v>82</v>
      </c>
      <c r="E188" s="2" t="str">
        <f>HYPERLINK("capsilon://?command=openfolder&amp;siteaddress=FAM.docvelocity-na8.net&amp;folderid=FX4A84D2A8-C752-61D0-234F-AE64F41061FD","FX21123943")</f>
        <v>FX21123943</v>
      </c>
      <c r="F188" t="s">
        <v>19</v>
      </c>
      <c r="G188" t="s">
        <v>19</v>
      </c>
      <c r="H188" t="s">
        <v>83</v>
      </c>
      <c r="I188" t="s">
        <v>534</v>
      </c>
      <c r="J188">
        <v>89</v>
      </c>
      <c r="K188" t="s">
        <v>85</v>
      </c>
      <c r="L188" t="s">
        <v>86</v>
      </c>
      <c r="M188" t="s">
        <v>87</v>
      </c>
      <c r="N188">
        <v>1</v>
      </c>
      <c r="O188" s="1">
        <v>44536.616979166669</v>
      </c>
      <c r="P188" s="1">
        <v>44536.63144675926</v>
      </c>
      <c r="Q188">
        <v>849</v>
      </c>
      <c r="R188">
        <v>401</v>
      </c>
      <c r="S188" t="b">
        <v>0</v>
      </c>
      <c r="T188" t="s">
        <v>88</v>
      </c>
      <c r="U188" t="b">
        <v>0</v>
      </c>
      <c r="V188" t="s">
        <v>155</v>
      </c>
      <c r="W188" s="1">
        <v>44536.63144675926</v>
      </c>
      <c r="X188">
        <v>401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89</v>
      </c>
      <c r="AE188">
        <v>77</v>
      </c>
      <c r="AF188">
        <v>0</v>
      </c>
      <c r="AG188">
        <v>3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>
      <c r="A189" t="s">
        <v>535</v>
      </c>
      <c r="B189" t="s">
        <v>80</v>
      </c>
      <c r="C189" t="s">
        <v>526</v>
      </c>
      <c r="D189" t="s">
        <v>82</v>
      </c>
      <c r="E189" s="2" t="str">
        <f>HYPERLINK("capsilon://?command=openfolder&amp;siteaddress=FAM.docvelocity-na8.net&amp;folderid=FX1A2BADBA-04C3-C5A3-431E-34F161CDCFFF","FX21124323")</f>
        <v>FX21124323</v>
      </c>
      <c r="F189" t="s">
        <v>19</v>
      </c>
      <c r="G189" t="s">
        <v>19</v>
      </c>
      <c r="H189" t="s">
        <v>83</v>
      </c>
      <c r="I189" t="s">
        <v>527</v>
      </c>
      <c r="J189">
        <v>274</v>
      </c>
      <c r="K189" t="s">
        <v>85</v>
      </c>
      <c r="L189" t="s">
        <v>86</v>
      </c>
      <c r="M189" t="s">
        <v>87</v>
      </c>
      <c r="N189">
        <v>2</v>
      </c>
      <c r="O189" s="1">
        <v>44536.627569444441</v>
      </c>
      <c r="P189" s="1">
        <v>44536.78837962963</v>
      </c>
      <c r="Q189">
        <v>10352</v>
      </c>
      <c r="R189">
        <v>3542</v>
      </c>
      <c r="S189" t="b">
        <v>0</v>
      </c>
      <c r="T189" t="s">
        <v>88</v>
      </c>
      <c r="U189" t="b">
        <v>1</v>
      </c>
      <c r="V189" t="s">
        <v>162</v>
      </c>
      <c r="W189" s="1">
        <v>44536.708923611113</v>
      </c>
      <c r="X189">
        <v>2901</v>
      </c>
      <c r="Y189">
        <v>244</v>
      </c>
      <c r="Z189">
        <v>0</v>
      </c>
      <c r="AA189">
        <v>244</v>
      </c>
      <c r="AB189">
        <v>0</v>
      </c>
      <c r="AC189">
        <v>199</v>
      </c>
      <c r="AD189">
        <v>30</v>
      </c>
      <c r="AE189">
        <v>0</v>
      </c>
      <c r="AF189">
        <v>0</v>
      </c>
      <c r="AG189">
        <v>0</v>
      </c>
      <c r="AH189" t="s">
        <v>163</v>
      </c>
      <c r="AI189" s="1">
        <v>44536.78837962963</v>
      </c>
      <c r="AJ189">
        <v>607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30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>
      <c r="A190" t="s">
        <v>536</v>
      </c>
      <c r="B190" t="s">
        <v>80</v>
      </c>
      <c r="C190" t="s">
        <v>533</v>
      </c>
      <c r="D190" t="s">
        <v>82</v>
      </c>
      <c r="E190" s="2" t="str">
        <f>HYPERLINK("capsilon://?command=openfolder&amp;siteaddress=FAM.docvelocity-na8.net&amp;folderid=FX4A84D2A8-C752-61D0-234F-AE64F41061FD","FX21123943")</f>
        <v>FX21123943</v>
      </c>
      <c r="F190" t="s">
        <v>19</v>
      </c>
      <c r="G190" t="s">
        <v>19</v>
      </c>
      <c r="H190" t="s">
        <v>83</v>
      </c>
      <c r="I190" t="s">
        <v>534</v>
      </c>
      <c r="J190">
        <v>117</v>
      </c>
      <c r="K190" t="s">
        <v>85</v>
      </c>
      <c r="L190" t="s">
        <v>86</v>
      </c>
      <c r="M190" t="s">
        <v>87</v>
      </c>
      <c r="N190">
        <v>2</v>
      </c>
      <c r="O190" s="1">
        <v>44536.632662037038</v>
      </c>
      <c r="P190" s="1">
        <v>44536.663553240738</v>
      </c>
      <c r="Q190">
        <v>1605</v>
      </c>
      <c r="R190">
        <v>1064</v>
      </c>
      <c r="S190" t="b">
        <v>0</v>
      </c>
      <c r="T190" t="s">
        <v>88</v>
      </c>
      <c r="U190" t="b">
        <v>1</v>
      </c>
      <c r="V190" t="s">
        <v>155</v>
      </c>
      <c r="W190" s="1">
        <v>44536.649293981478</v>
      </c>
      <c r="X190">
        <v>600</v>
      </c>
      <c r="Y190">
        <v>103</v>
      </c>
      <c r="Z190">
        <v>0</v>
      </c>
      <c r="AA190">
        <v>103</v>
      </c>
      <c r="AB190">
        <v>0</v>
      </c>
      <c r="AC190">
        <v>24</v>
      </c>
      <c r="AD190">
        <v>14</v>
      </c>
      <c r="AE190">
        <v>0</v>
      </c>
      <c r="AF190">
        <v>0</v>
      </c>
      <c r="AG190">
        <v>0</v>
      </c>
      <c r="AH190" t="s">
        <v>100</v>
      </c>
      <c r="AI190" s="1">
        <v>44536.663553240738</v>
      </c>
      <c r="AJ190">
        <v>464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14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>
      <c r="A191" t="s">
        <v>537</v>
      </c>
      <c r="B191" t="s">
        <v>80</v>
      </c>
      <c r="C191" t="s">
        <v>538</v>
      </c>
      <c r="D191" t="s">
        <v>82</v>
      </c>
      <c r="E191" s="2" t="str">
        <f>HYPERLINK("capsilon://?command=openfolder&amp;siteaddress=FAM.docvelocity-na8.net&amp;folderid=FXEAA122F0-B5BB-56CA-87B2-CBACDF0EB264","FX21124660")</f>
        <v>FX21124660</v>
      </c>
      <c r="F191" t="s">
        <v>19</v>
      </c>
      <c r="G191" t="s">
        <v>19</v>
      </c>
      <c r="H191" t="s">
        <v>83</v>
      </c>
      <c r="I191" t="s">
        <v>539</v>
      </c>
      <c r="J191">
        <v>204</v>
      </c>
      <c r="K191" t="s">
        <v>85</v>
      </c>
      <c r="L191" t="s">
        <v>86</v>
      </c>
      <c r="M191" t="s">
        <v>87</v>
      </c>
      <c r="N191">
        <v>1</v>
      </c>
      <c r="O191" s="1">
        <v>44536.633784722224</v>
      </c>
      <c r="P191" s="1">
        <v>44536.658136574071</v>
      </c>
      <c r="Q191">
        <v>1340</v>
      </c>
      <c r="R191">
        <v>764</v>
      </c>
      <c r="S191" t="b">
        <v>0</v>
      </c>
      <c r="T191" t="s">
        <v>88</v>
      </c>
      <c r="U191" t="b">
        <v>0</v>
      </c>
      <c r="V191" t="s">
        <v>155</v>
      </c>
      <c r="W191" s="1">
        <v>44536.658136574071</v>
      </c>
      <c r="X191">
        <v>764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204</v>
      </c>
      <c r="AE191">
        <v>180</v>
      </c>
      <c r="AF191">
        <v>0</v>
      </c>
      <c r="AG191">
        <v>7</v>
      </c>
      <c r="AH191" t="s">
        <v>88</v>
      </c>
      <c r="AI191" t="s">
        <v>88</v>
      </c>
      <c r="AJ191" t="s">
        <v>88</v>
      </c>
      <c r="AK191" t="s">
        <v>88</v>
      </c>
      <c r="AL191" t="s">
        <v>88</v>
      </c>
      <c r="AM191" t="s">
        <v>88</v>
      </c>
      <c r="AN191" t="s">
        <v>88</v>
      </c>
      <c r="AO191" t="s">
        <v>88</v>
      </c>
      <c r="AP191" t="s">
        <v>88</v>
      </c>
      <c r="AQ191" t="s">
        <v>88</v>
      </c>
      <c r="AR191" t="s">
        <v>88</v>
      </c>
      <c r="AS191" t="s">
        <v>88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>
      <c r="A192" t="s">
        <v>540</v>
      </c>
      <c r="B192" t="s">
        <v>80</v>
      </c>
      <c r="C192" t="s">
        <v>273</v>
      </c>
      <c r="D192" t="s">
        <v>82</v>
      </c>
      <c r="E192" s="2" t="str">
        <f>HYPERLINK("capsilon://?command=openfolder&amp;siteaddress=FAM.docvelocity-na8.net&amp;folderid=FXE587934A-E9D4-53A2-A0C8-995C6DAC624D","FX21123486")</f>
        <v>FX21123486</v>
      </c>
      <c r="F192" t="s">
        <v>19</v>
      </c>
      <c r="G192" t="s">
        <v>19</v>
      </c>
      <c r="H192" t="s">
        <v>83</v>
      </c>
      <c r="I192" t="s">
        <v>541</v>
      </c>
      <c r="J192">
        <v>30</v>
      </c>
      <c r="K192" t="s">
        <v>85</v>
      </c>
      <c r="L192" t="s">
        <v>86</v>
      </c>
      <c r="M192" t="s">
        <v>87</v>
      </c>
      <c r="N192">
        <v>2</v>
      </c>
      <c r="O192" s="1">
        <v>44536.654618055552</v>
      </c>
      <c r="P192" s="1">
        <v>44536.660613425927</v>
      </c>
      <c r="Q192">
        <v>334</v>
      </c>
      <c r="R192">
        <v>184</v>
      </c>
      <c r="S192" t="b">
        <v>0</v>
      </c>
      <c r="T192" t="s">
        <v>88</v>
      </c>
      <c r="U192" t="b">
        <v>0</v>
      </c>
      <c r="V192" t="s">
        <v>155</v>
      </c>
      <c r="W192" s="1">
        <v>44536.658946759257</v>
      </c>
      <c r="X192">
        <v>69</v>
      </c>
      <c r="Y192">
        <v>9</v>
      </c>
      <c r="Z192">
        <v>0</v>
      </c>
      <c r="AA192">
        <v>9</v>
      </c>
      <c r="AB192">
        <v>0</v>
      </c>
      <c r="AC192">
        <v>3</v>
      </c>
      <c r="AD192">
        <v>21</v>
      </c>
      <c r="AE192">
        <v>0</v>
      </c>
      <c r="AF192">
        <v>0</v>
      </c>
      <c r="AG192">
        <v>0</v>
      </c>
      <c r="AH192" t="s">
        <v>167</v>
      </c>
      <c r="AI192" s="1">
        <v>44536.660613425927</v>
      </c>
      <c r="AJ192">
        <v>115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21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>
      <c r="A193" t="s">
        <v>542</v>
      </c>
      <c r="B193" t="s">
        <v>80</v>
      </c>
      <c r="C193" t="s">
        <v>543</v>
      </c>
      <c r="D193" t="s">
        <v>82</v>
      </c>
      <c r="E193" s="2" t="str">
        <f>HYPERLINK("capsilon://?command=openfolder&amp;siteaddress=FAM.docvelocity-na8.net&amp;folderid=FXCFEEBA63-6FCA-1307-92D9-1B3182A7442D","FX211013185")</f>
        <v>FX211013185</v>
      </c>
      <c r="F193" t="s">
        <v>19</v>
      </c>
      <c r="G193" t="s">
        <v>19</v>
      </c>
      <c r="H193" t="s">
        <v>83</v>
      </c>
      <c r="I193" t="s">
        <v>544</v>
      </c>
      <c r="J193">
        <v>111</v>
      </c>
      <c r="K193" t="s">
        <v>85</v>
      </c>
      <c r="L193" t="s">
        <v>86</v>
      </c>
      <c r="M193" t="s">
        <v>87</v>
      </c>
      <c r="N193">
        <v>2</v>
      </c>
      <c r="O193" s="1">
        <v>44536.659097222226</v>
      </c>
      <c r="P193" s="1">
        <v>44536.836226851854</v>
      </c>
      <c r="Q193">
        <v>12403</v>
      </c>
      <c r="R193">
        <v>2901</v>
      </c>
      <c r="S193" t="b">
        <v>0</v>
      </c>
      <c r="T193" t="s">
        <v>88</v>
      </c>
      <c r="U193" t="b">
        <v>0</v>
      </c>
      <c r="V193" t="s">
        <v>222</v>
      </c>
      <c r="W193" s="1">
        <v>44536.814444444448</v>
      </c>
      <c r="X193">
        <v>2462</v>
      </c>
      <c r="Y193">
        <v>79</v>
      </c>
      <c r="Z193">
        <v>0</v>
      </c>
      <c r="AA193">
        <v>79</v>
      </c>
      <c r="AB193">
        <v>0</v>
      </c>
      <c r="AC193">
        <v>32</v>
      </c>
      <c r="AD193">
        <v>32</v>
      </c>
      <c r="AE193">
        <v>0</v>
      </c>
      <c r="AF193">
        <v>0</v>
      </c>
      <c r="AG193">
        <v>0</v>
      </c>
      <c r="AH193" t="s">
        <v>100</v>
      </c>
      <c r="AI193" s="1">
        <v>44536.836226851854</v>
      </c>
      <c r="AJ193">
        <v>422</v>
      </c>
      <c r="AK193">
        <v>1</v>
      </c>
      <c r="AL193">
        <v>0</v>
      </c>
      <c r="AM193">
        <v>1</v>
      </c>
      <c r="AN193">
        <v>0</v>
      </c>
      <c r="AO193">
        <v>4</v>
      </c>
      <c r="AP193">
        <v>31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>
      <c r="A194" t="s">
        <v>545</v>
      </c>
      <c r="B194" t="s">
        <v>80</v>
      </c>
      <c r="C194" t="s">
        <v>543</v>
      </c>
      <c r="D194" t="s">
        <v>82</v>
      </c>
      <c r="E194" s="2" t="str">
        <f>HYPERLINK("capsilon://?command=openfolder&amp;siteaddress=FAM.docvelocity-na8.net&amp;folderid=FXCFEEBA63-6FCA-1307-92D9-1B3182A7442D","FX211013185")</f>
        <v>FX211013185</v>
      </c>
      <c r="F194" t="s">
        <v>19</v>
      </c>
      <c r="G194" t="s">
        <v>19</v>
      </c>
      <c r="H194" t="s">
        <v>83</v>
      </c>
      <c r="I194" t="s">
        <v>546</v>
      </c>
      <c r="J194">
        <v>118</v>
      </c>
      <c r="K194" t="s">
        <v>85</v>
      </c>
      <c r="L194" t="s">
        <v>86</v>
      </c>
      <c r="M194" t="s">
        <v>87</v>
      </c>
      <c r="N194">
        <v>2</v>
      </c>
      <c r="O194" s="1">
        <v>44536.660081018519</v>
      </c>
      <c r="P194" s="1">
        <v>44536.837395833332</v>
      </c>
      <c r="Q194">
        <v>14695</v>
      </c>
      <c r="R194">
        <v>625</v>
      </c>
      <c r="S194" t="b">
        <v>0</v>
      </c>
      <c r="T194" t="s">
        <v>88</v>
      </c>
      <c r="U194" t="b">
        <v>0</v>
      </c>
      <c r="V194" t="s">
        <v>151</v>
      </c>
      <c r="W194" s="1">
        <v>44536.795254629629</v>
      </c>
      <c r="X194">
        <v>440</v>
      </c>
      <c r="Y194">
        <v>79</v>
      </c>
      <c r="Z194">
        <v>0</v>
      </c>
      <c r="AA194">
        <v>79</v>
      </c>
      <c r="AB194">
        <v>0</v>
      </c>
      <c r="AC194">
        <v>41</v>
      </c>
      <c r="AD194">
        <v>39</v>
      </c>
      <c r="AE194">
        <v>0</v>
      </c>
      <c r="AF194">
        <v>0</v>
      </c>
      <c r="AG194">
        <v>0</v>
      </c>
      <c r="AH194" t="s">
        <v>163</v>
      </c>
      <c r="AI194" s="1">
        <v>44536.837395833332</v>
      </c>
      <c r="AJ194">
        <v>180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39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>
      <c r="A195" t="s">
        <v>547</v>
      </c>
      <c r="B195" t="s">
        <v>80</v>
      </c>
      <c r="C195" t="s">
        <v>543</v>
      </c>
      <c r="D195" t="s">
        <v>82</v>
      </c>
      <c r="E195" s="2" t="str">
        <f>HYPERLINK("capsilon://?command=openfolder&amp;siteaddress=FAM.docvelocity-na8.net&amp;folderid=FXCFEEBA63-6FCA-1307-92D9-1B3182A7442D","FX211013185")</f>
        <v>FX211013185</v>
      </c>
      <c r="F195" t="s">
        <v>19</v>
      </c>
      <c r="G195" t="s">
        <v>19</v>
      </c>
      <c r="H195" t="s">
        <v>83</v>
      </c>
      <c r="I195" t="s">
        <v>548</v>
      </c>
      <c r="J195">
        <v>148</v>
      </c>
      <c r="K195" t="s">
        <v>85</v>
      </c>
      <c r="L195" t="s">
        <v>86</v>
      </c>
      <c r="M195" t="s">
        <v>87</v>
      </c>
      <c r="N195">
        <v>2</v>
      </c>
      <c r="O195" s="1">
        <v>44536.661076388889</v>
      </c>
      <c r="P195" s="1">
        <v>44536.840069444443</v>
      </c>
      <c r="Q195">
        <v>14721</v>
      </c>
      <c r="R195">
        <v>744</v>
      </c>
      <c r="S195" t="b">
        <v>0</v>
      </c>
      <c r="T195" t="s">
        <v>88</v>
      </c>
      <c r="U195" t="b">
        <v>0</v>
      </c>
      <c r="V195" t="s">
        <v>244</v>
      </c>
      <c r="W195" s="1">
        <v>44536.796770833331</v>
      </c>
      <c r="X195">
        <v>404</v>
      </c>
      <c r="Y195">
        <v>79</v>
      </c>
      <c r="Z195">
        <v>0</v>
      </c>
      <c r="AA195">
        <v>79</v>
      </c>
      <c r="AB195">
        <v>0</v>
      </c>
      <c r="AC195">
        <v>51</v>
      </c>
      <c r="AD195">
        <v>69</v>
      </c>
      <c r="AE195">
        <v>0</v>
      </c>
      <c r="AF195">
        <v>0</v>
      </c>
      <c r="AG195">
        <v>0</v>
      </c>
      <c r="AH195" t="s">
        <v>100</v>
      </c>
      <c r="AI195" s="1">
        <v>44536.840069444443</v>
      </c>
      <c r="AJ195">
        <v>331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68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>
      <c r="A196" t="s">
        <v>549</v>
      </c>
      <c r="B196" t="s">
        <v>80</v>
      </c>
      <c r="C196" t="s">
        <v>538</v>
      </c>
      <c r="D196" t="s">
        <v>82</v>
      </c>
      <c r="E196" s="2" t="str">
        <f>HYPERLINK("capsilon://?command=openfolder&amp;siteaddress=FAM.docvelocity-na8.net&amp;folderid=FXEAA122F0-B5BB-56CA-87B2-CBACDF0EB264","FX21124660")</f>
        <v>FX21124660</v>
      </c>
      <c r="F196" t="s">
        <v>19</v>
      </c>
      <c r="G196" t="s">
        <v>19</v>
      </c>
      <c r="H196" t="s">
        <v>83</v>
      </c>
      <c r="I196" t="s">
        <v>539</v>
      </c>
      <c r="J196">
        <v>332</v>
      </c>
      <c r="K196" t="s">
        <v>85</v>
      </c>
      <c r="L196" t="s">
        <v>86</v>
      </c>
      <c r="M196" t="s">
        <v>87</v>
      </c>
      <c r="N196">
        <v>2</v>
      </c>
      <c r="O196" s="1">
        <v>44536.662997685184</v>
      </c>
      <c r="P196" s="1">
        <v>44536.837858796294</v>
      </c>
      <c r="Q196">
        <v>11065</v>
      </c>
      <c r="R196">
        <v>4043</v>
      </c>
      <c r="S196" t="b">
        <v>0</v>
      </c>
      <c r="T196" t="s">
        <v>88</v>
      </c>
      <c r="U196" t="b">
        <v>1</v>
      </c>
      <c r="V196" t="s">
        <v>162</v>
      </c>
      <c r="W196" s="1">
        <v>44536.763229166667</v>
      </c>
      <c r="X196">
        <v>1809</v>
      </c>
      <c r="Y196">
        <v>307</v>
      </c>
      <c r="Z196">
        <v>0</v>
      </c>
      <c r="AA196">
        <v>307</v>
      </c>
      <c r="AB196">
        <v>0</v>
      </c>
      <c r="AC196">
        <v>150</v>
      </c>
      <c r="AD196">
        <v>25</v>
      </c>
      <c r="AE196">
        <v>0</v>
      </c>
      <c r="AF196">
        <v>0</v>
      </c>
      <c r="AG196">
        <v>0</v>
      </c>
      <c r="AH196" t="s">
        <v>167</v>
      </c>
      <c r="AI196" s="1">
        <v>44536.837858796294</v>
      </c>
      <c r="AJ196">
        <v>2129</v>
      </c>
      <c r="AK196">
        <v>2</v>
      </c>
      <c r="AL196">
        <v>0</v>
      </c>
      <c r="AM196">
        <v>2</v>
      </c>
      <c r="AN196">
        <v>0</v>
      </c>
      <c r="AO196">
        <v>2</v>
      </c>
      <c r="AP196">
        <v>23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>
      <c r="A197" t="s">
        <v>550</v>
      </c>
      <c r="B197" t="s">
        <v>80</v>
      </c>
      <c r="C197" t="s">
        <v>551</v>
      </c>
      <c r="D197" t="s">
        <v>82</v>
      </c>
      <c r="E197" s="2" t="str">
        <f>HYPERLINK("capsilon://?command=openfolder&amp;siteaddress=FAM.docvelocity-na8.net&amp;folderid=FX511F8356-AD25-3B15-6B80-C95DEEFB530D","FX21118919")</f>
        <v>FX21118919</v>
      </c>
      <c r="F197" t="s">
        <v>19</v>
      </c>
      <c r="G197" t="s">
        <v>19</v>
      </c>
      <c r="H197" t="s">
        <v>83</v>
      </c>
      <c r="I197" t="s">
        <v>552</v>
      </c>
      <c r="J197">
        <v>66</v>
      </c>
      <c r="K197" t="s">
        <v>85</v>
      </c>
      <c r="L197" t="s">
        <v>86</v>
      </c>
      <c r="M197" t="s">
        <v>87</v>
      </c>
      <c r="N197">
        <v>1</v>
      </c>
      <c r="O197" s="1">
        <v>44536.679432870369</v>
      </c>
      <c r="P197" s="1">
        <v>44536.707615740743</v>
      </c>
      <c r="Q197">
        <v>2258</v>
      </c>
      <c r="R197">
        <v>177</v>
      </c>
      <c r="S197" t="b">
        <v>0</v>
      </c>
      <c r="T197" t="s">
        <v>88</v>
      </c>
      <c r="U197" t="b">
        <v>0</v>
      </c>
      <c r="V197" t="s">
        <v>155</v>
      </c>
      <c r="W197" s="1">
        <v>44536.707615740743</v>
      </c>
      <c r="X197">
        <v>177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66</v>
      </c>
      <c r="AE197">
        <v>54</v>
      </c>
      <c r="AF197">
        <v>0</v>
      </c>
      <c r="AG197">
        <v>4</v>
      </c>
      <c r="AH197" t="s">
        <v>88</v>
      </c>
      <c r="AI197" t="s">
        <v>88</v>
      </c>
      <c r="AJ197" t="s">
        <v>88</v>
      </c>
      <c r="AK197" t="s">
        <v>88</v>
      </c>
      <c r="AL197" t="s">
        <v>88</v>
      </c>
      <c r="AM197" t="s">
        <v>88</v>
      </c>
      <c r="AN197" t="s">
        <v>88</v>
      </c>
      <c r="AO197" t="s">
        <v>88</v>
      </c>
      <c r="AP197" t="s">
        <v>88</v>
      </c>
      <c r="AQ197" t="s">
        <v>88</v>
      </c>
      <c r="AR197" t="s">
        <v>88</v>
      </c>
      <c r="AS197" t="s">
        <v>88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>
      <c r="A198" t="s">
        <v>553</v>
      </c>
      <c r="B198" t="s">
        <v>80</v>
      </c>
      <c r="C198" t="s">
        <v>554</v>
      </c>
      <c r="D198" t="s">
        <v>82</v>
      </c>
      <c r="E198" s="2" t="str">
        <f>HYPERLINK("capsilon://?command=openfolder&amp;siteaddress=FAM.docvelocity-na8.net&amp;folderid=FXDAAB7E3C-8590-0639-B4F9-E4F8DE3396C7","FX21124752")</f>
        <v>FX21124752</v>
      </c>
      <c r="F198" t="s">
        <v>19</v>
      </c>
      <c r="G198" t="s">
        <v>19</v>
      </c>
      <c r="H198" t="s">
        <v>83</v>
      </c>
      <c r="I198" t="s">
        <v>555</v>
      </c>
      <c r="J198">
        <v>60</v>
      </c>
      <c r="K198" t="s">
        <v>85</v>
      </c>
      <c r="L198" t="s">
        <v>86</v>
      </c>
      <c r="M198" t="s">
        <v>87</v>
      </c>
      <c r="N198">
        <v>1</v>
      </c>
      <c r="O198" s="1">
        <v>44536.680636574078</v>
      </c>
      <c r="P198" s="1">
        <v>44536.711689814816</v>
      </c>
      <c r="Q198">
        <v>2331</v>
      </c>
      <c r="R198">
        <v>352</v>
      </c>
      <c r="S198" t="b">
        <v>0</v>
      </c>
      <c r="T198" t="s">
        <v>88</v>
      </c>
      <c r="U198" t="b">
        <v>0</v>
      </c>
      <c r="V198" t="s">
        <v>155</v>
      </c>
      <c r="W198" s="1">
        <v>44536.711689814816</v>
      </c>
      <c r="X198">
        <v>352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60</v>
      </c>
      <c r="AE198">
        <v>48</v>
      </c>
      <c r="AF198">
        <v>0</v>
      </c>
      <c r="AG198">
        <v>5</v>
      </c>
      <c r="AH198" t="s">
        <v>88</v>
      </c>
      <c r="AI198" t="s">
        <v>88</v>
      </c>
      <c r="AJ198" t="s">
        <v>88</v>
      </c>
      <c r="AK198" t="s">
        <v>88</v>
      </c>
      <c r="AL198" t="s">
        <v>88</v>
      </c>
      <c r="AM198" t="s">
        <v>88</v>
      </c>
      <c r="AN198" t="s">
        <v>88</v>
      </c>
      <c r="AO198" t="s">
        <v>88</v>
      </c>
      <c r="AP198" t="s">
        <v>88</v>
      </c>
      <c r="AQ198" t="s">
        <v>88</v>
      </c>
      <c r="AR198" t="s">
        <v>88</v>
      </c>
      <c r="AS198" t="s">
        <v>88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>
      <c r="A199" t="s">
        <v>556</v>
      </c>
      <c r="B199" t="s">
        <v>80</v>
      </c>
      <c r="C199" t="s">
        <v>557</v>
      </c>
      <c r="D199" t="s">
        <v>82</v>
      </c>
      <c r="E199" s="2" t="str">
        <f>HYPERLINK("capsilon://?command=openfolder&amp;siteaddress=FAM.docvelocity-na8.net&amp;folderid=FXC202301F-8475-7653-8827-6F2DB6853E9B","FX21121646")</f>
        <v>FX21121646</v>
      </c>
      <c r="F199" t="s">
        <v>19</v>
      </c>
      <c r="G199" t="s">
        <v>19</v>
      </c>
      <c r="H199" t="s">
        <v>83</v>
      </c>
      <c r="I199" t="s">
        <v>558</v>
      </c>
      <c r="J199">
        <v>144</v>
      </c>
      <c r="K199" t="s">
        <v>85</v>
      </c>
      <c r="L199" t="s">
        <v>86</v>
      </c>
      <c r="M199" t="s">
        <v>87</v>
      </c>
      <c r="N199">
        <v>2</v>
      </c>
      <c r="O199" s="1">
        <v>44536.683819444443</v>
      </c>
      <c r="P199" s="1">
        <v>44536.851053240738</v>
      </c>
      <c r="Q199">
        <v>12281</v>
      </c>
      <c r="R199">
        <v>2168</v>
      </c>
      <c r="S199" t="b">
        <v>0</v>
      </c>
      <c r="T199" t="s">
        <v>88</v>
      </c>
      <c r="U199" t="b">
        <v>0</v>
      </c>
      <c r="V199" t="s">
        <v>151</v>
      </c>
      <c r="W199" s="1">
        <v>44536.816238425927</v>
      </c>
      <c r="X199">
        <v>961</v>
      </c>
      <c r="Y199">
        <v>136</v>
      </c>
      <c r="Z199">
        <v>0</v>
      </c>
      <c r="AA199">
        <v>136</v>
      </c>
      <c r="AB199">
        <v>0</v>
      </c>
      <c r="AC199">
        <v>116</v>
      </c>
      <c r="AD199">
        <v>8</v>
      </c>
      <c r="AE199">
        <v>0</v>
      </c>
      <c r="AF199">
        <v>0</v>
      </c>
      <c r="AG199">
        <v>0</v>
      </c>
      <c r="AH199" t="s">
        <v>100</v>
      </c>
      <c r="AI199" s="1">
        <v>44536.851053240738</v>
      </c>
      <c r="AJ199">
        <v>948</v>
      </c>
      <c r="AK199">
        <v>4</v>
      </c>
      <c r="AL199">
        <v>0</v>
      </c>
      <c r="AM199">
        <v>4</v>
      </c>
      <c r="AN199">
        <v>0</v>
      </c>
      <c r="AO199">
        <v>4</v>
      </c>
      <c r="AP199">
        <v>4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>
      <c r="A200" t="s">
        <v>559</v>
      </c>
      <c r="B200" t="s">
        <v>80</v>
      </c>
      <c r="C200" t="s">
        <v>560</v>
      </c>
      <c r="D200" t="s">
        <v>82</v>
      </c>
      <c r="E200" s="2" t="str">
        <f>HYPERLINK("capsilon://?command=openfolder&amp;siteaddress=FAM.docvelocity-na8.net&amp;folderid=FX242F9364-9EA9-9094-991D-21EB8E0A9763","FX211114963")</f>
        <v>FX211114963</v>
      </c>
      <c r="F200" t="s">
        <v>19</v>
      </c>
      <c r="G200" t="s">
        <v>19</v>
      </c>
      <c r="H200" t="s">
        <v>83</v>
      </c>
      <c r="I200" t="s">
        <v>561</v>
      </c>
      <c r="J200">
        <v>160</v>
      </c>
      <c r="K200" t="s">
        <v>85</v>
      </c>
      <c r="L200" t="s">
        <v>86</v>
      </c>
      <c r="M200" t="s">
        <v>87</v>
      </c>
      <c r="N200">
        <v>1</v>
      </c>
      <c r="O200" s="1">
        <v>44536.686284722222</v>
      </c>
      <c r="P200" s="1">
        <v>44536.724039351851</v>
      </c>
      <c r="Q200">
        <v>3074</v>
      </c>
      <c r="R200">
        <v>188</v>
      </c>
      <c r="S200" t="b">
        <v>0</v>
      </c>
      <c r="T200" t="s">
        <v>88</v>
      </c>
      <c r="U200" t="b">
        <v>0</v>
      </c>
      <c r="V200" t="s">
        <v>155</v>
      </c>
      <c r="W200" s="1">
        <v>44536.724039351851</v>
      </c>
      <c r="X200">
        <v>188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160</v>
      </c>
      <c r="AE200">
        <v>136</v>
      </c>
      <c r="AF200">
        <v>0</v>
      </c>
      <c r="AG200">
        <v>5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>
      <c r="A201" t="s">
        <v>562</v>
      </c>
      <c r="B201" t="s">
        <v>80</v>
      </c>
      <c r="C201" t="s">
        <v>563</v>
      </c>
      <c r="D201" t="s">
        <v>82</v>
      </c>
      <c r="E201" s="2" t="str">
        <f>HYPERLINK("capsilon://?command=openfolder&amp;siteaddress=FAM.docvelocity-na8.net&amp;folderid=FX1A84601A-3356-A2F2-EFF8-0EE9E5D2C6B7","FX21123827")</f>
        <v>FX21123827</v>
      </c>
      <c r="F201" t="s">
        <v>19</v>
      </c>
      <c r="G201" t="s">
        <v>19</v>
      </c>
      <c r="H201" t="s">
        <v>83</v>
      </c>
      <c r="I201" t="s">
        <v>564</v>
      </c>
      <c r="J201">
        <v>126</v>
      </c>
      <c r="K201" t="s">
        <v>85</v>
      </c>
      <c r="L201" t="s">
        <v>86</v>
      </c>
      <c r="M201" t="s">
        <v>87</v>
      </c>
      <c r="N201">
        <v>1</v>
      </c>
      <c r="O201" s="1">
        <v>44536.698645833334</v>
      </c>
      <c r="P201" s="1">
        <v>44537.202280092592</v>
      </c>
      <c r="Q201">
        <v>42669</v>
      </c>
      <c r="R201">
        <v>845</v>
      </c>
      <c r="S201" t="b">
        <v>0</v>
      </c>
      <c r="T201" t="s">
        <v>88</v>
      </c>
      <c r="U201" t="b">
        <v>0</v>
      </c>
      <c r="V201" t="s">
        <v>144</v>
      </c>
      <c r="W201" s="1">
        <v>44537.202280092592</v>
      </c>
      <c r="X201">
        <v>340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126</v>
      </c>
      <c r="AE201">
        <v>114</v>
      </c>
      <c r="AF201">
        <v>0</v>
      </c>
      <c r="AG201">
        <v>20</v>
      </c>
      <c r="AH201" t="s">
        <v>88</v>
      </c>
      <c r="AI201" t="s">
        <v>88</v>
      </c>
      <c r="AJ201" t="s">
        <v>88</v>
      </c>
      <c r="AK201" t="s">
        <v>88</v>
      </c>
      <c r="AL201" t="s">
        <v>88</v>
      </c>
      <c r="AM201" t="s">
        <v>88</v>
      </c>
      <c r="AN201" t="s">
        <v>88</v>
      </c>
      <c r="AO201" t="s">
        <v>88</v>
      </c>
      <c r="AP201" t="s">
        <v>88</v>
      </c>
      <c r="AQ201" t="s">
        <v>88</v>
      </c>
      <c r="AR201" t="s">
        <v>88</v>
      </c>
      <c r="AS201" t="s">
        <v>88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>
      <c r="A202" t="s">
        <v>565</v>
      </c>
      <c r="B202" t="s">
        <v>80</v>
      </c>
      <c r="C202" t="s">
        <v>566</v>
      </c>
      <c r="D202" t="s">
        <v>82</v>
      </c>
      <c r="E202" s="2" t="str">
        <f>HYPERLINK("capsilon://?command=openfolder&amp;siteaddress=FAM.docvelocity-na8.net&amp;folderid=FXF2849E8C-2F2F-4E81-FE71-F481B89682D3","FX21124776")</f>
        <v>FX21124776</v>
      </c>
      <c r="F202" t="s">
        <v>19</v>
      </c>
      <c r="G202" t="s">
        <v>19</v>
      </c>
      <c r="H202" t="s">
        <v>83</v>
      </c>
      <c r="I202" t="s">
        <v>567</v>
      </c>
      <c r="J202">
        <v>71</v>
      </c>
      <c r="K202" t="s">
        <v>85</v>
      </c>
      <c r="L202" t="s">
        <v>86</v>
      </c>
      <c r="M202" t="s">
        <v>87</v>
      </c>
      <c r="N202">
        <v>2</v>
      </c>
      <c r="O202" s="1">
        <v>44536.699756944443</v>
      </c>
      <c r="P202" s="1">
        <v>44536.851712962962</v>
      </c>
      <c r="Q202">
        <v>12432</v>
      </c>
      <c r="R202">
        <v>697</v>
      </c>
      <c r="S202" t="b">
        <v>0</v>
      </c>
      <c r="T202" t="s">
        <v>88</v>
      </c>
      <c r="U202" t="b">
        <v>0</v>
      </c>
      <c r="V202" t="s">
        <v>244</v>
      </c>
      <c r="W202" s="1">
        <v>44536.818333333336</v>
      </c>
      <c r="X202">
        <v>201</v>
      </c>
      <c r="Y202">
        <v>59</v>
      </c>
      <c r="Z202">
        <v>0</v>
      </c>
      <c r="AA202">
        <v>59</v>
      </c>
      <c r="AB202">
        <v>0</v>
      </c>
      <c r="AC202">
        <v>15</v>
      </c>
      <c r="AD202">
        <v>12</v>
      </c>
      <c r="AE202">
        <v>0</v>
      </c>
      <c r="AF202">
        <v>0</v>
      </c>
      <c r="AG202">
        <v>0</v>
      </c>
      <c r="AH202" t="s">
        <v>104</v>
      </c>
      <c r="AI202" s="1">
        <v>44536.851712962962</v>
      </c>
      <c r="AJ202">
        <v>496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12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>
      <c r="A203" t="s">
        <v>568</v>
      </c>
      <c r="B203" t="s">
        <v>80</v>
      </c>
      <c r="C203" t="s">
        <v>569</v>
      </c>
      <c r="D203" t="s">
        <v>82</v>
      </c>
      <c r="E203" s="2" t="str">
        <f>HYPERLINK("capsilon://?command=openfolder&amp;siteaddress=FAM.docvelocity-na8.net&amp;folderid=FX8B78AE78-EBAF-262A-B45E-6C2D449999C7","FX21124100")</f>
        <v>FX21124100</v>
      </c>
      <c r="F203" t="s">
        <v>19</v>
      </c>
      <c r="G203" t="s">
        <v>19</v>
      </c>
      <c r="H203" t="s">
        <v>83</v>
      </c>
      <c r="I203" t="s">
        <v>570</v>
      </c>
      <c r="J203">
        <v>119</v>
      </c>
      <c r="K203" t="s">
        <v>85</v>
      </c>
      <c r="L203" t="s">
        <v>86</v>
      </c>
      <c r="M203" t="s">
        <v>87</v>
      </c>
      <c r="N203">
        <v>2</v>
      </c>
      <c r="O203" s="1">
        <v>44536.701747685183</v>
      </c>
      <c r="P203" s="1">
        <v>44537.155266203707</v>
      </c>
      <c r="Q203">
        <v>37975</v>
      </c>
      <c r="R203">
        <v>1209</v>
      </c>
      <c r="S203" t="b">
        <v>0</v>
      </c>
      <c r="T203" t="s">
        <v>88</v>
      </c>
      <c r="U203" t="b">
        <v>0</v>
      </c>
      <c r="V203" t="s">
        <v>244</v>
      </c>
      <c r="W203" s="1">
        <v>44536.823275462964</v>
      </c>
      <c r="X203">
        <v>426</v>
      </c>
      <c r="Y203">
        <v>97</v>
      </c>
      <c r="Z203">
        <v>0</v>
      </c>
      <c r="AA203">
        <v>97</v>
      </c>
      <c r="AB203">
        <v>0</v>
      </c>
      <c r="AC203">
        <v>53</v>
      </c>
      <c r="AD203">
        <v>22</v>
      </c>
      <c r="AE203">
        <v>0</v>
      </c>
      <c r="AF203">
        <v>0</v>
      </c>
      <c r="AG203">
        <v>0</v>
      </c>
      <c r="AH203" t="s">
        <v>109</v>
      </c>
      <c r="AI203" s="1">
        <v>44537.155266203707</v>
      </c>
      <c r="AJ203">
        <v>746</v>
      </c>
      <c r="AK203">
        <v>4</v>
      </c>
      <c r="AL203">
        <v>0</v>
      </c>
      <c r="AM203">
        <v>4</v>
      </c>
      <c r="AN203">
        <v>0</v>
      </c>
      <c r="AO203">
        <v>4</v>
      </c>
      <c r="AP203">
        <v>18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>
      <c r="A204" t="s">
        <v>571</v>
      </c>
      <c r="B204" t="s">
        <v>80</v>
      </c>
      <c r="C204" t="s">
        <v>551</v>
      </c>
      <c r="D204" t="s">
        <v>82</v>
      </c>
      <c r="E204" s="2" t="str">
        <f>HYPERLINK("capsilon://?command=openfolder&amp;siteaddress=FAM.docvelocity-na8.net&amp;folderid=FX511F8356-AD25-3B15-6B80-C95DEEFB530D","FX21118919")</f>
        <v>FX21118919</v>
      </c>
      <c r="F204" t="s">
        <v>19</v>
      </c>
      <c r="G204" t="s">
        <v>19</v>
      </c>
      <c r="H204" t="s">
        <v>83</v>
      </c>
      <c r="I204" t="s">
        <v>552</v>
      </c>
      <c r="J204">
        <v>132</v>
      </c>
      <c r="K204" t="s">
        <v>85</v>
      </c>
      <c r="L204" t="s">
        <v>86</v>
      </c>
      <c r="M204" t="s">
        <v>87</v>
      </c>
      <c r="N204">
        <v>2</v>
      </c>
      <c r="O204" s="1">
        <v>44536.708622685182</v>
      </c>
      <c r="P204" s="1">
        <v>44536.823333333334</v>
      </c>
      <c r="Q204">
        <v>8763</v>
      </c>
      <c r="R204">
        <v>1148</v>
      </c>
      <c r="S204" t="b">
        <v>0</v>
      </c>
      <c r="T204" t="s">
        <v>88</v>
      </c>
      <c r="U204" t="b">
        <v>1</v>
      </c>
      <c r="V204" t="s">
        <v>155</v>
      </c>
      <c r="W204" s="1">
        <v>44536.721365740741</v>
      </c>
      <c r="X204">
        <v>835</v>
      </c>
      <c r="Y204">
        <v>108</v>
      </c>
      <c r="Z204">
        <v>0</v>
      </c>
      <c r="AA204">
        <v>108</v>
      </c>
      <c r="AB204">
        <v>0</v>
      </c>
      <c r="AC204">
        <v>45</v>
      </c>
      <c r="AD204">
        <v>24</v>
      </c>
      <c r="AE204">
        <v>0</v>
      </c>
      <c r="AF204">
        <v>0</v>
      </c>
      <c r="AG204">
        <v>0</v>
      </c>
      <c r="AH204" t="s">
        <v>163</v>
      </c>
      <c r="AI204" s="1">
        <v>44536.823333333334</v>
      </c>
      <c r="AJ204">
        <v>313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>
      <c r="A205" t="s">
        <v>572</v>
      </c>
      <c r="B205" t="s">
        <v>80</v>
      </c>
      <c r="C205" t="s">
        <v>554</v>
      </c>
      <c r="D205" t="s">
        <v>82</v>
      </c>
      <c r="E205" s="2" t="str">
        <f>HYPERLINK("capsilon://?command=openfolder&amp;siteaddress=FAM.docvelocity-na8.net&amp;folderid=FXDAAB7E3C-8590-0639-B4F9-E4F8DE3396C7","FX21124752")</f>
        <v>FX21124752</v>
      </c>
      <c r="F205" t="s">
        <v>19</v>
      </c>
      <c r="G205" t="s">
        <v>19</v>
      </c>
      <c r="H205" t="s">
        <v>83</v>
      </c>
      <c r="I205" t="s">
        <v>555</v>
      </c>
      <c r="J205">
        <v>152</v>
      </c>
      <c r="K205" t="s">
        <v>85</v>
      </c>
      <c r="L205" t="s">
        <v>86</v>
      </c>
      <c r="M205" t="s">
        <v>87</v>
      </c>
      <c r="N205">
        <v>2</v>
      </c>
      <c r="O205" s="1">
        <v>44536.713333333333</v>
      </c>
      <c r="P205" s="1">
        <v>44536.838900462964</v>
      </c>
      <c r="Q205">
        <v>5578</v>
      </c>
      <c r="R205">
        <v>5271</v>
      </c>
      <c r="S205" t="b">
        <v>0</v>
      </c>
      <c r="T205" t="s">
        <v>88</v>
      </c>
      <c r="U205" t="b">
        <v>1</v>
      </c>
      <c r="V205" t="s">
        <v>162</v>
      </c>
      <c r="W205" s="1">
        <v>44536.807743055557</v>
      </c>
      <c r="X205">
        <v>3845</v>
      </c>
      <c r="Y205">
        <v>206</v>
      </c>
      <c r="Z205">
        <v>0</v>
      </c>
      <c r="AA205">
        <v>206</v>
      </c>
      <c r="AB205">
        <v>0</v>
      </c>
      <c r="AC205">
        <v>130</v>
      </c>
      <c r="AD205">
        <v>-54</v>
      </c>
      <c r="AE205">
        <v>0</v>
      </c>
      <c r="AF205">
        <v>0</v>
      </c>
      <c r="AG205">
        <v>0</v>
      </c>
      <c r="AH205" t="s">
        <v>104</v>
      </c>
      <c r="AI205" s="1">
        <v>44536.838900462964</v>
      </c>
      <c r="AJ205">
        <v>1417</v>
      </c>
      <c r="AK205">
        <v>5</v>
      </c>
      <c r="AL205">
        <v>0</v>
      </c>
      <c r="AM205">
        <v>5</v>
      </c>
      <c r="AN205">
        <v>0</v>
      </c>
      <c r="AO205">
        <v>5</v>
      </c>
      <c r="AP205">
        <v>-59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>
      <c r="A206" t="s">
        <v>573</v>
      </c>
      <c r="B206" t="s">
        <v>80</v>
      </c>
      <c r="C206" t="s">
        <v>560</v>
      </c>
      <c r="D206" t="s">
        <v>82</v>
      </c>
      <c r="E206" s="2" t="str">
        <f>HYPERLINK("capsilon://?command=openfolder&amp;siteaddress=FAM.docvelocity-na8.net&amp;folderid=FX242F9364-9EA9-9094-991D-21EB8E0A9763","FX211114963")</f>
        <v>FX211114963</v>
      </c>
      <c r="F206" t="s">
        <v>19</v>
      </c>
      <c r="G206" t="s">
        <v>19</v>
      </c>
      <c r="H206" t="s">
        <v>83</v>
      </c>
      <c r="I206" t="s">
        <v>561</v>
      </c>
      <c r="J206">
        <v>211</v>
      </c>
      <c r="K206" t="s">
        <v>85</v>
      </c>
      <c r="L206" t="s">
        <v>86</v>
      </c>
      <c r="M206" t="s">
        <v>87</v>
      </c>
      <c r="N206">
        <v>2</v>
      </c>
      <c r="O206" s="1">
        <v>44536.725243055553</v>
      </c>
      <c r="P206" s="1">
        <v>44536.83121527778</v>
      </c>
      <c r="Q206">
        <v>7748</v>
      </c>
      <c r="R206">
        <v>1408</v>
      </c>
      <c r="S206" t="b">
        <v>0</v>
      </c>
      <c r="T206" t="s">
        <v>88</v>
      </c>
      <c r="U206" t="b">
        <v>1</v>
      </c>
      <c r="V206" t="s">
        <v>155</v>
      </c>
      <c r="W206" s="1">
        <v>44536.783715277779</v>
      </c>
      <c r="X206">
        <v>728</v>
      </c>
      <c r="Y206">
        <v>182</v>
      </c>
      <c r="Z206">
        <v>0</v>
      </c>
      <c r="AA206">
        <v>182</v>
      </c>
      <c r="AB206">
        <v>0</v>
      </c>
      <c r="AC206">
        <v>63</v>
      </c>
      <c r="AD206">
        <v>29</v>
      </c>
      <c r="AE206">
        <v>0</v>
      </c>
      <c r="AF206">
        <v>0</v>
      </c>
      <c r="AG206">
        <v>0</v>
      </c>
      <c r="AH206" t="s">
        <v>163</v>
      </c>
      <c r="AI206" s="1">
        <v>44536.83121527778</v>
      </c>
      <c r="AJ206">
        <v>680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29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>
      <c r="A207" t="s">
        <v>574</v>
      </c>
      <c r="B207" t="s">
        <v>80</v>
      </c>
      <c r="C207" t="s">
        <v>575</v>
      </c>
      <c r="D207" t="s">
        <v>82</v>
      </c>
      <c r="E207" s="2" t="str">
        <f>HYPERLINK("capsilon://?command=openfolder&amp;siteaddress=FAM.docvelocity-na8.net&amp;folderid=FX40FF24DB-31BB-C5E8-7323-399D5C84FFC1","FX211114182")</f>
        <v>FX211114182</v>
      </c>
      <c r="F207" t="s">
        <v>19</v>
      </c>
      <c r="G207" t="s">
        <v>19</v>
      </c>
      <c r="H207" t="s">
        <v>83</v>
      </c>
      <c r="I207" t="s">
        <v>576</v>
      </c>
      <c r="J207">
        <v>66</v>
      </c>
      <c r="K207" t="s">
        <v>85</v>
      </c>
      <c r="L207" t="s">
        <v>86</v>
      </c>
      <c r="M207" t="s">
        <v>87</v>
      </c>
      <c r="N207">
        <v>2</v>
      </c>
      <c r="O207" s="1">
        <v>44536.725914351853</v>
      </c>
      <c r="P207" s="1">
        <v>44537.157569444447</v>
      </c>
      <c r="Q207">
        <v>36990</v>
      </c>
      <c r="R207">
        <v>305</v>
      </c>
      <c r="S207" t="b">
        <v>0</v>
      </c>
      <c r="T207" t="s">
        <v>88</v>
      </c>
      <c r="U207" t="b">
        <v>0</v>
      </c>
      <c r="V207" t="s">
        <v>244</v>
      </c>
      <c r="W207" s="1">
        <v>44536.823564814818</v>
      </c>
      <c r="X207">
        <v>24</v>
      </c>
      <c r="Y207">
        <v>0</v>
      </c>
      <c r="Z207">
        <v>0</v>
      </c>
      <c r="AA207">
        <v>0</v>
      </c>
      <c r="AB207">
        <v>52</v>
      </c>
      <c r="AC207">
        <v>0</v>
      </c>
      <c r="AD207">
        <v>66</v>
      </c>
      <c r="AE207">
        <v>0</v>
      </c>
      <c r="AF207">
        <v>0</v>
      </c>
      <c r="AG207">
        <v>0</v>
      </c>
      <c r="AH207" t="s">
        <v>100</v>
      </c>
      <c r="AI207" s="1">
        <v>44537.157569444447</v>
      </c>
      <c r="AJ207">
        <v>281</v>
      </c>
      <c r="AK207">
        <v>0</v>
      </c>
      <c r="AL207">
        <v>0</v>
      </c>
      <c r="AM207">
        <v>0</v>
      </c>
      <c r="AN207">
        <v>52</v>
      </c>
      <c r="AO207">
        <v>0</v>
      </c>
      <c r="AP207">
        <v>66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>
      <c r="A208" t="s">
        <v>577</v>
      </c>
      <c r="B208" t="s">
        <v>80</v>
      </c>
      <c r="C208" t="s">
        <v>569</v>
      </c>
      <c r="D208" t="s">
        <v>82</v>
      </c>
      <c r="E208" s="2" t="str">
        <f>HYPERLINK("capsilon://?command=openfolder&amp;siteaddress=FAM.docvelocity-na8.net&amp;folderid=FX8B78AE78-EBAF-262A-B45E-6C2D449999C7","FX21124100")</f>
        <v>FX21124100</v>
      </c>
      <c r="F208" t="s">
        <v>19</v>
      </c>
      <c r="G208" t="s">
        <v>19</v>
      </c>
      <c r="H208" t="s">
        <v>83</v>
      </c>
      <c r="I208" t="s">
        <v>578</v>
      </c>
      <c r="J208">
        <v>95</v>
      </c>
      <c r="K208" t="s">
        <v>85</v>
      </c>
      <c r="L208" t="s">
        <v>86</v>
      </c>
      <c r="M208" t="s">
        <v>87</v>
      </c>
      <c r="N208">
        <v>2</v>
      </c>
      <c r="O208" s="1">
        <v>44536.726678240739</v>
      </c>
      <c r="P208" s="1">
        <v>44537.160879629628</v>
      </c>
      <c r="Q208">
        <v>36506</v>
      </c>
      <c r="R208">
        <v>1009</v>
      </c>
      <c r="S208" t="b">
        <v>0</v>
      </c>
      <c r="T208" t="s">
        <v>88</v>
      </c>
      <c r="U208" t="b">
        <v>0</v>
      </c>
      <c r="V208" t="s">
        <v>244</v>
      </c>
      <c r="W208" s="1">
        <v>44536.831111111111</v>
      </c>
      <c r="X208">
        <v>507</v>
      </c>
      <c r="Y208">
        <v>90</v>
      </c>
      <c r="Z208">
        <v>0</v>
      </c>
      <c r="AA208">
        <v>90</v>
      </c>
      <c r="AB208">
        <v>0</v>
      </c>
      <c r="AC208">
        <v>33</v>
      </c>
      <c r="AD208">
        <v>5</v>
      </c>
      <c r="AE208">
        <v>0</v>
      </c>
      <c r="AF208">
        <v>0</v>
      </c>
      <c r="AG208">
        <v>0</v>
      </c>
      <c r="AH208" t="s">
        <v>94</v>
      </c>
      <c r="AI208" s="1">
        <v>44537.160879629628</v>
      </c>
      <c r="AJ208">
        <v>502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4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>
      <c r="A209" t="s">
        <v>579</v>
      </c>
      <c r="B209" t="s">
        <v>80</v>
      </c>
      <c r="C209" t="s">
        <v>569</v>
      </c>
      <c r="D209" t="s">
        <v>82</v>
      </c>
      <c r="E209" s="2" t="str">
        <f>HYPERLINK("capsilon://?command=openfolder&amp;siteaddress=FAM.docvelocity-na8.net&amp;folderid=FX8B78AE78-EBAF-262A-B45E-6C2D449999C7","FX21124100")</f>
        <v>FX21124100</v>
      </c>
      <c r="F209" t="s">
        <v>19</v>
      </c>
      <c r="G209" t="s">
        <v>19</v>
      </c>
      <c r="H209" t="s">
        <v>83</v>
      </c>
      <c r="I209" t="s">
        <v>580</v>
      </c>
      <c r="J209">
        <v>95</v>
      </c>
      <c r="K209" t="s">
        <v>85</v>
      </c>
      <c r="L209" t="s">
        <v>86</v>
      </c>
      <c r="M209" t="s">
        <v>87</v>
      </c>
      <c r="N209">
        <v>2</v>
      </c>
      <c r="O209" s="1">
        <v>44536.727152777778</v>
      </c>
      <c r="P209" s="1">
        <v>44537.160266203704</v>
      </c>
      <c r="Q209">
        <v>36665</v>
      </c>
      <c r="R209">
        <v>756</v>
      </c>
      <c r="S209" t="b">
        <v>0</v>
      </c>
      <c r="T209" t="s">
        <v>88</v>
      </c>
      <c r="U209" t="b">
        <v>0</v>
      </c>
      <c r="V209" t="s">
        <v>337</v>
      </c>
      <c r="W209" s="1">
        <v>44536.829560185186</v>
      </c>
      <c r="X209">
        <v>325</v>
      </c>
      <c r="Y209">
        <v>90</v>
      </c>
      <c r="Z209">
        <v>0</v>
      </c>
      <c r="AA209">
        <v>90</v>
      </c>
      <c r="AB209">
        <v>0</v>
      </c>
      <c r="AC209">
        <v>36</v>
      </c>
      <c r="AD209">
        <v>5</v>
      </c>
      <c r="AE209">
        <v>0</v>
      </c>
      <c r="AF209">
        <v>0</v>
      </c>
      <c r="AG209">
        <v>0</v>
      </c>
      <c r="AH209" t="s">
        <v>109</v>
      </c>
      <c r="AI209" s="1">
        <v>44537.160266203704</v>
      </c>
      <c r="AJ209">
        <v>431</v>
      </c>
      <c r="AK209">
        <v>2</v>
      </c>
      <c r="AL209">
        <v>0</v>
      </c>
      <c r="AM209">
        <v>2</v>
      </c>
      <c r="AN209">
        <v>0</v>
      </c>
      <c r="AO209">
        <v>2</v>
      </c>
      <c r="AP209">
        <v>3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>
      <c r="A210" t="s">
        <v>581</v>
      </c>
      <c r="B210" t="s">
        <v>80</v>
      </c>
      <c r="C210" t="s">
        <v>569</v>
      </c>
      <c r="D210" t="s">
        <v>82</v>
      </c>
      <c r="E210" s="2" t="str">
        <f>HYPERLINK("capsilon://?command=openfolder&amp;siteaddress=FAM.docvelocity-na8.net&amp;folderid=FX8B78AE78-EBAF-262A-B45E-6C2D449999C7","FX21124100")</f>
        <v>FX21124100</v>
      </c>
      <c r="F210" t="s">
        <v>19</v>
      </c>
      <c r="G210" t="s">
        <v>19</v>
      </c>
      <c r="H210" t="s">
        <v>83</v>
      </c>
      <c r="I210" t="s">
        <v>582</v>
      </c>
      <c r="J210">
        <v>95</v>
      </c>
      <c r="K210" t="s">
        <v>85</v>
      </c>
      <c r="L210" t="s">
        <v>86</v>
      </c>
      <c r="M210" t="s">
        <v>87</v>
      </c>
      <c r="N210">
        <v>2</v>
      </c>
      <c r="O210" s="1">
        <v>44536.727546296293</v>
      </c>
      <c r="P210" s="1">
        <v>44537.159537037034</v>
      </c>
      <c r="Q210">
        <v>36686</v>
      </c>
      <c r="R210">
        <v>638</v>
      </c>
      <c r="S210" t="b">
        <v>0</v>
      </c>
      <c r="T210" t="s">
        <v>88</v>
      </c>
      <c r="U210" t="b">
        <v>0</v>
      </c>
      <c r="V210" t="s">
        <v>337</v>
      </c>
      <c r="W210" s="1">
        <v>44536.833749999998</v>
      </c>
      <c r="X210">
        <v>361</v>
      </c>
      <c r="Y210">
        <v>90</v>
      </c>
      <c r="Z210">
        <v>0</v>
      </c>
      <c r="AA210">
        <v>90</v>
      </c>
      <c r="AB210">
        <v>0</v>
      </c>
      <c r="AC210">
        <v>37</v>
      </c>
      <c r="AD210">
        <v>5</v>
      </c>
      <c r="AE210">
        <v>0</v>
      </c>
      <c r="AF210">
        <v>0</v>
      </c>
      <c r="AG210">
        <v>0</v>
      </c>
      <c r="AH210" t="s">
        <v>265</v>
      </c>
      <c r="AI210" s="1">
        <v>44537.159537037034</v>
      </c>
      <c r="AJ210">
        <v>277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5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>
      <c r="A211" t="s">
        <v>583</v>
      </c>
      <c r="B211" t="s">
        <v>80</v>
      </c>
      <c r="C211" t="s">
        <v>295</v>
      </c>
      <c r="D211" t="s">
        <v>82</v>
      </c>
      <c r="E211" s="2" t="str">
        <f>HYPERLINK("capsilon://?command=openfolder&amp;siteaddress=FAM.docvelocity-na8.net&amp;folderid=FX6C56B243-9ECF-3394-8474-3FB98805666B","FX21123756")</f>
        <v>FX21123756</v>
      </c>
      <c r="F211" t="s">
        <v>19</v>
      </c>
      <c r="G211" t="s">
        <v>19</v>
      </c>
      <c r="H211" t="s">
        <v>83</v>
      </c>
      <c r="I211" t="s">
        <v>584</v>
      </c>
      <c r="J211">
        <v>30</v>
      </c>
      <c r="K211" t="s">
        <v>85</v>
      </c>
      <c r="L211" t="s">
        <v>86</v>
      </c>
      <c r="M211" t="s">
        <v>87</v>
      </c>
      <c r="N211">
        <v>2</v>
      </c>
      <c r="O211" s="1">
        <v>44536.733530092592</v>
      </c>
      <c r="P211" s="1">
        <v>44537.159247685187</v>
      </c>
      <c r="Q211">
        <v>36588</v>
      </c>
      <c r="R211">
        <v>194</v>
      </c>
      <c r="S211" t="b">
        <v>0</v>
      </c>
      <c r="T211" t="s">
        <v>88</v>
      </c>
      <c r="U211" t="b">
        <v>0</v>
      </c>
      <c r="V211" t="s">
        <v>244</v>
      </c>
      <c r="W211" s="1">
        <v>44536.831689814811</v>
      </c>
      <c r="X211">
        <v>50</v>
      </c>
      <c r="Y211">
        <v>9</v>
      </c>
      <c r="Z211">
        <v>0</v>
      </c>
      <c r="AA211">
        <v>9</v>
      </c>
      <c r="AB211">
        <v>0</v>
      </c>
      <c r="AC211">
        <v>3</v>
      </c>
      <c r="AD211">
        <v>21</v>
      </c>
      <c r="AE211">
        <v>0</v>
      </c>
      <c r="AF211">
        <v>0</v>
      </c>
      <c r="AG211">
        <v>0</v>
      </c>
      <c r="AH211" t="s">
        <v>100</v>
      </c>
      <c r="AI211" s="1">
        <v>44537.159247685187</v>
      </c>
      <c r="AJ211">
        <v>144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21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>
      <c r="A212" t="s">
        <v>585</v>
      </c>
      <c r="B212" t="s">
        <v>80</v>
      </c>
      <c r="C212" t="s">
        <v>370</v>
      </c>
      <c r="D212" t="s">
        <v>82</v>
      </c>
      <c r="E212" s="2" t="str">
        <f>HYPERLINK("capsilon://?command=openfolder&amp;siteaddress=FAM.docvelocity-na8.net&amp;folderid=FXF23F87B7-8089-866C-3626-284319FA0E35","FX211115040")</f>
        <v>FX211115040</v>
      </c>
      <c r="F212" t="s">
        <v>19</v>
      </c>
      <c r="G212" t="s">
        <v>19</v>
      </c>
      <c r="H212" t="s">
        <v>83</v>
      </c>
      <c r="I212" t="s">
        <v>586</v>
      </c>
      <c r="J212">
        <v>33</v>
      </c>
      <c r="K212" t="s">
        <v>85</v>
      </c>
      <c r="L212" t="s">
        <v>86</v>
      </c>
      <c r="M212" t="s">
        <v>87</v>
      </c>
      <c r="N212">
        <v>2</v>
      </c>
      <c r="O212" s="1">
        <v>44536.740254629629</v>
      </c>
      <c r="P212" s="1">
        <v>44537.161111111112</v>
      </c>
      <c r="Q212">
        <v>36162</v>
      </c>
      <c r="R212">
        <v>200</v>
      </c>
      <c r="S212" t="b">
        <v>0</v>
      </c>
      <c r="T212" t="s">
        <v>88</v>
      </c>
      <c r="U212" t="b">
        <v>0</v>
      </c>
      <c r="V212" t="s">
        <v>244</v>
      </c>
      <c r="W212" s="1">
        <v>44536.83216435185</v>
      </c>
      <c r="X212">
        <v>40</v>
      </c>
      <c r="Y212">
        <v>9</v>
      </c>
      <c r="Z212">
        <v>0</v>
      </c>
      <c r="AA212">
        <v>9</v>
      </c>
      <c r="AB212">
        <v>0</v>
      </c>
      <c r="AC212">
        <v>1</v>
      </c>
      <c r="AD212">
        <v>24</v>
      </c>
      <c r="AE212">
        <v>0</v>
      </c>
      <c r="AF212">
        <v>0</v>
      </c>
      <c r="AG212">
        <v>0</v>
      </c>
      <c r="AH212" t="s">
        <v>100</v>
      </c>
      <c r="AI212" s="1">
        <v>44537.161111111112</v>
      </c>
      <c r="AJ212">
        <v>160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24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>
      <c r="A213" t="s">
        <v>587</v>
      </c>
      <c r="B213" t="s">
        <v>80</v>
      </c>
      <c r="C213" t="s">
        <v>370</v>
      </c>
      <c r="D213" t="s">
        <v>82</v>
      </c>
      <c r="E213" s="2" t="str">
        <f>HYPERLINK("capsilon://?command=openfolder&amp;siteaddress=FAM.docvelocity-na8.net&amp;folderid=FXF23F87B7-8089-866C-3626-284319FA0E35","FX211115040")</f>
        <v>FX211115040</v>
      </c>
      <c r="F213" t="s">
        <v>19</v>
      </c>
      <c r="G213" t="s">
        <v>19</v>
      </c>
      <c r="H213" t="s">
        <v>83</v>
      </c>
      <c r="I213" t="s">
        <v>588</v>
      </c>
      <c r="J213">
        <v>33</v>
      </c>
      <c r="K213" t="s">
        <v>85</v>
      </c>
      <c r="L213" t="s">
        <v>86</v>
      </c>
      <c r="M213" t="s">
        <v>87</v>
      </c>
      <c r="N213">
        <v>2</v>
      </c>
      <c r="O213" s="1">
        <v>44536.740671296298</v>
      </c>
      <c r="P213" s="1">
        <v>44537.160486111112</v>
      </c>
      <c r="Q213">
        <v>36144</v>
      </c>
      <c r="R213">
        <v>128</v>
      </c>
      <c r="S213" t="b">
        <v>0</v>
      </c>
      <c r="T213" t="s">
        <v>88</v>
      </c>
      <c r="U213" t="b">
        <v>0</v>
      </c>
      <c r="V213" t="s">
        <v>244</v>
      </c>
      <c r="W213" s="1">
        <v>44536.832719907405</v>
      </c>
      <c r="X213">
        <v>47</v>
      </c>
      <c r="Y213">
        <v>9</v>
      </c>
      <c r="Z213">
        <v>0</v>
      </c>
      <c r="AA213">
        <v>9</v>
      </c>
      <c r="AB213">
        <v>0</v>
      </c>
      <c r="AC213">
        <v>1</v>
      </c>
      <c r="AD213">
        <v>24</v>
      </c>
      <c r="AE213">
        <v>0</v>
      </c>
      <c r="AF213">
        <v>0</v>
      </c>
      <c r="AG213">
        <v>0</v>
      </c>
      <c r="AH213" t="s">
        <v>265</v>
      </c>
      <c r="AI213" s="1">
        <v>44537.160486111112</v>
      </c>
      <c r="AJ213">
        <v>81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24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>
      <c r="A214" t="s">
        <v>589</v>
      </c>
      <c r="B214" t="s">
        <v>80</v>
      </c>
      <c r="C214" t="s">
        <v>590</v>
      </c>
      <c r="D214" t="s">
        <v>82</v>
      </c>
      <c r="E214" s="2" t="str">
        <f>HYPERLINK("capsilon://?command=openfolder&amp;siteaddress=FAM.docvelocity-na8.net&amp;folderid=FX7B5D72A9-A606-0EEA-C1CB-7827BA4CA386","FX21124245")</f>
        <v>FX21124245</v>
      </c>
      <c r="F214" t="s">
        <v>19</v>
      </c>
      <c r="G214" t="s">
        <v>19</v>
      </c>
      <c r="H214" t="s">
        <v>83</v>
      </c>
      <c r="I214" t="s">
        <v>591</v>
      </c>
      <c r="J214">
        <v>74</v>
      </c>
      <c r="K214" t="s">
        <v>85</v>
      </c>
      <c r="L214" t="s">
        <v>86</v>
      </c>
      <c r="M214" t="s">
        <v>87</v>
      </c>
      <c r="N214">
        <v>1</v>
      </c>
      <c r="O214" s="1">
        <v>44536.76090277778</v>
      </c>
      <c r="P214" s="1">
        <v>44537.204513888886</v>
      </c>
      <c r="Q214">
        <v>38021</v>
      </c>
      <c r="R214">
        <v>307</v>
      </c>
      <c r="S214" t="b">
        <v>0</v>
      </c>
      <c r="T214" t="s">
        <v>88</v>
      </c>
      <c r="U214" t="b">
        <v>0</v>
      </c>
      <c r="V214" t="s">
        <v>144</v>
      </c>
      <c r="W214" s="1">
        <v>44537.204513888886</v>
      </c>
      <c r="X214">
        <v>192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74</v>
      </c>
      <c r="AE214">
        <v>62</v>
      </c>
      <c r="AF214">
        <v>0</v>
      </c>
      <c r="AG214">
        <v>6</v>
      </c>
      <c r="AH214" t="s">
        <v>88</v>
      </c>
      <c r="AI214" t="s">
        <v>88</v>
      </c>
      <c r="AJ214" t="s">
        <v>88</v>
      </c>
      <c r="AK214" t="s">
        <v>88</v>
      </c>
      <c r="AL214" t="s">
        <v>88</v>
      </c>
      <c r="AM214" t="s">
        <v>88</v>
      </c>
      <c r="AN214" t="s">
        <v>88</v>
      </c>
      <c r="AO214" t="s">
        <v>88</v>
      </c>
      <c r="AP214" t="s">
        <v>88</v>
      </c>
      <c r="AQ214" t="s">
        <v>88</v>
      </c>
      <c r="AR214" t="s">
        <v>88</v>
      </c>
      <c r="AS214" t="s">
        <v>88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>
      <c r="A215" t="s">
        <v>592</v>
      </c>
      <c r="B215" t="s">
        <v>80</v>
      </c>
      <c r="C215" t="s">
        <v>593</v>
      </c>
      <c r="D215" t="s">
        <v>82</v>
      </c>
      <c r="E215" s="2" t="str">
        <f>HYPERLINK("capsilon://?command=openfolder&amp;siteaddress=FAM.docvelocity-na8.net&amp;folderid=FX1E6537DB-0753-4B9D-98E0-94EDD2BA2D3E","FX21124560")</f>
        <v>FX21124560</v>
      </c>
      <c r="F215" t="s">
        <v>19</v>
      </c>
      <c r="G215" t="s">
        <v>19</v>
      </c>
      <c r="H215" t="s">
        <v>83</v>
      </c>
      <c r="I215" t="s">
        <v>594</v>
      </c>
      <c r="J215">
        <v>67</v>
      </c>
      <c r="K215" t="s">
        <v>85</v>
      </c>
      <c r="L215" t="s">
        <v>86</v>
      </c>
      <c r="M215" t="s">
        <v>87</v>
      </c>
      <c r="N215">
        <v>2</v>
      </c>
      <c r="O215" s="1">
        <v>44536.774270833332</v>
      </c>
      <c r="P215" s="1">
        <v>44537.167083333334</v>
      </c>
      <c r="Q215">
        <v>32549</v>
      </c>
      <c r="R215">
        <v>1390</v>
      </c>
      <c r="S215" t="b">
        <v>0</v>
      </c>
      <c r="T215" t="s">
        <v>88</v>
      </c>
      <c r="U215" t="b">
        <v>0</v>
      </c>
      <c r="V215" t="s">
        <v>89</v>
      </c>
      <c r="W215" s="1">
        <v>44537.148761574077</v>
      </c>
      <c r="X215">
        <v>710</v>
      </c>
      <c r="Y215">
        <v>64</v>
      </c>
      <c r="Z215">
        <v>0</v>
      </c>
      <c r="AA215">
        <v>64</v>
      </c>
      <c r="AB215">
        <v>0</v>
      </c>
      <c r="AC215">
        <v>49</v>
      </c>
      <c r="AD215">
        <v>3</v>
      </c>
      <c r="AE215">
        <v>0</v>
      </c>
      <c r="AF215">
        <v>0</v>
      </c>
      <c r="AG215">
        <v>0</v>
      </c>
      <c r="AH215" t="s">
        <v>109</v>
      </c>
      <c r="AI215" s="1">
        <v>44537.167083333334</v>
      </c>
      <c r="AJ215">
        <v>572</v>
      </c>
      <c r="AK215">
        <v>4</v>
      </c>
      <c r="AL215">
        <v>0</v>
      </c>
      <c r="AM215">
        <v>4</v>
      </c>
      <c r="AN215">
        <v>0</v>
      </c>
      <c r="AO215">
        <v>6</v>
      </c>
      <c r="AP215">
        <v>-1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>
      <c r="A216" t="s">
        <v>595</v>
      </c>
      <c r="B216" t="s">
        <v>80</v>
      </c>
      <c r="C216" t="s">
        <v>596</v>
      </c>
      <c r="D216" t="s">
        <v>82</v>
      </c>
      <c r="E216" s="2" t="str">
        <f>HYPERLINK("capsilon://?command=openfolder&amp;siteaddress=FAM.docvelocity-na8.net&amp;folderid=FX2A725E9C-7FEA-C8C8-163C-02A607354A3A","FX21123467")</f>
        <v>FX21123467</v>
      </c>
      <c r="F216" t="s">
        <v>19</v>
      </c>
      <c r="G216" t="s">
        <v>19</v>
      </c>
      <c r="H216" t="s">
        <v>83</v>
      </c>
      <c r="I216" t="s">
        <v>597</v>
      </c>
      <c r="J216">
        <v>147</v>
      </c>
      <c r="K216" t="s">
        <v>85</v>
      </c>
      <c r="L216" t="s">
        <v>86</v>
      </c>
      <c r="M216" t="s">
        <v>87</v>
      </c>
      <c r="N216">
        <v>1</v>
      </c>
      <c r="O216" s="1">
        <v>44536.775000000001</v>
      </c>
      <c r="P216" s="1">
        <v>44537.236006944448</v>
      </c>
      <c r="Q216">
        <v>39110</v>
      </c>
      <c r="R216">
        <v>721</v>
      </c>
      <c r="S216" t="b">
        <v>0</v>
      </c>
      <c r="T216" t="s">
        <v>88</v>
      </c>
      <c r="U216" t="b">
        <v>0</v>
      </c>
      <c r="V216" t="s">
        <v>144</v>
      </c>
      <c r="W216" s="1">
        <v>44537.236006944448</v>
      </c>
      <c r="X216">
        <v>563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147</v>
      </c>
      <c r="AE216">
        <v>134</v>
      </c>
      <c r="AF216">
        <v>0</v>
      </c>
      <c r="AG216">
        <v>7</v>
      </c>
      <c r="AH216" t="s">
        <v>88</v>
      </c>
      <c r="AI216" t="s">
        <v>88</v>
      </c>
      <c r="AJ216" t="s">
        <v>88</v>
      </c>
      <c r="AK216" t="s">
        <v>88</v>
      </c>
      <c r="AL216" t="s">
        <v>88</v>
      </c>
      <c r="AM216" t="s">
        <v>88</v>
      </c>
      <c r="AN216" t="s">
        <v>88</v>
      </c>
      <c r="AO216" t="s">
        <v>88</v>
      </c>
      <c r="AP216" t="s">
        <v>88</v>
      </c>
      <c r="AQ216" t="s">
        <v>88</v>
      </c>
      <c r="AR216" t="s">
        <v>88</v>
      </c>
      <c r="AS216" t="s">
        <v>88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>
      <c r="A217" t="s">
        <v>598</v>
      </c>
      <c r="B217" t="s">
        <v>80</v>
      </c>
      <c r="C217" t="s">
        <v>599</v>
      </c>
      <c r="D217" t="s">
        <v>82</v>
      </c>
      <c r="E217" s="2" t="str">
        <f>HYPERLINK("capsilon://?command=openfolder&amp;siteaddress=FAM.docvelocity-na8.net&amp;folderid=FXEA261949-1655-A09F-F78B-CA4BBEF9AC72","FX2112320")</f>
        <v>FX2112320</v>
      </c>
      <c r="F217" t="s">
        <v>19</v>
      </c>
      <c r="G217" t="s">
        <v>19</v>
      </c>
      <c r="H217" t="s">
        <v>83</v>
      </c>
      <c r="I217" t="s">
        <v>600</v>
      </c>
      <c r="J217">
        <v>153</v>
      </c>
      <c r="K217" t="s">
        <v>85</v>
      </c>
      <c r="L217" t="s">
        <v>86</v>
      </c>
      <c r="M217" t="s">
        <v>87</v>
      </c>
      <c r="N217">
        <v>1</v>
      </c>
      <c r="O217" s="1">
        <v>44536.782650462963</v>
      </c>
      <c r="P217" s="1">
        <v>44537.238935185182</v>
      </c>
      <c r="Q217">
        <v>39066</v>
      </c>
      <c r="R217">
        <v>357</v>
      </c>
      <c r="S217" t="b">
        <v>0</v>
      </c>
      <c r="T217" t="s">
        <v>88</v>
      </c>
      <c r="U217" t="b">
        <v>0</v>
      </c>
      <c r="V217" t="s">
        <v>144</v>
      </c>
      <c r="W217" s="1">
        <v>44537.238935185182</v>
      </c>
      <c r="X217">
        <v>252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153</v>
      </c>
      <c r="AE217">
        <v>141</v>
      </c>
      <c r="AF217">
        <v>0</v>
      </c>
      <c r="AG217">
        <v>7</v>
      </c>
      <c r="AH217" t="s">
        <v>88</v>
      </c>
      <c r="AI217" t="s">
        <v>88</v>
      </c>
      <c r="AJ217" t="s">
        <v>88</v>
      </c>
      <c r="AK217" t="s">
        <v>88</v>
      </c>
      <c r="AL217" t="s">
        <v>88</v>
      </c>
      <c r="AM217" t="s">
        <v>88</v>
      </c>
      <c r="AN217" t="s">
        <v>88</v>
      </c>
      <c r="AO217" t="s">
        <v>88</v>
      </c>
      <c r="AP217" t="s">
        <v>88</v>
      </c>
      <c r="AQ217" t="s">
        <v>88</v>
      </c>
      <c r="AR217" t="s">
        <v>88</v>
      </c>
      <c r="AS217" t="s">
        <v>88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>
      <c r="A218" t="s">
        <v>601</v>
      </c>
      <c r="B218" t="s">
        <v>80</v>
      </c>
      <c r="C218" t="s">
        <v>602</v>
      </c>
      <c r="D218" t="s">
        <v>82</v>
      </c>
      <c r="E218" s="2" t="str">
        <f>HYPERLINK("capsilon://?command=openfolder&amp;siteaddress=FAM.docvelocity-na8.net&amp;folderid=FXC18BFD83-61DC-F1F0-3F37-6266981AA891","FX211114242")</f>
        <v>FX211114242</v>
      </c>
      <c r="F218" t="s">
        <v>19</v>
      </c>
      <c r="G218" t="s">
        <v>19</v>
      </c>
      <c r="H218" t="s">
        <v>83</v>
      </c>
      <c r="I218" t="s">
        <v>603</v>
      </c>
      <c r="J218">
        <v>233</v>
      </c>
      <c r="K218" t="s">
        <v>85</v>
      </c>
      <c r="L218" t="s">
        <v>86</v>
      </c>
      <c r="M218" t="s">
        <v>87</v>
      </c>
      <c r="N218">
        <v>1</v>
      </c>
      <c r="O218" s="1">
        <v>44536.784953703704</v>
      </c>
      <c r="P218" s="1">
        <v>44537.241990740738</v>
      </c>
      <c r="Q218">
        <v>39081</v>
      </c>
      <c r="R218">
        <v>407</v>
      </c>
      <c r="S218" t="b">
        <v>0</v>
      </c>
      <c r="T218" t="s">
        <v>88</v>
      </c>
      <c r="U218" t="b">
        <v>0</v>
      </c>
      <c r="V218" t="s">
        <v>144</v>
      </c>
      <c r="W218" s="1">
        <v>44537.241990740738</v>
      </c>
      <c r="X218">
        <v>263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233</v>
      </c>
      <c r="AE218">
        <v>207</v>
      </c>
      <c r="AF218">
        <v>0</v>
      </c>
      <c r="AG218">
        <v>5</v>
      </c>
      <c r="AH218" t="s">
        <v>88</v>
      </c>
      <c r="AI218" t="s">
        <v>88</v>
      </c>
      <c r="AJ218" t="s">
        <v>88</v>
      </c>
      <c r="AK218" t="s">
        <v>88</v>
      </c>
      <c r="AL218" t="s">
        <v>88</v>
      </c>
      <c r="AM218" t="s">
        <v>88</v>
      </c>
      <c r="AN218" t="s">
        <v>88</v>
      </c>
      <c r="AO218" t="s">
        <v>88</v>
      </c>
      <c r="AP218" t="s">
        <v>88</v>
      </c>
      <c r="AQ218" t="s">
        <v>88</v>
      </c>
      <c r="AR218" t="s">
        <v>88</v>
      </c>
      <c r="AS218" t="s">
        <v>88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>
      <c r="A219" t="s">
        <v>604</v>
      </c>
      <c r="B219" t="s">
        <v>80</v>
      </c>
      <c r="C219" t="s">
        <v>605</v>
      </c>
      <c r="D219" t="s">
        <v>82</v>
      </c>
      <c r="E219" s="2" t="str">
        <f>HYPERLINK("capsilon://?command=openfolder&amp;siteaddress=FAM.docvelocity-na8.net&amp;folderid=FX053548E6-746A-0B6F-CC40-FF0BA7ABD8A9","FX21123939")</f>
        <v>FX21123939</v>
      </c>
      <c r="F219" t="s">
        <v>19</v>
      </c>
      <c r="G219" t="s">
        <v>19</v>
      </c>
      <c r="H219" t="s">
        <v>83</v>
      </c>
      <c r="I219" t="s">
        <v>606</v>
      </c>
      <c r="J219">
        <v>97</v>
      </c>
      <c r="K219" t="s">
        <v>85</v>
      </c>
      <c r="L219" t="s">
        <v>86</v>
      </c>
      <c r="M219" t="s">
        <v>87</v>
      </c>
      <c r="N219">
        <v>1</v>
      </c>
      <c r="O219" s="1">
        <v>44536.787268518521</v>
      </c>
      <c r="P219" s="1">
        <v>44537.244641203702</v>
      </c>
      <c r="Q219">
        <v>39185</v>
      </c>
      <c r="R219">
        <v>332</v>
      </c>
      <c r="S219" t="b">
        <v>0</v>
      </c>
      <c r="T219" t="s">
        <v>88</v>
      </c>
      <c r="U219" t="b">
        <v>0</v>
      </c>
      <c r="V219" t="s">
        <v>144</v>
      </c>
      <c r="W219" s="1">
        <v>44537.244641203702</v>
      </c>
      <c r="X219">
        <v>183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97</v>
      </c>
      <c r="AE219">
        <v>85</v>
      </c>
      <c r="AF219">
        <v>0</v>
      </c>
      <c r="AG219">
        <v>4</v>
      </c>
      <c r="AH219" t="s">
        <v>88</v>
      </c>
      <c r="AI219" t="s">
        <v>88</v>
      </c>
      <c r="AJ219" t="s">
        <v>88</v>
      </c>
      <c r="AK219" t="s">
        <v>88</v>
      </c>
      <c r="AL219" t="s">
        <v>88</v>
      </c>
      <c r="AM219" t="s">
        <v>88</v>
      </c>
      <c r="AN219" t="s">
        <v>88</v>
      </c>
      <c r="AO219" t="s">
        <v>88</v>
      </c>
      <c r="AP219" t="s">
        <v>88</v>
      </c>
      <c r="AQ219" t="s">
        <v>88</v>
      </c>
      <c r="AR219" t="s">
        <v>88</v>
      </c>
      <c r="AS219" t="s">
        <v>88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>
      <c r="A220" t="s">
        <v>607</v>
      </c>
      <c r="B220" t="s">
        <v>80</v>
      </c>
      <c r="C220" t="s">
        <v>608</v>
      </c>
      <c r="D220" t="s">
        <v>82</v>
      </c>
      <c r="E220" s="2" t="str">
        <f>HYPERLINK("capsilon://?command=openfolder&amp;siteaddress=FAM.docvelocity-na8.net&amp;folderid=FX5435C0A4-74EB-46A6-0322-821892053039","FX211114067")</f>
        <v>FX211114067</v>
      </c>
      <c r="F220" t="s">
        <v>19</v>
      </c>
      <c r="G220" t="s">
        <v>19</v>
      </c>
      <c r="H220" t="s">
        <v>83</v>
      </c>
      <c r="I220" t="s">
        <v>609</v>
      </c>
      <c r="J220">
        <v>70</v>
      </c>
      <c r="K220" t="s">
        <v>85</v>
      </c>
      <c r="L220" t="s">
        <v>86</v>
      </c>
      <c r="M220" t="s">
        <v>87</v>
      </c>
      <c r="N220">
        <v>1</v>
      </c>
      <c r="O220" s="1">
        <v>44536.790451388886</v>
      </c>
      <c r="P220" s="1">
        <v>44537.246446759258</v>
      </c>
      <c r="Q220">
        <v>39160</v>
      </c>
      <c r="R220">
        <v>238</v>
      </c>
      <c r="S220" t="b">
        <v>0</v>
      </c>
      <c r="T220" t="s">
        <v>88</v>
      </c>
      <c r="U220" t="b">
        <v>0</v>
      </c>
      <c r="V220" t="s">
        <v>144</v>
      </c>
      <c r="W220" s="1">
        <v>44537.246446759258</v>
      </c>
      <c r="X220">
        <v>132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70</v>
      </c>
      <c r="AE220">
        <v>58</v>
      </c>
      <c r="AF220">
        <v>0</v>
      </c>
      <c r="AG220">
        <v>3</v>
      </c>
      <c r="AH220" t="s">
        <v>88</v>
      </c>
      <c r="AI220" t="s">
        <v>88</v>
      </c>
      <c r="AJ220" t="s">
        <v>88</v>
      </c>
      <c r="AK220" t="s">
        <v>88</v>
      </c>
      <c r="AL220" t="s">
        <v>88</v>
      </c>
      <c r="AM220" t="s">
        <v>88</v>
      </c>
      <c r="AN220" t="s">
        <v>88</v>
      </c>
      <c r="AO220" t="s">
        <v>88</v>
      </c>
      <c r="AP220" t="s">
        <v>88</v>
      </c>
      <c r="AQ220" t="s">
        <v>88</v>
      </c>
      <c r="AR220" t="s">
        <v>88</v>
      </c>
      <c r="AS220" t="s">
        <v>88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>
      <c r="A221" t="s">
        <v>610</v>
      </c>
      <c r="B221" t="s">
        <v>80</v>
      </c>
      <c r="C221" t="s">
        <v>174</v>
      </c>
      <c r="D221" t="s">
        <v>82</v>
      </c>
      <c r="E221" s="2" t="str">
        <f>HYPERLINK("capsilon://?command=openfolder&amp;siteaddress=FAM.docvelocity-na8.net&amp;folderid=FX759A8681-0396-2F30-6C42-A38B0FC7B831","FX211114320")</f>
        <v>FX211114320</v>
      </c>
      <c r="F221" t="s">
        <v>19</v>
      </c>
      <c r="G221" t="s">
        <v>19</v>
      </c>
      <c r="H221" t="s">
        <v>83</v>
      </c>
      <c r="I221" t="s">
        <v>611</v>
      </c>
      <c r="J221">
        <v>64</v>
      </c>
      <c r="K221" t="s">
        <v>85</v>
      </c>
      <c r="L221" t="s">
        <v>86</v>
      </c>
      <c r="M221" t="s">
        <v>87</v>
      </c>
      <c r="N221">
        <v>1</v>
      </c>
      <c r="O221" s="1">
        <v>44536.79420138889</v>
      </c>
      <c r="P221" s="1">
        <v>44537.250231481485</v>
      </c>
      <c r="Q221">
        <v>38967</v>
      </c>
      <c r="R221">
        <v>434</v>
      </c>
      <c r="S221" t="b">
        <v>0</v>
      </c>
      <c r="T221" t="s">
        <v>88</v>
      </c>
      <c r="U221" t="b">
        <v>0</v>
      </c>
      <c r="V221" t="s">
        <v>144</v>
      </c>
      <c r="W221" s="1">
        <v>44537.250231481485</v>
      </c>
      <c r="X221">
        <v>291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64</v>
      </c>
      <c r="AE221">
        <v>54</v>
      </c>
      <c r="AF221">
        <v>0</v>
      </c>
      <c r="AG221">
        <v>4</v>
      </c>
      <c r="AH221" t="s">
        <v>88</v>
      </c>
      <c r="AI221" t="s">
        <v>88</v>
      </c>
      <c r="AJ221" t="s">
        <v>88</v>
      </c>
      <c r="AK221" t="s">
        <v>88</v>
      </c>
      <c r="AL221" t="s">
        <v>88</v>
      </c>
      <c r="AM221" t="s">
        <v>88</v>
      </c>
      <c r="AN221" t="s">
        <v>88</v>
      </c>
      <c r="AO221" t="s">
        <v>88</v>
      </c>
      <c r="AP221" t="s">
        <v>88</v>
      </c>
      <c r="AQ221" t="s">
        <v>88</v>
      </c>
      <c r="AR221" t="s">
        <v>88</v>
      </c>
      <c r="AS221" t="s">
        <v>88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>
      <c r="A222" t="s">
        <v>612</v>
      </c>
      <c r="B222" t="s">
        <v>80</v>
      </c>
      <c r="C222" t="s">
        <v>613</v>
      </c>
      <c r="D222" t="s">
        <v>82</v>
      </c>
      <c r="E222" s="2" t="str">
        <f>HYPERLINK("capsilon://?command=openfolder&amp;siteaddress=FAM.docvelocity-na8.net&amp;folderid=FXAD8FFEF1-B9E1-D75D-90B6-E8F69ABCC2F3","FX21124230")</f>
        <v>FX21124230</v>
      </c>
      <c r="F222" t="s">
        <v>19</v>
      </c>
      <c r="G222" t="s">
        <v>19</v>
      </c>
      <c r="H222" t="s">
        <v>83</v>
      </c>
      <c r="I222" t="s">
        <v>614</v>
      </c>
      <c r="J222">
        <v>114</v>
      </c>
      <c r="K222" t="s">
        <v>85</v>
      </c>
      <c r="L222" t="s">
        <v>86</v>
      </c>
      <c r="M222" t="s">
        <v>87</v>
      </c>
      <c r="N222">
        <v>2</v>
      </c>
      <c r="O222" s="1">
        <v>44536.801793981482</v>
      </c>
      <c r="P222" s="1">
        <v>44537.162731481483</v>
      </c>
      <c r="Q222">
        <v>30773</v>
      </c>
      <c r="R222">
        <v>412</v>
      </c>
      <c r="S222" t="b">
        <v>0</v>
      </c>
      <c r="T222" t="s">
        <v>88</v>
      </c>
      <c r="U222" t="b">
        <v>0</v>
      </c>
      <c r="V222" t="s">
        <v>337</v>
      </c>
      <c r="W222" s="1">
        <v>44536.837453703702</v>
      </c>
      <c r="X222">
        <v>219</v>
      </c>
      <c r="Y222">
        <v>58</v>
      </c>
      <c r="Z222">
        <v>0</v>
      </c>
      <c r="AA222">
        <v>58</v>
      </c>
      <c r="AB222">
        <v>0</v>
      </c>
      <c r="AC222">
        <v>25</v>
      </c>
      <c r="AD222">
        <v>56</v>
      </c>
      <c r="AE222">
        <v>0</v>
      </c>
      <c r="AF222">
        <v>0</v>
      </c>
      <c r="AG222">
        <v>0</v>
      </c>
      <c r="AH222" t="s">
        <v>265</v>
      </c>
      <c r="AI222" s="1">
        <v>44537.162731481483</v>
      </c>
      <c r="AJ222">
        <v>193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56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>
      <c r="A223" t="s">
        <v>615</v>
      </c>
      <c r="B223" t="s">
        <v>80</v>
      </c>
      <c r="C223" t="s">
        <v>613</v>
      </c>
      <c r="D223" t="s">
        <v>82</v>
      </c>
      <c r="E223" s="2" t="str">
        <f>HYPERLINK("capsilon://?command=openfolder&amp;siteaddress=FAM.docvelocity-na8.net&amp;folderid=FXAD8FFEF1-B9E1-D75D-90B6-E8F69ABCC2F3","FX21124230")</f>
        <v>FX21124230</v>
      </c>
      <c r="F223" t="s">
        <v>19</v>
      </c>
      <c r="G223" t="s">
        <v>19</v>
      </c>
      <c r="H223" t="s">
        <v>83</v>
      </c>
      <c r="I223" t="s">
        <v>616</v>
      </c>
      <c r="J223">
        <v>114</v>
      </c>
      <c r="K223" t="s">
        <v>85</v>
      </c>
      <c r="L223" t="s">
        <v>86</v>
      </c>
      <c r="M223" t="s">
        <v>87</v>
      </c>
      <c r="N223">
        <v>2</v>
      </c>
      <c r="O223" s="1">
        <v>44536.801828703705</v>
      </c>
      <c r="P223" s="1">
        <v>44537.164363425924</v>
      </c>
      <c r="Q223">
        <v>30820</v>
      </c>
      <c r="R223">
        <v>503</v>
      </c>
      <c r="S223" t="b">
        <v>0</v>
      </c>
      <c r="T223" t="s">
        <v>88</v>
      </c>
      <c r="U223" t="b">
        <v>0</v>
      </c>
      <c r="V223" t="s">
        <v>337</v>
      </c>
      <c r="W223" s="1">
        <v>44536.839814814812</v>
      </c>
      <c r="X223">
        <v>203</v>
      </c>
      <c r="Y223">
        <v>58</v>
      </c>
      <c r="Z223">
        <v>0</v>
      </c>
      <c r="AA223">
        <v>58</v>
      </c>
      <c r="AB223">
        <v>0</v>
      </c>
      <c r="AC223">
        <v>24</v>
      </c>
      <c r="AD223">
        <v>56</v>
      </c>
      <c r="AE223">
        <v>0</v>
      </c>
      <c r="AF223">
        <v>0</v>
      </c>
      <c r="AG223">
        <v>0</v>
      </c>
      <c r="AH223" t="s">
        <v>94</v>
      </c>
      <c r="AI223" s="1">
        <v>44537.164363425924</v>
      </c>
      <c r="AJ223">
        <v>300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56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>
      <c r="A224" t="s">
        <v>617</v>
      </c>
      <c r="B224" t="s">
        <v>80</v>
      </c>
      <c r="C224" t="s">
        <v>613</v>
      </c>
      <c r="D224" t="s">
        <v>82</v>
      </c>
      <c r="E224" s="2" t="str">
        <f>HYPERLINK("capsilon://?command=openfolder&amp;siteaddress=FAM.docvelocity-na8.net&amp;folderid=FXAD8FFEF1-B9E1-D75D-90B6-E8F69ABCC2F3","FX21124230")</f>
        <v>FX21124230</v>
      </c>
      <c r="F224" t="s">
        <v>19</v>
      </c>
      <c r="G224" t="s">
        <v>19</v>
      </c>
      <c r="H224" t="s">
        <v>83</v>
      </c>
      <c r="I224" t="s">
        <v>618</v>
      </c>
      <c r="J224">
        <v>28</v>
      </c>
      <c r="K224" t="s">
        <v>85</v>
      </c>
      <c r="L224" t="s">
        <v>86</v>
      </c>
      <c r="M224" t="s">
        <v>87</v>
      </c>
      <c r="N224">
        <v>2</v>
      </c>
      <c r="O224" s="1">
        <v>44536.802152777775</v>
      </c>
      <c r="P224" s="1">
        <v>44537.163576388892</v>
      </c>
      <c r="Q224">
        <v>30830</v>
      </c>
      <c r="R224">
        <v>397</v>
      </c>
      <c r="S224" t="b">
        <v>0</v>
      </c>
      <c r="T224" t="s">
        <v>88</v>
      </c>
      <c r="U224" t="b">
        <v>0</v>
      </c>
      <c r="V224" t="s">
        <v>337</v>
      </c>
      <c r="W224" s="1">
        <v>44536.841967592591</v>
      </c>
      <c r="X224">
        <v>185</v>
      </c>
      <c r="Y224">
        <v>21</v>
      </c>
      <c r="Z224">
        <v>0</v>
      </c>
      <c r="AA224">
        <v>21</v>
      </c>
      <c r="AB224">
        <v>0</v>
      </c>
      <c r="AC224">
        <v>5</v>
      </c>
      <c r="AD224">
        <v>7</v>
      </c>
      <c r="AE224">
        <v>0</v>
      </c>
      <c r="AF224">
        <v>0</v>
      </c>
      <c r="AG224">
        <v>0</v>
      </c>
      <c r="AH224" t="s">
        <v>100</v>
      </c>
      <c r="AI224" s="1">
        <v>44537.163576388892</v>
      </c>
      <c r="AJ224">
        <v>212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>
      <c r="A225" t="s">
        <v>619</v>
      </c>
      <c r="B225" t="s">
        <v>80</v>
      </c>
      <c r="C225" t="s">
        <v>613</v>
      </c>
      <c r="D225" t="s">
        <v>82</v>
      </c>
      <c r="E225" s="2" t="str">
        <f>HYPERLINK("capsilon://?command=openfolder&amp;siteaddress=FAM.docvelocity-na8.net&amp;folderid=FXAD8FFEF1-B9E1-D75D-90B6-E8F69ABCC2F3","FX21124230")</f>
        <v>FX21124230</v>
      </c>
      <c r="F225" t="s">
        <v>19</v>
      </c>
      <c r="G225" t="s">
        <v>19</v>
      </c>
      <c r="H225" t="s">
        <v>83</v>
      </c>
      <c r="I225" t="s">
        <v>620</v>
      </c>
      <c r="J225">
        <v>28</v>
      </c>
      <c r="K225" t="s">
        <v>85</v>
      </c>
      <c r="L225" t="s">
        <v>86</v>
      </c>
      <c r="M225" t="s">
        <v>87</v>
      </c>
      <c r="N225">
        <v>2</v>
      </c>
      <c r="O225" s="1">
        <v>44536.802268518521</v>
      </c>
      <c r="P225" s="1">
        <v>44537.164513888885</v>
      </c>
      <c r="Q225">
        <v>30847</v>
      </c>
      <c r="R225">
        <v>451</v>
      </c>
      <c r="S225" t="b">
        <v>0</v>
      </c>
      <c r="T225" t="s">
        <v>88</v>
      </c>
      <c r="U225" t="b">
        <v>0</v>
      </c>
      <c r="V225" t="s">
        <v>89</v>
      </c>
      <c r="W225" s="1">
        <v>44537.1565162037</v>
      </c>
      <c r="X225">
        <v>286</v>
      </c>
      <c r="Y225">
        <v>21</v>
      </c>
      <c r="Z225">
        <v>0</v>
      </c>
      <c r="AA225">
        <v>21</v>
      </c>
      <c r="AB225">
        <v>0</v>
      </c>
      <c r="AC225">
        <v>10</v>
      </c>
      <c r="AD225">
        <v>7</v>
      </c>
      <c r="AE225">
        <v>0</v>
      </c>
      <c r="AF225">
        <v>0</v>
      </c>
      <c r="AG225">
        <v>0</v>
      </c>
      <c r="AH225" t="s">
        <v>265</v>
      </c>
      <c r="AI225" s="1">
        <v>44537.164513888885</v>
      </c>
      <c r="AJ225">
        <v>153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>
      <c r="A226" t="s">
        <v>621</v>
      </c>
      <c r="B226" t="s">
        <v>80</v>
      </c>
      <c r="C226" t="s">
        <v>622</v>
      </c>
      <c r="D226" t="s">
        <v>82</v>
      </c>
      <c r="E226" s="2" t="str">
        <f>HYPERLINK("capsilon://?command=openfolder&amp;siteaddress=FAM.docvelocity-na8.net&amp;folderid=FXC39586C6-2E49-F85B-5E09-B5C57C08A078","FX211280")</f>
        <v>FX211280</v>
      </c>
      <c r="F226" t="s">
        <v>19</v>
      </c>
      <c r="G226" t="s">
        <v>19</v>
      </c>
      <c r="H226" t="s">
        <v>83</v>
      </c>
      <c r="I226" t="s">
        <v>623</v>
      </c>
      <c r="J226">
        <v>28</v>
      </c>
      <c r="K226" t="s">
        <v>85</v>
      </c>
      <c r="L226" t="s">
        <v>86</v>
      </c>
      <c r="M226" t="s">
        <v>87</v>
      </c>
      <c r="N226">
        <v>2</v>
      </c>
      <c r="O226" s="1">
        <v>44536.810567129629</v>
      </c>
      <c r="P226" s="1">
        <v>44537.166458333333</v>
      </c>
      <c r="Q226">
        <v>30215</v>
      </c>
      <c r="R226">
        <v>534</v>
      </c>
      <c r="S226" t="b">
        <v>0</v>
      </c>
      <c r="T226" t="s">
        <v>88</v>
      </c>
      <c r="U226" t="b">
        <v>0</v>
      </c>
      <c r="V226" t="s">
        <v>89</v>
      </c>
      <c r="W226" s="1">
        <v>44537.159837962965</v>
      </c>
      <c r="X226">
        <v>286</v>
      </c>
      <c r="Y226">
        <v>21</v>
      </c>
      <c r="Z226">
        <v>0</v>
      </c>
      <c r="AA226">
        <v>21</v>
      </c>
      <c r="AB226">
        <v>0</v>
      </c>
      <c r="AC226">
        <v>17</v>
      </c>
      <c r="AD226">
        <v>7</v>
      </c>
      <c r="AE226">
        <v>0</v>
      </c>
      <c r="AF226">
        <v>0</v>
      </c>
      <c r="AG226">
        <v>0</v>
      </c>
      <c r="AH226" t="s">
        <v>100</v>
      </c>
      <c r="AI226" s="1">
        <v>44537.166458333333</v>
      </c>
      <c r="AJ226">
        <v>248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>
      <c r="A227" t="s">
        <v>624</v>
      </c>
      <c r="B227" t="s">
        <v>80</v>
      </c>
      <c r="C227" t="s">
        <v>622</v>
      </c>
      <c r="D227" t="s">
        <v>82</v>
      </c>
      <c r="E227" s="2" t="str">
        <f>HYPERLINK("capsilon://?command=openfolder&amp;siteaddress=FAM.docvelocity-na8.net&amp;folderid=FXC39586C6-2E49-F85B-5E09-B5C57C08A078","FX211280")</f>
        <v>FX211280</v>
      </c>
      <c r="F227" t="s">
        <v>19</v>
      </c>
      <c r="G227" t="s">
        <v>19</v>
      </c>
      <c r="H227" t="s">
        <v>83</v>
      </c>
      <c r="I227" t="s">
        <v>625</v>
      </c>
      <c r="J227">
        <v>28</v>
      </c>
      <c r="K227" t="s">
        <v>85</v>
      </c>
      <c r="L227" t="s">
        <v>86</v>
      </c>
      <c r="M227" t="s">
        <v>87</v>
      </c>
      <c r="N227">
        <v>2</v>
      </c>
      <c r="O227" s="1">
        <v>44536.810613425929</v>
      </c>
      <c r="P227" s="1">
        <v>44537.166979166665</v>
      </c>
      <c r="Q227">
        <v>30125</v>
      </c>
      <c r="R227">
        <v>665</v>
      </c>
      <c r="S227" t="b">
        <v>0</v>
      </c>
      <c r="T227" t="s">
        <v>88</v>
      </c>
      <c r="U227" t="b">
        <v>0</v>
      </c>
      <c r="V227" t="s">
        <v>222</v>
      </c>
      <c r="W227" s="1">
        <v>44537.163819444446</v>
      </c>
      <c r="X227">
        <v>440</v>
      </c>
      <c r="Y227">
        <v>21</v>
      </c>
      <c r="Z227">
        <v>0</v>
      </c>
      <c r="AA227">
        <v>21</v>
      </c>
      <c r="AB227">
        <v>0</v>
      </c>
      <c r="AC227">
        <v>19</v>
      </c>
      <c r="AD227">
        <v>7</v>
      </c>
      <c r="AE227">
        <v>0</v>
      </c>
      <c r="AF227">
        <v>0</v>
      </c>
      <c r="AG227">
        <v>0</v>
      </c>
      <c r="AH227" t="s">
        <v>94</v>
      </c>
      <c r="AI227" s="1">
        <v>44537.166979166665</v>
      </c>
      <c r="AJ227">
        <v>225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6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>
      <c r="A228" t="s">
        <v>626</v>
      </c>
      <c r="B228" t="s">
        <v>80</v>
      </c>
      <c r="C228" t="s">
        <v>622</v>
      </c>
      <c r="D228" t="s">
        <v>82</v>
      </c>
      <c r="E228" s="2" t="str">
        <f>HYPERLINK("capsilon://?command=openfolder&amp;siteaddress=FAM.docvelocity-na8.net&amp;folderid=FXC39586C6-2E49-F85B-5E09-B5C57C08A078","FX211280")</f>
        <v>FX211280</v>
      </c>
      <c r="F228" t="s">
        <v>19</v>
      </c>
      <c r="G228" t="s">
        <v>19</v>
      </c>
      <c r="H228" t="s">
        <v>83</v>
      </c>
      <c r="I228" t="s">
        <v>627</v>
      </c>
      <c r="J228">
        <v>28</v>
      </c>
      <c r="K228" t="s">
        <v>85</v>
      </c>
      <c r="L228" t="s">
        <v>86</v>
      </c>
      <c r="M228" t="s">
        <v>87</v>
      </c>
      <c r="N228">
        <v>2</v>
      </c>
      <c r="O228" s="1">
        <v>44536.81082175926</v>
      </c>
      <c r="P228" s="1">
        <v>44537.165972222225</v>
      </c>
      <c r="Q228">
        <v>30291</v>
      </c>
      <c r="R228">
        <v>394</v>
      </c>
      <c r="S228" t="b">
        <v>0</v>
      </c>
      <c r="T228" t="s">
        <v>88</v>
      </c>
      <c r="U228" t="b">
        <v>0</v>
      </c>
      <c r="V228" t="s">
        <v>89</v>
      </c>
      <c r="W228" s="1">
        <v>44537.162962962961</v>
      </c>
      <c r="X228">
        <v>269</v>
      </c>
      <c r="Y228">
        <v>21</v>
      </c>
      <c r="Z228">
        <v>0</v>
      </c>
      <c r="AA228">
        <v>21</v>
      </c>
      <c r="AB228">
        <v>0</v>
      </c>
      <c r="AC228">
        <v>7</v>
      </c>
      <c r="AD228">
        <v>7</v>
      </c>
      <c r="AE228">
        <v>0</v>
      </c>
      <c r="AF228">
        <v>0</v>
      </c>
      <c r="AG228">
        <v>0</v>
      </c>
      <c r="AH228" t="s">
        <v>265</v>
      </c>
      <c r="AI228" s="1">
        <v>44537.165972222225</v>
      </c>
      <c r="AJ228">
        <v>125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>
      <c r="A229" t="s">
        <v>628</v>
      </c>
      <c r="B229" t="s">
        <v>80</v>
      </c>
      <c r="C229" t="s">
        <v>622</v>
      </c>
      <c r="D229" t="s">
        <v>82</v>
      </c>
      <c r="E229" s="2" t="str">
        <f>HYPERLINK("capsilon://?command=openfolder&amp;siteaddress=FAM.docvelocity-na8.net&amp;folderid=FXC39586C6-2E49-F85B-5E09-B5C57C08A078","FX211280")</f>
        <v>FX211280</v>
      </c>
      <c r="F229" t="s">
        <v>19</v>
      </c>
      <c r="G229" t="s">
        <v>19</v>
      </c>
      <c r="H229" t="s">
        <v>83</v>
      </c>
      <c r="I229" t="s">
        <v>629</v>
      </c>
      <c r="J229">
        <v>28</v>
      </c>
      <c r="K229" t="s">
        <v>85</v>
      </c>
      <c r="L229" t="s">
        <v>86</v>
      </c>
      <c r="M229" t="s">
        <v>87</v>
      </c>
      <c r="N229">
        <v>2</v>
      </c>
      <c r="O229" s="1">
        <v>44536.811006944445</v>
      </c>
      <c r="P229" s="1">
        <v>44537.170185185183</v>
      </c>
      <c r="Q229">
        <v>30436</v>
      </c>
      <c r="R229">
        <v>597</v>
      </c>
      <c r="S229" t="b">
        <v>0</v>
      </c>
      <c r="T229" t="s">
        <v>88</v>
      </c>
      <c r="U229" t="b">
        <v>0</v>
      </c>
      <c r="V229" t="s">
        <v>89</v>
      </c>
      <c r="W229" s="1">
        <v>44537.166377314818</v>
      </c>
      <c r="X229">
        <v>295</v>
      </c>
      <c r="Y229">
        <v>21</v>
      </c>
      <c r="Z229">
        <v>0</v>
      </c>
      <c r="AA229">
        <v>21</v>
      </c>
      <c r="AB229">
        <v>0</v>
      </c>
      <c r="AC229">
        <v>5</v>
      </c>
      <c r="AD229">
        <v>7</v>
      </c>
      <c r="AE229">
        <v>0</v>
      </c>
      <c r="AF229">
        <v>0</v>
      </c>
      <c r="AG229">
        <v>0</v>
      </c>
      <c r="AH229" t="s">
        <v>100</v>
      </c>
      <c r="AI229" s="1">
        <v>44537.170185185183</v>
      </c>
      <c r="AJ229">
        <v>289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6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>
      <c r="A230" t="s">
        <v>630</v>
      </c>
      <c r="B230" t="s">
        <v>80</v>
      </c>
      <c r="C230" t="s">
        <v>622</v>
      </c>
      <c r="D230" t="s">
        <v>82</v>
      </c>
      <c r="E230" s="2" t="str">
        <f>HYPERLINK("capsilon://?command=openfolder&amp;siteaddress=FAM.docvelocity-na8.net&amp;folderid=FXC39586C6-2E49-F85B-5E09-B5C57C08A078","FX211280")</f>
        <v>FX211280</v>
      </c>
      <c r="F230" t="s">
        <v>19</v>
      </c>
      <c r="G230" t="s">
        <v>19</v>
      </c>
      <c r="H230" t="s">
        <v>83</v>
      </c>
      <c r="I230" t="s">
        <v>631</v>
      </c>
      <c r="J230">
        <v>28</v>
      </c>
      <c r="K230" t="s">
        <v>85</v>
      </c>
      <c r="L230" t="s">
        <v>86</v>
      </c>
      <c r="M230" t="s">
        <v>87</v>
      </c>
      <c r="N230">
        <v>2</v>
      </c>
      <c r="O230" s="1">
        <v>44536.811076388891</v>
      </c>
      <c r="P230" s="1">
        <v>44537.187268518515</v>
      </c>
      <c r="Q230">
        <v>30559</v>
      </c>
      <c r="R230">
        <v>1944</v>
      </c>
      <c r="S230" t="b">
        <v>0</v>
      </c>
      <c r="T230" t="s">
        <v>88</v>
      </c>
      <c r="U230" t="b">
        <v>0</v>
      </c>
      <c r="V230" t="s">
        <v>222</v>
      </c>
      <c r="W230" s="1">
        <v>44537.172175925924</v>
      </c>
      <c r="X230">
        <v>719</v>
      </c>
      <c r="Y230">
        <v>21</v>
      </c>
      <c r="Z230">
        <v>0</v>
      </c>
      <c r="AA230">
        <v>21</v>
      </c>
      <c r="AB230">
        <v>0</v>
      </c>
      <c r="AC230">
        <v>18</v>
      </c>
      <c r="AD230">
        <v>7</v>
      </c>
      <c r="AE230">
        <v>0</v>
      </c>
      <c r="AF230">
        <v>0</v>
      </c>
      <c r="AG230">
        <v>0</v>
      </c>
      <c r="AH230" t="s">
        <v>265</v>
      </c>
      <c r="AI230" s="1">
        <v>44537.187268518515</v>
      </c>
      <c r="AJ230">
        <v>838</v>
      </c>
      <c r="AK230">
        <v>3</v>
      </c>
      <c r="AL230">
        <v>0</v>
      </c>
      <c r="AM230">
        <v>3</v>
      </c>
      <c r="AN230">
        <v>0</v>
      </c>
      <c r="AO230">
        <v>2</v>
      </c>
      <c r="AP230">
        <v>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>
      <c r="A231" t="s">
        <v>632</v>
      </c>
      <c r="B231" t="s">
        <v>80</v>
      </c>
      <c r="C231" t="s">
        <v>622</v>
      </c>
      <c r="D231" t="s">
        <v>82</v>
      </c>
      <c r="E231" s="2" t="str">
        <f>HYPERLINK("capsilon://?command=openfolder&amp;siteaddress=FAM.docvelocity-na8.net&amp;folderid=FXC39586C6-2E49-F85B-5E09-B5C57C08A078","FX211280")</f>
        <v>FX211280</v>
      </c>
      <c r="F231" t="s">
        <v>19</v>
      </c>
      <c r="G231" t="s">
        <v>19</v>
      </c>
      <c r="H231" t="s">
        <v>83</v>
      </c>
      <c r="I231" t="s">
        <v>633</v>
      </c>
      <c r="J231">
        <v>28</v>
      </c>
      <c r="K231" t="s">
        <v>85</v>
      </c>
      <c r="L231" t="s">
        <v>86</v>
      </c>
      <c r="M231" t="s">
        <v>87</v>
      </c>
      <c r="N231">
        <v>2</v>
      </c>
      <c r="O231" s="1">
        <v>44536.811354166668</v>
      </c>
      <c r="P231" s="1">
        <v>44537.182337962964</v>
      </c>
      <c r="Q231">
        <v>31287</v>
      </c>
      <c r="R231">
        <v>766</v>
      </c>
      <c r="S231" t="b">
        <v>0</v>
      </c>
      <c r="T231" t="s">
        <v>88</v>
      </c>
      <c r="U231" t="b">
        <v>0</v>
      </c>
      <c r="V231" t="s">
        <v>99</v>
      </c>
      <c r="W231" s="1">
        <v>44537.170474537037</v>
      </c>
      <c r="X231">
        <v>456</v>
      </c>
      <c r="Y231">
        <v>21</v>
      </c>
      <c r="Z231">
        <v>0</v>
      </c>
      <c r="AA231">
        <v>21</v>
      </c>
      <c r="AB231">
        <v>0</v>
      </c>
      <c r="AC231">
        <v>18</v>
      </c>
      <c r="AD231">
        <v>7</v>
      </c>
      <c r="AE231">
        <v>0</v>
      </c>
      <c r="AF231">
        <v>0</v>
      </c>
      <c r="AG231">
        <v>0</v>
      </c>
      <c r="AH231" t="s">
        <v>100</v>
      </c>
      <c r="AI231" s="1">
        <v>44537.182337962964</v>
      </c>
      <c r="AJ231">
        <v>297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7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>
      <c r="A232" t="s">
        <v>634</v>
      </c>
      <c r="B232" t="s">
        <v>80</v>
      </c>
      <c r="C232" t="s">
        <v>622</v>
      </c>
      <c r="D232" t="s">
        <v>82</v>
      </c>
      <c r="E232" s="2" t="str">
        <f>HYPERLINK("capsilon://?command=openfolder&amp;siteaddress=FAM.docvelocity-na8.net&amp;folderid=FXC39586C6-2E49-F85B-5E09-B5C57C08A078","FX211280")</f>
        <v>FX211280</v>
      </c>
      <c r="F232" t="s">
        <v>19</v>
      </c>
      <c r="G232" t="s">
        <v>19</v>
      </c>
      <c r="H232" t="s">
        <v>83</v>
      </c>
      <c r="I232" t="s">
        <v>635</v>
      </c>
      <c r="J232">
        <v>59</v>
      </c>
      <c r="K232" t="s">
        <v>85</v>
      </c>
      <c r="L232" t="s">
        <v>86</v>
      </c>
      <c r="M232" t="s">
        <v>87</v>
      </c>
      <c r="N232">
        <v>2</v>
      </c>
      <c r="O232" s="1">
        <v>44536.812743055554</v>
      </c>
      <c r="P232" s="1">
        <v>44537.172986111109</v>
      </c>
      <c r="Q232">
        <v>30726</v>
      </c>
      <c r="R232">
        <v>399</v>
      </c>
      <c r="S232" t="b">
        <v>0</v>
      </c>
      <c r="T232" t="s">
        <v>88</v>
      </c>
      <c r="U232" t="b">
        <v>0</v>
      </c>
      <c r="V232" t="s">
        <v>89</v>
      </c>
      <c r="W232" s="1">
        <v>44537.168217592596</v>
      </c>
      <c r="X232">
        <v>158</v>
      </c>
      <c r="Y232">
        <v>48</v>
      </c>
      <c r="Z232">
        <v>0</v>
      </c>
      <c r="AA232">
        <v>48</v>
      </c>
      <c r="AB232">
        <v>0</v>
      </c>
      <c r="AC232">
        <v>11</v>
      </c>
      <c r="AD232">
        <v>11</v>
      </c>
      <c r="AE232">
        <v>0</v>
      </c>
      <c r="AF232">
        <v>0</v>
      </c>
      <c r="AG232">
        <v>0</v>
      </c>
      <c r="AH232" t="s">
        <v>100</v>
      </c>
      <c r="AI232" s="1">
        <v>44537.172986111109</v>
      </c>
      <c r="AJ232">
        <v>241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11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>
      <c r="A233" t="s">
        <v>636</v>
      </c>
      <c r="B233" t="s">
        <v>80</v>
      </c>
      <c r="C233" t="s">
        <v>622</v>
      </c>
      <c r="D233" t="s">
        <v>82</v>
      </c>
      <c r="E233" s="2" t="str">
        <f>HYPERLINK("capsilon://?command=openfolder&amp;siteaddress=FAM.docvelocity-na8.net&amp;folderid=FXC39586C6-2E49-F85B-5E09-B5C57C08A078","FX211280")</f>
        <v>FX211280</v>
      </c>
      <c r="F233" t="s">
        <v>19</v>
      </c>
      <c r="G233" t="s">
        <v>19</v>
      </c>
      <c r="H233" t="s">
        <v>83</v>
      </c>
      <c r="I233" t="s">
        <v>637</v>
      </c>
      <c r="J233">
        <v>32</v>
      </c>
      <c r="K233" t="s">
        <v>85</v>
      </c>
      <c r="L233" t="s">
        <v>86</v>
      </c>
      <c r="M233" t="s">
        <v>87</v>
      </c>
      <c r="N233">
        <v>2</v>
      </c>
      <c r="O233" s="1">
        <v>44536.812754629631</v>
      </c>
      <c r="P233" s="1">
        <v>44537.186909722222</v>
      </c>
      <c r="Q233">
        <v>31075</v>
      </c>
      <c r="R233">
        <v>1252</v>
      </c>
      <c r="S233" t="b">
        <v>0</v>
      </c>
      <c r="T233" t="s">
        <v>88</v>
      </c>
      <c r="U233" t="b">
        <v>0</v>
      </c>
      <c r="V233" t="s">
        <v>244</v>
      </c>
      <c r="W233" s="1">
        <v>44537.175798611112</v>
      </c>
      <c r="X233">
        <v>726</v>
      </c>
      <c r="Y233">
        <v>48</v>
      </c>
      <c r="Z233">
        <v>0</v>
      </c>
      <c r="AA233">
        <v>48</v>
      </c>
      <c r="AB233">
        <v>0</v>
      </c>
      <c r="AC233">
        <v>36</v>
      </c>
      <c r="AD233">
        <v>-16</v>
      </c>
      <c r="AE233">
        <v>0</v>
      </c>
      <c r="AF233">
        <v>0</v>
      </c>
      <c r="AG233">
        <v>0</v>
      </c>
      <c r="AH233" t="s">
        <v>94</v>
      </c>
      <c r="AI233" s="1">
        <v>44537.186909722222</v>
      </c>
      <c r="AJ233">
        <v>526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-16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>
      <c r="A234" t="s">
        <v>638</v>
      </c>
      <c r="B234" t="s">
        <v>80</v>
      </c>
      <c r="C234" t="s">
        <v>622</v>
      </c>
      <c r="D234" t="s">
        <v>82</v>
      </c>
      <c r="E234" s="2" t="str">
        <f>HYPERLINK("capsilon://?command=openfolder&amp;siteaddress=FAM.docvelocity-na8.net&amp;folderid=FXC39586C6-2E49-F85B-5E09-B5C57C08A078","FX211280")</f>
        <v>FX211280</v>
      </c>
      <c r="F234" t="s">
        <v>19</v>
      </c>
      <c r="G234" t="s">
        <v>19</v>
      </c>
      <c r="H234" t="s">
        <v>83</v>
      </c>
      <c r="I234" t="s">
        <v>639</v>
      </c>
      <c r="J234">
        <v>32</v>
      </c>
      <c r="K234" t="s">
        <v>85</v>
      </c>
      <c r="L234" t="s">
        <v>86</v>
      </c>
      <c r="M234" t="s">
        <v>87</v>
      </c>
      <c r="N234">
        <v>2</v>
      </c>
      <c r="O234" s="1">
        <v>44536.813263888886</v>
      </c>
      <c r="P234" s="1">
        <v>44537.188136574077</v>
      </c>
      <c r="Q234">
        <v>31241</v>
      </c>
      <c r="R234">
        <v>1148</v>
      </c>
      <c r="S234" t="b">
        <v>0</v>
      </c>
      <c r="T234" t="s">
        <v>88</v>
      </c>
      <c r="U234" t="b">
        <v>0</v>
      </c>
      <c r="V234" t="s">
        <v>89</v>
      </c>
      <c r="W234" s="1">
        <v>44537.175729166665</v>
      </c>
      <c r="X234">
        <v>648</v>
      </c>
      <c r="Y234">
        <v>35</v>
      </c>
      <c r="Z234">
        <v>0</v>
      </c>
      <c r="AA234">
        <v>35</v>
      </c>
      <c r="AB234">
        <v>0</v>
      </c>
      <c r="AC234">
        <v>31</v>
      </c>
      <c r="AD234">
        <v>-3</v>
      </c>
      <c r="AE234">
        <v>0</v>
      </c>
      <c r="AF234">
        <v>0</v>
      </c>
      <c r="AG234">
        <v>0</v>
      </c>
      <c r="AH234" t="s">
        <v>100</v>
      </c>
      <c r="AI234" s="1">
        <v>44537.188136574077</v>
      </c>
      <c r="AJ234">
        <v>500</v>
      </c>
      <c r="AK234">
        <v>2</v>
      </c>
      <c r="AL234">
        <v>0</v>
      </c>
      <c r="AM234">
        <v>2</v>
      </c>
      <c r="AN234">
        <v>0</v>
      </c>
      <c r="AO234">
        <v>2</v>
      </c>
      <c r="AP234">
        <v>-5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>
      <c r="A235" t="s">
        <v>640</v>
      </c>
      <c r="B235" t="s">
        <v>80</v>
      </c>
      <c r="C235" t="s">
        <v>622</v>
      </c>
      <c r="D235" t="s">
        <v>82</v>
      </c>
      <c r="E235" s="2" t="str">
        <f>HYPERLINK("capsilon://?command=openfolder&amp;siteaddress=FAM.docvelocity-na8.net&amp;folderid=FXC39586C6-2E49-F85B-5E09-B5C57C08A078","FX211280")</f>
        <v>FX211280</v>
      </c>
      <c r="F235" t="s">
        <v>19</v>
      </c>
      <c r="G235" t="s">
        <v>19</v>
      </c>
      <c r="H235" t="s">
        <v>83</v>
      </c>
      <c r="I235" t="s">
        <v>641</v>
      </c>
      <c r="J235">
        <v>32</v>
      </c>
      <c r="K235" t="s">
        <v>85</v>
      </c>
      <c r="L235" t="s">
        <v>86</v>
      </c>
      <c r="M235" t="s">
        <v>87</v>
      </c>
      <c r="N235">
        <v>2</v>
      </c>
      <c r="O235" s="1">
        <v>44536.813761574071</v>
      </c>
      <c r="P235" s="1">
        <v>44537.188449074078</v>
      </c>
      <c r="Q235">
        <v>32130</v>
      </c>
      <c r="R235">
        <v>243</v>
      </c>
      <c r="S235" t="b">
        <v>0</v>
      </c>
      <c r="T235" t="s">
        <v>88</v>
      </c>
      <c r="U235" t="b">
        <v>0</v>
      </c>
      <c r="V235" t="s">
        <v>99</v>
      </c>
      <c r="W235" s="1">
        <v>44537.171770833331</v>
      </c>
      <c r="X235">
        <v>111</v>
      </c>
      <c r="Y235">
        <v>0</v>
      </c>
      <c r="Z235">
        <v>0</v>
      </c>
      <c r="AA235">
        <v>0</v>
      </c>
      <c r="AB235">
        <v>27</v>
      </c>
      <c r="AC235">
        <v>0</v>
      </c>
      <c r="AD235">
        <v>32</v>
      </c>
      <c r="AE235">
        <v>0</v>
      </c>
      <c r="AF235">
        <v>0</v>
      </c>
      <c r="AG235">
        <v>0</v>
      </c>
      <c r="AH235" t="s">
        <v>94</v>
      </c>
      <c r="AI235" s="1">
        <v>44537.188449074078</v>
      </c>
      <c r="AJ235">
        <v>132</v>
      </c>
      <c r="AK235">
        <v>0</v>
      </c>
      <c r="AL235">
        <v>0</v>
      </c>
      <c r="AM235">
        <v>0</v>
      </c>
      <c r="AN235">
        <v>27</v>
      </c>
      <c r="AO235">
        <v>0</v>
      </c>
      <c r="AP235">
        <v>32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>
      <c r="A236" t="s">
        <v>642</v>
      </c>
      <c r="B236" t="s">
        <v>80</v>
      </c>
      <c r="C236" t="s">
        <v>622</v>
      </c>
      <c r="D236" t="s">
        <v>82</v>
      </c>
      <c r="E236" s="2" t="str">
        <f>HYPERLINK("capsilon://?command=openfolder&amp;siteaddress=FAM.docvelocity-na8.net&amp;folderid=FXC39586C6-2E49-F85B-5E09-B5C57C08A078","FX211280")</f>
        <v>FX211280</v>
      </c>
      <c r="F236" t="s">
        <v>19</v>
      </c>
      <c r="G236" t="s">
        <v>19</v>
      </c>
      <c r="H236" t="s">
        <v>83</v>
      </c>
      <c r="I236" t="s">
        <v>643</v>
      </c>
      <c r="J236">
        <v>32</v>
      </c>
      <c r="K236" t="s">
        <v>85</v>
      </c>
      <c r="L236" t="s">
        <v>86</v>
      </c>
      <c r="M236" t="s">
        <v>87</v>
      </c>
      <c r="N236">
        <v>2</v>
      </c>
      <c r="O236" s="1">
        <v>44536.813796296294</v>
      </c>
      <c r="P236" s="1">
        <v>44537.190104166664</v>
      </c>
      <c r="Q236">
        <v>31501</v>
      </c>
      <c r="R236">
        <v>1012</v>
      </c>
      <c r="S236" t="b">
        <v>0</v>
      </c>
      <c r="T236" t="s">
        <v>88</v>
      </c>
      <c r="U236" t="b">
        <v>0</v>
      </c>
      <c r="V236" t="s">
        <v>99</v>
      </c>
      <c r="W236" s="1">
        <v>44537.180671296293</v>
      </c>
      <c r="X236">
        <v>768</v>
      </c>
      <c r="Y236">
        <v>48</v>
      </c>
      <c r="Z236">
        <v>0</v>
      </c>
      <c r="AA236">
        <v>48</v>
      </c>
      <c r="AB236">
        <v>0</v>
      </c>
      <c r="AC236">
        <v>33</v>
      </c>
      <c r="AD236">
        <v>-16</v>
      </c>
      <c r="AE236">
        <v>0</v>
      </c>
      <c r="AF236">
        <v>0</v>
      </c>
      <c r="AG236">
        <v>0</v>
      </c>
      <c r="AH236" t="s">
        <v>265</v>
      </c>
      <c r="AI236" s="1">
        <v>44537.190104166664</v>
      </c>
      <c r="AJ236">
        <v>244</v>
      </c>
      <c r="AK236">
        <v>3</v>
      </c>
      <c r="AL236">
        <v>0</v>
      </c>
      <c r="AM236">
        <v>3</v>
      </c>
      <c r="AN236">
        <v>0</v>
      </c>
      <c r="AO236">
        <v>2</v>
      </c>
      <c r="AP236">
        <v>-19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>
      <c r="A237" t="s">
        <v>644</v>
      </c>
      <c r="B237" t="s">
        <v>80</v>
      </c>
      <c r="C237" t="s">
        <v>622</v>
      </c>
      <c r="D237" t="s">
        <v>82</v>
      </c>
      <c r="E237" s="2" t="str">
        <f>HYPERLINK("capsilon://?command=openfolder&amp;siteaddress=FAM.docvelocity-na8.net&amp;folderid=FXC39586C6-2E49-F85B-5E09-B5C57C08A078","FX211280")</f>
        <v>FX211280</v>
      </c>
      <c r="F237" t="s">
        <v>19</v>
      </c>
      <c r="G237" t="s">
        <v>19</v>
      </c>
      <c r="H237" t="s">
        <v>83</v>
      </c>
      <c r="I237" t="s">
        <v>645</v>
      </c>
      <c r="J237">
        <v>32</v>
      </c>
      <c r="K237" t="s">
        <v>85</v>
      </c>
      <c r="L237" t="s">
        <v>86</v>
      </c>
      <c r="M237" t="s">
        <v>87</v>
      </c>
      <c r="N237">
        <v>2</v>
      </c>
      <c r="O237" s="1">
        <v>44536.814375000002</v>
      </c>
      <c r="P237" s="1">
        <v>44537.192939814813</v>
      </c>
      <c r="Q237">
        <v>31835</v>
      </c>
      <c r="R237">
        <v>873</v>
      </c>
      <c r="S237" t="b">
        <v>0</v>
      </c>
      <c r="T237" t="s">
        <v>88</v>
      </c>
      <c r="U237" t="b">
        <v>0</v>
      </c>
      <c r="V237" t="s">
        <v>244</v>
      </c>
      <c r="W237" s="1">
        <v>44537.182210648149</v>
      </c>
      <c r="X237">
        <v>435</v>
      </c>
      <c r="Y237">
        <v>48</v>
      </c>
      <c r="Z237">
        <v>0</v>
      </c>
      <c r="AA237">
        <v>48</v>
      </c>
      <c r="AB237">
        <v>0</v>
      </c>
      <c r="AC237">
        <v>35</v>
      </c>
      <c r="AD237">
        <v>-16</v>
      </c>
      <c r="AE237">
        <v>0</v>
      </c>
      <c r="AF237">
        <v>0</v>
      </c>
      <c r="AG237">
        <v>0</v>
      </c>
      <c r="AH237" t="s">
        <v>100</v>
      </c>
      <c r="AI237" s="1">
        <v>44537.192939814813</v>
      </c>
      <c r="AJ237">
        <v>414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-16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>
      <c r="A238" t="s">
        <v>646</v>
      </c>
      <c r="B238" t="s">
        <v>80</v>
      </c>
      <c r="C238" t="s">
        <v>622</v>
      </c>
      <c r="D238" t="s">
        <v>82</v>
      </c>
      <c r="E238" s="2" t="str">
        <f>HYPERLINK("capsilon://?command=openfolder&amp;siteaddress=FAM.docvelocity-na8.net&amp;folderid=FXC39586C6-2E49-F85B-5E09-B5C57C08A078","FX211280")</f>
        <v>FX211280</v>
      </c>
      <c r="F238" t="s">
        <v>19</v>
      </c>
      <c r="G238" t="s">
        <v>19</v>
      </c>
      <c r="H238" t="s">
        <v>83</v>
      </c>
      <c r="I238" t="s">
        <v>647</v>
      </c>
      <c r="J238">
        <v>28</v>
      </c>
      <c r="K238" t="s">
        <v>85</v>
      </c>
      <c r="L238" t="s">
        <v>86</v>
      </c>
      <c r="M238" t="s">
        <v>87</v>
      </c>
      <c r="N238">
        <v>2</v>
      </c>
      <c r="O238" s="1">
        <v>44536.815057870372</v>
      </c>
      <c r="P238" s="1">
        <v>44537.195208333331</v>
      </c>
      <c r="Q238">
        <v>31562</v>
      </c>
      <c r="R238">
        <v>1283</v>
      </c>
      <c r="S238" t="b">
        <v>0</v>
      </c>
      <c r="T238" t="s">
        <v>88</v>
      </c>
      <c r="U238" t="b">
        <v>0</v>
      </c>
      <c r="V238" t="s">
        <v>99</v>
      </c>
      <c r="W238" s="1">
        <v>44537.187442129631</v>
      </c>
      <c r="X238">
        <v>700</v>
      </c>
      <c r="Y238">
        <v>22</v>
      </c>
      <c r="Z238">
        <v>0</v>
      </c>
      <c r="AA238">
        <v>22</v>
      </c>
      <c r="AB238">
        <v>0</v>
      </c>
      <c r="AC238">
        <v>10</v>
      </c>
      <c r="AD238">
        <v>6</v>
      </c>
      <c r="AE238">
        <v>0</v>
      </c>
      <c r="AF238">
        <v>0</v>
      </c>
      <c r="AG238">
        <v>0</v>
      </c>
      <c r="AH238" t="s">
        <v>94</v>
      </c>
      <c r="AI238" s="1">
        <v>44537.195208333331</v>
      </c>
      <c r="AJ238">
        <v>583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6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>
      <c r="A239" t="s">
        <v>648</v>
      </c>
      <c r="B239" t="s">
        <v>80</v>
      </c>
      <c r="C239" t="s">
        <v>622</v>
      </c>
      <c r="D239" t="s">
        <v>82</v>
      </c>
      <c r="E239" s="2" t="str">
        <f>HYPERLINK("capsilon://?command=openfolder&amp;siteaddress=FAM.docvelocity-na8.net&amp;folderid=FXC39586C6-2E49-F85B-5E09-B5C57C08A078","FX211280")</f>
        <v>FX211280</v>
      </c>
      <c r="F239" t="s">
        <v>19</v>
      </c>
      <c r="G239" t="s">
        <v>19</v>
      </c>
      <c r="H239" t="s">
        <v>83</v>
      </c>
      <c r="I239" t="s">
        <v>649</v>
      </c>
      <c r="J239">
        <v>32</v>
      </c>
      <c r="K239" t="s">
        <v>85</v>
      </c>
      <c r="L239" t="s">
        <v>86</v>
      </c>
      <c r="M239" t="s">
        <v>87</v>
      </c>
      <c r="N239">
        <v>2</v>
      </c>
      <c r="O239" s="1">
        <v>44536.81517361111</v>
      </c>
      <c r="P239" s="1">
        <v>44537.194976851853</v>
      </c>
      <c r="Q239">
        <v>31931</v>
      </c>
      <c r="R239">
        <v>884</v>
      </c>
      <c r="S239" t="b">
        <v>0</v>
      </c>
      <c r="T239" t="s">
        <v>88</v>
      </c>
      <c r="U239" t="b">
        <v>0</v>
      </c>
      <c r="V239" t="s">
        <v>244</v>
      </c>
      <c r="W239" s="1">
        <v>44537.187418981484</v>
      </c>
      <c r="X239">
        <v>450</v>
      </c>
      <c r="Y239">
        <v>48</v>
      </c>
      <c r="Z239">
        <v>0</v>
      </c>
      <c r="AA239">
        <v>48</v>
      </c>
      <c r="AB239">
        <v>0</v>
      </c>
      <c r="AC239">
        <v>33</v>
      </c>
      <c r="AD239">
        <v>-16</v>
      </c>
      <c r="AE239">
        <v>0</v>
      </c>
      <c r="AF239">
        <v>0</v>
      </c>
      <c r="AG239">
        <v>0</v>
      </c>
      <c r="AH239" t="s">
        <v>95</v>
      </c>
      <c r="AI239" s="1">
        <v>44537.194976851853</v>
      </c>
      <c r="AJ239">
        <v>434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-17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>
      <c r="A240" t="s">
        <v>650</v>
      </c>
      <c r="B240" t="s">
        <v>80</v>
      </c>
      <c r="C240" t="s">
        <v>622</v>
      </c>
      <c r="D240" t="s">
        <v>82</v>
      </c>
      <c r="E240" s="2" t="str">
        <f>HYPERLINK("capsilon://?command=openfolder&amp;siteaddress=FAM.docvelocity-na8.net&amp;folderid=FXC39586C6-2E49-F85B-5E09-B5C57C08A078","FX211280")</f>
        <v>FX211280</v>
      </c>
      <c r="F240" t="s">
        <v>19</v>
      </c>
      <c r="G240" t="s">
        <v>19</v>
      </c>
      <c r="H240" t="s">
        <v>83</v>
      </c>
      <c r="I240" t="s">
        <v>651</v>
      </c>
      <c r="J240">
        <v>32</v>
      </c>
      <c r="K240" t="s">
        <v>85</v>
      </c>
      <c r="L240" t="s">
        <v>86</v>
      </c>
      <c r="M240" t="s">
        <v>87</v>
      </c>
      <c r="N240">
        <v>1</v>
      </c>
      <c r="O240" s="1">
        <v>44536.817395833335</v>
      </c>
      <c r="P240" s="1">
        <v>44537.255543981482</v>
      </c>
      <c r="Q240">
        <v>37082</v>
      </c>
      <c r="R240">
        <v>774</v>
      </c>
      <c r="S240" t="b">
        <v>0</v>
      </c>
      <c r="T240" t="s">
        <v>88</v>
      </c>
      <c r="U240" t="b">
        <v>0</v>
      </c>
      <c r="V240" t="s">
        <v>144</v>
      </c>
      <c r="W240" s="1">
        <v>44537.255543981482</v>
      </c>
      <c r="X240">
        <v>442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32</v>
      </c>
      <c r="AE240">
        <v>27</v>
      </c>
      <c r="AF240">
        <v>0</v>
      </c>
      <c r="AG240">
        <v>4</v>
      </c>
      <c r="AH240" t="s">
        <v>88</v>
      </c>
      <c r="AI240" t="s">
        <v>88</v>
      </c>
      <c r="AJ240" t="s">
        <v>88</v>
      </c>
      <c r="AK240" t="s">
        <v>88</v>
      </c>
      <c r="AL240" t="s">
        <v>88</v>
      </c>
      <c r="AM240" t="s">
        <v>88</v>
      </c>
      <c r="AN240" t="s">
        <v>88</v>
      </c>
      <c r="AO240" t="s">
        <v>88</v>
      </c>
      <c r="AP240" t="s">
        <v>88</v>
      </c>
      <c r="AQ240" t="s">
        <v>88</v>
      </c>
      <c r="AR240" t="s">
        <v>88</v>
      </c>
      <c r="AS240" t="s">
        <v>88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>
      <c r="A241" t="s">
        <v>652</v>
      </c>
      <c r="B241" t="s">
        <v>80</v>
      </c>
      <c r="C241" t="s">
        <v>653</v>
      </c>
      <c r="D241" t="s">
        <v>82</v>
      </c>
      <c r="E241" s="2" t="str">
        <f>HYPERLINK("capsilon://?command=openfolder&amp;siteaddress=FAM.docvelocity-na8.net&amp;folderid=FX68E0C80A-A619-A2CE-EB79-FB2F54DB01DE","FX21124129")</f>
        <v>FX21124129</v>
      </c>
      <c r="F241" t="s">
        <v>19</v>
      </c>
      <c r="G241" t="s">
        <v>19</v>
      </c>
      <c r="H241" t="s">
        <v>83</v>
      </c>
      <c r="I241" t="s">
        <v>654</v>
      </c>
      <c r="J241">
        <v>59</v>
      </c>
      <c r="K241" t="s">
        <v>85</v>
      </c>
      <c r="L241" t="s">
        <v>86</v>
      </c>
      <c r="M241" t="s">
        <v>87</v>
      </c>
      <c r="N241">
        <v>2</v>
      </c>
      <c r="O241" s="1">
        <v>44536.819340277776</v>
      </c>
      <c r="P241" s="1">
        <v>44537.196631944447</v>
      </c>
      <c r="Q241">
        <v>31852</v>
      </c>
      <c r="R241">
        <v>746</v>
      </c>
      <c r="S241" t="b">
        <v>0</v>
      </c>
      <c r="T241" t="s">
        <v>88</v>
      </c>
      <c r="U241" t="b">
        <v>0</v>
      </c>
      <c r="V241" t="s">
        <v>99</v>
      </c>
      <c r="W241" s="1">
        <v>44537.192407407405</v>
      </c>
      <c r="X241">
        <v>428</v>
      </c>
      <c r="Y241">
        <v>33</v>
      </c>
      <c r="Z241">
        <v>0</v>
      </c>
      <c r="AA241">
        <v>33</v>
      </c>
      <c r="AB241">
        <v>0</v>
      </c>
      <c r="AC241">
        <v>20</v>
      </c>
      <c r="AD241">
        <v>26</v>
      </c>
      <c r="AE241">
        <v>0</v>
      </c>
      <c r="AF241">
        <v>0</v>
      </c>
      <c r="AG241">
        <v>0</v>
      </c>
      <c r="AH241" t="s">
        <v>100</v>
      </c>
      <c r="AI241" s="1">
        <v>44537.196631944447</v>
      </c>
      <c r="AJ241">
        <v>318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26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>
      <c r="A242" t="s">
        <v>655</v>
      </c>
      <c r="B242" t="s">
        <v>80</v>
      </c>
      <c r="C242" t="s">
        <v>653</v>
      </c>
      <c r="D242" t="s">
        <v>82</v>
      </c>
      <c r="E242" s="2" t="str">
        <f>HYPERLINK("capsilon://?command=openfolder&amp;siteaddress=FAM.docvelocity-na8.net&amp;folderid=FX68E0C80A-A619-A2CE-EB79-FB2F54DB01DE","FX21124129")</f>
        <v>FX21124129</v>
      </c>
      <c r="F242" t="s">
        <v>19</v>
      </c>
      <c r="G242" t="s">
        <v>19</v>
      </c>
      <c r="H242" t="s">
        <v>83</v>
      </c>
      <c r="I242" t="s">
        <v>656</v>
      </c>
      <c r="J242">
        <v>56</v>
      </c>
      <c r="K242" t="s">
        <v>85</v>
      </c>
      <c r="L242" t="s">
        <v>86</v>
      </c>
      <c r="M242" t="s">
        <v>87</v>
      </c>
      <c r="N242">
        <v>1</v>
      </c>
      <c r="O242" s="1">
        <v>44536.821250000001</v>
      </c>
      <c r="P242" s="1">
        <v>44537.258645833332</v>
      </c>
      <c r="Q242">
        <v>37336</v>
      </c>
      <c r="R242">
        <v>455</v>
      </c>
      <c r="S242" t="b">
        <v>0</v>
      </c>
      <c r="T242" t="s">
        <v>88</v>
      </c>
      <c r="U242" t="b">
        <v>0</v>
      </c>
      <c r="V242" t="s">
        <v>144</v>
      </c>
      <c r="W242" s="1">
        <v>44537.258645833332</v>
      </c>
      <c r="X242">
        <v>194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56</v>
      </c>
      <c r="AE242">
        <v>42</v>
      </c>
      <c r="AF242">
        <v>0</v>
      </c>
      <c r="AG242">
        <v>3</v>
      </c>
      <c r="AH242" t="s">
        <v>88</v>
      </c>
      <c r="AI242" t="s">
        <v>88</v>
      </c>
      <c r="AJ242" t="s">
        <v>88</v>
      </c>
      <c r="AK242" t="s">
        <v>88</v>
      </c>
      <c r="AL242" t="s">
        <v>88</v>
      </c>
      <c r="AM242" t="s">
        <v>88</v>
      </c>
      <c r="AN242" t="s">
        <v>88</v>
      </c>
      <c r="AO242" t="s">
        <v>88</v>
      </c>
      <c r="AP242" t="s">
        <v>88</v>
      </c>
      <c r="AQ242" t="s">
        <v>88</v>
      </c>
      <c r="AR242" t="s">
        <v>88</v>
      </c>
      <c r="AS242" t="s">
        <v>88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>
      <c r="A243" t="s">
        <v>657</v>
      </c>
      <c r="B243" t="s">
        <v>80</v>
      </c>
      <c r="C243" t="s">
        <v>653</v>
      </c>
      <c r="D243" t="s">
        <v>82</v>
      </c>
      <c r="E243" s="2" t="str">
        <f>HYPERLINK("capsilon://?command=openfolder&amp;siteaddress=FAM.docvelocity-na8.net&amp;folderid=FX68E0C80A-A619-A2CE-EB79-FB2F54DB01DE","FX21124129")</f>
        <v>FX21124129</v>
      </c>
      <c r="F243" t="s">
        <v>19</v>
      </c>
      <c r="G243" t="s">
        <v>19</v>
      </c>
      <c r="H243" t="s">
        <v>83</v>
      </c>
      <c r="I243" t="s">
        <v>658</v>
      </c>
      <c r="J243">
        <v>56</v>
      </c>
      <c r="K243" t="s">
        <v>85</v>
      </c>
      <c r="L243" t="s">
        <v>86</v>
      </c>
      <c r="M243" t="s">
        <v>87</v>
      </c>
      <c r="N243">
        <v>2</v>
      </c>
      <c r="O243" s="1">
        <v>44536.822418981479</v>
      </c>
      <c r="P243" s="1">
        <v>44537.206493055557</v>
      </c>
      <c r="Q243">
        <v>32023</v>
      </c>
      <c r="R243">
        <v>1161</v>
      </c>
      <c r="S243" t="b">
        <v>0</v>
      </c>
      <c r="T243" t="s">
        <v>88</v>
      </c>
      <c r="U243" t="b">
        <v>0</v>
      </c>
      <c r="V243" t="s">
        <v>99</v>
      </c>
      <c r="W243" s="1">
        <v>44537.200208333335</v>
      </c>
      <c r="X243">
        <v>673</v>
      </c>
      <c r="Y243">
        <v>42</v>
      </c>
      <c r="Z243">
        <v>0</v>
      </c>
      <c r="AA243">
        <v>42</v>
      </c>
      <c r="AB243">
        <v>0</v>
      </c>
      <c r="AC243">
        <v>31</v>
      </c>
      <c r="AD243">
        <v>14</v>
      </c>
      <c r="AE243">
        <v>0</v>
      </c>
      <c r="AF243">
        <v>0</v>
      </c>
      <c r="AG243">
        <v>0</v>
      </c>
      <c r="AH243" t="s">
        <v>95</v>
      </c>
      <c r="AI243" s="1">
        <v>44537.206493055557</v>
      </c>
      <c r="AJ243">
        <v>488</v>
      </c>
      <c r="AK243">
        <v>2</v>
      </c>
      <c r="AL243">
        <v>0</v>
      </c>
      <c r="AM243">
        <v>2</v>
      </c>
      <c r="AN243">
        <v>0</v>
      </c>
      <c r="AO243">
        <v>2</v>
      </c>
      <c r="AP243">
        <v>12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>
      <c r="A244" t="s">
        <v>659</v>
      </c>
      <c r="B244" t="s">
        <v>80</v>
      </c>
      <c r="C244" t="s">
        <v>593</v>
      </c>
      <c r="D244" t="s">
        <v>82</v>
      </c>
      <c r="E244" s="2" t="str">
        <f>HYPERLINK("capsilon://?command=openfolder&amp;siteaddress=FAM.docvelocity-na8.net&amp;folderid=FX1E6537DB-0753-4B9D-98E0-94EDD2BA2D3E","FX21124560")</f>
        <v>FX21124560</v>
      </c>
      <c r="F244" t="s">
        <v>19</v>
      </c>
      <c r="G244" t="s">
        <v>19</v>
      </c>
      <c r="H244" t="s">
        <v>83</v>
      </c>
      <c r="I244" t="s">
        <v>660</v>
      </c>
      <c r="J244">
        <v>28</v>
      </c>
      <c r="K244" t="s">
        <v>85</v>
      </c>
      <c r="L244" t="s">
        <v>86</v>
      </c>
      <c r="M244" t="s">
        <v>87</v>
      </c>
      <c r="N244">
        <v>2</v>
      </c>
      <c r="O244" s="1">
        <v>44536.830613425926</v>
      </c>
      <c r="P244" s="1">
        <v>44537.198252314818</v>
      </c>
      <c r="Q244">
        <v>31306</v>
      </c>
      <c r="R244">
        <v>458</v>
      </c>
      <c r="S244" t="b">
        <v>0</v>
      </c>
      <c r="T244" t="s">
        <v>88</v>
      </c>
      <c r="U244" t="b">
        <v>0</v>
      </c>
      <c r="V244" t="s">
        <v>222</v>
      </c>
      <c r="W244" s="1">
        <v>44537.195185185185</v>
      </c>
      <c r="X244">
        <v>199</v>
      </c>
      <c r="Y244">
        <v>21</v>
      </c>
      <c r="Z244">
        <v>0</v>
      </c>
      <c r="AA244">
        <v>21</v>
      </c>
      <c r="AB244">
        <v>0</v>
      </c>
      <c r="AC244">
        <v>7</v>
      </c>
      <c r="AD244">
        <v>7</v>
      </c>
      <c r="AE244">
        <v>0</v>
      </c>
      <c r="AF244">
        <v>0</v>
      </c>
      <c r="AG244">
        <v>0</v>
      </c>
      <c r="AH244" t="s">
        <v>95</v>
      </c>
      <c r="AI244" s="1">
        <v>44537.198252314818</v>
      </c>
      <c r="AJ244">
        <v>252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7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>
      <c r="A245" t="s">
        <v>661</v>
      </c>
      <c r="B245" t="s">
        <v>80</v>
      </c>
      <c r="C245" t="s">
        <v>490</v>
      </c>
      <c r="D245" t="s">
        <v>82</v>
      </c>
      <c r="E245" s="2" t="str">
        <f>HYPERLINK("capsilon://?command=openfolder&amp;siteaddress=FAM.docvelocity-na8.net&amp;folderid=FX946B6159-6A8D-2236-4AFC-244FDEEE688F","FX211114925")</f>
        <v>FX211114925</v>
      </c>
      <c r="F245" t="s">
        <v>19</v>
      </c>
      <c r="G245" t="s">
        <v>19</v>
      </c>
      <c r="H245" t="s">
        <v>83</v>
      </c>
      <c r="I245" t="s">
        <v>491</v>
      </c>
      <c r="J245">
        <v>280</v>
      </c>
      <c r="K245" t="s">
        <v>85</v>
      </c>
      <c r="L245" t="s">
        <v>86</v>
      </c>
      <c r="M245" t="s">
        <v>87</v>
      </c>
      <c r="N245">
        <v>2</v>
      </c>
      <c r="O245" s="1">
        <v>44531.518333333333</v>
      </c>
      <c r="P245" s="1">
        <v>44531.568969907406</v>
      </c>
      <c r="Q245">
        <v>2021</v>
      </c>
      <c r="R245">
        <v>2354</v>
      </c>
      <c r="S245" t="b">
        <v>0</v>
      </c>
      <c r="T245" t="s">
        <v>88</v>
      </c>
      <c r="U245" t="b">
        <v>1</v>
      </c>
      <c r="V245" t="s">
        <v>155</v>
      </c>
      <c r="W245" s="1">
        <v>44531.530740740738</v>
      </c>
      <c r="X245">
        <v>561</v>
      </c>
      <c r="Y245">
        <v>183</v>
      </c>
      <c r="Z245">
        <v>0</v>
      </c>
      <c r="AA245">
        <v>183</v>
      </c>
      <c r="AB245">
        <v>0</v>
      </c>
      <c r="AC245">
        <v>52</v>
      </c>
      <c r="AD245">
        <v>97</v>
      </c>
      <c r="AE245">
        <v>0</v>
      </c>
      <c r="AF245">
        <v>0</v>
      </c>
      <c r="AG245">
        <v>0</v>
      </c>
      <c r="AH245" t="s">
        <v>109</v>
      </c>
      <c r="AI245" s="1">
        <v>44531.568969907406</v>
      </c>
      <c r="AJ245">
        <v>1783</v>
      </c>
      <c r="AK245">
        <v>3</v>
      </c>
      <c r="AL245">
        <v>0</v>
      </c>
      <c r="AM245">
        <v>3</v>
      </c>
      <c r="AN245">
        <v>0</v>
      </c>
      <c r="AO245">
        <v>3</v>
      </c>
      <c r="AP245">
        <v>94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>
      <c r="A246" t="s">
        <v>662</v>
      </c>
      <c r="B246" t="s">
        <v>80</v>
      </c>
      <c r="C246" t="s">
        <v>663</v>
      </c>
      <c r="D246" t="s">
        <v>82</v>
      </c>
      <c r="E246" s="2" t="str">
        <f>HYPERLINK("capsilon://?command=openfolder&amp;siteaddress=FAM.docvelocity-na8.net&amp;folderid=FX12F72663-FDB5-F0F2-6885-86452D8F4012","FX21124956")</f>
        <v>FX21124956</v>
      </c>
      <c r="F246" t="s">
        <v>19</v>
      </c>
      <c r="G246" t="s">
        <v>19</v>
      </c>
      <c r="H246" t="s">
        <v>83</v>
      </c>
      <c r="I246" t="s">
        <v>664</v>
      </c>
      <c r="J246">
        <v>148</v>
      </c>
      <c r="K246" t="s">
        <v>85</v>
      </c>
      <c r="L246" t="s">
        <v>86</v>
      </c>
      <c r="M246" t="s">
        <v>87</v>
      </c>
      <c r="N246">
        <v>1</v>
      </c>
      <c r="O246" s="1">
        <v>44536.843252314815</v>
      </c>
      <c r="P246" s="1">
        <v>44537.288865740738</v>
      </c>
      <c r="Q246">
        <v>36741</v>
      </c>
      <c r="R246">
        <v>1760</v>
      </c>
      <c r="S246" t="b">
        <v>0</v>
      </c>
      <c r="T246" t="s">
        <v>88</v>
      </c>
      <c r="U246" t="b">
        <v>0</v>
      </c>
      <c r="V246" t="s">
        <v>144</v>
      </c>
      <c r="W246" s="1">
        <v>44537.288865740738</v>
      </c>
      <c r="X246">
        <v>248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148</v>
      </c>
      <c r="AE246">
        <v>0</v>
      </c>
      <c r="AF246">
        <v>0</v>
      </c>
      <c r="AG246">
        <v>6</v>
      </c>
      <c r="AH246" t="s">
        <v>88</v>
      </c>
      <c r="AI246" t="s">
        <v>88</v>
      </c>
      <c r="AJ246" t="s">
        <v>88</v>
      </c>
      <c r="AK246" t="s">
        <v>88</v>
      </c>
      <c r="AL246" t="s">
        <v>88</v>
      </c>
      <c r="AM246" t="s">
        <v>88</v>
      </c>
      <c r="AN246" t="s">
        <v>88</v>
      </c>
      <c r="AO246" t="s">
        <v>88</v>
      </c>
      <c r="AP246" t="s">
        <v>88</v>
      </c>
      <c r="AQ246" t="s">
        <v>88</v>
      </c>
      <c r="AR246" t="s">
        <v>88</v>
      </c>
      <c r="AS246" t="s">
        <v>88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>
      <c r="A247" t="s">
        <v>665</v>
      </c>
      <c r="B247" t="s">
        <v>80</v>
      </c>
      <c r="C247" t="s">
        <v>666</v>
      </c>
      <c r="D247" t="s">
        <v>82</v>
      </c>
      <c r="E247" s="2" t="str">
        <f>HYPERLINK("capsilon://?command=openfolder&amp;siteaddress=FAM.docvelocity-na8.net&amp;folderid=FX0A0F8DA6-81BB-6E44-1D70-38FCFD050EB0","FX211114542")</f>
        <v>FX211114542</v>
      </c>
      <c r="F247" t="s">
        <v>19</v>
      </c>
      <c r="G247" t="s">
        <v>19</v>
      </c>
      <c r="H247" t="s">
        <v>83</v>
      </c>
      <c r="I247" t="s">
        <v>667</v>
      </c>
      <c r="J247">
        <v>32</v>
      </c>
      <c r="K247" t="s">
        <v>85</v>
      </c>
      <c r="L247" t="s">
        <v>86</v>
      </c>
      <c r="M247" t="s">
        <v>87</v>
      </c>
      <c r="N247">
        <v>2</v>
      </c>
      <c r="O247" s="1">
        <v>44536.891053240739</v>
      </c>
      <c r="P247" s="1">
        <v>44537.197696759256</v>
      </c>
      <c r="Q247">
        <v>26334</v>
      </c>
      <c r="R247">
        <v>160</v>
      </c>
      <c r="S247" t="b">
        <v>0</v>
      </c>
      <c r="T247" t="s">
        <v>88</v>
      </c>
      <c r="U247" t="b">
        <v>0</v>
      </c>
      <c r="V247" t="s">
        <v>222</v>
      </c>
      <c r="W247" s="1">
        <v>44537.196342592593</v>
      </c>
      <c r="X247">
        <v>69</v>
      </c>
      <c r="Y247">
        <v>0</v>
      </c>
      <c r="Z247">
        <v>0</v>
      </c>
      <c r="AA247">
        <v>0</v>
      </c>
      <c r="AB247">
        <v>27</v>
      </c>
      <c r="AC247">
        <v>0</v>
      </c>
      <c r="AD247">
        <v>32</v>
      </c>
      <c r="AE247">
        <v>0</v>
      </c>
      <c r="AF247">
        <v>0</v>
      </c>
      <c r="AG247">
        <v>0</v>
      </c>
      <c r="AH247" t="s">
        <v>100</v>
      </c>
      <c r="AI247" s="1">
        <v>44537.197696759256</v>
      </c>
      <c r="AJ247">
        <v>91</v>
      </c>
      <c r="AK247">
        <v>0</v>
      </c>
      <c r="AL247">
        <v>0</v>
      </c>
      <c r="AM247">
        <v>0</v>
      </c>
      <c r="AN247">
        <v>27</v>
      </c>
      <c r="AO247">
        <v>0</v>
      </c>
      <c r="AP247">
        <v>32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>
      <c r="A248" t="s">
        <v>668</v>
      </c>
      <c r="B248" t="s">
        <v>80</v>
      </c>
      <c r="C248" t="s">
        <v>669</v>
      </c>
      <c r="D248" t="s">
        <v>82</v>
      </c>
      <c r="E248" s="2" t="str">
        <f>HYPERLINK("capsilon://?command=openfolder&amp;siteaddress=FAM.docvelocity-na8.net&amp;folderid=FXB2C13608-687F-AD2A-93F0-122416A4BE74","FX211114929")</f>
        <v>FX211114929</v>
      </c>
      <c r="F248" t="s">
        <v>19</v>
      </c>
      <c r="G248" t="s">
        <v>19</v>
      </c>
      <c r="H248" t="s">
        <v>83</v>
      </c>
      <c r="I248" t="s">
        <v>670</v>
      </c>
      <c r="J248">
        <v>164</v>
      </c>
      <c r="K248" t="s">
        <v>85</v>
      </c>
      <c r="L248" t="s">
        <v>86</v>
      </c>
      <c r="M248" t="s">
        <v>87</v>
      </c>
      <c r="N248">
        <v>1</v>
      </c>
      <c r="O248" s="1">
        <v>44536.909282407411</v>
      </c>
      <c r="P248" s="1">
        <v>44537.293090277781</v>
      </c>
      <c r="Q248">
        <v>32652</v>
      </c>
      <c r="R248">
        <v>509</v>
      </c>
      <c r="S248" t="b">
        <v>0</v>
      </c>
      <c r="T248" t="s">
        <v>88</v>
      </c>
      <c r="U248" t="b">
        <v>0</v>
      </c>
      <c r="V248" t="s">
        <v>144</v>
      </c>
      <c r="W248" s="1">
        <v>44537.293090277781</v>
      </c>
      <c r="X248">
        <v>364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164</v>
      </c>
      <c r="AE248">
        <v>0</v>
      </c>
      <c r="AF248">
        <v>0</v>
      </c>
      <c r="AG248">
        <v>6</v>
      </c>
      <c r="AH248" t="s">
        <v>88</v>
      </c>
      <c r="AI248" t="s">
        <v>88</v>
      </c>
      <c r="AJ248" t="s">
        <v>88</v>
      </c>
      <c r="AK248" t="s">
        <v>88</v>
      </c>
      <c r="AL248" t="s">
        <v>88</v>
      </c>
      <c r="AM248" t="s">
        <v>88</v>
      </c>
      <c r="AN248" t="s">
        <v>88</v>
      </c>
      <c r="AO248" t="s">
        <v>88</v>
      </c>
      <c r="AP248" t="s">
        <v>88</v>
      </c>
      <c r="AQ248" t="s">
        <v>88</v>
      </c>
      <c r="AR248" t="s">
        <v>88</v>
      </c>
      <c r="AS248" t="s">
        <v>88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>
      <c r="A249" t="s">
        <v>671</v>
      </c>
      <c r="B249" t="s">
        <v>80</v>
      </c>
      <c r="C249" t="s">
        <v>672</v>
      </c>
      <c r="D249" t="s">
        <v>82</v>
      </c>
      <c r="E249" s="2" t="str">
        <f>HYPERLINK("capsilon://?command=openfolder&amp;siteaddress=FAM.docvelocity-na8.net&amp;folderid=FX5B48A63A-2DC9-6AD0-F3D9-773798DB392B","FX2112398")</f>
        <v>FX2112398</v>
      </c>
      <c r="F249" t="s">
        <v>19</v>
      </c>
      <c r="G249" t="s">
        <v>19</v>
      </c>
      <c r="H249" t="s">
        <v>83</v>
      </c>
      <c r="I249" t="s">
        <v>673</v>
      </c>
      <c r="J249">
        <v>28</v>
      </c>
      <c r="K249" t="s">
        <v>85</v>
      </c>
      <c r="L249" t="s">
        <v>86</v>
      </c>
      <c r="M249" t="s">
        <v>87</v>
      </c>
      <c r="N249">
        <v>2</v>
      </c>
      <c r="O249" s="1">
        <v>44536.916203703702</v>
      </c>
      <c r="P249" s="1">
        <v>44537.209374999999</v>
      </c>
      <c r="Q249">
        <v>24237</v>
      </c>
      <c r="R249">
        <v>1093</v>
      </c>
      <c r="S249" t="b">
        <v>0</v>
      </c>
      <c r="T249" t="s">
        <v>88</v>
      </c>
      <c r="U249" t="b">
        <v>0</v>
      </c>
      <c r="V249" t="s">
        <v>222</v>
      </c>
      <c r="W249" s="1">
        <v>44537.202002314814</v>
      </c>
      <c r="X249">
        <v>464</v>
      </c>
      <c r="Y249">
        <v>21</v>
      </c>
      <c r="Z249">
        <v>0</v>
      </c>
      <c r="AA249">
        <v>21</v>
      </c>
      <c r="AB249">
        <v>0</v>
      </c>
      <c r="AC249">
        <v>17</v>
      </c>
      <c r="AD249">
        <v>7</v>
      </c>
      <c r="AE249">
        <v>0</v>
      </c>
      <c r="AF249">
        <v>0</v>
      </c>
      <c r="AG249">
        <v>0</v>
      </c>
      <c r="AH249" t="s">
        <v>94</v>
      </c>
      <c r="AI249" s="1">
        <v>44537.209374999999</v>
      </c>
      <c r="AJ249">
        <v>629</v>
      </c>
      <c r="AK249">
        <v>3</v>
      </c>
      <c r="AL249">
        <v>0</v>
      </c>
      <c r="AM249">
        <v>3</v>
      </c>
      <c r="AN249">
        <v>0</v>
      </c>
      <c r="AO249">
        <v>3</v>
      </c>
      <c r="AP249">
        <v>4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>
      <c r="A250" t="s">
        <v>674</v>
      </c>
      <c r="B250" t="s">
        <v>80</v>
      </c>
      <c r="C250" t="s">
        <v>675</v>
      </c>
      <c r="D250" t="s">
        <v>82</v>
      </c>
      <c r="E250" s="2" t="str">
        <f>HYPERLINK("capsilon://?command=openfolder&amp;siteaddress=FAM.docvelocity-na8.net&amp;folderid=FX3A1C5D89-83D1-2D92-1B2A-EF1B2BCDE5CE","FX21124892")</f>
        <v>FX21124892</v>
      </c>
      <c r="F250" t="s">
        <v>19</v>
      </c>
      <c r="G250" t="s">
        <v>19</v>
      </c>
      <c r="H250" t="s">
        <v>83</v>
      </c>
      <c r="I250" t="s">
        <v>676</v>
      </c>
      <c r="J250">
        <v>287</v>
      </c>
      <c r="K250" t="s">
        <v>85</v>
      </c>
      <c r="L250" t="s">
        <v>86</v>
      </c>
      <c r="M250" t="s">
        <v>87</v>
      </c>
      <c r="N250">
        <v>1</v>
      </c>
      <c r="O250" s="1">
        <v>44536.971435185187</v>
      </c>
      <c r="P250" s="1">
        <v>44537.296018518522</v>
      </c>
      <c r="Q250">
        <v>27681</v>
      </c>
      <c r="R250">
        <v>363</v>
      </c>
      <c r="S250" t="b">
        <v>0</v>
      </c>
      <c r="T250" t="s">
        <v>88</v>
      </c>
      <c r="U250" t="b">
        <v>0</v>
      </c>
      <c r="V250" t="s">
        <v>144</v>
      </c>
      <c r="W250" s="1">
        <v>44537.296018518522</v>
      </c>
      <c r="X250">
        <v>223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287</v>
      </c>
      <c r="AE250">
        <v>251</v>
      </c>
      <c r="AF250">
        <v>0</v>
      </c>
      <c r="AG250">
        <v>10</v>
      </c>
      <c r="AH250" t="s">
        <v>88</v>
      </c>
      <c r="AI250" t="s">
        <v>88</v>
      </c>
      <c r="AJ250" t="s">
        <v>88</v>
      </c>
      <c r="AK250" t="s">
        <v>88</v>
      </c>
      <c r="AL250" t="s">
        <v>88</v>
      </c>
      <c r="AM250" t="s">
        <v>88</v>
      </c>
      <c r="AN250" t="s">
        <v>88</v>
      </c>
      <c r="AO250" t="s">
        <v>88</v>
      </c>
      <c r="AP250" t="s">
        <v>88</v>
      </c>
      <c r="AQ250" t="s">
        <v>88</v>
      </c>
      <c r="AR250" t="s">
        <v>88</v>
      </c>
      <c r="AS250" t="s">
        <v>88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>
      <c r="A251" t="s">
        <v>677</v>
      </c>
      <c r="B251" t="s">
        <v>80</v>
      </c>
      <c r="C251" t="s">
        <v>97</v>
      </c>
      <c r="D251" t="s">
        <v>82</v>
      </c>
      <c r="E251" s="2" t="str">
        <f>HYPERLINK("capsilon://?command=openfolder&amp;siteaddress=FAM.docvelocity-na8.net&amp;folderid=FX243D7599-EBC1-E151-8BF1-CEDF4ABB612B","FX21123297")</f>
        <v>FX21123297</v>
      </c>
      <c r="F251" t="s">
        <v>19</v>
      </c>
      <c r="G251" t="s">
        <v>19</v>
      </c>
      <c r="H251" t="s">
        <v>83</v>
      </c>
      <c r="I251" t="s">
        <v>678</v>
      </c>
      <c r="J251">
        <v>32</v>
      </c>
      <c r="K251" t="s">
        <v>85</v>
      </c>
      <c r="L251" t="s">
        <v>86</v>
      </c>
      <c r="M251" t="s">
        <v>87</v>
      </c>
      <c r="N251">
        <v>1</v>
      </c>
      <c r="O251" s="1">
        <v>44536.977916666663</v>
      </c>
      <c r="P251" s="1">
        <v>44537.297500000001</v>
      </c>
      <c r="Q251">
        <v>27413</v>
      </c>
      <c r="R251">
        <v>199</v>
      </c>
      <c r="S251" t="b">
        <v>0</v>
      </c>
      <c r="T251" t="s">
        <v>88</v>
      </c>
      <c r="U251" t="b">
        <v>0</v>
      </c>
      <c r="V251" t="s">
        <v>144</v>
      </c>
      <c r="W251" s="1">
        <v>44537.297500000001</v>
      </c>
      <c r="X251">
        <v>105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32</v>
      </c>
      <c r="AE251">
        <v>27</v>
      </c>
      <c r="AF251">
        <v>0</v>
      </c>
      <c r="AG251">
        <v>3</v>
      </c>
      <c r="AH251" t="s">
        <v>88</v>
      </c>
      <c r="AI251" t="s">
        <v>88</v>
      </c>
      <c r="AJ251" t="s">
        <v>88</v>
      </c>
      <c r="AK251" t="s">
        <v>88</v>
      </c>
      <c r="AL251" t="s">
        <v>88</v>
      </c>
      <c r="AM251" t="s">
        <v>88</v>
      </c>
      <c r="AN251" t="s">
        <v>88</v>
      </c>
      <c r="AO251" t="s">
        <v>88</v>
      </c>
      <c r="AP251" t="s">
        <v>88</v>
      </c>
      <c r="AQ251" t="s">
        <v>88</v>
      </c>
      <c r="AR251" t="s">
        <v>88</v>
      </c>
      <c r="AS251" t="s">
        <v>88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>
      <c r="A252" t="s">
        <v>679</v>
      </c>
      <c r="B252" t="s">
        <v>80</v>
      </c>
      <c r="C252" t="s">
        <v>515</v>
      </c>
      <c r="D252" t="s">
        <v>82</v>
      </c>
      <c r="E252" s="2" t="str">
        <f>HYPERLINK("capsilon://?command=openfolder&amp;siteaddress=FAM.docvelocity-na8.net&amp;folderid=FX80D4DAD0-7171-A066-E80C-010909C4666A","FX21118335")</f>
        <v>FX21118335</v>
      </c>
      <c r="F252" t="s">
        <v>19</v>
      </c>
      <c r="G252" t="s">
        <v>19</v>
      </c>
      <c r="H252" t="s">
        <v>83</v>
      </c>
      <c r="I252" t="s">
        <v>680</v>
      </c>
      <c r="J252">
        <v>38</v>
      </c>
      <c r="K252" t="s">
        <v>85</v>
      </c>
      <c r="L252" t="s">
        <v>86</v>
      </c>
      <c r="M252" t="s">
        <v>87</v>
      </c>
      <c r="N252">
        <v>2</v>
      </c>
      <c r="O252" s="1">
        <v>44536.995717592596</v>
      </c>
      <c r="P252" s="1">
        <v>44537.210972222223</v>
      </c>
      <c r="Q252">
        <v>17849</v>
      </c>
      <c r="R252">
        <v>749</v>
      </c>
      <c r="S252" t="b">
        <v>0</v>
      </c>
      <c r="T252" t="s">
        <v>88</v>
      </c>
      <c r="U252" t="b">
        <v>0</v>
      </c>
      <c r="V252" t="s">
        <v>99</v>
      </c>
      <c r="W252" s="1">
        <v>44537.207962962966</v>
      </c>
      <c r="X252">
        <v>500</v>
      </c>
      <c r="Y252">
        <v>37</v>
      </c>
      <c r="Z252">
        <v>0</v>
      </c>
      <c r="AA252">
        <v>37</v>
      </c>
      <c r="AB252">
        <v>0</v>
      </c>
      <c r="AC252">
        <v>26</v>
      </c>
      <c r="AD252">
        <v>1</v>
      </c>
      <c r="AE252">
        <v>0</v>
      </c>
      <c r="AF252">
        <v>0</v>
      </c>
      <c r="AG252">
        <v>0</v>
      </c>
      <c r="AH252" t="s">
        <v>95</v>
      </c>
      <c r="AI252" s="1">
        <v>44537.210972222223</v>
      </c>
      <c r="AJ252">
        <v>249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>
      <c r="A253" t="s">
        <v>681</v>
      </c>
      <c r="B253" t="s">
        <v>80</v>
      </c>
      <c r="C253" t="s">
        <v>682</v>
      </c>
      <c r="D253" t="s">
        <v>82</v>
      </c>
      <c r="E253" s="2" t="str">
        <f>HYPERLINK("capsilon://?command=openfolder&amp;siteaddress=FAM.docvelocity-na8.net&amp;folderid=FXD736E691-B685-EB60-1DDE-3BD0903AE242","FX211114983")</f>
        <v>FX211114983</v>
      </c>
      <c r="F253" t="s">
        <v>19</v>
      </c>
      <c r="G253" t="s">
        <v>19</v>
      </c>
      <c r="H253" t="s">
        <v>83</v>
      </c>
      <c r="I253" t="s">
        <v>683</v>
      </c>
      <c r="J253">
        <v>32</v>
      </c>
      <c r="K253" t="s">
        <v>85</v>
      </c>
      <c r="L253" t="s">
        <v>86</v>
      </c>
      <c r="M253" t="s">
        <v>87</v>
      </c>
      <c r="N253">
        <v>2</v>
      </c>
      <c r="O253" s="1">
        <v>44537.035405092596</v>
      </c>
      <c r="P253" s="1">
        <v>44537.210625</v>
      </c>
      <c r="Q253">
        <v>14515</v>
      </c>
      <c r="R253">
        <v>624</v>
      </c>
      <c r="S253" t="b">
        <v>0</v>
      </c>
      <c r="T253" t="s">
        <v>88</v>
      </c>
      <c r="U253" t="b">
        <v>0</v>
      </c>
      <c r="V253" t="s">
        <v>222</v>
      </c>
      <c r="W253" s="1">
        <v>44537.207569444443</v>
      </c>
      <c r="X253">
        <v>426</v>
      </c>
      <c r="Y253">
        <v>36</v>
      </c>
      <c r="Z253">
        <v>0</v>
      </c>
      <c r="AA253">
        <v>36</v>
      </c>
      <c r="AB253">
        <v>0</v>
      </c>
      <c r="AC253">
        <v>21</v>
      </c>
      <c r="AD253">
        <v>-4</v>
      </c>
      <c r="AE253">
        <v>0</v>
      </c>
      <c r="AF253">
        <v>0</v>
      </c>
      <c r="AG253">
        <v>0</v>
      </c>
      <c r="AH253" t="s">
        <v>265</v>
      </c>
      <c r="AI253" s="1">
        <v>44537.210625</v>
      </c>
      <c r="AJ253">
        <v>198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-4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>
      <c r="A254" t="s">
        <v>684</v>
      </c>
      <c r="B254" t="s">
        <v>80</v>
      </c>
      <c r="C254" t="s">
        <v>685</v>
      </c>
      <c r="D254" t="s">
        <v>82</v>
      </c>
      <c r="E254" s="2" t="str">
        <f>HYPERLINK("capsilon://?command=openfolder&amp;siteaddress=FAM.docvelocity-na8.net&amp;folderid=FX364B2797-0E42-0227-8063-1BBD9FB50FC4","FX21124641")</f>
        <v>FX21124641</v>
      </c>
      <c r="F254" t="s">
        <v>19</v>
      </c>
      <c r="G254" t="s">
        <v>19</v>
      </c>
      <c r="H254" t="s">
        <v>83</v>
      </c>
      <c r="I254" t="s">
        <v>686</v>
      </c>
      <c r="J254">
        <v>192</v>
      </c>
      <c r="K254" t="s">
        <v>85</v>
      </c>
      <c r="L254" t="s">
        <v>86</v>
      </c>
      <c r="M254" t="s">
        <v>87</v>
      </c>
      <c r="N254">
        <v>1</v>
      </c>
      <c r="O254" s="1">
        <v>44537.035486111112</v>
      </c>
      <c r="P254" s="1">
        <v>44537.301782407405</v>
      </c>
      <c r="Q254">
        <v>22426</v>
      </c>
      <c r="R254">
        <v>582</v>
      </c>
      <c r="S254" t="b">
        <v>0</v>
      </c>
      <c r="T254" t="s">
        <v>88</v>
      </c>
      <c r="U254" t="b">
        <v>0</v>
      </c>
      <c r="V254" t="s">
        <v>144</v>
      </c>
      <c r="W254" s="1">
        <v>44537.301782407405</v>
      </c>
      <c r="X254">
        <v>369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192</v>
      </c>
      <c r="AE254">
        <v>168</v>
      </c>
      <c r="AF254">
        <v>0</v>
      </c>
      <c r="AG254">
        <v>8</v>
      </c>
      <c r="AH254" t="s">
        <v>88</v>
      </c>
      <c r="AI254" t="s">
        <v>88</v>
      </c>
      <c r="AJ254" t="s">
        <v>88</v>
      </c>
      <c r="AK254" t="s">
        <v>88</v>
      </c>
      <c r="AL254" t="s">
        <v>88</v>
      </c>
      <c r="AM254" t="s">
        <v>88</v>
      </c>
      <c r="AN254" t="s">
        <v>88</v>
      </c>
      <c r="AO254" t="s">
        <v>88</v>
      </c>
      <c r="AP254" t="s">
        <v>88</v>
      </c>
      <c r="AQ254" t="s">
        <v>88</v>
      </c>
      <c r="AR254" t="s">
        <v>88</v>
      </c>
      <c r="AS254" t="s">
        <v>88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>
      <c r="A255" t="s">
        <v>687</v>
      </c>
      <c r="B255" t="s">
        <v>80</v>
      </c>
      <c r="C255" t="s">
        <v>682</v>
      </c>
      <c r="D255" t="s">
        <v>82</v>
      </c>
      <c r="E255" s="2" t="str">
        <f>HYPERLINK("capsilon://?command=openfolder&amp;siteaddress=FAM.docvelocity-na8.net&amp;folderid=FXD736E691-B685-EB60-1DDE-3BD0903AE242","FX211114983")</f>
        <v>FX211114983</v>
      </c>
      <c r="F255" t="s">
        <v>19</v>
      </c>
      <c r="G255" t="s">
        <v>19</v>
      </c>
      <c r="H255" t="s">
        <v>83</v>
      </c>
      <c r="I255" t="s">
        <v>688</v>
      </c>
      <c r="J255">
        <v>32</v>
      </c>
      <c r="K255" t="s">
        <v>85</v>
      </c>
      <c r="L255" t="s">
        <v>86</v>
      </c>
      <c r="M255" t="s">
        <v>87</v>
      </c>
      <c r="N255">
        <v>2</v>
      </c>
      <c r="O255" s="1">
        <v>44537.036423611113</v>
      </c>
      <c r="P255" s="1">
        <v>44537.226574074077</v>
      </c>
      <c r="Q255">
        <v>15700</v>
      </c>
      <c r="R255">
        <v>729</v>
      </c>
      <c r="S255" t="b">
        <v>0</v>
      </c>
      <c r="T255" t="s">
        <v>88</v>
      </c>
      <c r="U255" t="b">
        <v>0</v>
      </c>
      <c r="V255" t="s">
        <v>244</v>
      </c>
      <c r="W255" s="1">
        <v>44537.220925925925</v>
      </c>
      <c r="X255">
        <v>371</v>
      </c>
      <c r="Y255">
        <v>36</v>
      </c>
      <c r="Z255">
        <v>0</v>
      </c>
      <c r="AA255">
        <v>36</v>
      </c>
      <c r="AB255">
        <v>0</v>
      </c>
      <c r="AC255">
        <v>19</v>
      </c>
      <c r="AD255">
        <v>-4</v>
      </c>
      <c r="AE255">
        <v>0</v>
      </c>
      <c r="AF255">
        <v>0</v>
      </c>
      <c r="AG255">
        <v>0</v>
      </c>
      <c r="AH255" t="s">
        <v>94</v>
      </c>
      <c r="AI255" s="1">
        <v>44537.226574074077</v>
      </c>
      <c r="AJ255">
        <v>358</v>
      </c>
      <c r="AK255">
        <v>1</v>
      </c>
      <c r="AL255">
        <v>0</v>
      </c>
      <c r="AM255">
        <v>1</v>
      </c>
      <c r="AN255">
        <v>0</v>
      </c>
      <c r="AO255">
        <v>1</v>
      </c>
      <c r="AP255">
        <v>-5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>
      <c r="A256" t="s">
        <v>689</v>
      </c>
      <c r="B256" t="s">
        <v>80</v>
      </c>
      <c r="C256" t="s">
        <v>682</v>
      </c>
      <c r="D256" t="s">
        <v>82</v>
      </c>
      <c r="E256" s="2" t="str">
        <f>HYPERLINK("capsilon://?command=openfolder&amp;siteaddress=FAM.docvelocity-na8.net&amp;folderid=FXD736E691-B685-EB60-1DDE-3BD0903AE242","FX211114983")</f>
        <v>FX211114983</v>
      </c>
      <c r="F256" t="s">
        <v>19</v>
      </c>
      <c r="G256" t="s">
        <v>19</v>
      </c>
      <c r="H256" t="s">
        <v>83</v>
      </c>
      <c r="I256" t="s">
        <v>690</v>
      </c>
      <c r="J256">
        <v>69</v>
      </c>
      <c r="K256" t="s">
        <v>85</v>
      </c>
      <c r="L256" t="s">
        <v>86</v>
      </c>
      <c r="M256" t="s">
        <v>87</v>
      </c>
      <c r="N256">
        <v>2</v>
      </c>
      <c r="O256" s="1">
        <v>44537.036504629628</v>
      </c>
      <c r="P256" s="1">
        <v>44537.229039351849</v>
      </c>
      <c r="Q256">
        <v>15971</v>
      </c>
      <c r="R256">
        <v>664</v>
      </c>
      <c r="S256" t="b">
        <v>0</v>
      </c>
      <c r="T256" t="s">
        <v>88</v>
      </c>
      <c r="U256" t="b">
        <v>0</v>
      </c>
      <c r="V256" t="s">
        <v>244</v>
      </c>
      <c r="W256" s="1">
        <v>44537.225891203707</v>
      </c>
      <c r="X256">
        <v>429</v>
      </c>
      <c r="Y256">
        <v>44</v>
      </c>
      <c r="Z256">
        <v>0</v>
      </c>
      <c r="AA256">
        <v>44</v>
      </c>
      <c r="AB256">
        <v>0</v>
      </c>
      <c r="AC256">
        <v>24</v>
      </c>
      <c r="AD256">
        <v>25</v>
      </c>
      <c r="AE256">
        <v>0</v>
      </c>
      <c r="AF256">
        <v>0</v>
      </c>
      <c r="AG256">
        <v>0</v>
      </c>
      <c r="AH256" t="s">
        <v>95</v>
      </c>
      <c r="AI256" s="1">
        <v>44537.229039351849</v>
      </c>
      <c r="AJ256">
        <v>235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25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>
      <c r="A257" t="s">
        <v>691</v>
      </c>
      <c r="B257" t="s">
        <v>80</v>
      </c>
      <c r="C257" t="s">
        <v>682</v>
      </c>
      <c r="D257" t="s">
        <v>82</v>
      </c>
      <c r="E257" s="2" t="str">
        <f>HYPERLINK("capsilon://?command=openfolder&amp;siteaddress=FAM.docvelocity-na8.net&amp;folderid=FXD736E691-B685-EB60-1DDE-3BD0903AE242","FX211114983")</f>
        <v>FX211114983</v>
      </c>
      <c r="F257" t="s">
        <v>19</v>
      </c>
      <c r="G257" t="s">
        <v>19</v>
      </c>
      <c r="H257" t="s">
        <v>83</v>
      </c>
      <c r="I257" t="s">
        <v>692</v>
      </c>
      <c r="J257">
        <v>28</v>
      </c>
      <c r="K257" t="s">
        <v>85</v>
      </c>
      <c r="L257" t="s">
        <v>86</v>
      </c>
      <c r="M257" t="s">
        <v>87</v>
      </c>
      <c r="N257">
        <v>2</v>
      </c>
      <c r="O257" s="1">
        <v>44537.036782407406</v>
      </c>
      <c r="P257" s="1">
        <v>44537.23133101852</v>
      </c>
      <c r="Q257">
        <v>16488</v>
      </c>
      <c r="R257">
        <v>321</v>
      </c>
      <c r="S257" t="b">
        <v>0</v>
      </c>
      <c r="T257" t="s">
        <v>88</v>
      </c>
      <c r="U257" t="b">
        <v>0</v>
      </c>
      <c r="V257" t="s">
        <v>222</v>
      </c>
      <c r="W257" s="1">
        <v>44537.228912037041</v>
      </c>
      <c r="X257">
        <v>98</v>
      </c>
      <c r="Y257">
        <v>21</v>
      </c>
      <c r="Z257">
        <v>0</v>
      </c>
      <c r="AA257">
        <v>21</v>
      </c>
      <c r="AB257">
        <v>0</v>
      </c>
      <c r="AC257">
        <v>3</v>
      </c>
      <c r="AD257">
        <v>7</v>
      </c>
      <c r="AE257">
        <v>0</v>
      </c>
      <c r="AF257">
        <v>0</v>
      </c>
      <c r="AG257">
        <v>0</v>
      </c>
      <c r="AH257" t="s">
        <v>95</v>
      </c>
      <c r="AI257" s="1">
        <v>44537.23133101852</v>
      </c>
      <c r="AJ257">
        <v>197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6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>
      <c r="A258" t="s">
        <v>693</v>
      </c>
      <c r="B258" t="s">
        <v>80</v>
      </c>
      <c r="C258" t="s">
        <v>682</v>
      </c>
      <c r="D258" t="s">
        <v>82</v>
      </c>
      <c r="E258" s="2" t="str">
        <f>HYPERLINK("capsilon://?command=openfolder&amp;siteaddress=FAM.docvelocity-na8.net&amp;folderid=FXD736E691-B685-EB60-1DDE-3BD0903AE242","FX211114983")</f>
        <v>FX211114983</v>
      </c>
      <c r="F258" t="s">
        <v>19</v>
      </c>
      <c r="G258" t="s">
        <v>19</v>
      </c>
      <c r="H258" t="s">
        <v>83</v>
      </c>
      <c r="I258" t="s">
        <v>694</v>
      </c>
      <c r="J258">
        <v>28</v>
      </c>
      <c r="K258" t="s">
        <v>85</v>
      </c>
      <c r="L258" t="s">
        <v>86</v>
      </c>
      <c r="M258" t="s">
        <v>87</v>
      </c>
      <c r="N258">
        <v>2</v>
      </c>
      <c r="O258" s="1">
        <v>44537.037083333336</v>
      </c>
      <c r="P258" s="1">
        <v>44537.234201388892</v>
      </c>
      <c r="Q258">
        <v>16669</v>
      </c>
      <c r="R258">
        <v>362</v>
      </c>
      <c r="S258" t="b">
        <v>0</v>
      </c>
      <c r="T258" t="s">
        <v>88</v>
      </c>
      <c r="U258" t="b">
        <v>0</v>
      </c>
      <c r="V258" t="s">
        <v>222</v>
      </c>
      <c r="W258" s="1">
        <v>44537.230254629627</v>
      </c>
      <c r="X258">
        <v>115</v>
      </c>
      <c r="Y258">
        <v>21</v>
      </c>
      <c r="Z258">
        <v>0</v>
      </c>
      <c r="AA258">
        <v>21</v>
      </c>
      <c r="AB258">
        <v>0</v>
      </c>
      <c r="AC258">
        <v>4</v>
      </c>
      <c r="AD258">
        <v>7</v>
      </c>
      <c r="AE258">
        <v>0</v>
      </c>
      <c r="AF258">
        <v>0</v>
      </c>
      <c r="AG258">
        <v>0</v>
      </c>
      <c r="AH258" t="s">
        <v>95</v>
      </c>
      <c r="AI258" s="1">
        <v>44537.234201388892</v>
      </c>
      <c r="AJ258">
        <v>247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7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>
      <c r="A259" t="s">
        <v>695</v>
      </c>
      <c r="B259" t="s">
        <v>80</v>
      </c>
      <c r="C259" t="s">
        <v>682</v>
      </c>
      <c r="D259" t="s">
        <v>82</v>
      </c>
      <c r="E259" s="2" t="str">
        <f>HYPERLINK("capsilon://?command=openfolder&amp;siteaddress=FAM.docvelocity-na8.net&amp;folderid=FXD736E691-B685-EB60-1DDE-3BD0903AE242","FX211114983")</f>
        <v>FX211114983</v>
      </c>
      <c r="F259" t="s">
        <v>19</v>
      </c>
      <c r="G259" t="s">
        <v>19</v>
      </c>
      <c r="H259" t="s">
        <v>83</v>
      </c>
      <c r="I259" t="s">
        <v>696</v>
      </c>
      <c r="J259">
        <v>69</v>
      </c>
      <c r="K259" t="s">
        <v>85</v>
      </c>
      <c r="L259" t="s">
        <v>86</v>
      </c>
      <c r="M259" t="s">
        <v>87</v>
      </c>
      <c r="N259">
        <v>2</v>
      </c>
      <c r="O259" s="1">
        <v>44537.037395833337</v>
      </c>
      <c r="P259" s="1">
        <v>44537.239861111113</v>
      </c>
      <c r="Q259">
        <v>16753</v>
      </c>
      <c r="R259">
        <v>740</v>
      </c>
      <c r="S259" t="b">
        <v>0</v>
      </c>
      <c r="T259" t="s">
        <v>88</v>
      </c>
      <c r="U259" t="b">
        <v>0</v>
      </c>
      <c r="V259" t="s">
        <v>222</v>
      </c>
      <c r="W259" s="1">
        <v>44537.233182870368</v>
      </c>
      <c r="X259">
        <v>252</v>
      </c>
      <c r="Y259">
        <v>44</v>
      </c>
      <c r="Z259">
        <v>0</v>
      </c>
      <c r="AA259">
        <v>44</v>
      </c>
      <c r="AB259">
        <v>0</v>
      </c>
      <c r="AC259">
        <v>23</v>
      </c>
      <c r="AD259">
        <v>25</v>
      </c>
      <c r="AE259">
        <v>0</v>
      </c>
      <c r="AF259">
        <v>0</v>
      </c>
      <c r="AG259">
        <v>0</v>
      </c>
      <c r="AH259" t="s">
        <v>95</v>
      </c>
      <c r="AI259" s="1">
        <v>44537.239861111113</v>
      </c>
      <c r="AJ259">
        <v>488</v>
      </c>
      <c r="AK259">
        <v>1</v>
      </c>
      <c r="AL259">
        <v>0</v>
      </c>
      <c r="AM259">
        <v>1</v>
      </c>
      <c r="AN259">
        <v>0</v>
      </c>
      <c r="AO259">
        <v>1</v>
      </c>
      <c r="AP259">
        <v>24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>
      <c r="A260" t="s">
        <v>697</v>
      </c>
      <c r="B260" t="s">
        <v>80</v>
      </c>
      <c r="C260" t="s">
        <v>698</v>
      </c>
      <c r="D260" t="s">
        <v>82</v>
      </c>
      <c r="E260" s="2" t="str">
        <f>HYPERLINK("capsilon://?command=openfolder&amp;siteaddress=FAM.docvelocity-na8.net&amp;folderid=FX0AEC4D54-9BC5-AC9B-C7D1-4DC7370C95A0","FX21125179")</f>
        <v>FX21125179</v>
      </c>
      <c r="F260" t="s">
        <v>19</v>
      </c>
      <c r="G260" t="s">
        <v>19</v>
      </c>
      <c r="H260" t="s">
        <v>83</v>
      </c>
      <c r="I260" t="s">
        <v>699</v>
      </c>
      <c r="J260">
        <v>60</v>
      </c>
      <c r="K260" t="s">
        <v>85</v>
      </c>
      <c r="L260" t="s">
        <v>86</v>
      </c>
      <c r="M260" t="s">
        <v>87</v>
      </c>
      <c r="N260">
        <v>1</v>
      </c>
      <c r="O260" s="1">
        <v>44537.074930555558</v>
      </c>
      <c r="P260" s="1">
        <v>44537.309872685182</v>
      </c>
      <c r="Q260">
        <v>19468</v>
      </c>
      <c r="R260">
        <v>831</v>
      </c>
      <c r="S260" t="b">
        <v>0</v>
      </c>
      <c r="T260" t="s">
        <v>88</v>
      </c>
      <c r="U260" t="b">
        <v>0</v>
      </c>
      <c r="V260" t="s">
        <v>144</v>
      </c>
      <c r="W260" s="1">
        <v>44537.309872685182</v>
      </c>
      <c r="X260">
        <v>656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60</v>
      </c>
      <c r="AE260">
        <v>48</v>
      </c>
      <c r="AF260">
        <v>0</v>
      </c>
      <c r="AG260">
        <v>8</v>
      </c>
      <c r="AH260" t="s">
        <v>88</v>
      </c>
      <c r="AI260" t="s">
        <v>88</v>
      </c>
      <c r="AJ260" t="s">
        <v>88</v>
      </c>
      <c r="AK260" t="s">
        <v>88</v>
      </c>
      <c r="AL260" t="s">
        <v>88</v>
      </c>
      <c r="AM260" t="s">
        <v>88</v>
      </c>
      <c r="AN260" t="s">
        <v>88</v>
      </c>
      <c r="AO260" t="s">
        <v>88</v>
      </c>
      <c r="AP260" t="s">
        <v>88</v>
      </c>
      <c r="AQ260" t="s">
        <v>88</v>
      </c>
      <c r="AR260" t="s">
        <v>88</v>
      </c>
      <c r="AS260" t="s">
        <v>88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>
      <c r="A261" t="s">
        <v>700</v>
      </c>
      <c r="B261" t="s">
        <v>80</v>
      </c>
      <c r="C261" t="s">
        <v>701</v>
      </c>
      <c r="D261" t="s">
        <v>82</v>
      </c>
      <c r="E261" s="2" t="str">
        <f>HYPERLINK("capsilon://?command=openfolder&amp;siteaddress=FAM.docvelocity-na8.net&amp;folderid=FX69149A8F-8ACB-A50C-4DEC-2B88EE066951","FX21125056")</f>
        <v>FX21125056</v>
      </c>
      <c r="F261" t="s">
        <v>19</v>
      </c>
      <c r="G261" t="s">
        <v>19</v>
      </c>
      <c r="H261" t="s">
        <v>83</v>
      </c>
      <c r="I261" t="s">
        <v>702</v>
      </c>
      <c r="J261">
        <v>471</v>
      </c>
      <c r="K261" t="s">
        <v>85</v>
      </c>
      <c r="L261" t="s">
        <v>86</v>
      </c>
      <c r="M261" t="s">
        <v>87</v>
      </c>
      <c r="N261">
        <v>1</v>
      </c>
      <c r="O261" s="1">
        <v>44537.101574074077</v>
      </c>
      <c r="P261" s="1">
        <v>44537.328043981484</v>
      </c>
      <c r="Q261">
        <v>18401</v>
      </c>
      <c r="R261">
        <v>1166</v>
      </c>
      <c r="S261" t="b">
        <v>0</v>
      </c>
      <c r="T261" t="s">
        <v>88</v>
      </c>
      <c r="U261" t="b">
        <v>0</v>
      </c>
      <c r="V261" t="s">
        <v>144</v>
      </c>
      <c r="W261" s="1">
        <v>44537.328043981484</v>
      </c>
      <c r="X261">
        <v>963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471</v>
      </c>
      <c r="AE261">
        <v>405</v>
      </c>
      <c r="AF261">
        <v>0</v>
      </c>
      <c r="AG261">
        <v>16</v>
      </c>
      <c r="AH261" t="s">
        <v>88</v>
      </c>
      <c r="AI261" t="s">
        <v>88</v>
      </c>
      <c r="AJ261" t="s">
        <v>88</v>
      </c>
      <c r="AK261" t="s">
        <v>88</v>
      </c>
      <c r="AL261" t="s">
        <v>88</v>
      </c>
      <c r="AM261" t="s">
        <v>88</v>
      </c>
      <c r="AN261" t="s">
        <v>88</v>
      </c>
      <c r="AO261" t="s">
        <v>88</v>
      </c>
      <c r="AP261" t="s">
        <v>88</v>
      </c>
      <c r="AQ261" t="s">
        <v>88</v>
      </c>
      <c r="AR261" t="s">
        <v>88</v>
      </c>
      <c r="AS261" t="s">
        <v>88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>
      <c r="A262" t="s">
        <v>703</v>
      </c>
      <c r="B262" t="s">
        <v>80</v>
      </c>
      <c r="C262" t="s">
        <v>704</v>
      </c>
      <c r="D262" t="s">
        <v>82</v>
      </c>
      <c r="E262" s="2" t="str">
        <f>HYPERLINK("capsilon://?command=openfolder&amp;siteaddress=FAM.docvelocity-na8.net&amp;folderid=FX3602E23D-8426-0F71-9295-2636ECFB061A","FX21124215")</f>
        <v>FX21124215</v>
      </c>
      <c r="F262" t="s">
        <v>19</v>
      </c>
      <c r="G262" t="s">
        <v>19</v>
      </c>
      <c r="H262" t="s">
        <v>83</v>
      </c>
      <c r="I262" t="s">
        <v>705</v>
      </c>
      <c r="J262">
        <v>126</v>
      </c>
      <c r="K262" t="s">
        <v>85</v>
      </c>
      <c r="L262" t="s">
        <v>86</v>
      </c>
      <c r="M262" t="s">
        <v>87</v>
      </c>
      <c r="N262">
        <v>1</v>
      </c>
      <c r="O262" s="1">
        <v>44537.103750000002</v>
      </c>
      <c r="P262" s="1">
        <v>44537.331979166665</v>
      </c>
      <c r="Q262">
        <v>19259</v>
      </c>
      <c r="R262">
        <v>460</v>
      </c>
      <c r="S262" t="b">
        <v>0</v>
      </c>
      <c r="T262" t="s">
        <v>88</v>
      </c>
      <c r="U262" t="b">
        <v>0</v>
      </c>
      <c r="V262" t="s">
        <v>144</v>
      </c>
      <c r="W262" s="1">
        <v>44537.331979166665</v>
      </c>
      <c r="X262">
        <v>339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126</v>
      </c>
      <c r="AE262">
        <v>100</v>
      </c>
      <c r="AF262">
        <v>0</v>
      </c>
      <c r="AG262">
        <v>5</v>
      </c>
      <c r="AH262" t="s">
        <v>88</v>
      </c>
      <c r="AI262" t="s">
        <v>88</v>
      </c>
      <c r="AJ262" t="s">
        <v>88</v>
      </c>
      <c r="AK262" t="s">
        <v>88</v>
      </c>
      <c r="AL262" t="s">
        <v>88</v>
      </c>
      <c r="AM262" t="s">
        <v>88</v>
      </c>
      <c r="AN262" t="s">
        <v>88</v>
      </c>
      <c r="AO262" t="s">
        <v>88</v>
      </c>
      <c r="AP262" t="s">
        <v>88</v>
      </c>
      <c r="AQ262" t="s">
        <v>88</v>
      </c>
      <c r="AR262" t="s">
        <v>88</v>
      </c>
      <c r="AS262" t="s">
        <v>88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>
      <c r="A263" t="s">
        <v>706</v>
      </c>
      <c r="B263" t="s">
        <v>80</v>
      </c>
      <c r="C263" t="s">
        <v>707</v>
      </c>
      <c r="D263" t="s">
        <v>82</v>
      </c>
      <c r="E263" s="2" t="str">
        <f>HYPERLINK("capsilon://?command=openfolder&amp;siteaddress=FAM.docvelocity-na8.net&amp;folderid=FXD48126CB-F4AA-5B0A-DD17-E5CAEB495930","FX21123302")</f>
        <v>FX21123302</v>
      </c>
      <c r="F263" t="s">
        <v>19</v>
      </c>
      <c r="G263" t="s">
        <v>19</v>
      </c>
      <c r="H263" t="s">
        <v>83</v>
      </c>
      <c r="I263" t="s">
        <v>708</v>
      </c>
      <c r="J263">
        <v>152</v>
      </c>
      <c r="K263" t="s">
        <v>85</v>
      </c>
      <c r="L263" t="s">
        <v>86</v>
      </c>
      <c r="M263" t="s">
        <v>87</v>
      </c>
      <c r="N263">
        <v>1</v>
      </c>
      <c r="O263" s="1">
        <v>44537.103761574072</v>
      </c>
      <c r="P263" s="1">
        <v>44537.335150462961</v>
      </c>
      <c r="Q263">
        <v>19726</v>
      </c>
      <c r="R263">
        <v>266</v>
      </c>
      <c r="S263" t="b">
        <v>0</v>
      </c>
      <c r="T263" t="s">
        <v>88</v>
      </c>
      <c r="U263" t="b">
        <v>0</v>
      </c>
      <c r="V263" t="s">
        <v>144</v>
      </c>
      <c r="W263" s="1">
        <v>44537.335150462961</v>
      </c>
      <c r="X263">
        <v>211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152</v>
      </c>
      <c r="AE263">
        <v>126</v>
      </c>
      <c r="AF263">
        <v>0</v>
      </c>
      <c r="AG263">
        <v>8</v>
      </c>
      <c r="AH263" t="s">
        <v>88</v>
      </c>
      <c r="AI263" t="s">
        <v>88</v>
      </c>
      <c r="AJ263" t="s">
        <v>88</v>
      </c>
      <c r="AK263" t="s">
        <v>88</v>
      </c>
      <c r="AL263" t="s">
        <v>88</v>
      </c>
      <c r="AM263" t="s">
        <v>88</v>
      </c>
      <c r="AN263" t="s">
        <v>88</v>
      </c>
      <c r="AO263" t="s">
        <v>88</v>
      </c>
      <c r="AP263" t="s">
        <v>88</v>
      </c>
      <c r="AQ263" t="s">
        <v>88</v>
      </c>
      <c r="AR263" t="s">
        <v>88</v>
      </c>
      <c r="AS263" t="s">
        <v>88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>
      <c r="A264" t="s">
        <v>709</v>
      </c>
      <c r="B264" t="s">
        <v>80</v>
      </c>
      <c r="C264" t="s">
        <v>563</v>
      </c>
      <c r="D264" t="s">
        <v>82</v>
      </c>
      <c r="E264" s="2" t="str">
        <f>HYPERLINK("capsilon://?command=openfolder&amp;siteaddress=FAM.docvelocity-na8.net&amp;folderid=FX1A84601A-3356-A2F2-EFF8-0EE9E5D2C6B7","FX21123827")</f>
        <v>FX21123827</v>
      </c>
      <c r="F264" t="s">
        <v>19</v>
      </c>
      <c r="G264" t="s">
        <v>19</v>
      </c>
      <c r="H264" t="s">
        <v>83</v>
      </c>
      <c r="I264" t="s">
        <v>564</v>
      </c>
      <c r="J264">
        <v>1120</v>
      </c>
      <c r="K264" t="s">
        <v>85</v>
      </c>
      <c r="L264" t="s">
        <v>86</v>
      </c>
      <c r="M264" t="s">
        <v>87</v>
      </c>
      <c r="N264">
        <v>2</v>
      </c>
      <c r="O264" s="1">
        <v>44537.204085648147</v>
      </c>
      <c r="P264" s="1">
        <v>44537.259641203702</v>
      </c>
      <c r="Q264">
        <v>333</v>
      </c>
      <c r="R264">
        <v>4467</v>
      </c>
      <c r="S264" t="b">
        <v>0</v>
      </c>
      <c r="T264" t="s">
        <v>88</v>
      </c>
      <c r="U264" t="b">
        <v>1</v>
      </c>
      <c r="V264" t="s">
        <v>222</v>
      </c>
      <c r="W264" s="1">
        <v>44537.227500000001</v>
      </c>
      <c r="X264">
        <v>1716</v>
      </c>
      <c r="Y264">
        <v>387</v>
      </c>
      <c r="Z264">
        <v>0</v>
      </c>
      <c r="AA264">
        <v>387</v>
      </c>
      <c r="AB264">
        <v>1122</v>
      </c>
      <c r="AC264">
        <v>150</v>
      </c>
      <c r="AD264">
        <v>733</v>
      </c>
      <c r="AE264">
        <v>0</v>
      </c>
      <c r="AF264">
        <v>0</v>
      </c>
      <c r="AG264">
        <v>0</v>
      </c>
      <c r="AH264" t="s">
        <v>94</v>
      </c>
      <c r="AI264" s="1">
        <v>44537.259641203702</v>
      </c>
      <c r="AJ264">
        <v>2738</v>
      </c>
      <c r="AK264">
        <v>0</v>
      </c>
      <c r="AL264">
        <v>0</v>
      </c>
      <c r="AM264">
        <v>0</v>
      </c>
      <c r="AN264">
        <v>561</v>
      </c>
      <c r="AO264">
        <v>0</v>
      </c>
      <c r="AP264">
        <v>733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>
      <c r="A265" t="s">
        <v>710</v>
      </c>
      <c r="B265" t="s">
        <v>80</v>
      </c>
      <c r="C265" t="s">
        <v>590</v>
      </c>
      <c r="D265" t="s">
        <v>82</v>
      </c>
      <c r="E265" s="2" t="str">
        <f>HYPERLINK("capsilon://?command=openfolder&amp;siteaddress=FAM.docvelocity-na8.net&amp;folderid=FX7B5D72A9-A606-0EEA-C1CB-7827BA4CA386","FX21124245")</f>
        <v>FX21124245</v>
      </c>
      <c r="F265" t="s">
        <v>19</v>
      </c>
      <c r="G265" t="s">
        <v>19</v>
      </c>
      <c r="H265" t="s">
        <v>83</v>
      </c>
      <c r="I265" t="s">
        <v>591</v>
      </c>
      <c r="J265">
        <v>237</v>
      </c>
      <c r="K265" t="s">
        <v>85</v>
      </c>
      <c r="L265" t="s">
        <v>86</v>
      </c>
      <c r="M265" t="s">
        <v>87</v>
      </c>
      <c r="N265">
        <v>2</v>
      </c>
      <c r="O265" s="1">
        <v>44537.205706018518</v>
      </c>
      <c r="P265" s="1">
        <v>44537.277488425927</v>
      </c>
      <c r="Q265">
        <v>2331</v>
      </c>
      <c r="R265">
        <v>3871</v>
      </c>
      <c r="S265" t="b">
        <v>0</v>
      </c>
      <c r="T265" t="s">
        <v>88</v>
      </c>
      <c r="U265" t="b">
        <v>1</v>
      </c>
      <c r="V265" t="s">
        <v>99</v>
      </c>
      <c r="W265" s="1">
        <v>44537.234861111108</v>
      </c>
      <c r="X265">
        <v>2323</v>
      </c>
      <c r="Y265">
        <v>194</v>
      </c>
      <c r="Z265">
        <v>0</v>
      </c>
      <c r="AA265">
        <v>194</v>
      </c>
      <c r="AB265">
        <v>0</v>
      </c>
      <c r="AC265">
        <v>110</v>
      </c>
      <c r="AD265">
        <v>43</v>
      </c>
      <c r="AE265">
        <v>0</v>
      </c>
      <c r="AF265">
        <v>0</v>
      </c>
      <c r="AG265">
        <v>0</v>
      </c>
      <c r="AH265" t="s">
        <v>94</v>
      </c>
      <c r="AI265" s="1">
        <v>44537.277488425927</v>
      </c>
      <c r="AJ265">
        <v>1542</v>
      </c>
      <c r="AK265">
        <v>3</v>
      </c>
      <c r="AL265">
        <v>0</v>
      </c>
      <c r="AM265">
        <v>3</v>
      </c>
      <c r="AN265">
        <v>0</v>
      </c>
      <c r="AO265">
        <v>3</v>
      </c>
      <c r="AP265">
        <v>40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>
      <c r="A266" t="s">
        <v>711</v>
      </c>
      <c r="B266" t="s">
        <v>80</v>
      </c>
      <c r="C266" t="s">
        <v>596</v>
      </c>
      <c r="D266" t="s">
        <v>82</v>
      </c>
      <c r="E266" s="2" t="str">
        <f>HYPERLINK("capsilon://?command=openfolder&amp;siteaddress=FAM.docvelocity-na8.net&amp;folderid=FX2A725E9C-7FEA-C8C8-163C-02A607354A3A","FX21123467")</f>
        <v>FX21123467</v>
      </c>
      <c r="F266" t="s">
        <v>19</v>
      </c>
      <c r="G266" t="s">
        <v>19</v>
      </c>
      <c r="H266" t="s">
        <v>83</v>
      </c>
      <c r="I266" t="s">
        <v>597</v>
      </c>
      <c r="J266">
        <v>342</v>
      </c>
      <c r="K266" t="s">
        <v>85</v>
      </c>
      <c r="L266" t="s">
        <v>86</v>
      </c>
      <c r="M266" t="s">
        <v>87</v>
      </c>
      <c r="N266">
        <v>2</v>
      </c>
      <c r="O266" s="1">
        <v>44537.237326388888</v>
      </c>
      <c r="P266" s="1">
        <v>44537.293217592596</v>
      </c>
      <c r="Q266">
        <v>705</v>
      </c>
      <c r="R266">
        <v>4124</v>
      </c>
      <c r="S266" t="b">
        <v>0</v>
      </c>
      <c r="T266" t="s">
        <v>88</v>
      </c>
      <c r="U266" t="b">
        <v>1</v>
      </c>
      <c r="V266" t="s">
        <v>99</v>
      </c>
      <c r="W266" s="1">
        <v>44537.269479166665</v>
      </c>
      <c r="X266">
        <v>2765</v>
      </c>
      <c r="Y266">
        <v>261</v>
      </c>
      <c r="Z266">
        <v>0</v>
      </c>
      <c r="AA266">
        <v>261</v>
      </c>
      <c r="AB266">
        <v>37</v>
      </c>
      <c r="AC266">
        <v>195</v>
      </c>
      <c r="AD266">
        <v>81</v>
      </c>
      <c r="AE266">
        <v>0</v>
      </c>
      <c r="AF266">
        <v>0</v>
      </c>
      <c r="AG266">
        <v>0</v>
      </c>
      <c r="AH266" t="s">
        <v>94</v>
      </c>
      <c r="AI266" s="1">
        <v>44537.293217592596</v>
      </c>
      <c r="AJ266">
        <v>1359</v>
      </c>
      <c r="AK266">
        <v>3</v>
      </c>
      <c r="AL266">
        <v>0</v>
      </c>
      <c r="AM266">
        <v>3</v>
      </c>
      <c r="AN266">
        <v>37</v>
      </c>
      <c r="AO266">
        <v>5</v>
      </c>
      <c r="AP266">
        <v>78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>
      <c r="A267" t="s">
        <v>712</v>
      </c>
      <c r="B267" t="s">
        <v>80</v>
      </c>
      <c r="C267" t="s">
        <v>599</v>
      </c>
      <c r="D267" t="s">
        <v>82</v>
      </c>
      <c r="E267" s="2" t="str">
        <f>HYPERLINK("capsilon://?command=openfolder&amp;siteaddress=FAM.docvelocity-na8.net&amp;folderid=FXEA261949-1655-A09F-F78B-CA4BBEF9AC72","FX2112320")</f>
        <v>FX2112320</v>
      </c>
      <c r="F267" t="s">
        <v>19</v>
      </c>
      <c r="G267" t="s">
        <v>19</v>
      </c>
      <c r="H267" t="s">
        <v>83</v>
      </c>
      <c r="I267" t="s">
        <v>600</v>
      </c>
      <c r="J267">
        <v>548</v>
      </c>
      <c r="K267" t="s">
        <v>85</v>
      </c>
      <c r="L267" t="s">
        <v>86</v>
      </c>
      <c r="M267" t="s">
        <v>87</v>
      </c>
      <c r="N267">
        <v>2</v>
      </c>
      <c r="O267" s="1">
        <v>44537.240624999999</v>
      </c>
      <c r="P267" s="1">
        <v>44537.318287037036</v>
      </c>
      <c r="Q267">
        <v>2563</v>
      </c>
      <c r="R267">
        <v>4147</v>
      </c>
      <c r="S267" t="b">
        <v>0</v>
      </c>
      <c r="T267" t="s">
        <v>88</v>
      </c>
      <c r="U267" t="b">
        <v>1</v>
      </c>
      <c r="V267" t="s">
        <v>89</v>
      </c>
      <c r="W267" s="1">
        <v>44537.286643518521</v>
      </c>
      <c r="X267">
        <v>1953</v>
      </c>
      <c r="Y267">
        <v>371</v>
      </c>
      <c r="Z267">
        <v>0</v>
      </c>
      <c r="AA267">
        <v>371</v>
      </c>
      <c r="AB267">
        <v>0</v>
      </c>
      <c r="AC267">
        <v>113</v>
      </c>
      <c r="AD267">
        <v>177</v>
      </c>
      <c r="AE267">
        <v>0</v>
      </c>
      <c r="AF267">
        <v>0</v>
      </c>
      <c r="AG267">
        <v>0</v>
      </c>
      <c r="AH267" t="s">
        <v>95</v>
      </c>
      <c r="AI267" s="1">
        <v>44537.318287037036</v>
      </c>
      <c r="AJ267">
        <v>2119</v>
      </c>
      <c r="AK267">
        <v>2</v>
      </c>
      <c r="AL267">
        <v>0</v>
      </c>
      <c r="AM267">
        <v>2</v>
      </c>
      <c r="AN267">
        <v>0</v>
      </c>
      <c r="AO267">
        <v>2</v>
      </c>
      <c r="AP267">
        <v>175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>
      <c r="A268" t="s">
        <v>713</v>
      </c>
      <c r="B268" t="s">
        <v>80</v>
      </c>
      <c r="C268" t="s">
        <v>602</v>
      </c>
      <c r="D268" t="s">
        <v>82</v>
      </c>
      <c r="E268" s="2" t="str">
        <f>HYPERLINK("capsilon://?command=openfolder&amp;siteaddress=FAM.docvelocity-na8.net&amp;folderid=FXC18BFD83-61DC-F1F0-3F37-6266981AA891","FX211114242")</f>
        <v>FX211114242</v>
      </c>
      <c r="F268" t="s">
        <v>19</v>
      </c>
      <c r="G268" t="s">
        <v>19</v>
      </c>
      <c r="H268" t="s">
        <v>83</v>
      </c>
      <c r="I268" t="s">
        <v>603</v>
      </c>
      <c r="J268">
        <v>289</v>
      </c>
      <c r="K268" t="s">
        <v>85</v>
      </c>
      <c r="L268" t="s">
        <v>86</v>
      </c>
      <c r="M268" t="s">
        <v>87</v>
      </c>
      <c r="N268">
        <v>2</v>
      </c>
      <c r="O268" s="1">
        <v>44537.243541666663</v>
      </c>
      <c r="P268" s="1">
        <v>44537.318738425929</v>
      </c>
      <c r="Q268">
        <v>2778</v>
      </c>
      <c r="R268">
        <v>3719</v>
      </c>
      <c r="S268" t="b">
        <v>0</v>
      </c>
      <c r="T268" t="s">
        <v>88</v>
      </c>
      <c r="U268" t="b">
        <v>1</v>
      </c>
      <c r="V268" t="s">
        <v>99</v>
      </c>
      <c r="W268" s="1">
        <v>44537.292708333334</v>
      </c>
      <c r="X268">
        <v>2006</v>
      </c>
      <c r="Y268">
        <v>244</v>
      </c>
      <c r="Z268">
        <v>0</v>
      </c>
      <c r="AA268">
        <v>244</v>
      </c>
      <c r="AB268">
        <v>0</v>
      </c>
      <c r="AC268">
        <v>173</v>
      </c>
      <c r="AD268">
        <v>45</v>
      </c>
      <c r="AE268">
        <v>0</v>
      </c>
      <c r="AF268">
        <v>0</v>
      </c>
      <c r="AG268">
        <v>0</v>
      </c>
      <c r="AH268" t="s">
        <v>94</v>
      </c>
      <c r="AI268" s="1">
        <v>44537.318738425929</v>
      </c>
      <c r="AJ268">
        <v>1640</v>
      </c>
      <c r="AK268">
        <v>1</v>
      </c>
      <c r="AL268">
        <v>0</v>
      </c>
      <c r="AM268">
        <v>1</v>
      </c>
      <c r="AN268">
        <v>0</v>
      </c>
      <c r="AO268">
        <v>1</v>
      </c>
      <c r="AP268">
        <v>44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>
      <c r="A269" t="s">
        <v>714</v>
      </c>
      <c r="B269" t="s">
        <v>80</v>
      </c>
      <c r="C269" t="s">
        <v>605</v>
      </c>
      <c r="D269" t="s">
        <v>82</v>
      </c>
      <c r="E269" s="2" t="str">
        <f>HYPERLINK("capsilon://?command=openfolder&amp;siteaddress=FAM.docvelocity-na8.net&amp;folderid=FX053548E6-746A-0B6F-CC40-FF0BA7ABD8A9","FX21123939")</f>
        <v>FX21123939</v>
      </c>
      <c r="F269" t="s">
        <v>19</v>
      </c>
      <c r="G269" t="s">
        <v>19</v>
      </c>
      <c r="H269" t="s">
        <v>83</v>
      </c>
      <c r="I269" t="s">
        <v>606</v>
      </c>
      <c r="J269">
        <v>214</v>
      </c>
      <c r="K269" t="s">
        <v>85</v>
      </c>
      <c r="L269" t="s">
        <v>86</v>
      </c>
      <c r="M269" t="s">
        <v>87</v>
      </c>
      <c r="N269">
        <v>2</v>
      </c>
      <c r="O269" s="1">
        <v>44537.245717592596</v>
      </c>
      <c r="P269" s="1">
        <v>44537.310057870367</v>
      </c>
      <c r="Q269">
        <v>3684</v>
      </c>
      <c r="R269">
        <v>1875</v>
      </c>
      <c r="S269" t="b">
        <v>0</v>
      </c>
      <c r="T269" t="s">
        <v>88</v>
      </c>
      <c r="U269" t="b">
        <v>1</v>
      </c>
      <c r="V269" t="s">
        <v>244</v>
      </c>
      <c r="W269" s="1">
        <v>44537.28806712963</v>
      </c>
      <c r="X269">
        <v>1060</v>
      </c>
      <c r="Y269">
        <v>204</v>
      </c>
      <c r="Z269">
        <v>0</v>
      </c>
      <c r="AA269">
        <v>204</v>
      </c>
      <c r="AB269">
        <v>0</v>
      </c>
      <c r="AC269">
        <v>86</v>
      </c>
      <c r="AD269">
        <v>10</v>
      </c>
      <c r="AE269">
        <v>0</v>
      </c>
      <c r="AF269">
        <v>0</v>
      </c>
      <c r="AG269">
        <v>0</v>
      </c>
      <c r="AH269" t="s">
        <v>265</v>
      </c>
      <c r="AI269" s="1">
        <v>44537.310057870367</v>
      </c>
      <c r="AJ269">
        <v>780</v>
      </c>
      <c r="AK269">
        <v>3</v>
      </c>
      <c r="AL269">
        <v>0</v>
      </c>
      <c r="AM269">
        <v>3</v>
      </c>
      <c r="AN269">
        <v>0</v>
      </c>
      <c r="AO269">
        <v>2</v>
      </c>
      <c r="AP269">
        <v>7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>
      <c r="A270" t="s">
        <v>715</v>
      </c>
      <c r="B270" t="s">
        <v>80</v>
      </c>
      <c r="C270" t="s">
        <v>608</v>
      </c>
      <c r="D270" t="s">
        <v>82</v>
      </c>
      <c r="E270" s="2" t="str">
        <f>HYPERLINK("capsilon://?command=openfolder&amp;siteaddress=FAM.docvelocity-na8.net&amp;folderid=FX5435C0A4-74EB-46A6-0322-821892053039","FX211114067")</f>
        <v>FX211114067</v>
      </c>
      <c r="F270" t="s">
        <v>19</v>
      </c>
      <c r="G270" t="s">
        <v>19</v>
      </c>
      <c r="H270" t="s">
        <v>83</v>
      </c>
      <c r="I270" t="s">
        <v>609</v>
      </c>
      <c r="J270">
        <v>102</v>
      </c>
      <c r="K270" t="s">
        <v>85</v>
      </c>
      <c r="L270" t="s">
        <v>86</v>
      </c>
      <c r="M270" t="s">
        <v>87</v>
      </c>
      <c r="N270">
        <v>2</v>
      </c>
      <c r="O270" s="1">
        <v>44537.247604166667</v>
      </c>
      <c r="P270" s="1">
        <v>44537.31832175926</v>
      </c>
      <c r="Q270">
        <v>3927</v>
      </c>
      <c r="R270">
        <v>2183</v>
      </c>
      <c r="S270" t="b">
        <v>0</v>
      </c>
      <c r="T270" t="s">
        <v>88</v>
      </c>
      <c r="U270" t="b">
        <v>1</v>
      </c>
      <c r="V270" t="s">
        <v>244</v>
      </c>
      <c r="W270" s="1">
        <v>44537.304606481484</v>
      </c>
      <c r="X270">
        <v>1428</v>
      </c>
      <c r="Y270">
        <v>164</v>
      </c>
      <c r="Z270">
        <v>0</v>
      </c>
      <c r="AA270">
        <v>164</v>
      </c>
      <c r="AB270">
        <v>0</v>
      </c>
      <c r="AC270">
        <v>122</v>
      </c>
      <c r="AD270">
        <v>-62</v>
      </c>
      <c r="AE270">
        <v>0</v>
      </c>
      <c r="AF270">
        <v>0</v>
      </c>
      <c r="AG270">
        <v>0</v>
      </c>
      <c r="AH270" t="s">
        <v>265</v>
      </c>
      <c r="AI270" s="1">
        <v>44537.31832175926</v>
      </c>
      <c r="AJ270">
        <v>713</v>
      </c>
      <c r="AK270">
        <v>3</v>
      </c>
      <c r="AL270">
        <v>0</v>
      </c>
      <c r="AM270">
        <v>3</v>
      </c>
      <c r="AN270">
        <v>0</v>
      </c>
      <c r="AO270">
        <v>1</v>
      </c>
      <c r="AP270">
        <v>-65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>
      <c r="A271" t="s">
        <v>716</v>
      </c>
      <c r="B271" t="s">
        <v>80</v>
      </c>
      <c r="C271" t="s">
        <v>174</v>
      </c>
      <c r="D271" t="s">
        <v>82</v>
      </c>
      <c r="E271" s="2" t="str">
        <f>HYPERLINK("capsilon://?command=openfolder&amp;siteaddress=FAM.docvelocity-na8.net&amp;folderid=FX759A8681-0396-2F30-6C42-A38B0FC7B831","FX211114320")</f>
        <v>FX211114320</v>
      </c>
      <c r="F271" t="s">
        <v>19</v>
      </c>
      <c r="G271" t="s">
        <v>19</v>
      </c>
      <c r="H271" t="s">
        <v>83</v>
      </c>
      <c r="I271" t="s">
        <v>611</v>
      </c>
      <c r="J271">
        <v>128</v>
      </c>
      <c r="K271" t="s">
        <v>85</v>
      </c>
      <c r="L271" t="s">
        <v>86</v>
      </c>
      <c r="M271" t="s">
        <v>87</v>
      </c>
      <c r="N271">
        <v>2</v>
      </c>
      <c r="O271" s="1">
        <v>44537.25136574074</v>
      </c>
      <c r="P271" s="1">
        <v>44537.336759259262</v>
      </c>
      <c r="Q271">
        <v>3927</v>
      </c>
      <c r="R271">
        <v>3451</v>
      </c>
      <c r="S271" t="b">
        <v>0</v>
      </c>
      <c r="T271" t="s">
        <v>88</v>
      </c>
      <c r="U271" t="b">
        <v>1</v>
      </c>
      <c r="V271" t="s">
        <v>89</v>
      </c>
      <c r="W271" s="1">
        <v>44537.312407407408</v>
      </c>
      <c r="X271">
        <v>1784</v>
      </c>
      <c r="Y271">
        <v>257</v>
      </c>
      <c r="Z271">
        <v>0</v>
      </c>
      <c r="AA271">
        <v>257</v>
      </c>
      <c r="AB271">
        <v>0</v>
      </c>
      <c r="AC271">
        <v>159</v>
      </c>
      <c r="AD271">
        <v>-129</v>
      </c>
      <c r="AE271">
        <v>0</v>
      </c>
      <c r="AF271">
        <v>0</v>
      </c>
      <c r="AG271">
        <v>0</v>
      </c>
      <c r="AH271" t="s">
        <v>95</v>
      </c>
      <c r="AI271" s="1">
        <v>44537.336759259262</v>
      </c>
      <c r="AJ271">
        <v>1595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-129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>
      <c r="A272" t="s">
        <v>717</v>
      </c>
      <c r="B272" t="s">
        <v>80</v>
      </c>
      <c r="C272" t="s">
        <v>622</v>
      </c>
      <c r="D272" t="s">
        <v>82</v>
      </c>
      <c r="E272" s="2" t="str">
        <f>HYPERLINK("capsilon://?command=openfolder&amp;siteaddress=FAM.docvelocity-na8.net&amp;folderid=FXC39586C6-2E49-F85B-5E09-B5C57C08A078","FX211280")</f>
        <v>FX211280</v>
      </c>
      <c r="F272" t="s">
        <v>19</v>
      </c>
      <c r="G272" t="s">
        <v>19</v>
      </c>
      <c r="H272" t="s">
        <v>83</v>
      </c>
      <c r="I272" t="s">
        <v>651</v>
      </c>
      <c r="J272">
        <v>128</v>
      </c>
      <c r="K272" t="s">
        <v>85</v>
      </c>
      <c r="L272" t="s">
        <v>86</v>
      </c>
      <c r="M272" t="s">
        <v>87</v>
      </c>
      <c r="N272">
        <v>2</v>
      </c>
      <c r="O272" s="1">
        <v>44537.256608796299</v>
      </c>
      <c r="P272" s="1">
        <v>44537.378067129626</v>
      </c>
      <c r="Q272">
        <v>4472</v>
      </c>
      <c r="R272">
        <v>6022</v>
      </c>
      <c r="S272" t="b">
        <v>0</v>
      </c>
      <c r="T272" t="s">
        <v>88</v>
      </c>
      <c r="U272" t="b">
        <v>1</v>
      </c>
      <c r="V272" t="s">
        <v>99</v>
      </c>
      <c r="W272" s="1">
        <v>44537.347881944443</v>
      </c>
      <c r="X272">
        <v>3331</v>
      </c>
      <c r="Y272">
        <v>192</v>
      </c>
      <c r="Z272">
        <v>0</v>
      </c>
      <c r="AA272">
        <v>192</v>
      </c>
      <c r="AB272">
        <v>0</v>
      </c>
      <c r="AC272">
        <v>140</v>
      </c>
      <c r="AD272">
        <v>-64</v>
      </c>
      <c r="AE272">
        <v>0</v>
      </c>
      <c r="AF272">
        <v>0</v>
      </c>
      <c r="AG272">
        <v>0</v>
      </c>
      <c r="AH272" t="s">
        <v>100</v>
      </c>
      <c r="AI272" s="1">
        <v>44537.378067129626</v>
      </c>
      <c r="AJ272">
        <v>2522</v>
      </c>
      <c r="AK272">
        <v>6</v>
      </c>
      <c r="AL272">
        <v>0</v>
      </c>
      <c r="AM272">
        <v>6</v>
      </c>
      <c r="AN272">
        <v>0</v>
      </c>
      <c r="AO272">
        <v>6</v>
      </c>
      <c r="AP272">
        <v>-70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>
      <c r="A273" t="s">
        <v>718</v>
      </c>
      <c r="B273" t="s">
        <v>80</v>
      </c>
      <c r="C273" t="s">
        <v>653</v>
      </c>
      <c r="D273" t="s">
        <v>82</v>
      </c>
      <c r="E273" s="2" t="str">
        <f>HYPERLINK("capsilon://?command=openfolder&amp;siteaddress=FAM.docvelocity-na8.net&amp;folderid=FX68E0C80A-A619-A2CE-EB79-FB2F54DB01DE","FX21124129")</f>
        <v>FX21124129</v>
      </c>
      <c r="F273" t="s">
        <v>19</v>
      </c>
      <c r="G273" t="s">
        <v>19</v>
      </c>
      <c r="H273" t="s">
        <v>83</v>
      </c>
      <c r="I273" t="s">
        <v>656</v>
      </c>
      <c r="J273">
        <v>84</v>
      </c>
      <c r="K273" t="s">
        <v>85</v>
      </c>
      <c r="L273" t="s">
        <v>86</v>
      </c>
      <c r="M273" t="s">
        <v>87</v>
      </c>
      <c r="N273">
        <v>2</v>
      </c>
      <c r="O273" s="1">
        <v>44537.259432870371</v>
      </c>
      <c r="P273" s="1">
        <v>44537.346365740741</v>
      </c>
      <c r="Q273">
        <v>5806</v>
      </c>
      <c r="R273">
        <v>1705</v>
      </c>
      <c r="S273" t="b">
        <v>0</v>
      </c>
      <c r="T273" t="s">
        <v>88</v>
      </c>
      <c r="U273" t="b">
        <v>1</v>
      </c>
      <c r="V273" t="s">
        <v>89</v>
      </c>
      <c r="W273" s="1">
        <v>44537.32435185185</v>
      </c>
      <c r="X273">
        <v>824</v>
      </c>
      <c r="Y273">
        <v>63</v>
      </c>
      <c r="Z273">
        <v>0</v>
      </c>
      <c r="AA273">
        <v>63</v>
      </c>
      <c r="AB273">
        <v>0</v>
      </c>
      <c r="AC273">
        <v>23</v>
      </c>
      <c r="AD273">
        <v>21</v>
      </c>
      <c r="AE273">
        <v>0</v>
      </c>
      <c r="AF273">
        <v>0</v>
      </c>
      <c r="AG273">
        <v>0</v>
      </c>
      <c r="AH273" t="s">
        <v>95</v>
      </c>
      <c r="AI273" s="1">
        <v>44537.346365740741</v>
      </c>
      <c r="AJ273">
        <v>829</v>
      </c>
      <c r="AK273">
        <v>3</v>
      </c>
      <c r="AL273">
        <v>0</v>
      </c>
      <c r="AM273">
        <v>3</v>
      </c>
      <c r="AN273">
        <v>0</v>
      </c>
      <c r="AO273">
        <v>3</v>
      </c>
      <c r="AP273">
        <v>18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>
      <c r="A274" t="s">
        <v>719</v>
      </c>
      <c r="B274" t="s">
        <v>80</v>
      </c>
      <c r="C274" t="s">
        <v>663</v>
      </c>
      <c r="D274" t="s">
        <v>82</v>
      </c>
      <c r="E274" s="2" t="str">
        <f>HYPERLINK("capsilon://?command=openfolder&amp;siteaddress=FAM.docvelocity-na8.net&amp;folderid=FX12F72663-FDB5-F0F2-6885-86452D8F4012","FX21124956")</f>
        <v>FX21124956</v>
      </c>
      <c r="F274" t="s">
        <v>19</v>
      </c>
      <c r="G274" t="s">
        <v>19</v>
      </c>
      <c r="H274" t="s">
        <v>83</v>
      </c>
      <c r="I274" t="s">
        <v>664</v>
      </c>
      <c r="J274">
        <v>228</v>
      </c>
      <c r="K274" t="s">
        <v>85</v>
      </c>
      <c r="L274" t="s">
        <v>86</v>
      </c>
      <c r="M274" t="s">
        <v>87</v>
      </c>
      <c r="N274">
        <v>2</v>
      </c>
      <c r="O274" s="1">
        <v>44537.290046296293</v>
      </c>
      <c r="P274" s="1">
        <v>44537.364189814813</v>
      </c>
      <c r="Q274">
        <v>3304</v>
      </c>
      <c r="R274">
        <v>3102</v>
      </c>
      <c r="S274" t="b">
        <v>0</v>
      </c>
      <c r="T274" t="s">
        <v>88</v>
      </c>
      <c r="U274" t="b">
        <v>1</v>
      </c>
      <c r="V274" t="s">
        <v>244</v>
      </c>
      <c r="W274" s="1">
        <v>44537.335162037038</v>
      </c>
      <c r="X274">
        <v>1612</v>
      </c>
      <c r="Y274">
        <v>231</v>
      </c>
      <c r="Z274">
        <v>0</v>
      </c>
      <c r="AA274">
        <v>231</v>
      </c>
      <c r="AB274">
        <v>0</v>
      </c>
      <c r="AC274">
        <v>97</v>
      </c>
      <c r="AD274">
        <v>-3</v>
      </c>
      <c r="AE274">
        <v>0</v>
      </c>
      <c r="AF274">
        <v>0</v>
      </c>
      <c r="AG274">
        <v>0</v>
      </c>
      <c r="AH274" t="s">
        <v>95</v>
      </c>
      <c r="AI274" s="1">
        <v>44537.364189814813</v>
      </c>
      <c r="AJ274">
        <v>1307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-4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>
      <c r="A275" t="s">
        <v>720</v>
      </c>
      <c r="B275" t="s">
        <v>80</v>
      </c>
      <c r="C275" t="s">
        <v>669</v>
      </c>
      <c r="D275" t="s">
        <v>82</v>
      </c>
      <c r="E275" s="2" t="str">
        <f>HYPERLINK("capsilon://?command=openfolder&amp;siteaddress=FAM.docvelocity-na8.net&amp;folderid=FXB2C13608-687F-AD2A-93F0-122416A4BE74","FX211114929")</f>
        <v>FX211114929</v>
      </c>
      <c r="F275" t="s">
        <v>19</v>
      </c>
      <c r="G275" t="s">
        <v>19</v>
      </c>
      <c r="H275" t="s">
        <v>83</v>
      </c>
      <c r="I275" t="s">
        <v>670</v>
      </c>
      <c r="J275">
        <v>317</v>
      </c>
      <c r="K275" t="s">
        <v>85</v>
      </c>
      <c r="L275" t="s">
        <v>86</v>
      </c>
      <c r="M275" t="s">
        <v>87</v>
      </c>
      <c r="N275">
        <v>2</v>
      </c>
      <c r="O275" s="1">
        <v>44537.294374999998</v>
      </c>
      <c r="P275" s="1">
        <v>44537.40834490741</v>
      </c>
      <c r="Q275">
        <v>4798</v>
      </c>
      <c r="R275">
        <v>5049</v>
      </c>
      <c r="S275" t="b">
        <v>0</v>
      </c>
      <c r="T275" t="s">
        <v>88</v>
      </c>
      <c r="U275" t="b">
        <v>1</v>
      </c>
      <c r="V275" t="s">
        <v>244</v>
      </c>
      <c r="W275" s="1">
        <v>44537.378958333335</v>
      </c>
      <c r="X275">
        <v>3781</v>
      </c>
      <c r="Y275">
        <v>202</v>
      </c>
      <c r="Z275">
        <v>0</v>
      </c>
      <c r="AA275">
        <v>202</v>
      </c>
      <c r="AB275">
        <v>0</v>
      </c>
      <c r="AC275">
        <v>141</v>
      </c>
      <c r="AD275">
        <v>115</v>
      </c>
      <c r="AE275">
        <v>0</v>
      </c>
      <c r="AF275">
        <v>0</v>
      </c>
      <c r="AG275">
        <v>0</v>
      </c>
      <c r="AH275" t="s">
        <v>95</v>
      </c>
      <c r="AI275" s="1">
        <v>44537.40834490741</v>
      </c>
      <c r="AJ275">
        <v>1225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115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>
      <c r="A276" t="s">
        <v>721</v>
      </c>
      <c r="B276" t="s">
        <v>80</v>
      </c>
      <c r="C276" t="s">
        <v>675</v>
      </c>
      <c r="D276" t="s">
        <v>82</v>
      </c>
      <c r="E276" s="2" t="str">
        <f>HYPERLINK("capsilon://?command=openfolder&amp;siteaddress=FAM.docvelocity-na8.net&amp;folderid=FX3A1C5D89-83D1-2D92-1B2A-EF1B2BCDE5CE","FX21124892")</f>
        <v>FX21124892</v>
      </c>
      <c r="F276" t="s">
        <v>19</v>
      </c>
      <c r="G276" t="s">
        <v>19</v>
      </c>
      <c r="H276" t="s">
        <v>83</v>
      </c>
      <c r="I276" t="s">
        <v>676</v>
      </c>
      <c r="J276">
        <v>518</v>
      </c>
      <c r="K276" t="s">
        <v>85</v>
      </c>
      <c r="L276" t="s">
        <v>86</v>
      </c>
      <c r="M276" t="s">
        <v>87</v>
      </c>
      <c r="N276">
        <v>2</v>
      </c>
      <c r="O276" s="1">
        <v>44537.297905092593</v>
      </c>
      <c r="P276" s="1">
        <v>44537.457557870373</v>
      </c>
      <c r="Q276">
        <v>6175</v>
      </c>
      <c r="R276">
        <v>7619</v>
      </c>
      <c r="S276" t="b">
        <v>0</v>
      </c>
      <c r="T276" t="s">
        <v>88</v>
      </c>
      <c r="U276" t="b">
        <v>1</v>
      </c>
      <c r="V276" t="s">
        <v>162</v>
      </c>
      <c r="W276" s="1">
        <v>44537.386469907404</v>
      </c>
      <c r="X276">
        <v>3505</v>
      </c>
      <c r="Y276">
        <v>424</v>
      </c>
      <c r="Z276">
        <v>0</v>
      </c>
      <c r="AA276">
        <v>424</v>
      </c>
      <c r="AB276">
        <v>0</v>
      </c>
      <c r="AC276">
        <v>115</v>
      </c>
      <c r="AD276">
        <v>94</v>
      </c>
      <c r="AE276">
        <v>0</v>
      </c>
      <c r="AF276">
        <v>0</v>
      </c>
      <c r="AG276">
        <v>0</v>
      </c>
      <c r="AH276" t="s">
        <v>100</v>
      </c>
      <c r="AI276" s="1">
        <v>44537.457557870373</v>
      </c>
      <c r="AJ276">
        <v>4051</v>
      </c>
      <c r="AK276">
        <v>12</v>
      </c>
      <c r="AL276">
        <v>0</v>
      </c>
      <c r="AM276">
        <v>12</v>
      </c>
      <c r="AN276">
        <v>0</v>
      </c>
      <c r="AO276">
        <v>12</v>
      </c>
      <c r="AP276">
        <v>82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>
      <c r="A277" t="s">
        <v>722</v>
      </c>
      <c r="B277" t="s">
        <v>80</v>
      </c>
      <c r="C277" t="s">
        <v>97</v>
      </c>
      <c r="D277" t="s">
        <v>82</v>
      </c>
      <c r="E277" s="2" t="str">
        <f>HYPERLINK("capsilon://?command=openfolder&amp;siteaddress=FAM.docvelocity-na8.net&amp;folderid=FX243D7599-EBC1-E151-8BF1-CEDF4ABB612B","FX21123297")</f>
        <v>FX21123297</v>
      </c>
      <c r="F277" t="s">
        <v>19</v>
      </c>
      <c r="G277" t="s">
        <v>19</v>
      </c>
      <c r="H277" t="s">
        <v>83</v>
      </c>
      <c r="I277" t="s">
        <v>678</v>
      </c>
      <c r="J277">
        <v>96</v>
      </c>
      <c r="K277" t="s">
        <v>85</v>
      </c>
      <c r="L277" t="s">
        <v>86</v>
      </c>
      <c r="M277" t="s">
        <v>87</v>
      </c>
      <c r="N277">
        <v>2</v>
      </c>
      <c r="O277" s="1">
        <v>44537.298796296294</v>
      </c>
      <c r="P277" s="1">
        <v>44537.452569444446</v>
      </c>
      <c r="Q277">
        <v>7777</v>
      </c>
      <c r="R277">
        <v>5509</v>
      </c>
      <c r="S277" t="b">
        <v>0</v>
      </c>
      <c r="T277" t="s">
        <v>88</v>
      </c>
      <c r="U277" t="b">
        <v>1</v>
      </c>
      <c r="V277" t="s">
        <v>99</v>
      </c>
      <c r="W277" s="1">
        <v>44537.411064814813</v>
      </c>
      <c r="X277">
        <v>2507</v>
      </c>
      <c r="Y277">
        <v>108</v>
      </c>
      <c r="Z277">
        <v>0</v>
      </c>
      <c r="AA277">
        <v>108</v>
      </c>
      <c r="AB277">
        <v>27</v>
      </c>
      <c r="AC277">
        <v>81</v>
      </c>
      <c r="AD277">
        <v>-12</v>
      </c>
      <c r="AE277">
        <v>0</v>
      </c>
      <c r="AF277">
        <v>0</v>
      </c>
      <c r="AG277">
        <v>0</v>
      </c>
      <c r="AH277" t="s">
        <v>265</v>
      </c>
      <c r="AI277" s="1">
        <v>44537.452569444446</v>
      </c>
      <c r="AJ277">
        <v>66</v>
      </c>
      <c r="AK277">
        <v>2</v>
      </c>
      <c r="AL277">
        <v>0</v>
      </c>
      <c r="AM277">
        <v>2</v>
      </c>
      <c r="AN277">
        <v>0</v>
      </c>
      <c r="AO277">
        <v>0</v>
      </c>
      <c r="AP277">
        <v>-14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>
      <c r="A278" t="s">
        <v>723</v>
      </c>
      <c r="B278" t="s">
        <v>80</v>
      </c>
      <c r="C278" t="s">
        <v>685</v>
      </c>
      <c r="D278" t="s">
        <v>82</v>
      </c>
      <c r="E278" s="2" t="str">
        <f>HYPERLINK("capsilon://?command=openfolder&amp;siteaddress=FAM.docvelocity-na8.net&amp;folderid=FX364B2797-0E42-0227-8063-1BBD9FB50FC4","FX21124641")</f>
        <v>FX21124641</v>
      </c>
      <c r="F278" t="s">
        <v>19</v>
      </c>
      <c r="G278" t="s">
        <v>19</v>
      </c>
      <c r="H278" t="s">
        <v>83</v>
      </c>
      <c r="I278" t="s">
        <v>686</v>
      </c>
      <c r="J278">
        <v>304</v>
      </c>
      <c r="K278" t="s">
        <v>85</v>
      </c>
      <c r="L278" t="s">
        <v>86</v>
      </c>
      <c r="M278" t="s">
        <v>87</v>
      </c>
      <c r="N278">
        <v>2</v>
      </c>
      <c r="O278" s="1">
        <v>44537.303148148145</v>
      </c>
      <c r="P278" s="1">
        <v>44537.443055555559</v>
      </c>
      <c r="Q278">
        <v>8338</v>
      </c>
      <c r="R278">
        <v>3750</v>
      </c>
      <c r="S278" t="b">
        <v>0</v>
      </c>
      <c r="T278" t="s">
        <v>88</v>
      </c>
      <c r="U278" t="b">
        <v>1</v>
      </c>
      <c r="V278" t="s">
        <v>244</v>
      </c>
      <c r="W278" s="1">
        <v>44537.421678240738</v>
      </c>
      <c r="X278">
        <v>2229</v>
      </c>
      <c r="Y278">
        <v>132</v>
      </c>
      <c r="Z278">
        <v>0</v>
      </c>
      <c r="AA278">
        <v>132</v>
      </c>
      <c r="AB278">
        <v>126</v>
      </c>
      <c r="AC278">
        <v>46</v>
      </c>
      <c r="AD278">
        <v>172</v>
      </c>
      <c r="AE278">
        <v>0</v>
      </c>
      <c r="AF278">
        <v>0</v>
      </c>
      <c r="AG278">
        <v>0</v>
      </c>
      <c r="AH278" t="s">
        <v>95</v>
      </c>
      <c r="AI278" s="1">
        <v>44537.443055555559</v>
      </c>
      <c r="AJ278">
        <v>1486</v>
      </c>
      <c r="AK278">
        <v>0</v>
      </c>
      <c r="AL278">
        <v>0</v>
      </c>
      <c r="AM278">
        <v>0</v>
      </c>
      <c r="AN278">
        <v>126</v>
      </c>
      <c r="AO278">
        <v>0</v>
      </c>
      <c r="AP278">
        <v>172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>
      <c r="A279" t="s">
        <v>724</v>
      </c>
      <c r="B279" t="s">
        <v>80</v>
      </c>
      <c r="C279" t="s">
        <v>698</v>
      </c>
      <c r="D279" t="s">
        <v>82</v>
      </c>
      <c r="E279" s="2" t="str">
        <f>HYPERLINK("capsilon://?command=openfolder&amp;siteaddress=FAM.docvelocity-na8.net&amp;folderid=FX0AEC4D54-9BC5-AC9B-C7D1-4DC7370C95A0","FX21125179")</f>
        <v>FX21125179</v>
      </c>
      <c r="F279" t="s">
        <v>19</v>
      </c>
      <c r="G279" t="s">
        <v>19</v>
      </c>
      <c r="H279" t="s">
        <v>83</v>
      </c>
      <c r="I279" t="s">
        <v>699</v>
      </c>
      <c r="J279">
        <v>240</v>
      </c>
      <c r="K279" t="s">
        <v>85</v>
      </c>
      <c r="L279" t="s">
        <v>86</v>
      </c>
      <c r="M279" t="s">
        <v>87</v>
      </c>
      <c r="N279">
        <v>2</v>
      </c>
      <c r="O279" s="1">
        <v>44537.311273148145</v>
      </c>
      <c r="P279" s="1">
        <v>44537.458287037036</v>
      </c>
      <c r="Q279">
        <v>9646</v>
      </c>
      <c r="R279">
        <v>3056</v>
      </c>
      <c r="S279" t="b">
        <v>0</v>
      </c>
      <c r="T279" t="s">
        <v>88</v>
      </c>
      <c r="U279" t="b">
        <v>1</v>
      </c>
      <c r="V279" t="s">
        <v>244</v>
      </c>
      <c r="W279" s="1">
        <v>44537.438483796293</v>
      </c>
      <c r="X279">
        <v>1450</v>
      </c>
      <c r="Y279">
        <v>142</v>
      </c>
      <c r="Z279">
        <v>0</v>
      </c>
      <c r="AA279">
        <v>142</v>
      </c>
      <c r="AB279">
        <v>150</v>
      </c>
      <c r="AC279">
        <v>119</v>
      </c>
      <c r="AD279">
        <v>98</v>
      </c>
      <c r="AE279">
        <v>0</v>
      </c>
      <c r="AF279">
        <v>0</v>
      </c>
      <c r="AG279">
        <v>0</v>
      </c>
      <c r="AH279" t="s">
        <v>95</v>
      </c>
      <c r="AI279" s="1">
        <v>44537.458287037036</v>
      </c>
      <c r="AJ279">
        <v>1315</v>
      </c>
      <c r="AK279">
        <v>1</v>
      </c>
      <c r="AL279">
        <v>0</v>
      </c>
      <c r="AM279">
        <v>1</v>
      </c>
      <c r="AN279">
        <v>75</v>
      </c>
      <c r="AO279">
        <v>2</v>
      </c>
      <c r="AP279">
        <v>97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>
      <c r="A280" t="s">
        <v>725</v>
      </c>
      <c r="B280" t="s">
        <v>80</v>
      </c>
      <c r="C280" t="s">
        <v>701</v>
      </c>
      <c r="D280" t="s">
        <v>82</v>
      </c>
      <c r="E280" s="2" t="str">
        <f>HYPERLINK("capsilon://?command=openfolder&amp;siteaddress=FAM.docvelocity-na8.net&amp;folderid=FX69149A8F-8ACB-A50C-4DEC-2B88EE066951","FX21125056")</f>
        <v>FX21125056</v>
      </c>
      <c r="F280" t="s">
        <v>19</v>
      </c>
      <c r="G280" t="s">
        <v>19</v>
      </c>
      <c r="H280" t="s">
        <v>83</v>
      </c>
      <c r="I280" t="s">
        <v>702</v>
      </c>
      <c r="J280">
        <v>691</v>
      </c>
      <c r="K280" t="s">
        <v>85</v>
      </c>
      <c r="L280" t="s">
        <v>86</v>
      </c>
      <c r="M280" t="s">
        <v>87</v>
      </c>
      <c r="N280">
        <v>2</v>
      </c>
      <c r="O280" s="1">
        <v>44537.329884259256</v>
      </c>
      <c r="P280" s="1">
        <v>44537.558171296296</v>
      </c>
      <c r="Q280">
        <v>10962</v>
      </c>
      <c r="R280">
        <v>8762</v>
      </c>
      <c r="S280" t="b">
        <v>0</v>
      </c>
      <c r="T280" t="s">
        <v>88</v>
      </c>
      <c r="U280" t="b">
        <v>1</v>
      </c>
      <c r="V280" t="s">
        <v>162</v>
      </c>
      <c r="W280" s="1">
        <v>44537.500740740739</v>
      </c>
      <c r="X280">
        <v>4025</v>
      </c>
      <c r="Y280">
        <v>592</v>
      </c>
      <c r="Z280">
        <v>0</v>
      </c>
      <c r="AA280">
        <v>592</v>
      </c>
      <c r="AB280">
        <v>0</v>
      </c>
      <c r="AC280">
        <v>304</v>
      </c>
      <c r="AD280">
        <v>99</v>
      </c>
      <c r="AE280">
        <v>0</v>
      </c>
      <c r="AF280">
        <v>0</v>
      </c>
      <c r="AG280">
        <v>0</v>
      </c>
      <c r="AH280" t="s">
        <v>167</v>
      </c>
      <c r="AI280" s="1">
        <v>44537.558171296296</v>
      </c>
      <c r="AJ280">
        <v>4595</v>
      </c>
      <c r="AK280">
        <v>6</v>
      </c>
      <c r="AL280">
        <v>0</v>
      </c>
      <c r="AM280">
        <v>6</v>
      </c>
      <c r="AN280">
        <v>0</v>
      </c>
      <c r="AO280">
        <v>6</v>
      </c>
      <c r="AP280">
        <v>93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>
      <c r="A281" t="s">
        <v>726</v>
      </c>
      <c r="B281" t="s">
        <v>80</v>
      </c>
      <c r="C281" t="s">
        <v>704</v>
      </c>
      <c r="D281" t="s">
        <v>82</v>
      </c>
      <c r="E281" s="2" t="str">
        <f>HYPERLINK("capsilon://?command=openfolder&amp;siteaddress=FAM.docvelocity-na8.net&amp;folderid=FX3602E23D-8426-0F71-9295-2636ECFB061A","FX21124215")</f>
        <v>FX21124215</v>
      </c>
      <c r="F281" t="s">
        <v>19</v>
      </c>
      <c r="G281" t="s">
        <v>19</v>
      </c>
      <c r="H281" t="s">
        <v>83</v>
      </c>
      <c r="I281" t="s">
        <v>705</v>
      </c>
      <c r="J281">
        <v>190</v>
      </c>
      <c r="K281" t="s">
        <v>85</v>
      </c>
      <c r="L281" t="s">
        <v>86</v>
      </c>
      <c r="M281" t="s">
        <v>87</v>
      </c>
      <c r="N281">
        <v>2</v>
      </c>
      <c r="O281" s="1">
        <v>44537.332905092589</v>
      </c>
      <c r="P281" s="1">
        <v>44537.505312499998</v>
      </c>
      <c r="Q281">
        <v>12097</v>
      </c>
      <c r="R281">
        <v>2799</v>
      </c>
      <c r="S281" t="b">
        <v>0</v>
      </c>
      <c r="T281" t="s">
        <v>88</v>
      </c>
      <c r="U281" t="b">
        <v>1</v>
      </c>
      <c r="V281" t="s">
        <v>151</v>
      </c>
      <c r="W281" s="1">
        <v>44537.475231481483</v>
      </c>
      <c r="X281">
        <v>1179</v>
      </c>
      <c r="Y281">
        <v>172</v>
      </c>
      <c r="Z281">
        <v>0</v>
      </c>
      <c r="AA281">
        <v>172</v>
      </c>
      <c r="AB281">
        <v>0</v>
      </c>
      <c r="AC281">
        <v>91</v>
      </c>
      <c r="AD281">
        <v>18</v>
      </c>
      <c r="AE281">
        <v>0</v>
      </c>
      <c r="AF281">
        <v>0</v>
      </c>
      <c r="AG281">
        <v>0</v>
      </c>
      <c r="AH281" t="s">
        <v>95</v>
      </c>
      <c r="AI281" s="1">
        <v>44537.505312499998</v>
      </c>
      <c r="AJ281">
        <v>1146</v>
      </c>
      <c r="AK281">
        <v>10</v>
      </c>
      <c r="AL281">
        <v>0</v>
      </c>
      <c r="AM281">
        <v>10</v>
      </c>
      <c r="AN281">
        <v>0</v>
      </c>
      <c r="AO281">
        <v>10</v>
      </c>
      <c r="AP281">
        <v>8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>
      <c r="A282" t="s">
        <v>727</v>
      </c>
      <c r="B282" t="s">
        <v>80</v>
      </c>
      <c r="C282" t="s">
        <v>707</v>
      </c>
      <c r="D282" t="s">
        <v>82</v>
      </c>
      <c r="E282" s="2" t="str">
        <f>HYPERLINK("capsilon://?command=openfolder&amp;siteaddress=FAM.docvelocity-na8.net&amp;folderid=FXD48126CB-F4AA-5B0A-DD17-E5CAEB495930","FX21123302")</f>
        <v>FX21123302</v>
      </c>
      <c r="F282" t="s">
        <v>19</v>
      </c>
      <c r="G282" t="s">
        <v>19</v>
      </c>
      <c r="H282" t="s">
        <v>83</v>
      </c>
      <c r="I282" t="s">
        <v>708</v>
      </c>
      <c r="J282">
        <v>388</v>
      </c>
      <c r="K282" t="s">
        <v>85</v>
      </c>
      <c r="L282" t="s">
        <v>86</v>
      </c>
      <c r="M282" t="s">
        <v>87</v>
      </c>
      <c r="N282">
        <v>2</v>
      </c>
      <c r="O282" s="1">
        <v>44537.336504629631</v>
      </c>
      <c r="P282" s="1">
        <v>44537.391631944447</v>
      </c>
      <c r="Q282">
        <v>2690</v>
      </c>
      <c r="R282">
        <v>2073</v>
      </c>
      <c r="S282" t="b">
        <v>0</v>
      </c>
      <c r="T282" t="s">
        <v>88</v>
      </c>
      <c r="U282" t="b">
        <v>1</v>
      </c>
      <c r="V282" t="s">
        <v>144</v>
      </c>
      <c r="W282" s="1">
        <v>44537.374837962961</v>
      </c>
      <c r="X282">
        <v>656</v>
      </c>
      <c r="Y282">
        <v>246</v>
      </c>
      <c r="Z282">
        <v>0</v>
      </c>
      <c r="AA282">
        <v>246</v>
      </c>
      <c r="AB282">
        <v>47</v>
      </c>
      <c r="AC282">
        <v>77</v>
      </c>
      <c r="AD282">
        <v>142</v>
      </c>
      <c r="AE282">
        <v>0</v>
      </c>
      <c r="AF282">
        <v>0</v>
      </c>
      <c r="AG282">
        <v>0</v>
      </c>
      <c r="AH282" t="s">
        <v>94</v>
      </c>
      <c r="AI282" s="1">
        <v>44537.391631944447</v>
      </c>
      <c r="AJ282">
        <v>1417</v>
      </c>
      <c r="AK282">
        <v>0</v>
      </c>
      <c r="AL282">
        <v>0</v>
      </c>
      <c r="AM282">
        <v>0</v>
      </c>
      <c r="AN282">
        <v>47</v>
      </c>
      <c r="AO282">
        <v>0</v>
      </c>
      <c r="AP282">
        <v>142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>
      <c r="A283" t="s">
        <v>728</v>
      </c>
      <c r="B283" t="s">
        <v>80</v>
      </c>
      <c r="C283" t="s">
        <v>160</v>
      </c>
      <c r="D283" t="s">
        <v>82</v>
      </c>
      <c r="E283" s="2" t="str">
        <f>HYPERLINK("capsilon://?command=openfolder&amp;siteaddress=FAM.docvelocity-na8.net&amp;folderid=FXCBC13D51-DA69-D6AC-3BF2-563B9844C95A","FX211114604")</f>
        <v>FX211114604</v>
      </c>
      <c r="F283" t="s">
        <v>19</v>
      </c>
      <c r="G283" t="s">
        <v>19</v>
      </c>
      <c r="H283" t="s">
        <v>83</v>
      </c>
      <c r="I283" t="s">
        <v>729</v>
      </c>
      <c r="J283">
        <v>30</v>
      </c>
      <c r="K283" t="s">
        <v>85</v>
      </c>
      <c r="L283" t="s">
        <v>86</v>
      </c>
      <c r="M283" t="s">
        <v>87</v>
      </c>
      <c r="N283">
        <v>2</v>
      </c>
      <c r="O283" s="1">
        <v>44537.388888888891</v>
      </c>
      <c r="P283" s="1">
        <v>44537.454293981478</v>
      </c>
      <c r="Q283">
        <v>5422</v>
      </c>
      <c r="R283">
        <v>229</v>
      </c>
      <c r="S283" t="b">
        <v>0</v>
      </c>
      <c r="T283" t="s">
        <v>88</v>
      </c>
      <c r="U283" t="b">
        <v>0</v>
      </c>
      <c r="V283" t="s">
        <v>144</v>
      </c>
      <c r="W283" s="1">
        <v>44537.414247685185</v>
      </c>
      <c r="X283">
        <v>81</v>
      </c>
      <c r="Y283">
        <v>9</v>
      </c>
      <c r="Z283">
        <v>0</v>
      </c>
      <c r="AA283">
        <v>9</v>
      </c>
      <c r="AB283">
        <v>0</v>
      </c>
      <c r="AC283">
        <v>4</v>
      </c>
      <c r="AD283">
        <v>21</v>
      </c>
      <c r="AE283">
        <v>0</v>
      </c>
      <c r="AF283">
        <v>0</v>
      </c>
      <c r="AG283">
        <v>0</v>
      </c>
      <c r="AH283" t="s">
        <v>265</v>
      </c>
      <c r="AI283" s="1">
        <v>44537.454293981478</v>
      </c>
      <c r="AJ283">
        <v>148</v>
      </c>
      <c r="AK283">
        <v>2</v>
      </c>
      <c r="AL283">
        <v>0</v>
      </c>
      <c r="AM283">
        <v>2</v>
      </c>
      <c r="AN283">
        <v>0</v>
      </c>
      <c r="AO283">
        <v>0</v>
      </c>
      <c r="AP283">
        <v>19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>
      <c r="A284" t="s">
        <v>730</v>
      </c>
      <c r="B284" t="s">
        <v>80</v>
      </c>
      <c r="C284" t="s">
        <v>731</v>
      </c>
      <c r="D284" t="s">
        <v>82</v>
      </c>
      <c r="E284" s="2" t="str">
        <f>HYPERLINK("capsilon://?command=openfolder&amp;siteaddress=FAM.docvelocity-na8.net&amp;folderid=FX7C0CE217-CB9F-CC4F-4CF5-093149A23416","FX21112707")</f>
        <v>FX21112707</v>
      </c>
      <c r="F284" t="s">
        <v>19</v>
      </c>
      <c r="G284" t="s">
        <v>19</v>
      </c>
      <c r="H284" t="s">
        <v>83</v>
      </c>
      <c r="I284" t="s">
        <v>732</v>
      </c>
      <c r="J284">
        <v>38</v>
      </c>
      <c r="K284" t="s">
        <v>85</v>
      </c>
      <c r="L284" t="s">
        <v>86</v>
      </c>
      <c r="M284" t="s">
        <v>87</v>
      </c>
      <c r="N284">
        <v>2</v>
      </c>
      <c r="O284" s="1">
        <v>44537.45516203704</v>
      </c>
      <c r="P284" s="1">
        <v>44537.493136574078</v>
      </c>
      <c r="Q284">
        <v>3104</v>
      </c>
      <c r="R284">
        <v>177</v>
      </c>
      <c r="S284" t="b">
        <v>0</v>
      </c>
      <c r="T284" t="s">
        <v>88</v>
      </c>
      <c r="U284" t="b">
        <v>0</v>
      </c>
      <c r="V284" t="s">
        <v>151</v>
      </c>
      <c r="W284" s="1">
        <v>44537.476041666669</v>
      </c>
      <c r="X284">
        <v>69</v>
      </c>
      <c r="Y284">
        <v>0</v>
      </c>
      <c r="Z284">
        <v>0</v>
      </c>
      <c r="AA284">
        <v>0</v>
      </c>
      <c r="AB284">
        <v>37</v>
      </c>
      <c r="AC284">
        <v>0</v>
      </c>
      <c r="AD284">
        <v>38</v>
      </c>
      <c r="AE284">
        <v>0</v>
      </c>
      <c r="AF284">
        <v>0</v>
      </c>
      <c r="AG284">
        <v>0</v>
      </c>
      <c r="AH284" t="s">
        <v>100</v>
      </c>
      <c r="AI284" s="1">
        <v>44537.493136574078</v>
      </c>
      <c r="AJ284">
        <v>88</v>
      </c>
      <c r="AK284">
        <v>0</v>
      </c>
      <c r="AL284">
        <v>0</v>
      </c>
      <c r="AM284">
        <v>0</v>
      </c>
      <c r="AN284">
        <v>37</v>
      </c>
      <c r="AO284">
        <v>0</v>
      </c>
      <c r="AP284">
        <v>38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>
      <c r="A285" t="s">
        <v>733</v>
      </c>
      <c r="B285" t="s">
        <v>80</v>
      </c>
      <c r="C285" t="s">
        <v>734</v>
      </c>
      <c r="D285" t="s">
        <v>82</v>
      </c>
      <c r="E285" s="2" t="str">
        <f>HYPERLINK("capsilon://?command=openfolder&amp;siteaddress=FAM.docvelocity-na8.net&amp;folderid=FX6C7BDC5B-4BB7-7C1E-89E1-CAF3B22B620B","FX21124155")</f>
        <v>FX21124155</v>
      </c>
      <c r="F285" t="s">
        <v>19</v>
      </c>
      <c r="G285" t="s">
        <v>19</v>
      </c>
      <c r="H285" t="s">
        <v>83</v>
      </c>
      <c r="I285" t="s">
        <v>735</v>
      </c>
      <c r="J285">
        <v>60</v>
      </c>
      <c r="K285" t="s">
        <v>85</v>
      </c>
      <c r="L285" t="s">
        <v>86</v>
      </c>
      <c r="M285" t="s">
        <v>87</v>
      </c>
      <c r="N285">
        <v>1</v>
      </c>
      <c r="O285" s="1">
        <v>44537.460972222223</v>
      </c>
      <c r="P285" s="1">
        <v>44537.50099537037</v>
      </c>
      <c r="Q285">
        <v>2823</v>
      </c>
      <c r="R285">
        <v>635</v>
      </c>
      <c r="S285" t="b">
        <v>0</v>
      </c>
      <c r="T285" t="s">
        <v>88</v>
      </c>
      <c r="U285" t="b">
        <v>0</v>
      </c>
      <c r="V285" t="s">
        <v>155</v>
      </c>
      <c r="W285" s="1">
        <v>44537.50099537037</v>
      </c>
      <c r="X285">
        <v>566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60</v>
      </c>
      <c r="AE285">
        <v>48</v>
      </c>
      <c r="AF285">
        <v>0</v>
      </c>
      <c r="AG285">
        <v>4</v>
      </c>
      <c r="AH285" t="s">
        <v>88</v>
      </c>
      <c r="AI285" t="s">
        <v>88</v>
      </c>
      <c r="AJ285" t="s">
        <v>88</v>
      </c>
      <c r="AK285" t="s">
        <v>88</v>
      </c>
      <c r="AL285" t="s">
        <v>88</v>
      </c>
      <c r="AM285" t="s">
        <v>88</v>
      </c>
      <c r="AN285" t="s">
        <v>88</v>
      </c>
      <c r="AO285" t="s">
        <v>88</v>
      </c>
      <c r="AP285" t="s">
        <v>88</v>
      </c>
      <c r="AQ285" t="s">
        <v>88</v>
      </c>
      <c r="AR285" t="s">
        <v>88</v>
      </c>
      <c r="AS285" t="s">
        <v>88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>
      <c r="A286" t="s">
        <v>736</v>
      </c>
      <c r="B286" t="s">
        <v>80</v>
      </c>
      <c r="C286" t="s">
        <v>737</v>
      </c>
      <c r="D286" t="s">
        <v>82</v>
      </c>
      <c r="E286" s="2" t="str">
        <f>HYPERLINK("capsilon://?command=openfolder&amp;siteaddress=FAM.docvelocity-na8.net&amp;folderid=FXE9AAF6FC-51CC-B411-C46A-CC6B50B2B294","FX21123572")</f>
        <v>FX21123572</v>
      </c>
      <c r="F286" t="s">
        <v>19</v>
      </c>
      <c r="G286" t="s">
        <v>19</v>
      </c>
      <c r="H286" t="s">
        <v>83</v>
      </c>
      <c r="I286" t="s">
        <v>738</v>
      </c>
      <c r="J286">
        <v>32</v>
      </c>
      <c r="K286" t="s">
        <v>85</v>
      </c>
      <c r="L286" t="s">
        <v>86</v>
      </c>
      <c r="M286" t="s">
        <v>87</v>
      </c>
      <c r="N286">
        <v>2</v>
      </c>
      <c r="O286" s="1">
        <v>44537.473622685182</v>
      </c>
      <c r="P286" s="1">
        <v>44537.495706018519</v>
      </c>
      <c r="Q286">
        <v>1368</v>
      </c>
      <c r="R286">
        <v>540</v>
      </c>
      <c r="S286" t="b">
        <v>0</v>
      </c>
      <c r="T286" t="s">
        <v>88</v>
      </c>
      <c r="U286" t="b">
        <v>0</v>
      </c>
      <c r="V286" t="s">
        <v>151</v>
      </c>
      <c r="W286" s="1">
        <v>44537.48128472222</v>
      </c>
      <c r="X286">
        <v>289</v>
      </c>
      <c r="Y286">
        <v>66</v>
      </c>
      <c r="Z286">
        <v>0</v>
      </c>
      <c r="AA286">
        <v>66</v>
      </c>
      <c r="AB286">
        <v>0</v>
      </c>
      <c r="AC286">
        <v>41</v>
      </c>
      <c r="AD286">
        <v>-34</v>
      </c>
      <c r="AE286">
        <v>0</v>
      </c>
      <c r="AF286">
        <v>0</v>
      </c>
      <c r="AG286">
        <v>0</v>
      </c>
      <c r="AH286" t="s">
        <v>167</v>
      </c>
      <c r="AI286" s="1">
        <v>44537.495706018519</v>
      </c>
      <c r="AJ286">
        <v>251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-34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>
      <c r="A287" t="s">
        <v>739</v>
      </c>
      <c r="B287" t="s">
        <v>80</v>
      </c>
      <c r="C287" t="s">
        <v>737</v>
      </c>
      <c r="D287" t="s">
        <v>82</v>
      </c>
      <c r="E287" s="2" t="str">
        <f>HYPERLINK("capsilon://?command=openfolder&amp;siteaddress=FAM.docvelocity-na8.net&amp;folderid=FXE9AAF6FC-51CC-B411-C46A-CC6B50B2B294","FX21123572")</f>
        <v>FX21123572</v>
      </c>
      <c r="F287" t="s">
        <v>19</v>
      </c>
      <c r="G287" t="s">
        <v>19</v>
      </c>
      <c r="H287" t="s">
        <v>83</v>
      </c>
      <c r="I287" t="s">
        <v>740</v>
      </c>
      <c r="J287">
        <v>32</v>
      </c>
      <c r="K287" t="s">
        <v>85</v>
      </c>
      <c r="L287" t="s">
        <v>86</v>
      </c>
      <c r="M287" t="s">
        <v>87</v>
      </c>
      <c r="N287">
        <v>2</v>
      </c>
      <c r="O287" s="1">
        <v>44537.474560185183</v>
      </c>
      <c r="P287" s="1">
        <v>44537.498148148145</v>
      </c>
      <c r="Q287">
        <v>1405</v>
      </c>
      <c r="R287">
        <v>633</v>
      </c>
      <c r="S287" t="b">
        <v>0</v>
      </c>
      <c r="T287" t="s">
        <v>88</v>
      </c>
      <c r="U287" t="b">
        <v>0</v>
      </c>
      <c r="V287" t="s">
        <v>151</v>
      </c>
      <c r="W287" s="1">
        <v>44537.483611111114</v>
      </c>
      <c r="X287">
        <v>200</v>
      </c>
      <c r="Y287">
        <v>59</v>
      </c>
      <c r="Z287">
        <v>0</v>
      </c>
      <c r="AA287">
        <v>59</v>
      </c>
      <c r="AB287">
        <v>0</v>
      </c>
      <c r="AC287">
        <v>40</v>
      </c>
      <c r="AD287">
        <v>-27</v>
      </c>
      <c r="AE287">
        <v>0</v>
      </c>
      <c r="AF287">
        <v>0</v>
      </c>
      <c r="AG287">
        <v>0</v>
      </c>
      <c r="AH287" t="s">
        <v>100</v>
      </c>
      <c r="AI287" s="1">
        <v>44537.498148148145</v>
      </c>
      <c r="AJ287">
        <v>433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-27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>
      <c r="A288" t="s">
        <v>741</v>
      </c>
      <c r="B288" t="s">
        <v>80</v>
      </c>
      <c r="C288" t="s">
        <v>737</v>
      </c>
      <c r="D288" t="s">
        <v>82</v>
      </c>
      <c r="E288" s="2" t="str">
        <f>HYPERLINK("capsilon://?command=openfolder&amp;siteaddress=FAM.docvelocity-na8.net&amp;folderid=FXE9AAF6FC-51CC-B411-C46A-CC6B50B2B294","FX21123572")</f>
        <v>FX21123572</v>
      </c>
      <c r="F288" t="s">
        <v>19</v>
      </c>
      <c r="G288" t="s">
        <v>19</v>
      </c>
      <c r="H288" t="s">
        <v>83</v>
      </c>
      <c r="I288" t="s">
        <v>742</v>
      </c>
      <c r="J288">
        <v>32</v>
      </c>
      <c r="K288" t="s">
        <v>85</v>
      </c>
      <c r="L288" t="s">
        <v>86</v>
      </c>
      <c r="M288" t="s">
        <v>87</v>
      </c>
      <c r="N288">
        <v>2</v>
      </c>
      <c r="O288" s="1">
        <v>44537.475439814814</v>
      </c>
      <c r="P288" s="1">
        <v>44537.498449074075</v>
      </c>
      <c r="Q288">
        <v>1037</v>
      </c>
      <c r="R288">
        <v>951</v>
      </c>
      <c r="S288" t="b">
        <v>0</v>
      </c>
      <c r="T288" t="s">
        <v>88</v>
      </c>
      <c r="U288" t="b">
        <v>0</v>
      </c>
      <c r="V288" t="s">
        <v>151</v>
      </c>
      <c r="W288" s="1">
        <v>44537.489560185182</v>
      </c>
      <c r="X288">
        <v>513</v>
      </c>
      <c r="Y288">
        <v>59</v>
      </c>
      <c r="Z288">
        <v>0</v>
      </c>
      <c r="AA288">
        <v>59</v>
      </c>
      <c r="AB288">
        <v>0</v>
      </c>
      <c r="AC288">
        <v>39</v>
      </c>
      <c r="AD288">
        <v>-27</v>
      </c>
      <c r="AE288">
        <v>0</v>
      </c>
      <c r="AF288">
        <v>0</v>
      </c>
      <c r="AG288">
        <v>0</v>
      </c>
      <c r="AH288" t="s">
        <v>94</v>
      </c>
      <c r="AI288" s="1">
        <v>44537.498449074075</v>
      </c>
      <c r="AJ288">
        <v>438</v>
      </c>
      <c r="AK288">
        <v>1</v>
      </c>
      <c r="AL288">
        <v>0</v>
      </c>
      <c r="AM288">
        <v>1</v>
      </c>
      <c r="AN288">
        <v>0</v>
      </c>
      <c r="AO288">
        <v>1</v>
      </c>
      <c r="AP288">
        <v>-28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>
      <c r="A289" t="s">
        <v>743</v>
      </c>
      <c r="B289" t="s">
        <v>80</v>
      </c>
      <c r="C289" t="s">
        <v>737</v>
      </c>
      <c r="D289" t="s">
        <v>82</v>
      </c>
      <c r="E289" s="2" t="str">
        <f>HYPERLINK("capsilon://?command=openfolder&amp;siteaddress=FAM.docvelocity-na8.net&amp;folderid=FXE9AAF6FC-51CC-B411-C46A-CC6B50B2B294","FX21123572")</f>
        <v>FX21123572</v>
      </c>
      <c r="F289" t="s">
        <v>19</v>
      </c>
      <c r="G289" t="s">
        <v>19</v>
      </c>
      <c r="H289" t="s">
        <v>83</v>
      </c>
      <c r="I289" t="s">
        <v>744</v>
      </c>
      <c r="J289">
        <v>94</v>
      </c>
      <c r="K289" t="s">
        <v>85</v>
      </c>
      <c r="L289" t="s">
        <v>86</v>
      </c>
      <c r="M289" t="s">
        <v>87</v>
      </c>
      <c r="N289">
        <v>2</v>
      </c>
      <c r="O289" s="1">
        <v>44537.476863425924</v>
      </c>
      <c r="P289" s="1">
        <v>44537.507268518515</v>
      </c>
      <c r="Q289">
        <v>1161</v>
      </c>
      <c r="R289">
        <v>1466</v>
      </c>
      <c r="S289" t="b">
        <v>0</v>
      </c>
      <c r="T289" t="s">
        <v>88</v>
      </c>
      <c r="U289" t="b">
        <v>0</v>
      </c>
      <c r="V289" t="s">
        <v>151</v>
      </c>
      <c r="W289" s="1">
        <v>44537.493900462963</v>
      </c>
      <c r="X289">
        <v>375</v>
      </c>
      <c r="Y289">
        <v>44</v>
      </c>
      <c r="Z289">
        <v>0</v>
      </c>
      <c r="AA289">
        <v>44</v>
      </c>
      <c r="AB289">
        <v>0</v>
      </c>
      <c r="AC289">
        <v>17</v>
      </c>
      <c r="AD289">
        <v>50</v>
      </c>
      <c r="AE289">
        <v>0</v>
      </c>
      <c r="AF289">
        <v>0</v>
      </c>
      <c r="AG289">
        <v>0</v>
      </c>
      <c r="AH289" t="s">
        <v>104</v>
      </c>
      <c r="AI289" s="1">
        <v>44537.507268518515</v>
      </c>
      <c r="AJ289">
        <v>1091</v>
      </c>
      <c r="AK289">
        <v>51</v>
      </c>
      <c r="AL289">
        <v>0</v>
      </c>
      <c r="AM289">
        <v>51</v>
      </c>
      <c r="AN289">
        <v>0</v>
      </c>
      <c r="AO289">
        <v>34</v>
      </c>
      <c r="AP289">
        <v>-1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>
      <c r="A290" t="s">
        <v>745</v>
      </c>
      <c r="B290" t="s">
        <v>80</v>
      </c>
      <c r="C290" t="s">
        <v>737</v>
      </c>
      <c r="D290" t="s">
        <v>82</v>
      </c>
      <c r="E290" s="2" t="str">
        <f>HYPERLINK("capsilon://?command=openfolder&amp;siteaddress=FAM.docvelocity-na8.net&amp;folderid=FXE9AAF6FC-51CC-B411-C46A-CC6B50B2B294","FX21123572")</f>
        <v>FX21123572</v>
      </c>
      <c r="F290" t="s">
        <v>19</v>
      </c>
      <c r="G290" t="s">
        <v>19</v>
      </c>
      <c r="H290" t="s">
        <v>83</v>
      </c>
      <c r="I290" t="s">
        <v>746</v>
      </c>
      <c r="J290">
        <v>94</v>
      </c>
      <c r="K290" t="s">
        <v>85</v>
      </c>
      <c r="L290" t="s">
        <v>86</v>
      </c>
      <c r="M290" t="s">
        <v>87</v>
      </c>
      <c r="N290">
        <v>2</v>
      </c>
      <c r="O290" s="1">
        <v>44537.478148148148</v>
      </c>
      <c r="P290" s="1">
        <v>44537.511122685188</v>
      </c>
      <c r="Q290">
        <v>1619</v>
      </c>
      <c r="R290">
        <v>1230</v>
      </c>
      <c r="S290" t="b">
        <v>0</v>
      </c>
      <c r="T290" t="s">
        <v>88</v>
      </c>
      <c r="U290" t="b">
        <v>0</v>
      </c>
      <c r="V290" t="s">
        <v>244</v>
      </c>
      <c r="W290" s="1">
        <v>44537.501481481479</v>
      </c>
      <c r="X290">
        <v>728</v>
      </c>
      <c r="Y290">
        <v>95</v>
      </c>
      <c r="Z290">
        <v>0</v>
      </c>
      <c r="AA290">
        <v>95</v>
      </c>
      <c r="AB290">
        <v>0</v>
      </c>
      <c r="AC290">
        <v>71</v>
      </c>
      <c r="AD290">
        <v>-1</v>
      </c>
      <c r="AE290">
        <v>0</v>
      </c>
      <c r="AF290">
        <v>0</v>
      </c>
      <c r="AG290">
        <v>0</v>
      </c>
      <c r="AH290" t="s">
        <v>95</v>
      </c>
      <c r="AI290" s="1">
        <v>44537.511122685188</v>
      </c>
      <c r="AJ290">
        <v>502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-1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>
      <c r="A291" t="s">
        <v>747</v>
      </c>
      <c r="B291" t="s">
        <v>80</v>
      </c>
      <c r="C291" t="s">
        <v>737</v>
      </c>
      <c r="D291" t="s">
        <v>82</v>
      </c>
      <c r="E291" s="2" t="str">
        <f>HYPERLINK("capsilon://?command=openfolder&amp;siteaddress=FAM.docvelocity-na8.net&amp;folderid=FXE9AAF6FC-51CC-B411-C46A-CC6B50B2B294","FX21123572")</f>
        <v>FX21123572</v>
      </c>
      <c r="F291" t="s">
        <v>19</v>
      </c>
      <c r="G291" t="s">
        <v>19</v>
      </c>
      <c r="H291" t="s">
        <v>83</v>
      </c>
      <c r="I291" t="s">
        <v>748</v>
      </c>
      <c r="J291">
        <v>94</v>
      </c>
      <c r="K291" t="s">
        <v>85</v>
      </c>
      <c r="L291" t="s">
        <v>86</v>
      </c>
      <c r="M291" t="s">
        <v>87</v>
      </c>
      <c r="N291">
        <v>2</v>
      </c>
      <c r="O291" s="1">
        <v>44537.47929398148</v>
      </c>
      <c r="P291" s="1">
        <v>44537.507881944446</v>
      </c>
      <c r="Q291">
        <v>1430</v>
      </c>
      <c r="R291">
        <v>1040</v>
      </c>
      <c r="S291" t="b">
        <v>0</v>
      </c>
      <c r="T291" t="s">
        <v>88</v>
      </c>
      <c r="U291" t="b">
        <v>0</v>
      </c>
      <c r="V291" t="s">
        <v>151</v>
      </c>
      <c r="W291" s="1">
        <v>44537.496342592596</v>
      </c>
      <c r="X291">
        <v>210</v>
      </c>
      <c r="Y291">
        <v>44</v>
      </c>
      <c r="Z291">
        <v>0</v>
      </c>
      <c r="AA291">
        <v>44</v>
      </c>
      <c r="AB291">
        <v>0</v>
      </c>
      <c r="AC291">
        <v>18</v>
      </c>
      <c r="AD291">
        <v>50</v>
      </c>
      <c r="AE291">
        <v>0</v>
      </c>
      <c r="AF291">
        <v>0</v>
      </c>
      <c r="AG291">
        <v>0</v>
      </c>
      <c r="AH291" t="s">
        <v>94</v>
      </c>
      <c r="AI291" s="1">
        <v>44537.507881944446</v>
      </c>
      <c r="AJ291">
        <v>791</v>
      </c>
      <c r="AK291">
        <v>51</v>
      </c>
      <c r="AL291">
        <v>0</v>
      </c>
      <c r="AM291">
        <v>51</v>
      </c>
      <c r="AN291">
        <v>0</v>
      </c>
      <c r="AO291">
        <v>51</v>
      </c>
      <c r="AP291">
        <v>-1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>
      <c r="A292" t="s">
        <v>749</v>
      </c>
      <c r="B292" t="s">
        <v>80</v>
      </c>
      <c r="C292" t="s">
        <v>737</v>
      </c>
      <c r="D292" t="s">
        <v>82</v>
      </c>
      <c r="E292" s="2" t="str">
        <f>HYPERLINK("capsilon://?command=openfolder&amp;siteaddress=FAM.docvelocity-na8.net&amp;folderid=FXE9AAF6FC-51CC-B411-C46A-CC6B50B2B294","FX21123572")</f>
        <v>FX21123572</v>
      </c>
      <c r="F292" t="s">
        <v>19</v>
      </c>
      <c r="G292" t="s">
        <v>19</v>
      </c>
      <c r="H292" t="s">
        <v>83</v>
      </c>
      <c r="I292" t="s">
        <v>750</v>
      </c>
      <c r="J292">
        <v>66</v>
      </c>
      <c r="K292" t="s">
        <v>85</v>
      </c>
      <c r="L292" t="s">
        <v>86</v>
      </c>
      <c r="M292" t="s">
        <v>87</v>
      </c>
      <c r="N292">
        <v>2</v>
      </c>
      <c r="O292" s="1">
        <v>44537.479594907411</v>
      </c>
      <c r="P292" s="1">
        <v>44537.504988425928</v>
      </c>
      <c r="Q292">
        <v>1453</v>
      </c>
      <c r="R292">
        <v>741</v>
      </c>
      <c r="S292" t="b">
        <v>0</v>
      </c>
      <c r="T292" t="s">
        <v>88</v>
      </c>
      <c r="U292" t="b">
        <v>0</v>
      </c>
      <c r="V292" t="s">
        <v>151</v>
      </c>
      <c r="W292" s="1">
        <v>44537.500127314815</v>
      </c>
      <c r="X292">
        <v>326</v>
      </c>
      <c r="Y292">
        <v>52</v>
      </c>
      <c r="Z292">
        <v>0</v>
      </c>
      <c r="AA292">
        <v>52</v>
      </c>
      <c r="AB292">
        <v>0</v>
      </c>
      <c r="AC292">
        <v>42</v>
      </c>
      <c r="AD292">
        <v>14</v>
      </c>
      <c r="AE292">
        <v>0</v>
      </c>
      <c r="AF292">
        <v>0</v>
      </c>
      <c r="AG292">
        <v>0</v>
      </c>
      <c r="AH292" t="s">
        <v>167</v>
      </c>
      <c r="AI292" s="1">
        <v>44537.504988425928</v>
      </c>
      <c r="AJ292">
        <v>397</v>
      </c>
      <c r="AK292">
        <v>3</v>
      </c>
      <c r="AL292">
        <v>0</v>
      </c>
      <c r="AM292">
        <v>3</v>
      </c>
      <c r="AN292">
        <v>0</v>
      </c>
      <c r="AO292">
        <v>3</v>
      </c>
      <c r="AP292">
        <v>11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>
      <c r="A293" t="s">
        <v>751</v>
      </c>
      <c r="B293" t="s">
        <v>80</v>
      </c>
      <c r="C293" t="s">
        <v>737</v>
      </c>
      <c r="D293" t="s">
        <v>82</v>
      </c>
      <c r="E293" s="2" t="str">
        <f>HYPERLINK("capsilon://?command=openfolder&amp;siteaddress=FAM.docvelocity-na8.net&amp;folderid=FXE9AAF6FC-51CC-B411-C46A-CC6B50B2B294","FX21123572")</f>
        <v>FX21123572</v>
      </c>
      <c r="F293" t="s">
        <v>19</v>
      </c>
      <c r="G293" t="s">
        <v>19</v>
      </c>
      <c r="H293" t="s">
        <v>83</v>
      </c>
      <c r="I293" t="s">
        <v>752</v>
      </c>
      <c r="J293">
        <v>28</v>
      </c>
      <c r="K293" t="s">
        <v>85</v>
      </c>
      <c r="L293" t="s">
        <v>86</v>
      </c>
      <c r="M293" t="s">
        <v>87</v>
      </c>
      <c r="N293">
        <v>2</v>
      </c>
      <c r="O293" s="1">
        <v>44537.479942129627</v>
      </c>
      <c r="P293" s="1">
        <v>44537.516064814816</v>
      </c>
      <c r="Q293">
        <v>2198</v>
      </c>
      <c r="R293">
        <v>923</v>
      </c>
      <c r="S293" t="b">
        <v>0</v>
      </c>
      <c r="T293" t="s">
        <v>88</v>
      </c>
      <c r="U293" t="b">
        <v>0</v>
      </c>
      <c r="V293" t="s">
        <v>337</v>
      </c>
      <c r="W293" s="1">
        <v>44537.501354166663</v>
      </c>
      <c r="X293">
        <v>155</v>
      </c>
      <c r="Y293">
        <v>21</v>
      </c>
      <c r="Z293">
        <v>0</v>
      </c>
      <c r="AA293">
        <v>21</v>
      </c>
      <c r="AB293">
        <v>0</v>
      </c>
      <c r="AC293">
        <v>4</v>
      </c>
      <c r="AD293">
        <v>7</v>
      </c>
      <c r="AE293">
        <v>0</v>
      </c>
      <c r="AF293">
        <v>0</v>
      </c>
      <c r="AG293">
        <v>0</v>
      </c>
      <c r="AH293" t="s">
        <v>104</v>
      </c>
      <c r="AI293" s="1">
        <v>44537.516064814816</v>
      </c>
      <c r="AJ293">
        <v>759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>
      <c r="A294" t="s">
        <v>753</v>
      </c>
      <c r="B294" t="s">
        <v>80</v>
      </c>
      <c r="C294" t="s">
        <v>754</v>
      </c>
      <c r="D294" t="s">
        <v>82</v>
      </c>
      <c r="E294" s="2" t="str">
        <f>HYPERLINK("capsilon://?command=openfolder&amp;siteaddress=FAM.docvelocity-na8.net&amp;folderid=FX77070EF4-0B88-ADAA-B59F-C9FDB77B075B","FX211114698")</f>
        <v>FX211114698</v>
      </c>
      <c r="F294" t="s">
        <v>19</v>
      </c>
      <c r="G294" t="s">
        <v>19</v>
      </c>
      <c r="H294" t="s">
        <v>83</v>
      </c>
      <c r="I294" t="s">
        <v>755</v>
      </c>
      <c r="J294">
        <v>104</v>
      </c>
      <c r="K294" t="s">
        <v>85</v>
      </c>
      <c r="L294" t="s">
        <v>86</v>
      </c>
      <c r="M294" t="s">
        <v>87</v>
      </c>
      <c r="N294">
        <v>2</v>
      </c>
      <c r="O294" s="1">
        <v>44531.530590277776</v>
      </c>
      <c r="P294" s="1">
        <v>44531.595069444447</v>
      </c>
      <c r="Q294">
        <v>4378</v>
      </c>
      <c r="R294">
        <v>1193</v>
      </c>
      <c r="S294" t="b">
        <v>0</v>
      </c>
      <c r="T294" t="s">
        <v>88</v>
      </c>
      <c r="U294" t="b">
        <v>0</v>
      </c>
      <c r="V294" t="s">
        <v>265</v>
      </c>
      <c r="W294" s="1">
        <v>44531.544699074075</v>
      </c>
      <c r="X294">
        <v>786</v>
      </c>
      <c r="Y294">
        <v>104</v>
      </c>
      <c r="Z294">
        <v>0</v>
      </c>
      <c r="AA294">
        <v>104</v>
      </c>
      <c r="AB294">
        <v>0</v>
      </c>
      <c r="AC294">
        <v>45</v>
      </c>
      <c r="AD294">
        <v>0</v>
      </c>
      <c r="AE294">
        <v>0</v>
      </c>
      <c r="AF294">
        <v>0</v>
      </c>
      <c r="AG294">
        <v>0</v>
      </c>
      <c r="AH294" t="s">
        <v>163</v>
      </c>
      <c r="AI294" s="1">
        <v>44531.595069444447</v>
      </c>
      <c r="AJ294">
        <v>407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>
      <c r="A295" t="s">
        <v>756</v>
      </c>
      <c r="B295" t="s">
        <v>80</v>
      </c>
      <c r="C295" t="s">
        <v>737</v>
      </c>
      <c r="D295" t="s">
        <v>82</v>
      </c>
      <c r="E295" s="2" t="str">
        <f>HYPERLINK("capsilon://?command=openfolder&amp;siteaddress=FAM.docvelocity-na8.net&amp;folderid=FXE9AAF6FC-51CC-B411-C46A-CC6B50B2B294","FX21123572")</f>
        <v>FX21123572</v>
      </c>
      <c r="F295" t="s">
        <v>19</v>
      </c>
      <c r="G295" t="s">
        <v>19</v>
      </c>
      <c r="H295" t="s">
        <v>83</v>
      </c>
      <c r="I295" t="s">
        <v>757</v>
      </c>
      <c r="J295">
        <v>28</v>
      </c>
      <c r="K295" t="s">
        <v>85</v>
      </c>
      <c r="L295" t="s">
        <v>86</v>
      </c>
      <c r="M295" t="s">
        <v>87</v>
      </c>
      <c r="N295">
        <v>2</v>
      </c>
      <c r="O295" s="1">
        <v>44537.48027777778</v>
      </c>
      <c r="P295" s="1">
        <v>44537.511782407404</v>
      </c>
      <c r="Q295">
        <v>2380</v>
      </c>
      <c r="R295">
        <v>342</v>
      </c>
      <c r="S295" t="b">
        <v>0</v>
      </c>
      <c r="T295" t="s">
        <v>88</v>
      </c>
      <c r="U295" t="b">
        <v>0</v>
      </c>
      <c r="V295" t="s">
        <v>151</v>
      </c>
      <c r="W295" s="1">
        <v>44537.501493055555</v>
      </c>
      <c r="X295">
        <v>117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100</v>
      </c>
      <c r="AI295" s="1">
        <v>44537.511782407404</v>
      </c>
      <c r="AJ295">
        <v>217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>
      <c r="A296" t="s">
        <v>758</v>
      </c>
      <c r="B296" t="s">
        <v>80</v>
      </c>
      <c r="C296" t="s">
        <v>737</v>
      </c>
      <c r="D296" t="s">
        <v>82</v>
      </c>
      <c r="E296" s="2" t="str">
        <f>HYPERLINK("capsilon://?command=openfolder&amp;siteaddress=FAM.docvelocity-na8.net&amp;folderid=FXE9AAF6FC-51CC-B411-C46A-CC6B50B2B294","FX21123572")</f>
        <v>FX21123572</v>
      </c>
      <c r="F296" t="s">
        <v>19</v>
      </c>
      <c r="G296" t="s">
        <v>19</v>
      </c>
      <c r="H296" t="s">
        <v>83</v>
      </c>
      <c r="I296" t="s">
        <v>759</v>
      </c>
      <c r="J296">
        <v>28</v>
      </c>
      <c r="K296" t="s">
        <v>85</v>
      </c>
      <c r="L296" t="s">
        <v>86</v>
      </c>
      <c r="M296" t="s">
        <v>87</v>
      </c>
      <c r="N296">
        <v>2</v>
      </c>
      <c r="O296" s="1">
        <v>44537.481111111112</v>
      </c>
      <c r="P296" s="1">
        <v>44537.515486111108</v>
      </c>
      <c r="Q296">
        <v>2463</v>
      </c>
      <c r="R296">
        <v>507</v>
      </c>
      <c r="S296" t="b">
        <v>0</v>
      </c>
      <c r="T296" t="s">
        <v>88</v>
      </c>
      <c r="U296" t="b">
        <v>0</v>
      </c>
      <c r="V296" t="s">
        <v>162</v>
      </c>
      <c r="W296" s="1">
        <v>44537.502256944441</v>
      </c>
      <c r="X296">
        <v>130</v>
      </c>
      <c r="Y296">
        <v>21</v>
      </c>
      <c r="Z296">
        <v>0</v>
      </c>
      <c r="AA296">
        <v>21</v>
      </c>
      <c r="AB296">
        <v>0</v>
      </c>
      <c r="AC296">
        <v>11</v>
      </c>
      <c r="AD296">
        <v>7</v>
      </c>
      <c r="AE296">
        <v>0</v>
      </c>
      <c r="AF296">
        <v>0</v>
      </c>
      <c r="AG296">
        <v>0</v>
      </c>
      <c r="AH296" t="s">
        <v>95</v>
      </c>
      <c r="AI296" s="1">
        <v>44537.515486111108</v>
      </c>
      <c r="AJ296">
        <v>377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>
      <c r="A297" t="s">
        <v>760</v>
      </c>
      <c r="B297" t="s">
        <v>80</v>
      </c>
      <c r="C297" t="s">
        <v>737</v>
      </c>
      <c r="D297" t="s">
        <v>82</v>
      </c>
      <c r="E297" s="2" t="str">
        <f>HYPERLINK("capsilon://?command=openfolder&amp;siteaddress=FAM.docvelocity-na8.net&amp;folderid=FXE9AAF6FC-51CC-B411-C46A-CC6B50B2B294","FX21123572")</f>
        <v>FX21123572</v>
      </c>
      <c r="F297" t="s">
        <v>19</v>
      </c>
      <c r="G297" t="s">
        <v>19</v>
      </c>
      <c r="H297" t="s">
        <v>83</v>
      </c>
      <c r="I297" t="s">
        <v>761</v>
      </c>
      <c r="J297">
        <v>28</v>
      </c>
      <c r="K297" t="s">
        <v>85</v>
      </c>
      <c r="L297" t="s">
        <v>86</v>
      </c>
      <c r="M297" t="s">
        <v>87</v>
      </c>
      <c r="N297">
        <v>2</v>
      </c>
      <c r="O297" s="1">
        <v>44537.481747685182</v>
      </c>
      <c r="P297" s="1">
        <v>44537.516435185185</v>
      </c>
      <c r="Q297">
        <v>2469</v>
      </c>
      <c r="R297">
        <v>528</v>
      </c>
      <c r="S297" t="b">
        <v>0</v>
      </c>
      <c r="T297" t="s">
        <v>88</v>
      </c>
      <c r="U297" t="b">
        <v>0</v>
      </c>
      <c r="V297" t="s">
        <v>155</v>
      </c>
      <c r="W297" s="1">
        <v>44537.502453703702</v>
      </c>
      <c r="X297">
        <v>126</v>
      </c>
      <c r="Y297">
        <v>21</v>
      </c>
      <c r="Z297">
        <v>0</v>
      </c>
      <c r="AA297">
        <v>21</v>
      </c>
      <c r="AB297">
        <v>0</v>
      </c>
      <c r="AC297">
        <v>8</v>
      </c>
      <c r="AD297">
        <v>7</v>
      </c>
      <c r="AE297">
        <v>0</v>
      </c>
      <c r="AF297">
        <v>0</v>
      </c>
      <c r="AG297">
        <v>0</v>
      </c>
      <c r="AH297" t="s">
        <v>100</v>
      </c>
      <c r="AI297" s="1">
        <v>44537.516435185185</v>
      </c>
      <c r="AJ297">
        <v>402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>
      <c r="A298" t="s">
        <v>762</v>
      </c>
      <c r="B298" t="s">
        <v>80</v>
      </c>
      <c r="C298" t="s">
        <v>763</v>
      </c>
      <c r="D298" t="s">
        <v>82</v>
      </c>
      <c r="E298" s="2" t="str">
        <f>HYPERLINK("capsilon://?command=openfolder&amp;siteaddress=FAM.docvelocity-na8.net&amp;folderid=FX87D7F245-44F1-9554-8087-3F77E991BF69","FX21124084")</f>
        <v>FX21124084</v>
      </c>
      <c r="F298" t="s">
        <v>19</v>
      </c>
      <c r="G298" t="s">
        <v>19</v>
      </c>
      <c r="H298" t="s">
        <v>83</v>
      </c>
      <c r="I298" t="s">
        <v>764</v>
      </c>
      <c r="J298">
        <v>32</v>
      </c>
      <c r="K298" t="s">
        <v>85</v>
      </c>
      <c r="L298" t="s">
        <v>86</v>
      </c>
      <c r="M298" t="s">
        <v>87</v>
      </c>
      <c r="N298">
        <v>2</v>
      </c>
      <c r="O298" s="1">
        <v>44537.48269675926</v>
      </c>
      <c r="P298" s="1">
        <v>44537.560324074075</v>
      </c>
      <c r="Q298">
        <v>4376</v>
      </c>
      <c r="R298">
        <v>2331</v>
      </c>
      <c r="S298" t="b">
        <v>0</v>
      </c>
      <c r="T298" t="s">
        <v>88</v>
      </c>
      <c r="U298" t="b">
        <v>0</v>
      </c>
      <c r="V298" t="s">
        <v>337</v>
      </c>
      <c r="W298" s="1">
        <v>44537.528425925928</v>
      </c>
      <c r="X298">
        <v>1009</v>
      </c>
      <c r="Y298">
        <v>59</v>
      </c>
      <c r="Z298">
        <v>0</v>
      </c>
      <c r="AA298">
        <v>59</v>
      </c>
      <c r="AB298">
        <v>0</v>
      </c>
      <c r="AC298">
        <v>50</v>
      </c>
      <c r="AD298">
        <v>-27</v>
      </c>
      <c r="AE298">
        <v>0</v>
      </c>
      <c r="AF298">
        <v>0</v>
      </c>
      <c r="AG298">
        <v>0</v>
      </c>
      <c r="AH298" t="s">
        <v>100</v>
      </c>
      <c r="AI298" s="1">
        <v>44537.560324074075</v>
      </c>
      <c r="AJ298">
        <v>1134</v>
      </c>
      <c r="AK298">
        <v>10</v>
      </c>
      <c r="AL298">
        <v>0</v>
      </c>
      <c r="AM298">
        <v>10</v>
      </c>
      <c r="AN298">
        <v>0</v>
      </c>
      <c r="AO298">
        <v>10</v>
      </c>
      <c r="AP298">
        <v>-37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>
      <c r="A299" t="s">
        <v>765</v>
      </c>
      <c r="B299" t="s">
        <v>80</v>
      </c>
      <c r="C299" t="s">
        <v>763</v>
      </c>
      <c r="D299" t="s">
        <v>82</v>
      </c>
      <c r="E299" s="2" t="str">
        <f>HYPERLINK("capsilon://?command=openfolder&amp;siteaddress=FAM.docvelocity-na8.net&amp;folderid=FX87D7F245-44F1-9554-8087-3F77E991BF69","FX21124084")</f>
        <v>FX21124084</v>
      </c>
      <c r="F299" t="s">
        <v>19</v>
      </c>
      <c r="G299" t="s">
        <v>19</v>
      </c>
      <c r="H299" t="s">
        <v>83</v>
      </c>
      <c r="I299" t="s">
        <v>766</v>
      </c>
      <c r="J299">
        <v>32</v>
      </c>
      <c r="K299" t="s">
        <v>85</v>
      </c>
      <c r="L299" t="s">
        <v>86</v>
      </c>
      <c r="M299" t="s">
        <v>87</v>
      </c>
      <c r="N299">
        <v>2</v>
      </c>
      <c r="O299" s="1">
        <v>44537.483541666668</v>
      </c>
      <c r="P299" s="1">
        <v>44537.584976851853</v>
      </c>
      <c r="Q299">
        <v>7539</v>
      </c>
      <c r="R299">
        <v>1225</v>
      </c>
      <c r="S299" t="b">
        <v>0</v>
      </c>
      <c r="T299" t="s">
        <v>88</v>
      </c>
      <c r="U299" t="b">
        <v>0</v>
      </c>
      <c r="V299" t="s">
        <v>244</v>
      </c>
      <c r="W299" s="1">
        <v>44537.510914351849</v>
      </c>
      <c r="X299">
        <v>814</v>
      </c>
      <c r="Y299">
        <v>65</v>
      </c>
      <c r="Z299">
        <v>0</v>
      </c>
      <c r="AA299">
        <v>65</v>
      </c>
      <c r="AB299">
        <v>0</v>
      </c>
      <c r="AC299">
        <v>54</v>
      </c>
      <c r="AD299">
        <v>-33</v>
      </c>
      <c r="AE299">
        <v>0</v>
      </c>
      <c r="AF299">
        <v>0</v>
      </c>
      <c r="AG299">
        <v>0</v>
      </c>
      <c r="AH299" t="s">
        <v>100</v>
      </c>
      <c r="AI299" s="1">
        <v>44537.584976851853</v>
      </c>
      <c r="AJ299">
        <v>370</v>
      </c>
      <c r="AK299">
        <v>1</v>
      </c>
      <c r="AL299">
        <v>0</v>
      </c>
      <c r="AM299">
        <v>1</v>
      </c>
      <c r="AN299">
        <v>0</v>
      </c>
      <c r="AO299">
        <v>1</v>
      </c>
      <c r="AP299">
        <v>-34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>
      <c r="A300" t="s">
        <v>767</v>
      </c>
      <c r="B300" t="s">
        <v>80</v>
      </c>
      <c r="C300" t="s">
        <v>763</v>
      </c>
      <c r="D300" t="s">
        <v>82</v>
      </c>
      <c r="E300" s="2" t="str">
        <f>HYPERLINK("capsilon://?command=openfolder&amp;siteaddress=FAM.docvelocity-na8.net&amp;folderid=FX87D7F245-44F1-9554-8087-3F77E991BF69","FX21124084")</f>
        <v>FX21124084</v>
      </c>
      <c r="F300" t="s">
        <v>19</v>
      </c>
      <c r="G300" t="s">
        <v>19</v>
      </c>
      <c r="H300" t="s">
        <v>83</v>
      </c>
      <c r="I300" t="s">
        <v>768</v>
      </c>
      <c r="J300">
        <v>56</v>
      </c>
      <c r="K300" t="s">
        <v>85</v>
      </c>
      <c r="L300" t="s">
        <v>86</v>
      </c>
      <c r="M300" t="s">
        <v>87</v>
      </c>
      <c r="N300">
        <v>1</v>
      </c>
      <c r="O300" s="1">
        <v>44537.484074074076</v>
      </c>
      <c r="P300" s="1">
        <v>44537.527488425927</v>
      </c>
      <c r="Q300">
        <v>2923</v>
      </c>
      <c r="R300">
        <v>828</v>
      </c>
      <c r="S300" t="b">
        <v>0</v>
      </c>
      <c r="T300" t="s">
        <v>88</v>
      </c>
      <c r="U300" t="b">
        <v>0</v>
      </c>
      <c r="V300" t="s">
        <v>155</v>
      </c>
      <c r="W300" s="1">
        <v>44537.527488425927</v>
      </c>
      <c r="X300">
        <v>444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56</v>
      </c>
      <c r="AE300">
        <v>42</v>
      </c>
      <c r="AF300">
        <v>0</v>
      </c>
      <c r="AG300">
        <v>6</v>
      </c>
      <c r="AH300" t="s">
        <v>88</v>
      </c>
      <c r="AI300" t="s">
        <v>88</v>
      </c>
      <c r="AJ300" t="s">
        <v>88</v>
      </c>
      <c r="AK300" t="s">
        <v>88</v>
      </c>
      <c r="AL300" t="s">
        <v>88</v>
      </c>
      <c r="AM300" t="s">
        <v>88</v>
      </c>
      <c r="AN300" t="s">
        <v>88</v>
      </c>
      <c r="AO300" t="s">
        <v>88</v>
      </c>
      <c r="AP300" t="s">
        <v>88</v>
      </c>
      <c r="AQ300" t="s">
        <v>88</v>
      </c>
      <c r="AR300" t="s">
        <v>88</v>
      </c>
      <c r="AS300" t="s">
        <v>88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>
      <c r="A301" t="s">
        <v>769</v>
      </c>
      <c r="B301" t="s">
        <v>80</v>
      </c>
      <c r="C301" t="s">
        <v>763</v>
      </c>
      <c r="D301" t="s">
        <v>82</v>
      </c>
      <c r="E301" s="2" t="str">
        <f>HYPERLINK("capsilon://?command=openfolder&amp;siteaddress=FAM.docvelocity-na8.net&amp;folderid=FX87D7F245-44F1-9554-8087-3F77E991BF69","FX21124084")</f>
        <v>FX21124084</v>
      </c>
      <c r="F301" t="s">
        <v>19</v>
      </c>
      <c r="G301" t="s">
        <v>19</v>
      </c>
      <c r="H301" t="s">
        <v>83</v>
      </c>
      <c r="I301" t="s">
        <v>770</v>
      </c>
      <c r="J301">
        <v>32</v>
      </c>
      <c r="K301" t="s">
        <v>85</v>
      </c>
      <c r="L301" t="s">
        <v>86</v>
      </c>
      <c r="M301" t="s">
        <v>87</v>
      </c>
      <c r="N301">
        <v>2</v>
      </c>
      <c r="O301" s="1">
        <v>44537.485046296293</v>
      </c>
      <c r="P301" s="1">
        <v>44537.791342592594</v>
      </c>
      <c r="Q301">
        <v>25979</v>
      </c>
      <c r="R301">
        <v>485</v>
      </c>
      <c r="S301" t="b">
        <v>0</v>
      </c>
      <c r="T301" t="s">
        <v>88</v>
      </c>
      <c r="U301" t="b">
        <v>0</v>
      </c>
      <c r="V301" t="s">
        <v>337</v>
      </c>
      <c r="W301" s="1">
        <v>44537.781400462962</v>
      </c>
      <c r="X301">
        <v>121</v>
      </c>
      <c r="Y301">
        <v>0</v>
      </c>
      <c r="Z301">
        <v>0</v>
      </c>
      <c r="AA301">
        <v>0</v>
      </c>
      <c r="AB301">
        <v>27</v>
      </c>
      <c r="AC301">
        <v>0</v>
      </c>
      <c r="AD301">
        <v>32</v>
      </c>
      <c r="AE301">
        <v>0</v>
      </c>
      <c r="AF301">
        <v>0</v>
      </c>
      <c r="AG301">
        <v>0</v>
      </c>
      <c r="AH301" t="s">
        <v>163</v>
      </c>
      <c r="AI301" s="1">
        <v>44537.791342592594</v>
      </c>
      <c r="AJ301">
        <v>20</v>
      </c>
      <c r="AK301">
        <v>0</v>
      </c>
      <c r="AL301">
        <v>0</v>
      </c>
      <c r="AM301">
        <v>0</v>
      </c>
      <c r="AN301">
        <v>27</v>
      </c>
      <c r="AO301">
        <v>0</v>
      </c>
      <c r="AP301">
        <v>32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>
      <c r="A302" t="s">
        <v>771</v>
      </c>
      <c r="B302" t="s">
        <v>80</v>
      </c>
      <c r="C302" t="s">
        <v>763</v>
      </c>
      <c r="D302" t="s">
        <v>82</v>
      </c>
      <c r="E302" s="2" t="str">
        <f>HYPERLINK("capsilon://?command=openfolder&amp;siteaddress=FAM.docvelocity-na8.net&amp;folderid=FX87D7F245-44F1-9554-8087-3F77E991BF69","FX21124084")</f>
        <v>FX21124084</v>
      </c>
      <c r="F302" t="s">
        <v>19</v>
      </c>
      <c r="G302" t="s">
        <v>19</v>
      </c>
      <c r="H302" t="s">
        <v>83</v>
      </c>
      <c r="I302" t="s">
        <v>772</v>
      </c>
      <c r="J302">
        <v>135</v>
      </c>
      <c r="K302" t="s">
        <v>85</v>
      </c>
      <c r="L302" t="s">
        <v>86</v>
      </c>
      <c r="M302" t="s">
        <v>87</v>
      </c>
      <c r="N302">
        <v>1</v>
      </c>
      <c r="O302" s="1">
        <v>44537.488113425927</v>
      </c>
      <c r="P302" s="1">
        <v>44537.530393518522</v>
      </c>
      <c r="Q302">
        <v>3405</v>
      </c>
      <c r="R302">
        <v>248</v>
      </c>
      <c r="S302" t="b">
        <v>0</v>
      </c>
      <c r="T302" t="s">
        <v>88</v>
      </c>
      <c r="U302" t="b">
        <v>0</v>
      </c>
      <c r="V302" t="s">
        <v>155</v>
      </c>
      <c r="W302" s="1">
        <v>44537.530393518522</v>
      </c>
      <c r="X302">
        <v>238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135</v>
      </c>
      <c r="AE302">
        <v>125</v>
      </c>
      <c r="AF302">
        <v>0</v>
      </c>
      <c r="AG302">
        <v>5</v>
      </c>
      <c r="AH302" t="s">
        <v>88</v>
      </c>
      <c r="AI302" t="s">
        <v>88</v>
      </c>
      <c r="AJ302" t="s">
        <v>88</v>
      </c>
      <c r="AK302" t="s">
        <v>88</v>
      </c>
      <c r="AL302" t="s">
        <v>88</v>
      </c>
      <c r="AM302" t="s">
        <v>88</v>
      </c>
      <c r="AN302" t="s">
        <v>88</v>
      </c>
      <c r="AO302" t="s">
        <v>88</v>
      </c>
      <c r="AP302" t="s">
        <v>88</v>
      </c>
      <c r="AQ302" t="s">
        <v>88</v>
      </c>
      <c r="AR302" t="s">
        <v>88</v>
      </c>
      <c r="AS302" t="s">
        <v>88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>
      <c r="A303" t="s">
        <v>773</v>
      </c>
      <c r="B303" t="s">
        <v>80</v>
      </c>
      <c r="C303" t="s">
        <v>763</v>
      </c>
      <c r="D303" t="s">
        <v>82</v>
      </c>
      <c r="E303" s="2" t="str">
        <f>HYPERLINK("capsilon://?command=openfolder&amp;siteaddress=FAM.docvelocity-na8.net&amp;folderid=FX87D7F245-44F1-9554-8087-3F77E991BF69","FX21124084")</f>
        <v>FX21124084</v>
      </c>
      <c r="F303" t="s">
        <v>19</v>
      </c>
      <c r="G303" t="s">
        <v>19</v>
      </c>
      <c r="H303" t="s">
        <v>83</v>
      </c>
      <c r="I303" t="s">
        <v>774</v>
      </c>
      <c r="J303">
        <v>28</v>
      </c>
      <c r="K303" t="s">
        <v>85</v>
      </c>
      <c r="L303" t="s">
        <v>86</v>
      </c>
      <c r="M303" t="s">
        <v>87</v>
      </c>
      <c r="N303">
        <v>1</v>
      </c>
      <c r="O303" s="1">
        <v>44537.488807870373</v>
      </c>
      <c r="P303" s="1">
        <v>44537.535925925928</v>
      </c>
      <c r="Q303">
        <v>3819</v>
      </c>
      <c r="R303">
        <v>252</v>
      </c>
      <c r="S303" t="b">
        <v>0</v>
      </c>
      <c r="T303" t="s">
        <v>88</v>
      </c>
      <c r="U303" t="b">
        <v>0</v>
      </c>
      <c r="V303" t="s">
        <v>155</v>
      </c>
      <c r="W303" s="1">
        <v>44537.535925925928</v>
      </c>
      <c r="X303">
        <v>240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28</v>
      </c>
      <c r="AE303">
        <v>21</v>
      </c>
      <c r="AF303">
        <v>0</v>
      </c>
      <c r="AG303">
        <v>2</v>
      </c>
      <c r="AH303" t="s">
        <v>88</v>
      </c>
      <c r="AI303" t="s">
        <v>88</v>
      </c>
      <c r="AJ303" t="s">
        <v>88</v>
      </c>
      <c r="AK303" t="s">
        <v>88</v>
      </c>
      <c r="AL303" t="s">
        <v>88</v>
      </c>
      <c r="AM303" t="s">
        <v>88</v>
      </c>
      <c r="AN303" t="s">
        <v>88</v>
      </c>
      <c r="AO303" t="s">
        <v>88</v>
      </c>
      <c r="AP303" t="s">
        <v>88</v>
      </c>
      <c r="AQ303" t="s">
        <v>88</v>
      </c>
      <c r="AR303" t="s">
        <v>88</v>
      </c>
      <c r="AS303" t="s">
        <v>88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>
      <c r="A304" t="s">
        <v>775</v>
      </c>
      <c r="B304" t="s">
        <v>80</v>
      </c>
      <c r="C304" t="s">
        <v>569</v>
      </c>
      <c r="D304" t="s">
        <v>82</v>
      </c>
      <c r="E304" s="2" t="str">
        <f>HYPERLINK("capsilon://?command=openfolder&amp;siteaddress=FAM.docvelocity-na8.net&amp;folderid=FX8B78AE78-EBAF-262A-B45E-6C2D449999C7","FX21124100")</f>
        <v>FX21124100</v>
      </c>
      <c r="F304" t="s">
        <v>19</v>
      </c>
      <c r="G304" t="s">
        <v>19</v>
      </c>
      <c r="H304" t="s">
        <v>83</v>
      </c>
      <c r="I304" t="s">
        <v>776</v>
      </c>
      <c r="J304">
        <v>28</v>
      </c>
      <c r="K304" t="s">
        <v>85</v>
      </c>
      <c r="L304" t="s">
        <v>86</v>
      </c>
      <c r="M304" t="s">
        <v>87</v>
      </c>
      <c r="N304">
        <v>1</v>
      </c>
      <c r="O304" s="1">
        <v>44537.489293981482</v>
      </c>
      <c r="P304" s="1">
        <v>44537.54042824074</v>
      </c>
      <c r="Q304">
        <v>4023</v>
      </c>
      <c r="R304">
        <v>395</v>
      </c>
      <c r="S304" t="b">
        <v>0</v>
      </c>
      <c r="T304" t="s">
        <v>88</v>
      </c>
      <c r="U304" t="b">
        <v>0</v>
      </c>
      <c r="V304" t="s">
        <v>155</v>
      </c>
      <c r="W304" s="1">
        <v>44537.54042824074</v>
      </c>
      <c r="X304">
        <v>388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28</v>
      </c>
      <c r="AE304">
        <v>21</v>
      </c>
      <c r="AF304">
        <v>0</v>
      </c>
      <c r="AG304">
        <v>4</v>
      </c>
      <c r="AH304" t="s">
        <v>88</v>
      </c>
      <c r="AI304" t="s">
        <v>88</v>
      </c>
      <c r="AJ304" t="s">
        <v>88</v>
      </c>
      <c r="AK304" t="s">
        <v>88</v>
      </c>
      <c r="AL304" t="s">
        <v>88</v>
      </c>
      <c r="AM304" t="s">
        <v>88</v>
      </c>
      <c r="AN304" t="s">
        <v>88</v>
      </c>
      <c r="AO304" t="s">
        <v>88</v>
      </c>
      <c r="AP304" t="s">
        <v>88</v>
      </c>
      <c r="AQ304" t="s">
        <v>88</v>
      </c>
      <c r="AR304" t="s">
        <v>88</v>
      </c>
      <c r="AS304" t="s">
        <v>88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>
      <c r="A305" t="s">
        <v>777</v>
      </c>
      <c r="B305" t="s">
        <v>80</v>
      </c>
      <c r="C305" t="s">
        <v>778</v>
      </c>
      <c r="D305" t="s">
        <v>82</v>
      </c>
      <c r="E305" s="2" t="str">
        <f>HYPERLINK("capsilon://?command=openfolder&amp;siteaddress=FAM.docvelocity-na8.net&amp;folderid=FX49D88592-167F-9406-4F64-8759E09A86AC","FX21124575")</f>
        <v>FX21124575</v>
      </c>
      <c r="F305" t="s">
        <v>19</v>
      </c>
      <c r="G305" t="s">
        <v>19</v>
      </c>
      <c r="H305" t="s">
        <v>83</v>
      </c>
      <c r="I305" t="s">
        <v>779</v>
      </c>
      <c r="J305">
        <v>127</v>
      </c>
      <c r="K305" t="s">
        <v>85</v>
      </c>
      <c r="L305" t="s">
        <v>86</v>
      </c>
      <c r="M305" t="s">
        <v>87</v>
      </c>
      <c r="N305">
        <v>1</v>
      </c>
      <c r="O305" s="1">
        <v>44537.495162037034</v>
      </c>
      <c r="P305" s="1">
        <v>44537.545960648145</v>
      </c>
      <c r="Q305">
        <v>3905</v>
      </c>
      <c r="R305">
        <v>484</v>
      </c>
      <c r="S305" t="b">
        <v>0</v>
      </c>
      <c r="T305" t="s">
        <v>88</v>
      </c>
      <c r="U305" t="b">
        <v>0</v>
      </c>
      <c r="V305" t="s">
        <v>155</v>
      </c>
      <c r="W305" s="1">
        <v>44537.545960648145</v>
      </c>
      <c r="X305">
        <v>478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127</v>
      </c>
      <c r="AE305">
        <v>115</v>
      </c>
      <c r="AF305">
        <v>0</v>
      </c>
      <c r="AG305">
        <v>9</v>
      </c>
      <c r="AH305" t="s">
        <v>88</v>
      </c>
      <c r="AI305" t="s">
        <v>88</v>
      </c>
      <c r="AJ305" t="s">
        <v>88</v>
      </c>
      <c r="AK305" t="s">
        <v>88</v>
      </c>
      <c r="AL305" t="s">
        <v>88</v>
      </c>
      <c r="AM305" t="s">
        <v>88</v>
      </c>
      <c r="AN305" t="s">
        <v>88</v>
      </c>
      <c r="AO305" t="s">
        <v>88</v>
      </c>
      <c r="AP305" t="s">
        <v>88</v>
      </c>
      <c r="AQ305" t="s">
        <v>88</v>
      </c>
      <c r="AR305" t="s">
        <v>88</v>
      </c>
      <c r="AS305" t="s">
        <v>88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>
      <c r="A306" t="s">
        <v>780</v>
      </c>
      <c r="B306" t="s">
        <v>80</v>
      </c>
      <c r="C306" t="s">
        <v>781</v>
      </c>
      <c r="D306" t="s">
        <v>82</v>
      </c>
      <c r="E306" s="2" t="str">
        <f>HYPERLINK("capsilon://?command=openfolder&amp;siteaddress=FAM.docvelocity-na8.net&amp;folderid=FX71C1CA52-8506-A1E5-8434-694C6D90546B","FX21124656")</f>
        <v>FX21124656</v>
      </c>
      <c r="F306" t="s">
        <v>19</v>
      </c>
      <c r="G306" t="s">
        <v>19</v>
      </c>
      <c r="H306" t="s">
        <v>83</v>
      </c>
      <c r="I306" t="s">
        <v>782</v>
      </c>
      <c r="J306">
        <v>32</v>
      </c>
      <c r="K306" t="s">
        <v>85</v>
      </c>
      <c r="L306" t="s">
        <v>86</v>
      </c>
      <c r="M306" t="s">
        <v>87</v>
      </c>
      <c r="N306">
        <v>2</v>
      </c>
      <c r="O306" s="1">
        <v>44537.495532407411</v>
      </c>
      <c r="P306" s="1">
        <v>44538.207349537035</v>
      </c>
      <c r="Q306">
        <v>59580</v>
      </c>
      <c r="R306">
        <v>1921</v>
      </c>
      <c r="S306" t="b">
        <v>0</v>
      </c>
      <c r="T306" t="s">
        <v>88</v>
      </c>
      <c r="U306" t="b">
        <v>0</v>
      </c>
      <c r="V306" t="s">
        <v>337</v>
      </c>
      <c r="W306" s="1">
        <v>44537.80537037037</v>
      </c>
      <c r="X306">
        <v>771</v>
      </c>
      <c r="Y306">
        <v>46</v>
      </c>
      <c r="Z306">
        <v>0</v>
      </c>
      <c r="AA306">
        <v>46</v>
      </c>
      <c r="AB306">
        <v>0</v>
      </c>
      <c r="AC306">
        <v>34</v>
      </c>
      <c r="AD306">
        <v>-14</v>
      </c>
      <c r="AE306">
        <v>0</v>
      </c>
      <c r="AF306">
        <v>0</v>
      </c>
      <c r="AG306">
        <v>0</v>
      </c>
      <c r="AH306" t="s">
        <v>100</v>
      </c>
      <c r="AI306" s="1">
        <v>44538.207349537035</v>
      </c>
      <c r="AJ306">
        <v>799</v>
      </c>
      <c r="AK306">
        <v>2</v>
      </c>
      <c r="AL306">
        <v>0</v>
      </c>
      <c r="AM306">
        <v>2</v>
      </c>
      <c r="AN306">
        <v>0</v>
      </c>
      <c r="AO306">
        <v>2</v>
      </c>
      <c r="AP306">
        <v>-16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>
      <c r="A307" t="s">
        <v>783</v>
      </c>
      <c r="B307" t="s">
        <v>80</v>
      </c>
      <c r="C307" t="s">
        <v>781</v>
      </c>
      <c r="D307" t="s">
        <v>82</v>
      </c>
      <c r="E307" s="2" t="str">
        <f>HYPERLINK("capsilon://?command=openfolder&amp;siteaddress=FAM.docvelocity-na8.net&amp;folderid=FX71C1CA52-8506-A1E5-8434-694C6D90546B","FX21124656")</f>
        <v>FX21124656</v>
      </c>
      <c r="F307" t="s">
        <v>19</v>
      </c>
      <c r="G307" t="s">
        <v>19</v>
      </c>
      <c r="H307" t="s">
        <v>83</v>
      </c>
      <c r="I307" t="s">
        <v>784</v>
      </c>
      <c r="J307">
        <v>28</v>
      </c>
      <c r="K307" t="s">
        <v>85</v>
      </c>
      <c r="L307" t="s">
        <v>86</v>
      </c>
      <c r="M307" t="s">
        <v>87</v>
      </c>
      <c r="N307">
        <v>2</v>
      </c>
      <c r="O307" s="1">
        <v>44537.495787037034</v>
      </c>
      <c r="P307" s="1">
        <v>44537.712696759256</v>
      </c>
      <c r="Q307">
        <v>16099</v>
      </c>
      <c r="R307">
        <v>2642</v>
      </c>
      <c r="S307" t="b">
        <v>0</v>
      </c>
      <c r="T307" t="s">
        <v>88</v>
      </c>
      <c r="U307" t="b">
        <v>0</v>
      </c>
      <c r="V307" t="s">
        <v>222</v>
      </c>
      <c r="W307" s="1">
        <v>44537.700115740743</v>
      </c>
      <c r="X307">
        <v>2215</v>
      </c>
      <c r="Y307">
        <v>21</v>
      </c>
      <c r="Z307">
        <v>0</v>
      </c>
      <c r="AA307">
        <v>21</v>
      </c>
      <c r="AB307">
        <v>0</v>
      </c>
      <c r="AC307">
        <v>17</v>
      </c>
      <c r="AD307">
        <v>7</v>
      </c>
      <c r="AE307">
        <v>0</v>
      </c>
      <c r="AF307">
        <v>0</v>
      </c>
      <c r="AG307">
        <v>0</v>
      </c>
      <c r="AH307" t="s">
        <v>167</v>
      </c>
      <c r="AI307" s="1">
        <v>44537.712696759256</v>
      </c>
      <c r="AJ307">
        <v>320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>
      <c r="A308" t="s">
        <v>785</v>
      </c>
      <c r="B308" t="s">
        <v>80</v>
      </c>
      <c r="C308" t="s">
        <v>754</v>
      </c>
      <c r="D308" t="s">
        <v>82</v>
      </c>
      <c r="E308" s="2" t="str">
        <f>HYPERLINK("capsilon://?command=openfolder&amp;siteaddress=FAM.docvelocity-na8.net&amp;folderid=FX77070EF4-0B88-ADAA-B59F-C9FDB77B075B","FX211114698")</f>
        <v>FX211114698</v>
      </c>
      <c r="F308" t="s">
        <v>19</v>
      </c>
      <c r="G308" t="s">
        <v>19</v>
      </c>
      <c r="H308" t="s">
        <v>83</v>
      </c>
      <c r="I308" t="s">
        <v>786</v>
      </c>
      <c r="J308">
        <v>104</v>
      </c>
      <c r="K308" t="s">
        <v>85</v>
      </c>
      <c r="L308" t="s">
        <v>86</v>
      </c>
      <c r="M308" t="s">
        <v>87</v>
      </c>
      <c r="N308">
        <v>2</v>
      </c>
      <c r="O308" s="1">
        <v>44531.53230324074</v>
      </c>
      <c r="P308" s="1">
        <v>44531.60392361111</v>
      </c>
      <c r="Q308">
        <v>4768</v>
      </c>
      <c r="R308">
        <v>1420</v>
      </c>
      <c r="S308" t="b">
        <v>0</v>
      </c>
      <c r="T308" t="s">
        <v>88</v>
      </c>
      <c r="U308" t="b">
        <v>0</v>
      </c>
      <c r="V308" t="s">
        <v>265</v>
      </c>
      <c r="W308" s="1">
        <v>44531.540312500001</v>
      </c>
      <c r="X308">
        <v>589</v>
      </c>
      <c r="Y308">
        <v>109</v>
      </c>
      <c r="Z308">
        <v>0</v>
      </c>
      <c r="AA308">
        <v>109</v>
      </c>
      <c r="AB308">
        <v>0</v>
      </c>
      <c r="AC308">
        <v>39</v>
      </c>
      <c r="AD308">
        <v>-5</v>
      </c>
      <c r="AE308">
        <v>0</v>
      </c>
      <c r="AF308">
        <v>0</v>
      </c>
      <c r="AG308">
        <v>0</v>
      </c>
      <c r="AH308" t="s">
        <v>100</v>
      </c>
      <c r="AI308" s="1">
        <v>44531.60392361111</v>
      </c>
      <c r="AJ308">
        <v>791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-5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>
      <c r="A309" t="s">
        <v>787</v>
      </c>
      <c r="B309" t="s">
        <v>80</v>
      </c>
      <c r="C309" t="s">
        <v>734</v>
      </c>
      <c r="D309" t="s">
        <v>82</v>
      </c>
      <c r="E309" s="2" t="str">
        <f>HYPERLINK("capsilon://?command=openfolder&amp;siteaddress=FAM.docvelocity-na8.net&amp;folderid=FX6C7BDC5B-4BB7-7C1E-89E1-CAF3B22B620B","FX21124155")</f>
        <v>FX21124155</v>
      </c>
      <c r="F309" t="s">
        <v>19</v>
      </c>
      <c r="G309" t="s">
        <v>19</v>
      </c>
      <c r="H309" t="s">
        <v>83</v>
      </c>
      <c r="I309" t="s">
        <v>735</v>
      </c>
      <c r="J309">
        <v>120</v>
      </c>
      <c r="K309" t="s">
        <v>85</v>
      </c>
      <c r="L309" t="s">
        <v>86</v>
      </c>
      <c r="M309" t="s">
        <v>87</v>
      </c>
      <c r="N309">
        <v>2</v>
      </c>
      <c r="O309" s="1">
        <v>44537.501782407409</v>
      </c>
      <c r="P309" s="1">
        <v>44537.548587962963</v>
      </c>
      <c r="Q309">
        <v>1638</v>
      </c>
      <c r="R309">
        <v>2406</v>
      </c>
      <c r="S309" t="b">
        <v>0</v>
      </c>
      <c r="T309" t="s">
        <v>88</v>
      </c>
      <c r="U309" t="b">
        <v>1</v>
      </c>
      <c r="V309" t="s">
        <v>151</v>
      </c>
      <c r="W309" s="1">
        <v>44537.524560185186</v>
      </c>
      <c r="X309">
        <v>1742</v>
      </c>
      <c r="Y309">
        <v>125</v>
      </c>
      <c r="Z309">
        <v>0</v>
      </c>
      <c r="AA309">
        <v>125</v>
      </c>
      <c r="AB309">
        <v>0</v>
      </c>
      <c r="AC309">
        <v>100</v>
      </c>
      <c r="AD309">
        <v>-5</v>
      </c>
      <c r="AE309">
        <v>0</v>
      </c>
      <c r="AF309">
        <v>0</v>
      </c>
      <c r="AG309">
        <v>0</v>
      </c>
      <c r="AH309" t="s">
        <v>163</v>
      </c>
      <c r="AI309" s="1">
        <v>44537.548587962963</v>
      </c>
      <c r="AJ309">
        <v>608</v>
      </c>
      <c r="AK309">
        <v>3</v>
      </c>
      <c r="AL309">
        <v>0</v>
      </c>
      <c r="AM309">
        <v>3</v>
      </c>
      <c r="AN309">
        <v>0</v>
      </c>
      <c r="AO309">
        <v>3</v>
      </c>
      <c r="AP309">
        <v>-8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>
      <c r="A310" t="s">
        <v>788</v>
      </c>
      <c r="B310" t="s">
        <v>80</v>
      </c>
      <c r="C310" t="s">
        <v>754</v>
      </c>
      <c r="D310" t="s">
        <v>82</v>
      </c>
      <c r="E310" s="2" t="str">
        <f>HYPERLINK("capsilon://?command=openfolder&amp;siteaddress=FAM.docvelocity-na8.net&amp;folderid=FX77070EF4-0B88-ADAA-B59F-C9FDB77B075B","FX211114698")</f>
        <v>FX211114698</v>
      </c>
      <c r="F310" t="s">
        <v>19</v>
      </c>
      <c r="G310" t="s">
        <v>19</v>
      </c>
      <c r="H310" t="s">
        <v>83</v>
      </c>
      <c r="I310" t="s">
        <v>789</v>
      </c>
      <c r="J310">
        <v>104</v>
      </c>
      <c r="K310" t="s">
        <v>85</v>
      </c>
      <c r="L310" t="s">
        <v>86</v>
      </c>
      <c r="M310" t="s">
        <v>87</v>
      </c>
      <c r="N310">
        <v>2</v>
      </c>
      <c r="O310" s="1">
        <v>44531.533414351848</v>
      </c>
      <c r="P310" s="1">
        <v>44531.598136574074</v>
      </c>
      <c r="Q310">
        <v>5091</v>
      </c>
      <c r="R310">
        <v>501</v>
      </c>
      <c r="S310" t="b">
        <v>0</v>
      </c>
      <c r="T310" t="s">
        <v>88</v>
      </c>
      <c r="U310" t="b">
        <v>0</v>
      </c>
      <c r="V310" t="s">
        <v>265</v>
      </c>
      <c r="W310" s="1">
        <v>44531.547453703701</v>
      </c>
      <c r="X310">
        <v>237</v>
      </c>
      <c r="Y310">
        <v>104</v>
      </c>
      <c r="Z310">
        <v>0</v>
      </c>
      <c r="AA310">
        <v>104</v>
      </c>
      <c r="AB310">
        <v>0</v>
      </c>
      <c r="AC310">
        <v>35</v>
      </c>
      <c r="AD310">
        <v>0</v>
      </c>
      <c r="AE310">
        <v>0</v>
      </c>
      <c r="AF310">
        <v>0</v>
      </c>
      <c r="AG310">
        <v>0</v>
      </c>
      <c r="AH310" t="s">
        <v>163</v>
      </c>
      <c r="AI310" s="1">
        <v>44531.598136574074</v>
      </c>
      <c r="AJ310">
        <v>264</v>
      </c>
      <c r="AK310">
        <v>3</v>
      </c>
      <c r="AL310">
        <v>0</v>
      </c>
      <c r="AM310">
        <v>3</v>
      </c>
      <c r="AN310">
        <v>0</v>
      </c>
      <c r="AO310">
        <v>3</v>
      </c>
      <c r="AP310">
        <v>-3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>
      <c r="A311" t="s">
        <v>790</v>
      </c>
      <c r="B311" t="s">
        <v>80</v>
      </c>
      <c r="C311" t="s">
        <v>754</v>
      </c>
      <c r="D311" t="s">
        <v>82</v>
      </c>
      <c r="E311" s="2" t="str">
        <f>HYPERLINK("capsilon://?command=openfolder&amp;siteaddress=FAM.docvelocity-na8.net&amp;folderid=FX77070EF4-0B88-ADAA-B59F-C9FDB77B075B","FX211114698")</f>
        <v>FX211114698</v>
      </c>
      <c r="F311" t="s">
        <v>19</v>
      </c>
      <c r="G311" t="s">
        <v>19</v>
      </c>
      <c r="H311" t="s">
        <v>83</v>
      </c>
      <c r="I311" t="s">
        <v>791</v>
      </c>
      <c r="J311">
        <v>28</v>
      </c>
      <c r="K311" t="s">
        <v>85</v>
      </c>
      <c r="L311" t="s">
        <v>86</v>
      </c>
      <c r="M311" t="s">
        <v>87</v>
      </c>
      <c r="N311">
        <v>1</v>
      </c>
      <c r="O311" s="1">
        <v>44531.533946759257</v>
      </c>
      <c r="P311" s="1">
        <v>44531.614988425928</v>
      </c>
      <c r="Q311">
        <v>6781</v>
      </c>
      <c r="R311">
        <v>221</v>
      </c>
      <c r="S311" t="b">
        <v>0</v>
      </c>
      <c r="T311" t="s">
        <v>88</v>
      </c>
      <c r="U311" t="b">
        <v>0</v>
      </c>
      <c r="V311" t="s">
        <v>155</v>
      </c>
      <c r="W311" s="1">
        <v>44531.614988425928</v>
      </c>
      <c r="X311">
        <v>148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28</v>
      </c>
      <c r="AE311">
        <v>21</v>
      </c>
      <c r="AF311">
        <v>0</v>
      </c>
      <c r="AG311">
        <v>4</v>
      </c>
      <c r="AH311" t="s">
        <v>88</v>
      </c>
      <c r="AI311" t="s">
        <v>88</v>
      </c>
      <c r="AJ311" t="s">
        <v>88</v>
      </c>
      <c r="AK311" t="s">
        <v>88</v>
      </c>
      <c r="AL311" t="s">
        <v>88</v>
      </c>
      <c r="AM311" t="s">
        <v>88</v>
      </c>
      <c r="AN311" t="s">
        <v>88</v>
      </c>
      <c r="AO311" t="s">
        <v>88</v>
      </c>
      <c r="AP311" t="s">
        <v>88</v>
      </c>
      <c r="AQ311" t="s">
        <v>88</v>
      </c>
      <c r="AR311" t="s">
        <v>88</v>
      </c>
      <c r="AS311" t="s">
        <v>88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>
      <c r="A312" t="s">
        <v>792</v>
      </c>
      <c r="B312" t="s">
        <v>80</v>
      </c>
      <c r="C312" t="s">
        <v>793</v>
      </c>
      <c r="D312" t="s">
        <v>82</v>
      </c>
      <c r="E312" s="2" t="str">
        <f>HYPERLINK("capsilon://?command=openfolder&amp;siteaddress=FAM.docvelocity-na8.net&amp;folderid=FXA5A3C38D-5DCF-E5F9-926C-15D3ED16C92D","FX21125139")</f>
        <v>FX21125139</v>
      </c>
      <c r="F312" t="s">
        <v>19</v>
      </c>
      <c r="G312" t="s">
        <v>19</v>
      </c>
      <c r="H312" t="s">
        <v>83</v>
      </c>
      <c r="I312" t="s">
        <v>794</v>
      </c>
      <c r="J312">
        <v>134</v>
      </c>
      <c r="K312" t="s">
        <v>85</v>
      </c>
      <c r="L312" t="s">
        <v>86</v>
      </c>
      <c r="M312" t="s">
        <v>87</v>
      </c>
      <c r="N312">
        <v>1</v>
      </c>
      <c r="O312" s="1">
        <v>44537.516793981478</v>
      </c>
      <c r="P312" s="1">
        <v>44537.554143518515</v>
      </c>
      <c r="Q312">
        <v>2647</v>
      </c>
      <c r="R312">
        <v>580</v>
      </c>
      <c r="S312" t="b">
        <v>0</v>
      </c>
      <c r="T312" t="s">
        <v>88</v>
      </c>
      <c r="U312" t="b">
        <v>0</v>
      </c>
      <c r="V312" t="s">
        <v>155</v>
      </c>
      <c r="W312" s="1">
        <v>44537.554143518515</v>
      </c>
      <c r="X312">
        <v>580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134</v>
      </c>
      <c r="AE312">
        <v>110</v>
      </c>
      <c r="AF312">
        <v>0</v>
      </c>
      <c r="AG312">
        <v>6</v>
      </c>
      <c r="AH312" t="s">
        <v>88</v>
      </c>
      <c r="AI312" t="s">
        <v>88</v>
      </c>
      <c r="AJ312" t="s">
        <v>88</v>
      </c>
      <c r="AK312" t="s">
        <v>88</v>
      </c>
      <c r="AL312" t="s">
        <v>88</v>
      </c>
      <c r="AM312" t="s">
        <v>88</v>
      </c>
      <c r="AN312" t="s">
        <v>88</v>
      </c>
      <c r="AO312" t="s">
        <v>88</v>
      </c>
      <c r="AP312" t="s">
        <v>88</v>
      </c>
      <c r="AQ312" t="s">
        <v>88</v>
      </c>
      <c r="AR312" t="s">
        <v>88</v>
      </c>
      <c r="AS312" t="s">
        <v>88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>
      <c r="A313" t="s">
        <v>795</v>
      </c>
      <c r="B313" t="s">
        <v>80</v>
      </c>
      <c r="C313" t="s">
        <v>796</v>
      </c>
      <c r="D313" t="s">
        <v>82</v>
      </c>
      <c r="E313" s="2" t="str">
        <f>HYPERLINK("capsilon://?command=openfolder&amp;siteaddress=FAM.docvelocity-na8.net&amp;folderid=FXE1A5449C-9181-9733-2566-40064F2367AB","FX21125")</f>
        <v>FX21125</v>
      </c>
      <c r="F313" t="s">
        <v>19</v>
      </c>
      <c r="G313" t="s">
        <v>19</v>
      </c>
      <c r="H313" t="s">
        <v>83</v>
      </c>
      <c r="I313" t="s">
        <v>797</v>
      </c>
      <c r="J313">
        <v>66</v>
      </c>
      <c r="K313" t="s">
        <v>85</v>
      </c>
      <c r="L313" t="s">
        <v>86</v>
      </c>
      <c r="M313" t="s">
        <v>87</v>
      </c>
      <c r="N313">
        <v>2</v>
      </c>
      <c r="O313" s="1">
        <v>44531.540844907409</v>
      </c>
      <c r="P313" s="1">
        <v>44531.600416666668</v>
      </c>
      <c r="Q313">
        <v>4592</v>
      </c>
      <c r="R313">
        <v>555</v>
      </c>
      <c r="S313" t="b">
        <v>0</v>
      </c>
      <c r="T313" t="s">
        <v>88</v>
      </c>
      <c r="U313" t="b">
        <v>0</v>
      </c>
      <c r="V313" t="s">
        <v>265</v>
      </c>
      <c r="W313" s="1">
        <v>44531.543969907405</v>
      </c>
      <c r="X313">
        <v>162</v>
      </c>
      <c r="Y313">
        <v>64</v>
      </c>
      <c r="Z313">
        <v>0</v>
      </c>
      <c r="AA313">
        <v>64</v>
      </c>
      <c r="AB313">
        <v>0</v>
      </c>
      <c r="AC313">
        <v>16</v>
      </c>
      <c r="AD313">
        <v>2</v>
      </c>
      <c r="AE313">
        <v>0</v>
      </c>
      <c r="AF313">
        <v>0</v>
      </c>
      <c r="AG313">
        <v>0</v>
      </c>
      <c r="AH313" t="s">
        <v>109</v>
      </c>
      <c r="AI313" s="1">
        <v>44531.600416666668</v>
      </c>
      <c r="AJ313">
        <v>393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2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>
      <c r="A314" t="s">
        <v>798</v>
      </c>
      <c r="B314" t="s">
        <v>80</v>
      </c>
      <c r="C314" t="s">
        <v>799</v>
      </c>
      <c r="D314" t="s">
        <v>82</v>
      </c>
      <c r="E314" s="2" t="str">
        <f>HYPERLINK("capsilon://?command=openfolder&amp;siteaddress=FAM.docvelocity-na8.net&amp;folderid=FX982E1966-7051-5EB2-3F00-B74E3CAB054D","FX21123437")</f>
        <v>FX21123437</v>
      </c>
      <c r="F314" t="s">
        <v>19</v>
      </c>
      <c r="G314" t="s">
        <v>19</v>
      </c>
      <c r="H314" t="s">
        <v>83</v>
      </c>
      <c r="I314" t="s">
        <v>800</v>
      </c>
      <c r="J314">
        <v>159</v>
      </c>
      <c r="K314" t="s">
        <v>85</v>
      </c>
      <c r="L314" t="s">
        <v>86</v>
      </c>
      <c r="M314" t="s">
        <v>87</v>
      </c>
      <c r="N314">
        <v>1</v>
      </c>
      <c r="O314" s="1">
        <v>44537.520578703705</v>
      </c>
      <c r="P314" s="1">
        <v>44537.560023148151</v>
      </c>
      <c r="Q314">
        <v>2939</v>
      </c>
      <c r="R314">
        <v>469</v>
      </c>
      <c r="S314" t="b">
        <v>0</v>
      </c>
      <c r="T314" t="s">
        <v>88</v>
      </c>
      <c r="U314" t="b">
        <v>0</v>
      </c>
      <c r="V314" t="s">
        <v>155</v>
      </c>
      <c r="W314" s="1">
        <v>44537.560023148151</v>
      </c>
      <c r="X314">
        <v>469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159</v>
      </c>
      <c r="AE314">
        <v>135</v>
      </c>
      <c r="AF314">
        <v>0</v>
      </c>
      <c r="AG314">
        <v>7</v>
      </c>
      <c r="AH314" t="s">
        <v>88</v>
      </c>
      <c r="AI314" t="s">
        <v>88</v>
      </c>
      <c r="AJ314" t="s">
        <v>88</v>
      </c>
      <c r="AK314" t="s">
        <v>88</v>
      </c>
      <c r="AL314" t="s">
        <v>88</v>
      </c>
      <c r="AM314" t="s">
        <v>88</v>
      </c>
      <c r="AN314" t="s">
        <v>88</v>
      </c>
      <c r="AO314" t="s">
        <v>88</v>
      </c>
      <c r="AP314" t="s">
        <v>88</v>
      </c>
      <c r="AQ314" t="s">
        <v>88</v>
      </c>
      <c r="AR314" t="s">
        <v>88</v>
      </c>
      <c r="AS314" t="s">
        <v>88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>
      <c r="A315" t="s">
        <v>801</v>
      </c>
      <c r="B315" t="s">
        <v>80</v>
      </c>
      <c r="C315" t="s">
        <v>796</v>
      </c>
      <c r="D315" t="s">
        <v>82</v>
      </c>
      <c r="E315" s="2" t="str">
        <f>HYPERLINK("capsilon://?command=openfolder&amp;siteaddress=FAM.docvelocity-na8.net&amp;folderid=FXE1A5449C-9181-9733-2566-40064F2367AB","FX21125")</f>
        <v>FX21125</v>
      </c>
      <c r="F315" t="s">
        <v>19</v>
      </c>
      <c r="G315" t="s">
        <v>19</v>
      </c>
      <c r="H315" t="s">
        <v>83</v>
      </c>
      <c r="I315" t="s">
        <v>802</v>
      </c>
      <c r="J315">
        <v>41</v>
      </c>
      <c r="K315" t="s">
        <v>85</v>
      </c>
      <c r="L315" t="s">
        <v>86</v>
      </c>
      <c r="M315" t="s">
        <v>87</v>
      </c>
      <c r="N315">
        <v>2</v>
      </c>
      <c r="O315" s="1">
        <v>44531.54184027778</v>
      </c>
      <c r="P315" s="1">
        <v>44531.600034722222</v>
      </c>
      <c r="Q315">
        <v>4738</v>
      </c>
      <c r="R315">
        <v>290</v>
      </c>
      <c r="S315" t="b">
        <v>0</v>
      </c>
      <c r="T315" t="s">
        <v>88</v>
      </c>
      <c r="U315" t="b">
        <v>0</v>
      </c>
      <c r="V315" t="s">
        <v>265</v>
      </c>
      <c r="W315" s="1">
        <v>44531.548935185187</v>
      </c>
      <c r="X315">
        <v>127</v>
      </c>
      <c r="Y315">
        <v>36</v>
      </c>
      <c r="Z315">
        <v>0</v>
      </c>
      <c r="AA315">
        <v>36</v>
      </c>
      <c r="AB315">
        <v>0</v>
      </c>
      <c r="AC315">
        <v>10</v>
      </c>
      <c r="AD315">
        <v>5</v>
      </c>
      <c r="AE315">
        <v>0</v>
      </c>
      <c r="AF315">
        <v>0</v>
      </c>
      <c r="AG315">
        <v>0</v>
      </c>
      <c r="AH315" t="s">
        <v>163</v>
      </c>
      <c r="AI315" s="1">
        <v>44531.600034722222</v>
      </c>
      <c r="AJ315">
        <v>163</v>
      </c>
      <c r="AK315">
        <v>2</v>
      </c>
      <c r="AL315">
        <v>0</v>
      </c>
      <c r="AM315">
        <v>2</v>
      </c>
      <c r="AN315">
        <v>0</v>
      </c>
      <c r="AO315">
        <v>2</v>
      </c>
      <c r="AP315">
        <v>3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>
      <c r="A316" t="s">
        <v>803</v>
      </c>
      <c r="B316" t="s">
        <v>80</v>
      </c>
      <c r="C316" t="s">
        <v>796</v>
      </c>
      <c r="D316" t="s">
        <v>82</v>
      </c>
      <c r="E316" s="2" t="str">
        <f>HYPERLINK("capsilon://?command=openfolder&amp;siteaddress=FAM.docvelocity-na8.net&amp;folderid=FXE1A5449C-9181-9733-2566-40064F2367AB","FX21125")</f>
        <v>FX21125</v>
      </c>
      <c r="F316" t="s">
        <v>19</v>
      </c>
      <c r="G316" t="s">
        <v>19</v>
      </c>
      <c r="H316" t="s">
        <v>83</v>
      </c>
      <c r="I316" t="s">
        <v>804</v>
      </c>
      <c r="J316">
        <v>28</v>
      </c>
      <c r="K316" t="s">
        <v>85</v>
      </c>
      <c r="L316" t="s">
        <v>86</v>
      </c>
      <c r="M316" t="s">
        <v>87</v>
      </c>
      <c r="N316">
        <v>2</v>
      </c>
      <c r="O316" s="1">
        <v>44531.54184027778</v>
      </c>
      <c r="P316" s="1">
        <v>44531.601851851854</v>
      </c>
      <c r="Q316">
        <v>4954</v>
      </c>
      <c r="R316">
        <v>231</v>
      </c>
      <c r="S316" t="b">
        <v>0</v>
      </c>
      <c r="T316" t="s">
        <v>88</v>
      </c>
      <c r="U316" t="b">
        <v>0</v>
      </c>
      <c r="V316" t="s">
        <v>265</v>
      </c>
      <c r="W316" s="1">
        <v>44531.549803240741</v>
      </c>
      <c r="X316">
        <v>75</v>
      </c>
      <c r="Y316">
        <v>21</v>
      </c>
      <c r="Z316">
        <v>0</v>
      </c>
      <c r="AA316">
        <v>21</v>
      </c>
      <c r="AB316">
        <v>0</v>
      </c>
      <c r="AC316">
        <v>2</v>
      </c>
      <c r="AD316">
        <v>7</v>
      </c>
      <c r="AE316">
        <v>0</v>
      </c>
      <c r="AF316">
        <v>0</v>
      </c>
      <c r="AG316">
        <v>0</v>
      </c>
      <c r="AH316" t="s">
        <v>163</v>
      </c>
      <c r="AI316" s="1">
        <v>44531.601851851854</v>
      </c>
      <c r="AJ316">
        <v>156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>
      <c r="A317" t="s">
        <v>805</v>
      </c>
      <c r="B317" t="s">
        <v>80</v>
      </c>
      <c r="C317" t="s">
        <v>796</v>
      </c>
      <c r="D317" t="s">
        <v>82</v>
      </c>
      <c r="E317" s="2" t="str">
        <f>HYPERLINK("capsilon://?command=openfolder&amp;siteaddress=FAM.docvelocity-na8.net&amp;folderid=FXE1A5449C-9181-9733-2566-40064F2367AB","FX21125")</f>
        <v>FX21125</v>
      </c>
      <c r="F317" t="s">
        <v>19</v>
      </c>
      <c r="G317" t="s">
        <v>19</v>
      </c>
      <c r="H317" t="s">
        <v>83</v>
      </c>
      <c r="I317" t="s">
        <v>806</v>
      </c>
      <c r="J317">
        <v>28</v>
      </c>
      <c r="K317" t="s">
        <v>85</v>
      </c>
      <c r="L317" t="s">
        <v>86</v>
      </c>
      <c r="M317" t="s">
        <v>87</v>
      </c>
      <c r="N317">
        <v>2</v>
      </c>
      <c r="O317" s="1">
        <v>44531.541875000003</v>
      </c>
      <c r="P317" s="1">
        <v>44531.603171296294</v>
      </c>
      <c r="Q317">
        <v>5013</v>
      </c>
      <c r="R317">
        <v>283</v>
      </c>
      <c r="S317" t="b">
        <v>0</v>
      </c>
      <c r="T317" t="s">
        <v>88</v>
      </c>
      <c r="U317" t="b">
        <v>0</v>
      </c>
      <c r="V317" t="s">
        <v>265</v>
      </c>
      <c r="W317" s="1">
        <v>44531.551018518519</v>
      </c>
      <c r="X317">
        <v>104</v>
      </c>
      <c r="Y317">
        <v>21</v>
      </c>
      <c r="Z317">
        <v>0</v>
      </c>
      <c r="AA317">
        <v>21</v>
      </c>
      <c r="AB317">
        <v>0</v>
      </c>
      <c r="AC317">
        <v>4</v>
      </c>
      <c r="AD317">
        <v>7</v>
      </c>
      <c r="AE317">
        <v>0</v>
      </c>
      <c r="AF317">
        <v>0</v>
      </c>
      <c r="AG317">
        <v>0</v>
      </c>
      <c r="AH317" t="s">
        <v>163</v>
      </c>
      <c r="AI317" s="1">
        <v>44531.603171296294</v>
      </c>
      <c r="AJ317">
        <v>113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>
      <c r="A318" t="s">
        <v>807</v>
      </c>
      <c r="B318" t="s">
        <v>80</v>
      </c>
      <c r="C318" t="s">
        <v>808</v>
      </c>
      <c r="D318" t="s">
        <v>82</v>
      </c>
      <c r="E318" s="2" t="str">
        <f>HYPERLINK("capsilon://?command=openfolder&amp;siteaddress=FAM.docvelocity-na8.net&amp;folderid=FX332B642A-484C-BBE2-E790-449BA9859357","FX21124608")</f>
        <v>FX21124608</v>
      </c>
      <c r="F318" t="s">
        <v>19</v>
      </c>
      <c r="G318" t="s">
        <v>19</v>
      </c>
      <c r="H318" t="s">
        <v>83</v>
      </c>
      <c r="I318" t="s">
        <v>809</v>
      </c>
      <c r="J318">
        <v>252</v>
      </c>
      <c r="K318" t="s">
        <v>85</v>
      </c>
      <c r="L318" t="s">
        <v>86</v>
      </c>
      <c r="M318" t="s">
        <v>87</v>
      </c>
      <c r="N318">
        <v>1</v>
      </c>
      <c r="O318" s="1">
        <v>44537.525277777779</v>
      </c>
      <c r="P318" s="1">
        <v>44537.639074074075</v>
      </c>
      <c r="Q318">
        <v>8817</v>
      </c>
      <c r="R318">
        <v>1015</v>
      </c>
      <c r="S318" t="b">
        <v>0</v>
      </c>
      <c r="T318" t="s">
        <v>88</v>
      </c>
      <c r="U318" t="b">
        <v>0</v>
      </c>
      <c r="V318" t="s">
        <v>155</v>
      </c>
      <c r="W318" s="1">
        <v>44537.639074074075</v>
      </c>
      <c r="X318">
        <v>1015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252</v>
      </c>
      <c r="AE318">
        <v>228</v>
      </c>
      <c r="AF318">
        <v>0</v>
      </c>
      <c r="AG318">
        <v>14</v>
      </c>
      <c r="AH318" t="s">
        <v>88</v>
      </c>
      <c r="AI318" t="s">
        <v>88</v>
      </c>
      <c r="AJ318" t="s">
        <v>88</v>
      </c>
      <c r="AK318" t="s">
        <v>88</v>
      </c>
      <c r="AL318" t="s">
        <v>88</v>
      </c>
      <c r="AM318" t="s">
        <v>88</v>
      </c>
      <c r="AN318" t="s">
        <v>88</v>
      </c>
      <c r="AO318" t="s">
        <v>88</v>
      </c>
      <c r="AP318" t="s">
        <v>88</v>
      </c>
      <c r="AQ318" t="s">
        <v>88</v>
      </c>
      <c r="AR318" t="s">
        <v>88</v>
      </c>
      <c r="AS318" t="s">
        <v>88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>
      <c r="A319" t="s">
        <v>810</v>
      </c>
      <c r="B319" t="s">
        <v>80</v>
      </c>
      <c r="C319" t="s">
        <v>811</v>
      </c>
      <c r="D319" t="s">
        <v>82</v>
      </c>
      <c r="E319" s="2" t="str">
        <f>HYPERLINK("capsilon://?command=openfolder&amp;siteaddress=FAM.docvelocity-na8.net&amp;folderid=FX64EF708F-3AAB-FDED-C69D-2E4E5B6BC4C4","FX2112832")</f>
        <v>FX2112832</v>
      </c>
      <c r="F319" t="s">
        <v>19</v>
      </c>
      <c r="G319" t="s">
        <v>19</v>
      </c>
      <c r="H319" t="s">
        <v>83</v>
      </c>
      <c r="I319" t="s">
        <v>812</v>
      </c>
      <c r="J319">
        <v>38</v>
      </c>
      <c r="K319" t="s">
        <v>85</v>
      </c>
      <c r="L319" t="s">
        <v>86</v>
      </c>
      <c r="M319" t="s">
        <v>87</v>
      </c>
      <c r="N319">
        <v>2</v>
      </c>
      <c r="O319" s="1">
        <v>44537.525729166664</v>
      </c>
      <c r="P319" s="1">
        <v>44537.653460648151</v>
      </c>
      <c r="Q319">
        <v>10431</v>
      </c>
      <c r="R319">
        <v>605</v>
      </c>
      <c r="S319" t="b">
        <v>0</v>
      </c>
      <c r="T319" t="s">
        <v>88</v>
      </c>
      <c r="U319" t="b">
        <v>0</v>
      </c>
      <c r="V319" t="s">
        <v>155</v>
      </c>
      <c r="W319" s="1">
        <v>44537.642592592594</v>
      </c>
      <c r="X319">
        <v>303</v>
      </c>
      <c r="Y319">
        <v>37</v>
      </c>
      <c r="Z319">
        <v>0</v>
      </c>
      <c r="AA319">
        <v>37</v>
      </c>
      <c r="AB319">
        <v>0</v>
      </c>
      <c r="AC319">
        <v>14</v>
      </c>
      <c r="AD319">
        <v>1</v>
      </c>
      <c r="AE319">
        <v>0</v>
      </c>
      <c r="AF319">
        <v>0</v>
      </c>
      <c r="AG319">
        <v>0</v>
      </c>
      <c r="AH319" t="s">
        <v>167</v>
      </c>
      <c r="AI319" s="1">
        <v>44537.653460648151</v>
      </c>
      <c r="AJ319">
        <v>283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>
      <c r="A320" t="s">
        <v>813</v>
      </c>
      <c r="B320" t="s">
        <v>80</v>
      </c>
      <c r="C320" t="s">
        <v>796</v>
      </c>
      <c r="D320" t="s">
        <v>82</v>
      </c>
      <c r="E320" s="2" t="str">
        <f>HYPERLINK("capsilon://?command=openfolder&amp;siteaddress=FAM.docvelocity-na8.net&amp;folderid=FXE1A5449C-9181-9733-2566-40064F2367AB","FX21125")</f>
        <v>FX21125</v>
      </c>
      <c r="F320" t="s">
        <v>19</v>
      </c>
      <c r="G320" t="s">
        <v>19</v>
      </c>
      <c r="H320" t="s">
        <v>83</v>
      </c>
      <c r="I320" t="s">
        <v>814</v>
      </c>
      <c r="J320">
        <v>28</v>
      </c>
      <c r="K320" t="s">
        <v>85</v>
      </c>
      <c r="L320" t="s">
        <v>86</v>
      </c>
      <c r="M320" t="s">
        <v>87</v>
      </c>
      <c r="N320">
        <v>2</v>
      </c>
      <c r="O320" s="1">
        <v>44531.542129629626</v>
      </c>
      <c r="P320" s="1">
        <v>44531.605949074074</v>
      </c>
      <c r="Q320">
        <v>5206</v>
      </c>
      <c r="R320">
        <v>308</v>
      </c>
      <c r="S320" t="b">
        <v>0</v>
      </c>
      <c r="T320" t="s">
        <v>88</v>
      </c>
      <c r="U320" t="b">
        <v>0</v>
      </c>
      <c r="V320" t="s">
        <v>265</v>
      </c>
      <c r="W320" s="1">
        <v>44531.551840277774</v>
      </c>
      <c r="X320">
        <v>69</v>
      </c>
      <c r="Y320">
        <v>21</v>
      </c>
      <c r="Z320">
        <v>0</v>
      </c>
      <c r="AA320">
        <v>21</v>
      </c>
      <c r="AB320">
        <v>0</v>
      </c>
      <c r="AC320">
        <v>0</v>
      </c>
      <c r="AD320">
        <v>7</v>
      </c>
      <c r="AE320">
        <v>0</v>
      </c>
      <c r="AF320">
        <v>0</v>
      </c>
      <c r="AG320">
        <v>0</v>
      </c>
      <c r="AH320" t="s">
        <v>163</v>
      </c>
      <c r="AI320" s="1">
        <v>44531.605949074074</v>
      </c>
      <c r="AJ320">
        <v>239</v>
      </c>
      <c r="AK320">
        <v>2</v>
      </c>
      <c r="AL320">
        <v>0</v>
      </c>
      <c r="AM320">
        <v>2</v>
      </c>
      <c r="AN320">
        <v>0</v>
      </c>
      <c r="AO320">
        <v>2</v>
      </c>
      <c r="AP320">
        <v>5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>
      <c r="A321" t="s">
        <v>815</v>
      </c>
      <c r="B321" t="s">
        <v>80</v>
      </c>
      <c r="C321" t="s">
        <v>816</v>
      </c>
      <c r="D321" t="s">
        <v>82</v>
      </c>
      <c r="E321" s="2" t="str">
        <f>HYPERLINK("capsilon://?command=openfolder&amp;siteaddress=FAM.docvelocity-na8.net&amp;folderid=FXAF9CD415-6C7C-57A5-FA30-5F658B233C4E","FX211113451")</f>
        <v>FX211113451</v>
      </c>
      <c r="F321" t="s">
        <v>19</v>
      </c>
      <c r="G321" t="s">
        <v>19</v>
      </c>
      <c r="H321" t="s">
        <v>83</v>
      </c>
      <c r="I321" t="s">
        <v>817</v>
      </c>
      <c r="J321">
        <v>98</v>
      </c>
      <c r="K321" t="s">
        <v>85</v>
      </c>
      <c r="L321" t="s">
        <v>86</v>
      </c>
      <c r="M321" t="s">
        <v>87</v>
      </c>
      <c r="N321">
        <v>1</v>
      </c>
      <c r="O321" s="1">
        <v>44531.542175925926</v>
      </c>
      <c r="P321" s="1">
        <v>44531.686643518522</v>
      </c>
      <c r="Q321">
        <v>11723</v>
      </c>
      <c r="R321">
        <v>759</v>
      </c>
      <c r="S321" t="b">
        <v>0</v>
      </c>
      <c r="T321" t="s">
        <v>88</v>
      </c>
      <c r="U321" t="b">
        <v>0</v>
      </c>
      <c r="V321" t="s">
        <v>222</v>
      </c>
      <c r="W321" s="1">
        <v>44531.686643518522</v>
      </c>
      <c r="X321">
        <v>662</v>
      </c>
      <c r="Y321">
        <v>37</v>
      </c>
      <c r="Z321">
        <v>0</v>
      </c>
      <c r="AA321">
        <v>37</v>
      </c>
      <c r="AB321">
        <v>0</v>
      </c>
      <c r="AC321">
        <v>0</v>
      </c>
      <c r="AD321">
        <v>61</v>
      </c>
      <c r="AE321">
        <v>48</v>
      </c>
      <c r="AF321">
        <v>0</v>
      </c>
      <c r="AG321">
        <v>6</v>
      </c>
      <c r="AH321" t="s">
        <v>88</v>
      </c>
      <c r="AI321" t="s">
        <v>88</v>
      </c>
      <c r="AJ321" t="s">
        <v>88</v>
      </c>
      <c r="AK321" t="s">
        <v>88</v>
      </c>
      <c r="AL321" t="s">
        <v>88</v>
      </c>
      <c r="AM321" t="s">
        <v>88</v>
      </c>
      <c r="AN321" t="s">
        <v>88</v>
      </c>
      <c r="AO321" t="s">
        <v>88</v>
      </c>
      <c r="AP321" t="s">
        <v>88</v>
      </c>
      <c r="AQ321" t="s">
        <v>88</v>
      </c>
      <c r="AR321" t="s">
        <v>88</v>
      </c>
      <c r="AS321" t="s">
        <v>88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>
      <c r="A322" t="s">
        <v>818</v>
      </c>
      <c r="B322" t="s">
        <v>80</v>
      </c>
      <c r="C322" t="s">
        <v>819</v>
      </c>
      <c r="D322" t="s">
        <v>82</v>
      </c>
      <c r="E322" s="2" t="str">
        <f>HYPERLINK("capsilon://?command=openfolder&amp;siteaddress=FAM.docvelocity-na8.net&amp;folderid=FXD3C28DA6-668B-7FAB-4BE5-B263BA68757F","FX21124849")</f>
        <v>FX21124849</v>
      </c>
      <c r="F322" t="s">
        <v>19</v>
      </c>
      <c r="G322" t="s">
        <v>19</v>
      </c>
      <c r="H322" t="s">
        <v>83</v>
      </c>
      <c r="I322" t="s">
        <v>820</v>
      </c>
      <c r="J322">
        <v>63</v>
      </c>
      <c r="K322" t="s">
        <v>85</v>
      </c>
      <c r="L322" t="s">
        <v>86</v>
      </c>
      <c r="M322" t="s">
        <v>87</v>
      </c>
      <c r="N322">
        <v>1</v>
      </c>
      <c r="O322" s="1">
        <v>44537.529872685183</v>
      </c>
      <c r="P322" s="1">
        <v>44537.645937499998</v>
      </c>
      <c r="Q322">
        <v>9739</v>
      </c>
      <c r="R322">
        <v>289</v>
      </c>
      <c r="S322" t="b">
        <v>0</v>
      </c>
      <c r="T322" t="s">
        <v>88</v>
      </c>
      <c r="U322" t="b">
        <v>0</v>
      </c>
      <c r="V322" t="s">
        <v>155</v>
      </c>
      <c r="W322" s="1">
        <v>44537.645937499998</v>
      </c>
      <c r="X322">
        <v>289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63</v>
      </c>
      <c r="AE322">
        <v>51</v>
      </c>
      <c r="AF322">
        <v>0</v>
      </c>
      <c r="AG322">
        <v>4</v>
      </c>
      <c r="AH322" t="s">
        <v>88</v>
      </c>
      <c r="AI322" t="s">
        <v>88</v>
      </c>
      <c r="AJ322" t="s">
        <v>88</v>
      </c>
      <c r="AK322" t="s">
        <v>88</v>
      </c>
      <c r="AL322" t="s">
        <v>88</v>
      </c>
      <c r="AM322" t="s">
        <v>88</v>
      </c>
      <c r="AN322" t="s">
        <v>88</v>
      </c>
      <c r="AO322" t="s">
        <v>88</v>
      </c>
      <c r="AP322" t="s">
        <v>88</v>
      </c>
      <c r="AQ322" t="s">
        <v>88</v>
      </c>
      <c r="AR322" t="s">
        <v>88</v>
      </c>
      <c r="AS322" t="s">
        <v>88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>
      <c r="A323" t="s">
        <v>821</v>
      </c>
      <c r="B323" t="s">
        <v>80</v>
      </c>
      <c r="C323" t="s">
        <v>763</v>
      </c>
      <c r="D323" t="s">
        <v>82</v>
      </c>
      <c r="E323" s="2" t="str">
        <f>HYPERLINK("capsilon://?command=openfolder&amp;siteaddress=FAM.docvelocity-na8.net&amp;folderid=FX87D7F245-44F1-9554-8087-3F77E991BF69","FX21124084")</f>
        <v>FX21124084</v>
      </c>
      <c r="F323" t="s">
        <v>19</v>
      </c>
      <c r="G323" t="s">
        <v>19</v>
      </c>
      <c r="H323" t="s">
        <v>83</v>
      </c>
      <c r="I323" t="s">
        <v>768</v>
      </c>
      <c r="J323">
        <v>168</v>
      </c>
      <c r="K323" t="s">
        <v>85</v>
      </c>
      <c r="L323" t="s">
        <v>86</v>
      </c>
      <c r="M323" t="s">
        <v>87</v>
      </c>
      <c r="N323">
        <v>2</v>
      </c>
      <c r="O323" s="1">
        <v>44537.530393518522</v>
      </c>
      <c r="P323" s="1">
        <v>44537.561863425923</v>
      </c>
      <c r="Q323">
        <v>431</v>
      </c>
      <c r="R323">
        <v>2288</v>
      </c>
      <c r="S323" t="b">
        <v>0</v>
      </c>
      <c r="T323" t="s">
        <v>88</v>
      </c>
      <c r="U323" t="b">
        <v>1</v>
      </c>
      <c r="V323" t="s">
        <v>162</v>
      </c>
      <c r="W323" s="1">
        <v>44537.543240740742</v>
      </c>
      <c r="X323">
        <v>951</v>
      </c>
      <c r="Y323">
        <v>126</v>
      </c>
      <c r="Z323">
        <v>0</v>
      </c>
      <c r="AA323">
        <v>126</v>
      </c>
      <c r="AB323">
        <v>0</v>
      </c>
      <c r="AC323">
        <v>66</v>
      </c>
      <c r="AD323">
        <v>42</v>
      </c>
      <c r="AE323">
        <v>0</v>
      </c>
      <c r="AF323">
        <v>0</v>
      </c>
      <c r="AG323">
        <v>0</v>
      </c>
      <c r="AH323" t="s">
        <v>104</v>
      </c>
      <c r="AI323" s="1">
        <v>44537.561863425923</v>
      </c>
      <c r="AJ323">
        <v>1337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42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>
      <c r="A324" t="s">
        <v>822</v>
      </c>
      <c r="B324" t="s">
        <v>80</v>
      </c>
      <c r="C324" t="s">
        <v>796</v>
      </c>
      <c r="D324" t="s">
        <v>82</v>
      </c>
      <c r="E324" s="2" t="str">
        <f>HYPERLINK("capsilon://?command=openfolder&amp;siteaddress=FAM.docvelocity-na8.net&amp;folderid=FXE1A5449C-9181-9733-2566-40064F2367AB","FX21125")</f>
        <v>FX21125</v>
      </c>
      <c r="F324" t="s">
        <v>19</v>
      </c>
      <c r="G324" t="s">
        <v>19</v>
      </c>
      <c r="H324" t="s">
        <v>83</v>
      </c>
      <c r="I324" t="s">
        <v>823</v>
      </c>
      <c r="J324">
        <v>41</v>
      </c>
      <c r="K324" t="s">
        <v>85</v>
      </c>
      <c r="L324" t="s">
        <v>86</v>
      </c>
      <c r="M324" t="s">
        <v>87</v>
      </c>
      <c r="N324">
        <v>2</v>
      </c>
      <c r="O324" s="1">
        <v>44531.542546296296</v>
      </c>
      <c r="P324" s="1">
        <v>44531.607465277775</v>
      </c>
      <c r="Q324">
        <v>5272</v>
      </c>
      <c r="R324">
        <v>337</v>
      </c>
      <c r="S324" t="b">
        <v>0</v>
      </c>
      <c r="T324" t="s">
        <v>88</v>
      </c>
      <c r="U324" t="b">
        <v>0</v>
      </c>
      <c r="V324" t="s">
        <v>265</v>
      </c>
      <c r="W324" s="1">
        <v>44531.553576388891</v>
      </c>
      <c r="X324">
        <v>101</v>
      </c>
      <c r="Y324">
        <v>36</v>
      </c>
      <c r="Z324">
        <v>0</v>
      </c>
      <c r="AA324">
        <v>36</v>
      </c>
      <c r="AB324">
        <v>0</v>
      </c>
      <c r="AC324">
        <v>8</v>
      </c>
      <c r="AD324">
        <v>5</v>
      </c>
      <c r="AE324">
        <v>0</v>
      </c>
      <c r="AF324">
        <v>0</v>
      </c>
      <c r="AG324">
        <v>0</v>
      </c>
      <c r="AH324" t="s">
        <v>163</v>
      </c>
      <c r="AI324" s="1">
        <v>44531.607465277775</v>
      </c>
      <c r="AJ324">
        <v>130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4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>
      <c r="A325" t="s">
        <v>824</v>
      </c>
      <c r="B325" t="s">
        <v>80</v>
      </c>
      <c r="C325" t="s">
        <v>763</v>
      </c>
      <c r="D325" t="s">
        <v>82</v>
      </c>
      <c r="E325" s="2" t="str">
        <f>HYPERLINK("capsilon://?command=openfolder&amp;siteaddress=FAM.docvelocity-na8.net&amp;folderid=FX87D7F245-44F1-9554-8087-3F77E991BF69","FX21124084")</f>
        <v>FX21124084</v>
      </c>
      <c r="F325" t="s">
        <v>19</v>
      </c>
      <c r="G325" t="s">
        <v>19</v>
      </c>
      <c r="H325" t="s">
        <v>83</v>
      </c>
      <c r="I325" t="s">
        <v>772</v>
      </c>
      <c r="J325">
        <v>249</v>
      </c>
      <c r="K325" t="s">
        <v>85</v>
      </c>
      <c r="L325" t="s">
        <v>86</v>
      </c>
      <c r="M325" t="s">
        <v>87</v>
      </c>
      <c r="N325">
        <v>2</v>
      </c>
      <c r="O325" s="1">
        <v>44537.532013888886</v>
      </c>
      <c r="P325" s="1">
        <v>44537.580682870372</v>
      </c>
      <c r="Q325">
        <v>965</v>
      </c>
      <c r="R325">
        <v>3240</v>
      </c>
      <c r="S325" t="b">
        <v>0</v>
      </c>
      <c r="T325" t="s">
        <v>88</v>
      </c>
      <c r="U325" t="b">
        <v>1</v>
      </c>
      <c r="V325" t="s">
        <v>244</v>
      </c>
      <c r="W325" s="1">
        <v>44537.553564814814</v>
      </c>
      <c r="X325">
        <v>1712</v>
      </c>
      <c r="Y325">
        <v>330</v>
      </c>
      <c r="Z325">
        <v>0</v>
      </c>
      <c r="AA325">
        <v>330</v>
      </c>
      <c r="AB325">
        <v>0</v>
      </c>
      <c r="AC325">
        <v>208</v>
      </c>
      <c r="AD325">
        <v>-81</v>
      </c>
      <c r="AE325">
        <v>0</v>
      </c>
      <c r="AF325">
        <v>0</v>
      </c>
      <c r="AG325">
        <v>0</v>
      </c>
      <c r="AH325" t="s">
        <v>100</v>
      </c>
      <c r="AI325" s="1">
        <v>44537.580682870372</v>
      </c>
      <c r="AJ325">
        <v>1458</v>
      </c>
      <c r="AK325">
        <v>3</v>
      </c>
      <c r="AL325">
        <v>0</v>
      </c>
      <c r="AM325">
        <v>3</v>
      </c>
      <c r="AN325">
        <v>0</v>
      </c>
      <c r="AO325">
        <v>3</v>
      </c>
      <c r="AP325">
        <v>-84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>
      <c r="A326" t="s">
        <v>825</v>
      </c>
      <c r="B326" t="s">
        <v>80</v>
      </c>
      <c r="C326" t="s">
        <v>796</v>
      </c>
      <c r="D326" t="s">
        <v>82</v>
      </c>
      <c r="E326" s="2" t="str">
        <f>HYPERLINK("capsilon://?command=openfolder&amp;siteaddress=FAM.docvelocity-na8.net&amp;folderid=FXE1A5449C-9181-9733-2566-40064F2367AB","FX21125")</f>
        <v>FX21125</v>
      </c>
      <c r="F326" t="s">
        <v>19</v>
      </c>
      <c r="G326" t="s">
        <v>19</v>
      </c>
      <c r="H326" t="s">
        <v>83</v>
      </c>
      <c r="I326" t="s">
        <v>826</v>
      </c>
      <c r="J326">
        <v>28</v>
      </c>
      <c r="K326" t="s">
        <v>85</v>
      </c>
      <c r="L326" t="s">
        <v>86</v>
      </c>
      <c r="M326" t="s">
        <v>87</v>
      </c>
      <c r="N326">
        <v>2</v>
      </c>
      <c r="O326" s="1">
        <v>44531.543333333335</v>
      </c>
      <c r="P326" s="1">
        <v>44531.60900462963</v>
      </c>
      <c r="Q326">
        <v>5475</v>
      </c>
      <c r="R326">
        <v>199</v>
      </c>
      <c r="S326" t="b">
        <v>0</v>
      </c>
      <c r="T326" t="s">
        <v>88</v>
      </c>
      <c r="U326" t="b">
        <v>0</v>
      </c>
      <c r="V326" t="s">
        <v>265</v>
      </c>
      <c r="W326" s="1">
        <v>44531.554363425923</v>
      </c>
      <c r="X326">
        <v>67</v>
      </c>
      <c r="Y326">
        <v>21</v>
      </c>
      <c r="Z326">
        <v>0</v>
      </c>
      <c r="AA326">
        <v>21</v>
      </c>
      <c r="AB326">
        <v>0</v>
      </c>
      <c r="AC326">
        <v>2</v>
      </c>
      <c r="AD326">
        <v>7</v>
      </c>
      <c r="AE326">
        <v>0</v>
      </c>
      <c r="AF326">
        <v>0</v>
      </c>
      <c r="AG326">
        <v>0</v>
      </c>
      <c r="AH326" t="s">
        <v>163</v>
      </c>
      <c r="AI326" s="1">
        <v>44531.60900462963</v>
      </c>
      <c r="AJ326">
        <v>132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6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>
      <c r="A327" t="s">
        <v>827</v>
      </c>
      <c r="B327" t="s">
        <v>80</v>
      </c>
      <c r="C327" t="s">
        <v>796</v>
      </c>
      <c r="D327" t="s">
        <v>82</v>
      </c>
      <c r="E327" s="2" t="str">
        <f>HYPERLINK("capsilon://?command=openfolder&amp;siteaddress=FAM.docvelocity-na8.net&amp;folderid=FXE1A5449C-9181-9733-2566-40064F2367AB","FX21125")</f>
        <v>FX21125</v>
      </c>
      <c r="F327" t="s">
        <v>19</v>
      </c>
      <c r="G327" t="s">
        <v>19</v>
      </c>
      <c r="H327" t="s">
        <v>83</v>
      </c>
      <c r="I327" t="s">
        <v>828</v>
      </c>
      <c r="J327">
        <v>28</v>
      </c>
      <c r="K327" t="s">
        <v>85</v>
      </c>
      <c r="L327" t="s">
        <v>86</v>
      </c>
      <c r="M327" t="s">
        <v>87</v>
      </c>
      <c r="N327">
        <v>2</v>
      </c>
      <c r="O327" s="1">
        <v>44531.543506944443</v>
      </c>
      <c r="P327" s="1">
        <v>44531.611064814817</v>
      </c>
      <c r="Q327">
        <v>5505</v>
      </c>
      <c r="R327">
        <v>332</v>
      </c>
      <c r="S327" t="b">
        <v>0</v>
      </c>
      <c r="T327" t="s">
        <v>88</v>
      </c>
      <c r="U327" t="b">
        <v>0</v>
      </c>
      <c r="V327" t="s">
        <v>265</v>
      </c>
      <c r="W327" s="1">
        <v>44531.554907407408</v>
      </c>
      <c r="X327">
        <v>46</v>
      </c>
      <c r="Y327">
        <v>21</v>
      </c>
      <c r="Z327">
        <v>0</v>
      </c>
      <c r="AA327">
        <v>21</v>
      </c>
      <c r="AB327">
        <v>0</v>
      </c>
      <c r="AC327">
        <v>2</v>
      </c>
      <c r="AD327">
        <v>7</v>
      </c>
      <c r="AE327">
        <v>0</v>
      </c>
      <c r="AF327">
        <v>0</v>
      </c>
      <c r="AG327">
        <v>0</v>
      </c>
      <c r="AH327" t="s">
        <v>109</v>
      </c>
      <c r="AI327" s="1">
        <v>44531.611064814817</v>
      </c>
      <c r="AJ327">
        <v>286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7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>
      <c r="A328" t="s">
        <v>829</v>
      </c>
      <c r="B328" t="s">
        <v>80</v>
      </c>
      <c r="C328" t="s">
        <v>763</v>
      </c>
      <c r="D328" t="s">
        <v>82</v>
      </c>
      <c r="E328" s="2" t="str">
        <f>HYPERLINK("capsilon://?command=openfolder&amp;siteaddress=FAM.docvelocity-na8.net&amp;folderid=FX87D7F245-44F1-9554-8087-3F77E991BF69","FX21124084")</f>
        <v>FX21124084</v>
      </c>
      <c r="F328" t="s">
        <v>19</v>
      </c>
      <c r="G328" t="s">
        <v>19</v>
      </c>
      <c r="H328" t="s">
        <v>83</v>
      </c>
      <c r="I328" t="s">
        <v>774</v>
      </c>
      <c r="J328">
        <v>56</v>
      </c>
      <c r="K328" t="s">
        <v>85</v>
      </c>
      <c r="L328" t="s">
        <v>86</v>
      </c>
      <c r="M328" t="s">
        <v>87</v>
      </c>
      <c r="N328">
        <v>2</v>
      </c>
      <c r="O328" s="1">
        <v>44537.541759259257</v>
      </c>
      <c r="P328" s="1">
        <v>44537.577662037038</v>
      </c>
      <c r="Q328">
        <v>2287</v>
      </c>
      <c r="R328">
        <v>815</v>
      </c>
      <c r="S328" t="b">
        <v>0</v>
      </c>
      <c r="T328" t="s">
        <v>88</v>
      </c>
      <c r="U328" t="b">
        <v>1</v>
      </c>
      <c r="V328" t="s">
        <v>337</v>
      </c>
      <c r="W328" s="1">
        <v>44537.547314814816</v>
      </c>
      <c r="X328">
        <v>423</v>
      </c>
      <c r="Y328">
        <v>42</v>
      </c>
      <c r="Z328">
        <v>0</v>
      </c>
      <c r="AA328">
        <v>42</v>
      </c>
      <c r="AB328">
        <v>0</v>
      </c>
      <c r="AC328">
        <v>30</v>
      </c>
      <c r="AD328">
        <v>14</v>
      </c>
      <c r="AE328">
        <v>0</v>
      </c>
      <c r="AF328">
        <v>0</v>
      </c>
      <c r="AG328">
        <v>0</v>
      </c>
      <c r="AH328" t="s">
        <v>167</v>
      </c>
      <c r="AI328" s="1">
        <v>44537.577662037038</v>
      </c>
      <c r="AJ328">
        <v>385</v>
      </c>
      <c r="AK328">
        <v>1</v>
      </c>
      <c r="AL328">
        <v>0</v>
      </c>
      <c r="AM328">
        <v>1</v>
      </c>
      <c r="AN328">
        <v>0</v>
      </c>
      <c r="AO328">
        <v>1</v>
      </c>
      <c r="AP328">
        <v>13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>
      <c r="A329" t="s">
        <v>830</v>
      </c>
      <c r="B329" t="s">
        <v>80</v>
      </c>
      <c r="C329" t="s">
        <v>569</v>
      </c>
      <c r="D329" t="s">
        <v>82</v>
      </c>
      <c r="E329" s="2" t="str">
        <f>HYPERLINK("capsilon://?command=openfolder&amp;siteaddress=FAM.docvelocity-na8.net&amp;folderid=FX8B78AE78-EBAF-262A-B45E-6C2D449999C7","FX21124100")</f>
        <v>FX21124100</v>
      </c>
      <c r="F329" t="s">
        <v>19</v>
      </c>
      <c r="G329" t="s">
        <v>19</v>
      </c>
      <c r="H329" t="s">
        <v>83</v>
      </c>
      <c r="I329" t="s">
        <v>776</v>
      </c>
      <c r="J329">
        <v>112</v>
      </c>
      <c r="K329" t="s">
        <v>85</v>
      </c>
      <c r="L329" t="s">
        <v>86</v>
      </c>
      <c r="M329" t="s">
        <v>87</v>
      </c>
      <c r="N329">
        <v>2</v>
      </c>
      <c r="O329" s="1">
        <v>44537.542581018519</v>
      </c>
      <c r="P329" s="1">
        <v>44537.590856481482</v>
      </c>
      <c r="Q329">
        <v>1919</v>
      </c>
      <c r="R329">
        <v>2252</v>
      </c>
      <c r="S329" t="b">
        <v>0</v>
      </c>
      <c r="T329" t="s">
        <v>88</v>
      </c>
      <c r="U329" t="b">
        <v>1</v>
      </c>
      <c r="V329" t="s">
        <v>162</v>
      </c>
      <c r="W329" s="1">
        <v>44537.556122685186</v>
      </c>
      <c r="X329">
        <v>1112</v>
      </c>
      <c r="Y329">
        <v>63</v>
      </c>
      <c r="Z329">
        <v>0</v>
      </c>
      <c r="AA329">
        <v>63</v>
      </c>
      <c r="AB329">
        <v>21</v>
      </c>
      <c r="AC329">
        <v>39</v>
      </c>
      <c r="AD329">
        <v>49</v>
      </c>
      <c r="AE329">
        <v>0</v>
      </c>
      <c r="AF329">
        <v>0</v>
      </c>
      <c r="AG329">
        <v>0</v>
      </c>
      <c r="AH329" t="s">
        <v>167</v>
      </c>
      <c r="AI329" s="1">
        <v>44537.590856481482</v>
      </c>
      <c r="AJ329">
        <v>1140</v>
      </c>
      <c r="AK329">
        <v>4</v>
      </c>
      <c r="AL329">
        <v>0</v>
      </c>
      <c r="AM329">
        <v>4</v>
      </c>
      <c r="AN329">
        <v>21</v>
      </c>
      <c r="AO329">
        <v>4</v>
      </c>
      <c r="AP329">
        <v>45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>
      <c r="A330" t="s">
        <v>831</v>
      </c>
      <c r="B330" t="s">
        <v>80</v>
      </c>
      <c r="C330" t="s">
        <v>778</v>
      </c>
      <c r="D330" t="s">
        <v>82</v>
      </c>
      <c r="E330" s="2" t="str">
        <f>HYPERLINK("capsilon://?command=openfolder&amp;siteaddress=FAM.docvelocity-na8.net&amp;folderid=FX49D88592-167F-9406-4F64-8759E09A86AC","FX21124575")</f>
        <v>FX21124575</v>
      </c>
      <c r="F330" t="s">
        <v>19</v>
      </c>
      <c r="G330" t="s">
        <v>19</v>
      </c>
      <c r="H330" t="s">
        <v>83</v>
      </c>
      <c r="I330" t="s">
        <v>779</v>
      </c>
      <c r="J330">
        <v>410</v>
      </c>
      <c r="K330" t="s">
        <v>85</v>
      </c>
      <c r="L330" t="s">
        <v>86</v>
      </c>
      <c r="M330" t="s">
        <v>87</v>
      </c>
      <c r="N330">
        <v>2</v>
      </c>
      <c r="O330" s="1">
        <v>44537.550127314818</v>
      </c>
      <c r="P330" s="1">
        <v>44537.67046296296</v>
      </c>
      <c r="Q330">
        <v>1572</v>
      </c>
      <c r="R330">
        <v>8825</v>
      </c>
      <c r="S330" t="b">
        <v>0</v>
      </c>
      <c r="T330" t="s">
        <v>88</v>
      </c>
      <c r="U330" t="b">
        <v>1</v>
      </c>
      <c r="V330" t="s">
        <v>162</v>
      </c>
      <c r="W330" s="1">
        <v>44537.637407407405</v>
      </c>
      <c r="X330">
        <v>6314</v>
      </c>
      <c r="Y330">
        <v>528</v>
      </c>
      <c r="Z330">
        <v>0</v>
      </c>
      <c r="AA330">
        <v>528</v>
      </c>
      <c r="AB330">
        <v>21</v>
      </c>
      <c r="AC330">
        <v>418</v>
      </c>
      <c r="AD330">
        <v>-118</v>
      </c>
      <c r="AE330">
        <v>0</v>
      </c>
      <c r="AF330">
        <v>0</v>
      </c>
      <c r="AG330">
        <v>0</v>
      </c>
      <c r="AH330" t="s">
        <v>163</v>
      </c>
      <c r="AI330" s="1">
        <v>44537.67046296296</v>
      </c>
      <c r="AJ330">
        <v>1420</v>
      </c>
      <c r="AK330">
        <v>4</v>
      </c>
      <c r="AL330">
        <v>0</v>
      </c>
      <c r="AM330">
        <v>4</v>
      </c>
      <c r="AN330">
        <v>21</v>
      </c>
      <c r="AO330">
        <v>4</v>
      </c>
      <c r="AP330">
        <v>-122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>
      <c r="A331" t="s">
        <v>832</v>
      </c>
      <c r="B331" t="s">
        <v>80</v>
      </c>
      <c r="C331" t="s">
        <v>833</v>
      </c>
      <c r="D331" t="s">
        <v>82</v>
      </c>
      <c r="E331" s="2" t="str">
        <f>HYPERLINK("capsilon://?command=openfolder&amp;siteaddress=FAM.docvelocity-na8.net&amp;folderid=FX0FAB96E8-2DF3-B280-514A-D783F20322B1","FX21124657")</f>
        <v>FX21124657</v>
      </c>
      <c r="F331" t="s">
        <v>19</v>
      </c>
      <c r="G331" t="s">
        <v>19</v>
      </c>
      <c r="H331" t="s">
        <v>83</v>
      </c>
      <c r="I331" t="s">
        <v>834</v>
      </c>
      <c r="J331">
        <v>63</v>
      </c>
      <c r="K331" t="s">
        <v>85</v>
      </c>
      <c r="L331" t="s">
        <v>86</v>
      </c>
      <c r="M331" t="s">
        <v>87</v>
      </c>
      <c r="N331">
        <v>1</v>
      </c>
      <c r="O331" s="1">
        <v>44537.55363425926</v>
      </c>
      <c r="P331" s="1">
        <v>44537.64744212963</v>
      </c>
      <c r="Q331">
        <v>7987</v>
      </c>
      <c r="R331">
        <v>118</v>
      </c>
      <c r="S331" t="b">
        <v>0</v>
      </c>
      <c r="T331" t="s">
        <v>88</v>
      </c>
      <c r="U331" t="b">
        <v>0</v>
      </c>
      <c r="V331" t="s">
        <v>155</v>
      </c>
      <c r="W331" s="1">
        <v>44537.64744212963</v>
      </c>
      <c r="X331">
        <v>118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63</v>
      </c>
      <c r="AE331">
        <v>51</v>
      </c>
      <c r="AF331">
        <v>0</v>
      </c>
      <c r="AG331">
        <v>4</v>
      </c>
      <c r="AH331" t="s">
        <v>88</v>
      </c>
      <c r="AI331" t="s">
        <v>88</v>
      </c>
      <c r="AJ331" t="s">
        <v>88</v>
      </c>
      <c r="AK331" t="s">
        <v>88</v>
      </c>
      <c r="AL331" t="s">
        <v>88</v>
      </c>
      <c r="AM331" t="s">
        <v>88</v>
      </c>
      <c r="AN331" t="s">
        <v>88</v>
      </c>
      <c r="AO331" t="s">
        <v>88</v>
      </c>
      <c r="AP331" t="s">
        <v>88</v>
      </c>
      <c r="AQ331" t="s">
        <v>88</v>
      </c>
      <c r="AR331" t="s">
        <v>88</v>
      </c>
      <c r="AS331" t="s">
        <v>88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>
      <c r="A332" t="s">
        <v>835</v>
      </c>
      <c r="B332" t="s">
        <v>80</v>
      </c>
      <c r="C332" t="s">
        <v>793</v>
      </c>
      <c r="D332" t="s">
        <v>82</v>
      </c>
      <c r="E332" s="2" t="str">
        <f>HYPERLINK("capsilon://?command=openfolder&amp;siteaddress=FAM.docvelocity-na8.net&amp;folderid=FXA5A3C38D-5DCF-E5F9-926C-15D3ED16C92D","FX21125139")</f>
        <v>FX21125139</v>
      </c>
      <c r="F332" t="s">
        <v>19</v>
      </c>
      <c r="G332" t="s">
        <v>19</v>
      </c>
      <c r="H332" t="s">
        <v>83</v>
      </c>
      <c r="I332" t="s">
        <v>794</v>
      </c>
      <c r="J332">
        <v>198</v>
      </c>
      <c r="K332" t="s">
        <v>85</v>
      </c>
      <c r="L332" t="s">
        <v>86</v>
      </c>
      <c r="M332" t="s">
        <v>87</v>
      </c>
      <c r="N332">
        <v>2</v>
      </c>
      <c r="O332" s="1">
        <v>44537.556747685187</v>
      </c>
      <c r="P332" s="1">
        <v>44537.626817129632</v>
      </c>
      <c r="Q332">
        <v>1740</v>
      </c>
      <c r="R332">
        <v>4314</v>
      </c>
      <c r="S332" t="b">
        <v>0</v>
      </c>
      <c r="T332" t="s">
        <v>88</v>
      </c>
      <c r="U332" t="b">
        <v>1</v>
      </c>
      <c r="V332" t="s">
        <v>244</v>
      </c>
      <c r="W332" s="1">
        <v>44537.591504629629</v>
      </c>
      <c r="X332">
        <v>1831</v>
      </c>
      <c r="Y332">
        <v>356</v>
      </c>
      <c r="Z332">
        <v>0</v>
      </c>
      <c r="AA332">
        <v>356</v>
      </c>
      <c r="AB332">
        <v>21</v>
      </c>
      <c r="AC332">
        <v>216</v>
      </c>
      <c r="AD332">
        <v>-158</v>
      </c>
      <c r="AE332">
        <v>0</v>
      </c>
      <c r="AF332">
        <v>0</v>
      </c>
      <c r="AG332">
        <v>0</v>
      </c>
      <c r="AH332" t="s">
        <v>104</v>
      </c>
      <c r="AI332" s="1">
        <v>44537.626817129632</v>
      </c>
      <c r="AJ332">
        <v>823</v>
      </c>
      <c r="AK332">
        <v>0</v>
      </c>
      <c r="AL332">
        <v>0</v>
      </c>
      <c r="AM332">
        <v>0</v>
      </c>
      <c r="AN332">
        <v>88</v>
      </c>
      <c r="AO332">
        <v>0</v>
      </c>
      <c r="AP332">
        <v>-158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>
      <c r="A333" t="s">
        <v>836</v>
      </c>
      <c r="B333" t="s">
        <v>80</v>
      </c>
      <c r="C333" t="s">
        <v>256</v>
      </c>
      <c r="D333" t="s">
        <v>82</v>
      </c>
      <c r="E333" s="2" t="str">
        <f>HYPERLINK("capsilon://?command=openfolder&amp;siteaddress=FAM.docvelocity-na8.net&amp;folderid=FXE7364523-E869-5406-5661-CA9AB050E41C","FX21123411")</f>
        <v>FX21123411</v>
      </c>
      <c r="F333" t="s">
        <v>19</v>
      </c>
      <c r="G333" t="s">
        <v>19</v>
      </c>
      <c r="H333" t="s">
        <v>83</v>
      </c>
      <c r="I333" t="s">
        <v>837</v>
      </c>
      <c r="J333">
        <v>36</v>
      </c>
      <c r="K333" t="s">
        <v>85</v>
      </c>
      <c r="L333" t="s">
        <v>86</v>
      </c>
      <c r="M333" t="s">
        <v>87</v>
      </c>
      <c r="N333">
        <v>2</v>
      </c>
      <c r="O333" s="1">
        <v>44537.557604166665</v>
      </c>
      <c r="P333" s="1">
        <v>44537.656527777777</v>
      </c>
      <c r="Q333">
        <v>8332</v>
      </c>
      <c r="R333">
        <v>215</v>
      </c>
      <c r="S333" t="b">
        <v>0</v>
      </c>
      <c r="T333" t="s">
        <v>88</v>
      </c>
      <c r="U333" t="b">
        <v>0</v>
      </c>
      <c r="V333" t="s">
        <v>155</v>
      </c>
      <c r="W333" s="1">
        <v>44537.648344907408</v>
      </c>
      <c r="X333">
        <v>77</v>
      </c>
      <c r="Y333">
        <v>11</v>
      </c>
      <c r="Z333">
        <v>0</v>
      </c>
      <c r="AA333">
        <v>11</v>
      </c>
      <c r="AB333">
        <v>0</v>
      </c>
      <c r="AC333">
        <v>2</v>
      </c>
      <c r="AD333">
        <v>25</v>
      </c>
      <c r="AE333">
        <v>0</v>
      </c>
      <c r="AF333">
        <v>0</v>
      </c>
      <c r="AG333">
        <v>0</v>
      </c>
      <c r="AH333" t="s">
        <v>167</v>
      </c>
      <c r="AI333" s="1">
        <v>44537.656527777777</v>
      </c>
      <c r="AJ333">
        <v>138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25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>
      <c r="A334" t="s">
        <v>838</v>
      </c>
      <c r="B334" t="s">
        <v>80</v>
      </c>
      <c r="C334" t="s">
        <v>839</v>
      </c>
      <c r="D334" t="s">
        <v>82</v>
      </c>
      <c r="E334" s="2" t="str">
        <f>HYPERLINK("capsilon://?command=openfolder&amp;siteaddress=FAM.docvelocity-na8.net&amp;folderid=FX5689EB5B-4C06-C0E1-D0FF-862DCDCE9E8F","FX21125274")</f>
        <v>FX21125274</v>
      </c>
      <c r="F334" t="s">
        <v>19</v>
      </c>
      <c r="G334" t="s">
        <v>19</v>
      </c>
      <c r="H334" t="s">
        <v>83</v>
      </c>
      <c r="I334" t="s">
        <v>840</v>
      </c>
      <c r="J334">
        <v>322</v>
      </c>
      <c r="K334" t="s">
        <v>85</v>
      </c>
      <c r="L334" t="s">
        <v>86</v>
      </c>
      <c r="M334" t="s">
        <v>87</v>
      </c>
      <c r="N334">
        <v>1</v>
      </c>
      <c r="O334" s="1">
        <v>44537.563900462963</v>
      </c>
      <c r="P334" s="1">
        <v>44538.176944444444</v>
      </c>
      <c r="Q334">
        <v>51256</v>
      </c>
      <c r="R334">
        <v>1711</v>
      </c>
      <c r="S334" t="b">
        <v>0</v>
      </c>
      <c r="T334" t="s">
        <v>88</v>
      </c>
      <c r="U334" t="b">
        <v>0</v>
      </c>
      <c r="V334" t="s">
        <v>144</v>
      </c>
      <c r="W334" s="1">
        <v>44538.176944444444</v>
      </c>
      <c r="X334">
        <v>1098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322</v>
      </c>
      <c r="AE334">
        <v>283</v>
      </c>
      <c r="AF334">
        <v>0</v>
      </c>
      <c r="AG334">
        <v>23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>
      <c r="A335" t="s">
        <v>841</v>
      </c>
      <c r="B335" t="s">
        <v>80</v>
      </c>
      <c r="C335" t="s">
        <v>799</v>
      </c>
      <c r="D335" t="s">
        <v>82</v>
      </c>
      <c r="E335" s="2" t="str">
        <f>HYPERLINK("capsilon://?command=openfolder&amp;siteaddress=FAM.docvelocity-na8.net&amp;folderid=FX982E1966-7051-5EB2-3F00-B74E3CAB054D","FX21123437")</f>
        <v>FX21123437</v>
      </c>
      <c r="F335" t="s">
        <v>19</v>
      </c>
      <c r="G335" t="s">
        <v>19</v>
      </c>
      <c r="H335" t="s">
        <v>83</v>
      </c>
      <c r="I335" t="s">
        <v>800</v>
      </c>
      <c r="J335">
        <v>247</v>
      </c>
      <c r="K335" t="s">
        <v>85</v>
      </c>
      <c r="L335" t="s">
        <v>86</v>
      </c>
      <c r="M335" t="s">
        <v>87</v>
      </c>
      <c r="N335">
        <v>2</v>
      </c>
      <c r="O335" s="1">
        <v>44537.566446759258</v>
      </c>
      <c r="P335" s="1">
        <v>44537.708981481483</v>
      </c>
      <c r="Q335">
        <v>9258</v>
      </c>
      <c r="R335">
        <v>3057</v>
      </c>
      <c r="S335" t="b">
        <v>0</v>
      </c>
      <c r="T335" t="s">
        <v>88</v>
      </c>
      <c r="U335" t="b">
        <v>1</v>
      </c>
      <c r="V335" t="s">
        <v>244</v>
      </c>
      <c r="W335" s="1">
        <v>44537.691099537034</v>
      </c>
      <c r="X335">
        <v>1955</v>
      </c>
      <c r="Y335">
        <v>180</v>
      </c>
      <c r="Z335">
        <v>0</v>
      </c>
      <c r="AA335">
        <v>180</v>
      </c>
      <c r="AB335">
        <v>42</v>
      </c>
      <c r="AC335">
        <v>125</v>
      </c>
      <c r="AD335">
        <v>67</v>
      </c>
      <c r="AE335">
        <v>0</v>
      </c>
      <c r="AF335">
        <v>0</v>
      </c>
      <c r="AG335">
        <v>0</v>
      </c>
      <c r="AH335" t="s">
        <v>167</v>
      </c>
      <c r="AI335" s="1">
        <v>44537.708981481483</v>
      </c>
      <c r="AJ335">
        <v>984</v>
      </c>
      <c r="AK335">
        <v>2</v>
      </c>
      <c r="AL335">
        <v>0</v>
      </c>
      <c r="AM335">
        <v>2</v>
      </c>
      <c r="AN335">
        <v>42</v>
      </c>
      <c r="AO335">
        <v>2</v>
      </c>
      <c r="AP335">
        <v>65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>
      <c r="A336" t="s">
        <v>842</v>
      </c>
      <c r="B336" t="s">
        <v>80</v>
      </c>
      <c r="C336" t="s">
        <v>843</v>
      </c>
      <c r="D336" t="s">
        <v>82</v>
      </c>
      <c r="E336" s="2" t="str">
        <f>HYPERLINK("capsilon://?command=openfolder&amp;siteaddress=FAM.docvelocity-na8.net&amp;folderid=FXB851E22A-F78D-43C5-7AB5-21F2F0901416","FX21124750")</f>
        <v>FX21124750</v>
      </c>
      <c r="F336" t="s">
        <v>19</v>
      </c>
      <c r="G336" t="s">
        <v>19</v>
      </c>
      <c r="H336" t="s">
        <v>83</v>
      </c>
      <c r="I336" t="s">
        <v>844</v>
      </c>
      <c r="J336">
        <v>100</v>
      </c>
      <c r="K336" t="s">
        <v>85</v>
      </c>
      <c r="L336" t="s">
        <v>86</v>
      </c>
      <c r="M336" t="s">
        <v>87</v>
      </c>
      <c r="N336">
        <v>1</v>
      </c>
      <c r="O336" s="1">
        <v>44537.578750000001</v>
      </c>
      <c r="P336" s="1">
        <v>44537.719398148147</v>
      </c>
      <c r="Q336">
        <v>11847</v>
      </c>
      <c r="R336">
        <v>305</v>
      </c>
      <c r="S336" t="b">
        <v>0</v>
      </c>
      <c r="T336" t="s">
        <v>88</v>
      </c>
      <c r="U336" t="b">
        <v>0</v>
      </c>
      <c r="V336" t="s">
        <v>155</v>
      </c>
      <c r="W336" s="1">
        <v>44537.719398148147</v>
      </c>
      <c r="X336">
        <v>283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100</v>
      </c>
      <c r="AE336">
        <v>88</v>
      </c>
      <c r="AF336">
        <v>0</v>
      </c>
      <c r="AG336">
        <v>8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>
      <c r="A337" t="s">
        <v>845</v>
      </c>
      <c r="B337" t="s">
        <v>80</v>
      </c>
      <c r="C337" t="s">
        <v>846</v>
      </c>
      <c r="D337" t="s">
        <v>82</v>
      </c>
      <c r="E337" s="2" t="str">
        <f>HYPERLINK("capsilon://?command=openfolder&amp;siteaddress=FAM.docvelocity-na8.net&amp;folderid=FXED70B302-55E5-9E4E-50E1-602385487AA3","FX21124032")</f>
        <v>FX21124032</v>
      </c>
      <c r="F337" t="s">
        <v>19</v>
      </c>
      <c r="G337" t="s">
        <v>19</v>
      </c>
      <c r="H337" t="s">
        <v>83</v>
      </c>
      <c r="I337" t="s">
        <v>847</v>
      </c>
      <c r="J337">
        <v>28</v>
      </c>
      <c r="K337" t="s">
        <v>85</v>
      </c>
      <c r="L337" t="s">
        <v>86</v>
      </c>
      <c r="M337" t="s">
        <v>87</v>
      </c>
      <c r="N337">
        <v>2</v>
      </c>
      <c r="O337" s="1">
        <v>44537.581736111111</v>
      </c>
      <c r="P337" s="1">
        <v>44538.214282407411</v>
      </c>
      <c r="Q337">
        <v>53400</v>
      </c>
      <c r="R337">
        <v>1252</v>
      </c>
      <c r="S337" t="b">
        <v>0</v>
      </c>
      <c r="T337" t="s">
        <v>88</v>
      </c>
      <c r="U337" t="b">
        <v>0</v>
      </c>
      <c r="V337" t="s">
        <v>162</v>
      </c>
      <c r="W337" s="1">
        <v>44537.801435185182</v>
      </c>
      <c r="X337">
        <v>367</v>
      </c>
      <c r="Y337">
        <v>21</v>
      </c>
      <c r="Z337">
        <v>0</v>
      </c>
      <c r="AA337">
        <v>21</v>
      </c>
      <c r="AB337">
        <v>0</v>
      </c>
      <c r="AC337">
        <v>17</v>
      </c>
      <c r="AD337">
        <v>7</v>
      </c>
      <c r="AE337">
        <v>0</v>
      </c>
      <c r="AF337">
        <v>0</v>
      </c>
      <c r="AG337">
        <v>0</v>
      </c>
      <c r="AH337" t="s">
        <v>94</v>
      </c>
      <c r="AI337" s="1">
        <v>44538.214282407411</v>
      </c>
      <c r="AJ337">
        <v>790</v>
      </c>
      <c r="AK337">
        <v>6</v>
      </c>
      <c r="AL337">
        <v>0</v>
      </c>
      <c r="AM337">
        <v>6</v>
      </c>
      <c r="AN337">
        <v>0</v>
      </c>
      <c r="AO337">
        <v>6</v>
      </c>
      <c r="AP337">
        <v>1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>
      <c r="A338" t="s">
        <v>848</v>
      </c>
      <c r="B338" t="s">
        <v>80</v>
      </c>
      <c r="C338" t="s">
        <v>846</v>
      </c>
      <c r="D338" t="s">
        <v>82</v>
      </c>
      <c r="E338" s="2" t="str">
        <f>HYPERLINK("capsilon://?command=openfolder&amp;siteaddress=FAM.docvelocity-na8.net&amp;folderid=FXED70B302-55E5-9E4E-50E1-602385487AA3","FX21124032")</f>
        <v>FX21124032</v>
      </c>
      <c r="F338" t="s">
        <v>19</v>
      </c>
      <c r="G338" t="s">
        <v>19</v>
      </c>
      <c r="H338" t="s">
        <v>83</v>
      </c>
      <c r="I338" t="s">
        <v>849</v>
      </c>
      <c r="J338">
        <v>124</v>
      </c>
      <c r="K338" t="s">
        <v>85</v>
      </c>
      <c r="L338" t="s">
        <v>86</v>
      </c>
      <c r="M338" t="s">
        <v>87</v>
      </c>
      <c r="N338">
        <v>2</v>
      </c>
      <c r="O338" s="1">
        <v>44537.583298611113</v>
      </c>
      <c r="P338" s="1">
        <v>44537.730567129627</v>
      </c>
      <c r="Q338">
        <v>11859</v>
      </c>
      <c r="R338">
        <v>865</v>
      </c>
      <c r="S338" t="b">
        <v>0</v>
      </c>
      <c r="T338" t="s">
        <v>88</v>
      </c>
      <c r="U338" t="b">
        <v>0</v>
      </c>
      <c r="V338" t="s">
        <v>155</v>
      </c>
      <c r="W338" s="1">
        <v>44537.724259259259</v>
      </c>
      <c r="X338">
        <v>396</v>
      </c>
      <c r="Y338">
        <v>86</v>
      </c>
      <c r="Z338">
        <v>0</v>
      </c>
      <c r="AA338">
        <v>86</v>
      </c>
      <c r="AB338">
        <v>0</v>
      </c>
      <c r="AC338">
        <v>33</v>
      </c>
      <c r="AD338">
        <v>38</v>
      </c>
      <c r="AE338">
        <v>0</v>
      </c>
      <c r="AF338">
        <v>0</v>
      </c>
      <c r="AG338">
        <v>0</v>
      </c>
      <c r="AH338" t="s">
        <v>167</v>
      </c>
      <c r="AI338" s="1">
        <v>44537.730567129627</v>
      </c>
      <c r="AJ338">
        <v>462</v>
      </c>
      <c r="AK338">
        <v>1</v>
      </c>
      <c r="AL338">
        <v>0</v>
      </c>
      <c r="AM338">
        <v>1</v>
      </c>
      <c r="AN338">
        <v>0</v>
      </c>
      <c r="AO338">
        <v>1</v>
      </c>
      <c r="AP338">
        <v>37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>
      <c r="A339" t="s">
        <v>850</v>
      </c>
      <c r="B339" t="s">
        <v>80</v>
      </c>
      <c r="C339" t="s">
        <v>851</v>
      </c>
      <c r="D339" t="s">
        <v>82</v>
      </c>
      <c r="E339" s="2" t="str">
        <f>HYPERLINK("capsilon://?command=openfolder&amp;siteaddress=FAM.docvelocity-na8.net&amp;folderid=FXE817B6B9-B518-0F16-7C15-04244F6C8D1D","FX2112118")</f>
        <v>FX2112118</v>
      </c>
      <c r="F339" t="s">
        <v>19</v>
      </c>
      <c r="G339" t="s">
        <v>19</v>
      </c>
      <c r="H339" t="s">
        <v>83</v>
      </c>
      <c r="I339" t="s">
        <v>852</v>
      </c>
      <c r="J339">
        <v>79</v>
      </c>
      <c r="K339" t="s">
        <v>85</v>
      </c>
      <c r="L339" t="s">
        <v>86</v>
      </c>
      <c r="M339" t="s">
        <v>87</v>
      </c>
      <c r="N339">
        <v>1</v>
      </c>
      <c r="O339" s="1">
        <v>44537.59103009259</v>
      </c>
      <c r="P339" s="1">
        <v>44538.194074074076</v>
      </c>
      <c r="Q339">
        <v>50360</v>
      </c>
      <c r="R339">
        <v>1743</v>
      </c>
      <c r="S339" t="b">
        <v>0</v>
      </c>
      <c r="T339" t="s">
        <v>88</v>
      </c>
      <c r="U339" t="b">
        <v>0</v>
      </c>
      <c r="V339" t="s">
        <v>144</v>
      </c>
      <c r="W339" s="1">
        <v>44538.194074074076</v>
      </c>
      <c r="X339">
        <v>1479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79</v>
      </c>
      <c r="AE339">
        <v>67</v>
      </c>
      <c r="AF339">
        <v>0</v>
      </c>
      <c r="AG339">
        <v>15</v>
      </c>
      <c r="AH339" t="s">
        <v>88</v>
      </c>
      <c r="AI339" t="s">
        <v>88</v>
      </c>
      <c r="AJ339" t="s">
        <v>88</v>
      </c>
      <c r="AK339" t="s">
        <v>88</v>
      </c>
      <c r="AL339" t="s">
        <v>88</v>
      </c>
      <c r="AM339" t="s">
        <v>88</v>
      </c>
      <c r="AN339" t="s">
        <v>88</v>
      </c>
      <c r="AO339" t="s">
        <v>88</v>
      </c>
      <c r="AP339" t="s">
        <v>88</v>
      </c>
      <c r="AQ339" t="s">
        <v>88</v>
      </c>
      <c r="AR339" t="s">
        <v>88</v>
      </c>
      <c r="AS339" t="s">
        <v>88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>
      <c r="A340" t="s">
        <v>853</v>
      </c>
      <c r="B340" t="s">
        <v>80</v>
      </c>
      <c r="C340" t="s">
        <v>854</v>
      </c>
      <c r="D340" t="s">
        <v>82</v>
      </c>
      <c r="E340" s="2" t="str">
        <f>HYPERLINK("capsilon://?command=openfolder&amp;siteaddress=FAM.docvelocity-na8.net&amp;folderid=FX2438E14A-C3DD-92ED-A857-7FEBAB9A3F5D","FX21125218")</f>
        <v>FX21125218</v>
      </c>
      <c r="F340" t="s">
        <v>19</v>
      </c>
      <c r="G340" t="s">
        <v>19</v>
      </c>
      <c r="H340" t="s">
        <v>83</v>
      </c>
      <c r="I340" t="s">
        <v>855</v>
      </c>
      <c r="J340">
        <v>60</v>
      </c>
      <c r="K340" t="s">
        <v>85</v>
      </c>
      <c r="L340" t="s">
        <v>86</v>
      </c>
      <c r="M340" t="s">
        <v>87</v>
      </c>
      <c r="N340">
        <v>1</v>
      </c>
      <c r="O340" s="1">
        <v>44537.601331018515</v>
      </c>
      <c r="P340" s="1">
        <v>44537.822662037041</v>
      </c>
      <c r="Q340">
        <v>18934</v>
      </c>
      <c r="R340">
        <v>189</v>
      </c>
      <c r="S340" t="b">
        <v>0</v>
      </c>
      <c r="T340" t="s">
        <v>88</v>
      </c>
      <c r="U340" t="b">
        <v>0</v>
      </c>
      <c r="V340" t="s">
        <v>856</v>
      </c>
      <c r="W340" s="1">
        <v>44537.822662037041</v>
      </c>
      <c r="X340">
        <v>96</v>
      </c>
      <c r="Y340">
        <v>27</v>
      </c>
      <c r="Z340">
        <v>0</v>
      </c>
      <c r="AA340">
        <v>27</v>
      </c>
      <c r="AB340">
        <v>0</v>
      </c>
      <c r="AC340">
        <v>0</v>
      </c>
      <c r="AD340">
        <v>33</v>
      </c>
      <c r="AE340">
        <v>21</v>
      </c>
      <c r="AF340">
        <v>0</v>
      </c>
      <c r="AG340">
        <v>2</v>
      </c>
      <c r="AH340" t="s">
        <v>88</v>
      </c>
      <c r="AI340" t="s">
        <v>88</v>
      </c>
      <c r="AJ340" t="s">
        <v>88</v>
      </c>
      <c r="AK340" t="s">
        <v>88</v>
      </c>
      <c r="AL340" t="s">
        <v>88</v>
      </c>
      <c r="AM340" t="s">
        <v>88</v>
      </c>
      <c r="AN340" t="s">
        <v>88</v>
      </c>
      <c r="AO340" t="s">
        <v>88</v>
      </c>
      <c r="AP340" t="s">
        <v>88</v>
      </c>
      <c r="AQ340" t="s">
        <v>88</v>
      </c>
      <c r="AR340" t="s">
        <v>88</v>
      </c>
      <c r="AS340" t="s">
        <v>88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>
      <c r="A341" t="s">
        <v>857</v>
      </c>
      <c r="B341" t="s">
        <v>80</v>
      </c>
      <c r="C341" t="s">
        <v>858</v>
      </c>
      <c r="D341" t="s">
        <v>82</v>
      </c>
      <c r="E341" s="2" t="str">
        <f>HYPERLINK("capsilon://?command=openfolder&amp;siteaddress=FAM.docvelocity-na8.net&amp;folderid=FX17D63F6B-255D-D47B-C85F-3F73AD0A4497","FX2112175")</f>
        <v>FX2112175</v>
      </c>
      <c r="F341" t="s">
        <v>19</v>
      </c>
      <c r="G341" t="s">
        <v>19</v>
      </c>
      <c r="H341" t="s">
        <v>83</v>
      </c>
      <c r="I341" t="s">
        <v>859</v>
      </c>
      <c r="J341">
        <v>132</v>
      </c>
      <c r="K341" t="s">
        <v>85</v>
      </c>
      <c r="L341" t="s">
        <v>86</v>
      </c>
      <c r="M341" t="s">
        <v>82</v>
      </c>
      <c r="N341">
        <v>1</v>
      </c>
      <c r="O341" s="1">
        <v>44537.614421296297</v>
      </c>
      <c r="P341" s="1">
        <v>44537.62903935185</v>
      </c>
      <c r="Q341">
        <v>4</v>
      </c>
      <c r="R341">
        <v>1259</v>
      </c>
      <c r="S341" t="b">
        <v>0</v>
      </c>
      <c r="T341" t="s">
        <v>860</v>
      </c>
      <c r="U341" t="b">
        <v>0</v>
      </c>
      <c r="V341" t="s">
        <v>860</v>
      </c>
      <c r="W341" s="1">
        <v>44537.62903935185</v>
      </c>
      <c r="X341">
        <v>1259</v>
      </c>
      <c r="Y341">
        <v>104</v>
      </c>
      <c r="Z341">
        <v>0</v>
      </c>
      <c r="AA341">
        <v>104</v>
      </c>
      <c r="AB341">
        <v>0</v>
      </c>
      <c r="AC341">
        <v>77</v>
      </c>
      <c r="AD341">
        <v>28</v>
      </c>
      <c r="AE341">
        <v>0</v>
      </c>
      <c r="AF341">
        <v>0</v>
      </c>
      <c r="AG341">
        <v>0</v>
      </c>
      <c r="AH341" t="s">
        <v>88</v>
      </c>
      <c r="AI341" t="s">
        <v>88</v>
      </c>
      <c r="AJ341" t="s">
        <v>88</v>
      </c>
      <c r="AK341" t="s">
        <v>88</v>
      </c>
      <c r="AL341" t="s">
        <v>88</v>
      </c>
      <c r="AM341" t="s">
        <v>88</v>
      </c>
      <c r="AN341" t="s">
        <v>88</v>
      </c>
      <c r="AO341" t="s">
        <v>88</v>
      </c>
      <c r="AP341" t="s">
        <v>88</v>
      </c>
      <c r="AQ341" t="s">
        <v>88</v>
      </c>
      <c r="AR341" t="s">
        <v>88</v>
      </c>
      <c r="AS341" t="s">
        <v>88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>
      <c r="A342" t="s">
        <v>861</v>
      </c>
      <c r="B342" t="s">
        <v>80</v>
      </c>
      <c r="C342" t="s">
        <v>862</v>
      </c>
      <c r="D342" t="s">
        <v>82</v>
      </c>
      <c r="E342" s="2" t="str">
        <f>HYPERLINK("capsilon://?command=openfolder&amp;siteaddress=FAM.docvelocity-na8.net&amp;folderid=FXA981CC10-2A84-1B56-ABED-4F439C384821","FX21125010")</f>
        <v>FX21125010</v>
      </c>
      <c r="F342" t="s">
        <v>19</v>
      </c>
      <c r="G342" t="s">
        <v>19</v>
      </c>
      <c r="H342" t="s">
        <v>83</v>
      </c>
      <c r="I342" t="s">
        <v>863</v>
      </c>
      <c r="J342">
        <v>78</v>
      </c>
      <c r="K342" t="s">
        <v>85</v>
      </c>
      <c r="L342" t="s">
        <v>86</v>
      </c>
      <c r="M342" t="s">
        <v>87</v>
      </c>
      <c r="N342">
        <v>1</v>
      </c>
      <c r="O342" s="1">
        <v>44537.641736111109</v>
      </c>
      <c r="P342" s="1">
        <v>44537.823680555557</v>
      </c>
      <c r="Q342">
        <v>15535</v>
      </c>
      <c r="R342">
        <v>185</v>
      </c>
      <c r="S342" t="b">
        <v>0</v>
      </c>
      <c r="T342" t="s">
        <v>88</v>
      </c>
      <c r="U342" t="b">
        <v>0</v>
      </c>
      <c r="V342" t="s">
        <v>856</v>
      </c>
      <c r="W342" s="1">
        <v>44537.823680555557</v>
      </c>
      <c r="X342">
        <v>87</v>
      </c>
      <c r="Y342">
        <v>21</v>
      </c>
      <c r="Z342">
        <v>0</v>
      </c>
      <c r="AA342">
        <v>21</v>
      </c>
      <c r="AB342">
        <v>0</v>
      </c>
      <c r="AC342">
        <v>0</v>
      </c>
      <c r="AD342">
        <v>57</v>
      </c>
      <c r="AE342">
        <v>45</v>
      </c>
      <c r="AF342">
        <v>0</v>
      </c>
      <c r="AG342">
        <v>2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>
      <c r="A343" t="s">
        <v>864</v>
      </c>
      <c r="B343" t="s">
        <v>80</v>
      </c>
      <c r="C343" t="s">
        <v>808</v>
      </c>
      <c r="D343" t="s">
        <v>82</v>
      </c>
      <c r="E343" s="2" t="str">
        <f>HYPERLINK("capsilon://?command=openfolder&amp;siteaddress=FAM.docvelocity-na8.net&amp;folderid=FX332B642A-484C-BBE2-E790-449BA9859357","FX21124608")</f>
        <v>FX21124608</v>
      </c>
      <c r="F343" t="s">
        <v>19</v>
      </c>
      <c r="G343" t="s">
        <v>19</v>
      </c>
      <c r="H343" t="s">
        <v>83</v>
      </c>
      <c r="I343" t="s">
        <v>809</v>
      </c>
      <c r="J343">
        <v>809</v>
      </c>
      <c r="K343" t="s">
        <v>85</v>
      </c>
      <c r="L343" t="s">
        <v>86</v>
      </c>
      <c r="M343" t="s">
        <v>87</v>
      </c>
      <c r="N343">
        <v>2</v>
      </c>
      <c r="O343" s="1">
        <v>44537.643553240741</v>
      </c>
      <c r="P343" s="1">
        <v>44537.785671296297</v>
      </c>
      <c r="Q343">
        <v>6178</v>
      </c>
      <c r="R343">
        <v>6101</v>
      </c>
      <c r="S343" t="b">
        <v>0</v>
      </c>
      <c r="T343" t="s">
        <v>88</v>
      </c>
      <c r="U343" t="b">
        <v>1</v>
      </c>
      <c r="V343" t="s">
        <v>162</v>
      </c>
      <c r="W343" s="1">
        <v>44537.76054398148</v>
      </c>
      <c r="X343">
        <v>4113</v>
      </c>
      <c r="Y343">
        <v>643</v>
      </c>
      <c r="Z343">
        <v>0</v>
      </c>
      <c r="AA343">
        <v>643</v>
      </c>
      <c r="AB343">
        <v>21</v>
      </c>
      <c r="AC343">
        <v>263</v>
      </c>
      <c r="AD343">
        <v>166</v>
      </c>
      <c r="AE343">
        <v>0</v>
      </c>
      <c r="AF343">
        <v>0</v>
      </c>
      <c r="AG343">
        <v>0</v>
      </c>
      <c r="AH343" t="s">
        <v>163</v>
      </c>
      <c r="AI343" s="1">
        <v>44537.785671296297</v>
      </c>
      <c r="AJ343">
        <v>301</v>
      </c>
      <c r="AK343">
        <v>0</v>
      </c>
      <c r="AL343">
        <v>0</v>
      </c>
      <c r="AM343">
        <v>0</v>
      </c>
      <c r="AN343">
        <v>77</v>
      </c>
      <c r="AO343">
        <v>0</v>
      </c>
      <c r="AP343">
        <v>166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>
      <c r="A344" t="s">
        <v>865</v>
      </c>
      <c r="B344" t="s">
        <v>80</v>
      </c>
      <c r="C344" t="s">
        <v>819</v>
      </c>
      <c r="D344" t="s">
        <v>82</v>
      </c>
      <c r="E344" s="2" t="str">
        <f>HYPERLINK("capsilon://?command=openfolder&amp;siteaddress=FAM.docvelocity-na8.net&amp;folderid=FXD3C28DA6-668B-7FAB-4BE5-B263BA68757F","FX21124849")</f>
        <v>FX21124849</v>
      </c>
      <c r="F344" t="s">
        <v>19</v>
      </c>
      <c r="G344" t="s">
        <v>19</v>
      </c>
      <c r="H344" t="s">
        <v>83</v>
      </c>
      <c r="I344" t="s">
        <v>820</v>
      </c>
      <c r="J344">
        <v>123</v>
      </c>
      <c r="K344" t="s">
        <v>85</v>
      </c>
      <c r="L344" t="s">
        <v>86</v>
      </c>
      <c r="M344" t="s">
        <v>87</v>
      </c>
      <c r="N344">
        <v>2</v>
      </c>
      <c r="O344" s="1">
        <v>44537.647523148145</v>
      </c>
      <c r="P344" s="1">
        <v>44538.186307870368</v>
      </c>
      <c r="Q344">
        <v>37698</v>
      </c>
      <c r="R344">
        <v>8853</v>
      </c>
      <c r="S344" t="b">
        <v>0</v>
      </c>
      <c r="T344" t="s">
        <v>88</v>
      </c>
      <c r="U344" t="b">
        <v>1</v>
      </c>
      <c r="V344" t="s">
        <v>856</v>
      </c>
      <c r="W344" s="1">
        <v>44537.809224537035</v>
      </c>
      <c r="X344">
        <v>6693</v>
      </c>
      <c r="Y344">
        <v>194</v>
      </c>
      <c r="Z344">
        <v>0</v>
      </c>
      <c r="AA344">
        <v>194</v>
      </c>
      <c r="AB344">
        <v>0</v>
      </c>
      <c r="AC344">
        <v>184</v>
      </c>
      <c r="AD344">
        <v>-71</v>
      </c>
      <c r="AE344">
        <v>0</v>
      </c>
      <c r="AF344">
        <v>0</v>
      </c>
      <c r="AG344">
        <v>0</v>
      </c>
      <c r="AH344" t="s">
        <v>100</v>
      </c>
      <c r="AI344" s="1">
        <v>44538.186307870368</v>
      </c>
      <c r="AJ344">
        <v>2078</v>
      </c>
      <c r="AK344">
        <v>16</v>
      </c>
      <c r="AL344">
        <v>0</v>
      </c>
      <c r="AM344">
        <v>16</v>
      </c>
      <c r="AN344">
        <v>0</v>
      </c>
      <c r="AO344">
        <v>16</v>
      </c>
      <c r="AP344">
        <v>-87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>
      <c r="A345" t="s">
        <v>866</v>
      </c>
      <c r="B345" t="s">
        <v>80</v>
      </c>
      <c r="C345" t="s">
        <v>833</v>
      </c>
      <c r="D345" t="s">
        <v>82</v>
      </c>
      <c r="E345" s="2" t="str">
        <f>HYPERLINK("capsilon://?command=openfolder&amp;siteaddress=FAM.docvelocity-na8.net&amp;folderid=FX0FAB96E8-2DF3-B280-514A-D783F20322B1","FX21124657")</f>
        <v>FX21124657</v>
      </c>
      <c r="F345" t="s">
        <v>19</v>
      </c>
      <c r="G345" t="s">
        <v>19</v>
      </c>
      <c r="H345" t="s">
        <v>83</v>
      </c>
      <c r="I345" t="s">
        <v>834</v>
      </c>
      <c r="J345">
        <v>123</v>
      </c>
      <c r="K345" t="s">
        <v>85</v>
      </c>
      <c r="L345" t="s">
        <v>86</v>
      </c>
      <c r="M345" t="s">
        <v>87</v>
      </c>
      <c r="N345">
        <v>2</v>
      </c>
      <c r="O345" s="1">
        <v>44537.648958333331</v>
      </c>
      <c r="P345" s="1">
        <v>44537.79109953704</v>
      </c>
      <c r="Q345">
        <v>10961</v>
      </c>
      <c r="R345">
        <v>1320</v>
      </c>
      <c r="S345" t="b">
        <v>0</v>
      </c>
      <c r="T345" t="s">
        <v>88</v>
      </c>
      <c r="U345" t="b">
        <v>1</v>
      </c>
      <c r="V345" t="s">
        <v>162</v>
      </c>
      <c r="W345" s="1">
        <v>44537.76966435185</v>
      </c>
      <c r="X345">
        <v>788</v>
      </c>
      <c r="Y345">
        <v>114</v>
      </c>
      <c r="Z345">
        <v>0</v>
      </c>
      <c r="AA345">
        <v>114</v>
      </c>
      <c r="AB345">
        <v>0</v>
      </c>
      <c r="AC345">
        <v>57</v>
      </c>
      <c r="AD345">
        <v>9</v>
      </c>
      <c r="AE345">
        <v>0</v>
      </c>
      <c r="AF345">
        <v>0</v>
      </c>
      <c r="AG345">
        <v>0</v>
      </c>
      <c r="AH345" t="s">
        <v>163</v>
      </c>
      <c r="AI345" s="1">
        <v>44537.79109953704</v>
      </c>
      <c r="AJ345">
        <v>468</v>
      </c>
      <c r="AK345">
        <v>4</v>
      </c>
      <c r="AL345">
        <v>0</v>
      </c>
      <c r="AM345">
        <v>4</v>
      </c>
      <c r="AN345">
        <v>0</v>
      </c>
      <c r="AO345">
        <v>4</v>
      </c>
      <c r="AP345">
        <v>5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>
      <c r="A346" t="s">
        <v>867</v>
      </c>
      <c r="B346" t="s">
        <v>80</v>
      </c>
      <c r="C346" t="s">
        <v>868</v>
      </c>
      <c r="D346" t="s">
        <v>82</v>
      </c>
      <c r="E346" s="2" t="str">
        <f>HYPERLINK("capsilon://?command=openfolder&amp;siteaddress=FAM.docvelocity-na8.net&amp;folderid=FXDD697112-BAB2-898F-587E-06C1C2F68D53","FX21125085")</f>
        <v>FX21125085</v>
      </c>
      <c r="F346" t="s">
        <v>19</v>
      </c>
      <c r="G346" t="s">
        <v>19</v>
      </c>
      <c r="H346" t="s">
        <v>83</v>
      </c>
      <c r="I346" t="s">
        <v>869</v>
      </c>
      <c r="J346">
        <v>75</v>
      </c>
      <c r="K346" t="s">
        <v>85</v>
      </c>
      <c r="L346" t="s">
        <v>86</v>
      </c>
      <c r="M346" t="s">
        <v>87</v>
      </c>
      <c r="N346">
        <v>1</v>
      </c>
      <c r="O346" s="1">
        <v>44537.670243055552</v>
      </c>
      <c r="P346" s="1">
        <v>44538.198865740742</v>
      </c>
      <c r="Q346">
        <v>44799</v>
      </c>
      <c r="R346">
        <v>874</v>
      </c>
      <c r="S346" t="b">
        <v>0</v>
      </c>
      <c r="T346" t="s">
        <v>88</v>
      </c>
      <c r="U346" t="b">
        <v>0</v>
      </c>
      <c r="V346" t="s">
        <v>144</v>
      </c>
      <c r="W346" s="1">
        <v>44538.198865740742</v>
      </c>
      <c r="X346">
        <v>413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75</v>
      </c>
      <c r="AE346">
        <v>0</v>
      </c>
      <c r="AF346">
        <v>0</v>
      </c>
      <c r="AG346">
        <v>6</v>
      </c>
      <c r="AH346" t="s">
        <v>88</v>
      </c>
      <c r="AI346" t="s">
        <v>88</v>
      </c>
      <c r="AJ346" t="s">
        <v>88</v>
      </c>
      <c r="AK346" t="s">
        <v>88</v>
      </c>
      <c r="AL346" t="s">
        <v>88</v>
      </c>
      <c r="AM346" t="s">
        <v>88</v>
      </c>
      <c r="AN346" t="s">
        <v>88</v>
      </c>
      <c r="AO346" t="s">
        <v>88</v>
      </c>
      <c r="AP346" t="s">
        <v>88</v>
      </c>
      <c r="AQ346" t="s">
        <v>88</v>
      </c>
      <c r="AR346" t="s">
        <v>88</v>
      </c>
      <c r="AS346" t="s">
        <v>88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>
      <c r="A347" t="s">
        <v>870</v>
      </c>
      <c r="B347" t="s">
        <v>80</v>
      </c>
      <c r="C347" t="s">
        <v>393</v>
      </c>
      <c r="D347" t="s">
        <v>82</v>
      </c>
      <c r="E347" s="2" t="str">
        <f>HYPERLINK("capsilon://?command=openfolder&amp;siteaddress=FAM.docvelocity-na8.net&amp;folderid=FX6EC78C01-1B1E-6811-39DE-35A87C47E577","FX21123227")</f>
        <v>FX21123227</v>
      </c>
      <c r="F347" t="s">
        <v>19</v>
      </c>
      <c r="G347" t="s">
        <v>19</v>
      </c>
      <c r="H347" t="s">
        <v>83</v>
      </c>
      <c r="I347" t="s">
        <v>871</v>
      </c>
      <c r="J347">
        <v>56</v>
      </c>
      <c r="K347" t="s">
        <v>85</v>
      </c>
      <c r="L347" t="s">
        <v>86</v>
      </c>
      <c r="M347" t="s">
        <v>87</v>
      </c>
      <c r="N347">
        <v>2</v>
      </c>
      <c r="O347" s="1">
        <v>44537.670763888891</v>
      </c>
      <c r="P347" s="1">
        <v>44538.215254629627</v>
      </c>
      <c r="Q347">
        <v>45880</v>
      </c>
      <c r="R347">
        <v>1164</v>
      </c>
      <c r="S347" t="b">
        <v>0</v>
      </c>
      <c r="T347" t="s">
        <v>88</v>
      </c>
      <c r="U347" t="b">
        <v>0</v>
      </c>
      <c r="V347" t="s">
        <v>162</v>
      </c>
      <c r="W347" s="1">
        <v>44537.806041666663</v>
      </c>
      <c r="X347">
        <v>319</v>
      </c>
      <c r="Y347">
        <v>42</v>
      </c>
      <c r="Z347">
        <v>0</v>
      </c>
      <c r="AA347">
        <v>42</v>
      </c>
      <c r="AB347">
        <v>0</v>
      </c>
      <c r="AC347">
        <v>16</v>
      </c>
      <c r="AD347">
        <v>14</v>
      </c>
      <c r="AE347">
        <v>0</v>
      </c>
      <c r="AF347">
        <v>0</v>
      </c>
      <c r="AG347">
        <v>0</v>
      </c>
      <c r="AH347" t="s">
        <v>100</v>
      </c>
      <c r="AI347" s="1">
        <v>44538.215254629627</v>
      </c>
      <c r="AJ347">
        <v>682</v>
      </c>
      <c r="AK347">
        <v>5</v>
      </c>
      <c r="AL347">
        <v>0</v>
      </c>
      <c r="AM347">
        <v>5</v>
      </c>
      <c r="AN347">
        <v>0</v>
      </c>
      <c r="AO347">
        <v>5</v>
      </c>
      <c r="AP347">
        <v>9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>
      <c r="A348" t="s">
        <v>872</v>
      </c>
      <c r="B348" t="s">
        <v>80</v>
      </c>
      <c r="C348" t="s">
        <v>393</v>
      </c>
      <c r="D348" t="s">
        <v>82</v>
      </c>
      <c r="E348" s="2" t="str">
        <f>HYPERLINK("capsilon://?command=openfolder&amp;siteaddress=FAM.docvelocity-na8.net&amp;folderid=FX6EC78C01-1B1E-6811-39DE-35A87C47E577","FX21123227")</f>
        <v>FX21123227</v>
      </c>
      <c r="F348" t="s">
        <v>19</v>
      </c>
      <c r="G348" t="s">
        <v>19</v>
      </c>
      <c r="H348" t="s">
        <v>83</v>
      </c>
      <c r="I348" t="s">
        <v>873</v>
      </c>
      <c r="J348">
        <v>175</v>
      </c>
      <c r="K348" t="s">
        <v>85</v>
      </c>
      <c r="L348" t="s">
        <v>86</v>
      </c>
      <c r="M348" t="s">
        <v>87</v>
      </c>
      <c r="N348">
        <v>2</v>
      </c>
      <c r="O348" s="1">
        <v>44537.672233796293</v>
      </c>
      <c r="P348" s="1">
        <v>44538.231840277775</v>
      </c>
      <c r="Q348">
        <v>45216</v>
      </c>
      <c r="R348">
        <v>3134</v>
      </c>
      <c r="S348" t="b">
        <v>0</v>
      </c>
      <c r="T348" t="s">
        <v>88</v>
      </c>
      <c r="U348" t="b">
        <v>0</v>
      </c>
      <c r="V348" t="s">
        <v>244</v>
      </c>
      <c r="W348" s="1">
        <v>44537.834976851853</v>
      </c>
      <c r="X348">
        <v>1456</v>
      </c>
      <c r="Y348">
        <v>182</v>
      </c>
      <c r="Z348">
        <v>0</v>
      </c>
      <c r="AA348">
        <v>182</v>
      </c>
      <c r="AB348">
        <v>0</v>
      </c>
      <c r="AC348">
        <v>124</v>
      </c>
      <c r="AD348">
        <v>-7</v>
      </c>
      <c r="AE348">
        <v>0</v>
      </c>
      <c r="AF348">
        <v>0</v>
      </c>
      <c r="AG348">
        <v>0</v>
      </c>
      <c r="AH348" t="s">
        <v>95</v>
      </c>
      <c r="AI348" s="1">
        <v>44538.231840277775</v>
      </c>
      <c r="AJ348">
        <v>1550</v>
      </c>
      <c r="AK348">
        <v>7</v>
      </c>
      <c r="AL348">
        <v>0</v>
      </c>
      <c r="AM348">
        <v>7</v>
      </c>
      <c r="AN348">
        <v>0</v>
      </c>
      <c r="AO348">
        <v>7</v>
      </c>
      <c r="AP348">
        <v>-14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>
      <c r="A349" t="s">
        <v>874</v>
      </c>
      <c r="B349" t="s">
        <v>80</v>
      </c>
      <c r="C349" t="s">
        <v>875</v>
      </c>
      <c r="D349" t="s">
        <v>82</v>
      </c>
      <c r="E349" s="2" t="str">
        <f>HYPERLINK("capsilon://?command=openfolder&amp;siteaddress=FAM.docvelocity-na8.net&amp;folderid=FXC19671E0-167E-CC6D-F5E6-6C713C85E34D","FX21124998")</f>
        <v>FX21124998</v>
      </c>
      <c r="F349" t="s">
        <v>19</v>
      </c>
      <c r="G349" t="s">
        <v>19</v>
      </c>
      <c r="H349" t="s">
        <v>83</v>
      </c>
      <c r="I349" t="s">
        <v>876</v>
      </c>
      <c r="J349">
        <v>109</v>
      </c>
      <c r="K349" t="s">
        <v>85</v>
      </c>
      <c r="L349" t="s">
        <v>86</v>
      </c>
      <c r="M349" t="s">
        <v>87</v>
      </c>
      <c r="N349">
        <v>1</v>
      </c>
      <c r="O349" s="1">
        <v>44537.675115740742</v>
      </c>
      <c r="P349" s="1">
        <v>44538.201296296298</v>
      </c>
      <c r="Q349">
        <v>45006</v>
      </c>
      <c r="R349">
        <v>456</v>
      </c>
      <c r="S349" t="b">
        <v>0</v>
      </c>
      <c r="T349" t="s">
        <v>88</v>
      </c>
      <c r="U349" t="b">
        <v>0</v>
      </c>
      <c r="V349" t="s">
        <v>144</v>
      </c>
      <c r="W349" s="1">
        <v>44538.201296296298</v>
      </c>
      <c r="X349">
        <v>209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109</v>
      </c>
      <c r="AE349">
        <v>97</v>
      </c>
      <c r="AF349">
        <v>0</v>
      </c>
      <c r="AG349">
        <v>7</v>
      </c>
      <c r="AH349" t="s">
        <v>88</v>
      </c>
      <c r="AI349" t="s">
        <v>88</v>
      </c>
      <c r="AJ349" t="s">
        <v>88</v>
      </c>
      <c r="AK349" t="s">
        <v>88</v>
      </c>
      <c r="AL349" t="s">
        <v>88</v>
      </c>
      <c r="AM349" t="s">
        <v>88</v>
      </c>
      <c r="AN349" t="s">
        <v>88</v>
      </c>
      <c r="AO349" t="s">
        <v>88</v>
      </c>
      <c r="AP349" t="s">
        <v>88</v>
      </c>
      <c r="AQ349" t="s">
        <v>88</v>
      </c>
      <c r="AR349" t="s">
        <v>88</v>
      </c>
      <c r="AS349" t="s">
        <v>88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>
      <c r="A350" t="s">
        <v>877</v>
      </c>
      <c r="B350" t="s">
        <v>80</v>
      </c>
      <c r="C350" t="s">
        <v>608</v>
      </c>
      <c r="D350" t="s">
        <v>82</v>
      </c>
      <c r="E350" s="2" t="str">
        <f>HYPERLINK("capsilon://?command=openfolder&amp;siteaddress=FAM.docvelocity-na8.net&amp;folderid=FX5435C0A4-74EB-46A6-0322-821892053039","FX211114067")</f>
        <v>FX211114067</v>
      </c>
      <c r="F350" t="s">
        <v>19</v>
      </c>
      <c r="G350" t="s">
        <v>19</v>
      </c>
      <c r="H350" t="s">
        <v>83</v>
      </c>
      <c r="I350" t="s">
        <v>878</v>
      </c>
      <c r="J350">
        <v>32</v>
      </c>
      <c r="K350" t="s">
        <v>85</v>
      </c>
      <c r="L350" t="s">
        <v>86</v>
      </c>
      <c r="M350" t="s">
        <v>87</v>
      </c>
      <c r="N350">
        <v>1</v>
      </c>
      <c r="O350" s="1">
        <v>44537.697835648149</v>
      </c>
      <c r="P350" s="1">
        <v>44538.203900462962</v>
      </c>
      <c r="Q350">
        <v>43432</v>
      </c>
      <c r="R350">
        <v>292</v>
      </c>
      <c r="S350" t="b">
        <v>0</v>
      </c>
      <c r="T350" t="s">
        <v>88</v>
      </c>
      <c r="U350" t="b">
        <v>0</v>
      </c>
      <c r="V350" t="s">
        <v>144</v>
      </c>
      <c r="W350" s="1">
        <v>44538.203900462962</v>
      </c>
      <c r="X350">
        <v>180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32</v>
      </c>
      <c r="AE350">
        <v>27</v>
      </c>
      <c r="AF350">
        <v>0</v>
      </c>
      <c r="AG350">
        <v>2</v>
      </c>
      <c r="AH350" t="s">
        <v>88</v>
      </c>
      <c r="AI350" t="s">
        <v>88</v>
      </c>
      <c r="AJ350" t="s">
        <v>88</v>
      </c>
      <c r="AK350" t="s">
        <v>88</v>
      </c>
      <c r="AL350" t="s">
        <v>88</v>
      </c>
      <c r="AM350" t="s">
        <v>88</v>
      </c>
      <c r="AN350" t="s">
        <v>88</v>
      </c>
      <c r="AO350" t="s">
        <v>88</v>
      </c>
      <c r="AP350" t="s">
        <v>88</v>
      </c>
      <c r="AQ350" t="s">
        <v>88</v>
      </c>
      <c r="AR350" t="s">
        <v>88</v>
      </c>
      <c r="AS350" t="s">
        <v>88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>
      <c r="A351" t="s">
        <v>879</v>
      </c>
      <c r="B351" t="s">
        <v>80</v>
      </c>
      <c r="C351" t="s">
        <v>880</v>
      </c>
      <c r="D351" t="s">
        <v>82</v>
      </c>
      <c r="E351" s="2" t="str">
        <f>HYPERLINK("capsilon://?command=openfolder&amp;siteaddress=FAM.docvelocity-na8.net&amp;folderid=FXE0DFCA09-911F-9049-5553-345D378EB1BB","FX21124355")</f>
        <v>FX21124355</v>
      </c>
      <c r="F351" t="s">
        <v>19</v>
      </c>
      <c r="G351" t="s">
        <v>19</v>
      </c>
      <c r="H351" t="s">
        <v>83</v>
      </c>
      <c r="I351" t="s">
        <v>881</v>
      </c>
      <c r="J351">
        <v>87</v>
      </c>
      <c r="K351" t="s">
        <v>85</v>
      </c>
      <c r="L351" t="s">
        <v>86</v>
      </c>
      <c r="M351" t="s">
        <v>87</v>
      </c>
      <c r="N351">
        <v>1</v>
      </c>
      <c r="O351" s="1">
        <v>44537.699386574073</v>
      </c>
      <c r="P351" s="1">
        <v>44538.205358796295</v>
      </c>
      <c r="Q351">
        <v>43516</v>
      </c>
      <c r="R351">
        <v>200</v>
      </c>
      <c r="S351" t="b">
        <v>0</v>
      </c>
      <c r="T351" t="s">
        <v>88</v>
      </c>
      <c r="U351" t="b">
        <v>0</v>
      </c>
      <c r="V351" t="s">
        <v>144</v>
      </c>
      <c r="W351" s="1">
        <v>44538.205358796295</v>
      </c>
      <c r="X351">
        <v>93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87</v>
      </c>
      <c r="AE351">
        <v>75</v>
      </c>
      <c r="AF351">
        <v>0</v>
      </c>
      <c r="AG351">
        <v>4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>
      <c r="A352" t="s">
        <v>882</v>
      </c>
      <c r="B352" t="s">
        <v>80</v>
      </c>
      <c r="C352" t="s">
        <v>608</v>
      </c>
      <c r="D352" t="s">
        <v>82</v>
      </c>
      <c r="E352" s="2" t="str">
        <f>HYPERLINK("capsilon://?command=openfolder&amp;siteaddress=FAM.docvelocity-na8.net&amp;folderid=FX5435C0A4-74EB-46A6-0322-821892053039","FX211114067")</f>
        <v>FX211114067</v>
      </c>
      <c r="F352" t="s">
        <v>19</v>
      </c>
      <c r="G352" t="s">
        <v>19</v>
      </c>
      <c r="H352" t="s">
        <v>83</v>
      </c>
      <c r="I352" t="s">
        <v>883</v>
      </c>
      <c r="J352">
        <v>32</v>
      </c>
      <c r="K352" t="s">
        <v>85</v>
      </c>
      <c r="L352" t="s">
        <v>86</v>
      </c>
      <c r="M352" t="s">
        <v>87</v>
      </c>
      <c r="N352">
        <v>1</v>
      </c>
      <c r="O352" s="1">
        <v>44537.70275462963</v>
      </c>
      <c r="P352" s="1">
        <v>44538.206226851849</v>
      </c>
      <c r="Q352">
        <v>43349</v>
      </c>
      <c r="R352">
        <v>151</v>
      </c>
      <c r="S352" t="b">
        <v>0</v>
      </c>
      <c r="T352" t="s">
        <v>88</v>
      </c>
      <c r="U352" t="b">
        <v>0</v>
      </c>
      <c r="V352" t="s">
        <v>144</v>
      </c>
      <c r="W352" s="1">
        <v>44538.206226851849</v>
      </c>
      <c r="X352">
        <v>53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32</v>
      </c>
      <c r="AE352">
        <v>27</v>
      </c>
      <c r="AF352">
        <v>0</v>
      </c>
      <c r="AG352">
        <v>2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>
      <c r="A353" t="s">
        <v>884</v>
      </c>
      <c r="B353" t="s">
        <v>80</v>
      </c>
      <c r="C353" t="s">
        <v>608</v>
      </c>
      <c r="D353" t="s">
        <v>82</v>
      </c>
      <c r="E353" s="2" t="str">
        <f>HYPERLINK("capsilon://?command=openfolder&amp;siteaddress=FAM.docvelocity-na8.net&amp;folderid=FX5435C0A4-74EB-46A6-0322-821892053039","FX211114067")</f>
        <v>FX211114067</v>
      </c>
      <c r="F353" t="s">
        <v>19</v>
      </c>
      <c r="G353" t="s">
        <v>19</v>
      </c>
      <c r="H353" t="s">
        <v>83</v>
      </c>
      <c r="I353" t="s">
        <v>885</v>
      </c>
      <c r="J353">
        <v>32</v>
      </c>
      <c r="K353" t="s">
        <v>85</v>
      </c>
      <c r="L353" t="s">
        <v>86</v>
      </c>
      <c r="M353" t="s">
        <v>87</v>
      </c>
      <c r="N353">
        <v>2</v>
      </c>
      <c r="O353" s="1">
        <v>44537.704340277778</v>
      </c>
      <c r="P353" s="1">
        <v>44538.225300925929</v>
      </c>
      <c r="Q353">
        <v>42358</v>
      </c>
      <c r="R353">
        <v>2653</v>
      </c>
      <c r="S353" t="b">
        <v>0</v>
      </c>
      <c r="T353" t="s">
        <v>88</v>
      </c>
      <c r="U353" t="b">
        <v>0</v>
      </c>
      <c r="V353" t="s">
        <v>89</v>
      </c>
      <c r="W353" s="1">
        <v>44538.156805555554</v>
      </c>
      <c r="X353">
        <v>1564</v>
      </c>
      <c r="Y353">
        <v>79</v>
      </c>
      <c r="Z353">
        <v>0</v>
      </c>
      <c r="AA353">
        <v>79</v>
      </c>
      <c r="AB353">
        <v>0</v>
      </c>
      <c r="AC353">
        <v>61</v>
      </c>
      <c r="AD353">
        <v>-47</v>
      </c>
      <c r="AE353">
        <v>0</v>
      </c>
      <c r="AF353">
        <v>0</v>
      </c>
      <c r="AG353">
        <v>0</v>
      </c>
      <c r="AH353" t="s">
        <v>94</v>
      </c>
      <c r="AI353" s="1">
        <v>44538.225300925929</v>
      </c>
      <c r="AJ353">
        <v>951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-48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>
      <c r="A354" t="s">
        <v>886</v>
      </c>
      <c r="B354" t="s">
        <v>80</v>
      </c>
      <c r="C354" t="s">
        <v>887</v>
      </c>
      <c r="D354" t="s">
        <v>82</v>
      </c>
      <c r="E354" s="2" t="str">
        <f>HYPERLINK("capsilon://?command=openfolder&amp;siteaddress=FAM.docvelocity-na8.net&amp;folderid=FX71CEF0F9-9960-D25F-9DC3-58244E344311","FX21125324")</f>
        <v>FX21125324</v>
      </c>
      <c r="F354" t="s">
        <v>19</v>
      </c>
      <c r="G354" t="s">
        <v>19</v>
      </c>
      <c r="H354" t="s">
        <v>83</v>
      </c>
      <c r="I354" t="s">
        <v>888</v>
      </c>
      <c r="J354">
        <v>150</v>
      </c>
      <c r="K354" t="s">
        <v>85</v>
      </c>
      <c r="L354" t="s">
        <v>86</v>
      </c>
      <c r="M354" t="s">
        <v>87</v>
      </c>
      <c r="N354">
        <v>1</v>
      </c>
      <c r="O354" s="1">
        <v>44537.70890046296</v>
      </c>
      <c r="P354" s="1">
        <v>44538.211805555555</v>
      </c>
      <c r="Q354">
        <v>42642</v>
      </c>
      <c r="R354">
        <v>809</v>
      </c>
      <c r="S354" t="b">
        <v>0</v>
      </c>
      <c r="T354" t="s">
        <v>88</v>
      </c>
      <c r="U354" t="b">
        <v>0</v>
      </c>
      <c r="V354" t="s">
        <v>144</v>
      </c>
      <c r="W354" s="1">
        <v>44538.211805555555</v>
      </c>
      <c r="X354">
        <v>481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150</v>
      </c>
      <c r="AE354">
        <v>126</v>
      </c>
      <c r="AF354">
        <v>0</v>
      </c>
      <c r="AG354">
        <v>6</v>
      </c>
      <c r="AH354" t="s">
        <v>88</v>
      </c>
      <c r="AI354" t="s">
        <v>88</v>
      </c>
      <c r="AJ354" t="s">
        <v>88</v>
      </c>
      <c r="AK354" t="s">
        <v>88</v>
      </c>
      <c r="AL354" t="s">
        <v>88</v>
      </c>
      <c r="AM354" t="s">
        <v>88</v>
      </c>
      <c r="AN354" t="s">
        <v>88</v>
      </c>
      <c r="AO354" t="s">
        <v>88</v>
      </c>
      <c r="AP354" t="s">
        <v>88</v>
      </c>
      <c r="AQ354" t="s">
        <v>88</v>
      </c>
      <c r="AR354" t="s">
        <v>88</v>
      </c>
      <c r="AS354" t="s">
        <v>88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>
      <c r="A355" t="s">
        <v>889</v>
      </c>
      <c r="B355" t="s">
        <v>80</v>
      </c>
      <c r="C355" t="s">
        <v>890</v>
      </c>
      <c r="D355" t="s">
        <v>82</v>
      </c>
      <c r="E355" s="2" t="str">
        <f>HYPERLINK("capsilon://?command=openfolder&amp;siteaddress=FAM.docvelocity-na8.net&amp;folderid=FX56429455-4F08-938A-6165-E67D84AFB9C9","FX21117771")</f>
        <v>FX21117771</v>
      </c>
      <c r="F355" t="s">
        <v>19</v>
      </c>
      <c r="G355" t="s">
        <v>19</v>
      </c>
      <c r="H355" t="s">
        <v>83</v>
      </c>
      <c r="I355" t="s">
        <v>891</v>
      </c>
      <c r="J355">
        <v>38</v>
      </c>
      <c r="K355" t="s">
        <v>85</v>
      </c>
      <c r="L355" t="s">
        <v>86</v>
      </c>
      <c r="M355" t="s">
        <v>87</v>
      </c>
      <c r="N355">
        <v>2</v>
      </c>
      <c r="O355" s="1">
        <v>44537.713182870371</v>
      </c>
      <c r="P355" s="1">
        <v>44538.217256944445</v>
      </c>
      <c r="Q355">
        <v>43444</v>
      </c>
      <c r="R355">
        <v>108</v>
      </c>
      <c r="S355" t="b">
        <v>0</v>
      </c>
      <c r="T355" t="s">
        <v>88</v>
      </c>
      <c r="U355" t="b">
        <v>0</v>
      </c>
      <c r="V355" t="s">
        <v>244</v>
      </c>
      <c r="W355" s="1">
        <v>44537.853530092594</v>
      </c>
      <c r="X355">
        <v>17</v>
      </c>
      <c r="Y355">
        <v>0</v>
      </c>
      <c r="Z355">
        <v>0</v>
      </c>
      <c r="AA355">
        <v>0</v>
      </c>
      <c r="AB355">
        <v>37</v>
      </c>
      <c r="AC355">
        <v>0</v>
      </c>
      <c r="AD355">
        <v>38</v>
      </c>
      <c r="AE355">
        <v>0</v>
      </c>
      <c r="AF355">
        <v>0</v>
      </c>
      <c r="AG355">
        <v>0</v>
      </c>
      <c r="AH355" t="s">
        <v>100</v>
      </c>
      <c r="AI355" s="1">
        <v>44538.217256944445</v>
      </c>
      <c r="AJ355">
        <v>76</v>
      </c>
      <c r="AK355">
        <v>0</v>
      </c>
      <c r="AL355">
        <v>0</v>
      </c>
      <c r="AM355">
        <v>0</v>
      </c>
      <c r="AN355">
        <v>37</v>
      </c>
      <c r="AO355">
        <v>0</v>
      </c>
      <c r="AP355">
        <v>38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>
      <c r="A356" t="s">
        <v>892</v>
      </c>
      <c r="B356" t="s">
        <v>80</v>
      </c>
      <c r="C356" t="s">
        <v>843</v>
      </c>
      <c r="D356" t="s">
        <v>82</v>
      </c>
      <c r="E356" s="2" t="str">
        <f>HYPERLINK("capsilon://?command=openfolder&amp;siteaddress=FAM.docvelocity-na8.net&amp;folderid=FXB851E22A-F78D-43C5-7AB5-21F2F0901416","FX21124750")</f>
        <v>FX21124750</v>
      </c>
      <c r="F356" t="s">
        <v>19</v>
      </c>
      <c r="G356" t="s">
        <v>19</v>
      </c>
      <c r="H356" t="s">
        <v>83</v>
      </c>
      <c r="I356" t="s">
        <v>844</v>
      </c>
      <c r="J356">
        <v>488</v>
      </c>
      <c r="K356" t="s">
        <v>85</v>
      </c>
      <c r="L356" t="s">
        <v>86</v>
      </c>
      <c r="M356" t="s">
        <v>87</v>
      </c>
      <c r="N356">
        <v>2</v>
      </c>
      <c r="O356" s="1">
        <v>44537.721458333333</v>
      </c>
      <c r="P356" s="1">
        <v>44538.194606481484</v>
      </c>
      <c r="Q356">
        <v>37110</v>
      </c>
      <c r="R356">
        <v>3770</v>
      </c>
      <c r="S356" t="b">
        <v>0</v>
      </c>
      <c r="T356" t="s">
        <v>88</v>
      </c>
      <c r="U356" t="b">
        <v>1</v>
      </c>
      <c r="V356" t="s">
        <v>162</v>
      </c>
      <c r="W356" s="1">
        <v>44537.796689814815</v>
      </c>
      <c r="X356">
        <v>2334</v>
      </c>
      <c r="Y356">
        <v>334</v>
      </c>
      <c r="Z356">
        <v>0</v>
      </c>
      <c r="AA356">
        <v>334</v>
      </c>
      <c r="AB356">
        <v>134</v>
      </c>
      <c r="AC356">
        <v>225</v>
      </c>
      <c r="AD356">
        <v>154</v>
      </c>
      <c r="AE356">
        <v>0</v>
      </c>
      <c r="AF356">
        <v>0</v>
      </c>
      <c r="AG356">
        <v>0</v>
      </c>
      <c r="AH356" t="s">
        <v>94</v>
      </c>
      <c r="AI356" s="1">
        <v>44538.194606481484</v>
      </c>
      <c r="AJ356">
        <v>1411</v>
      </c>
      <c r="AK356">
        <v>0</v>
      </c>
      <c r="AL356">
        <v>0</v>
      </c>
      <c r="AM356">
        <v>0</v>
      </c>
      <c r="AN356">
        <v>134</v>
      </c>
      <c r="AO356">
        <v>0</v>
      </c>
      <c r="AP356">
        <v>154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>
      <c r="A357" t="s">
        <v>893</v>
      </c>
      <c r="B357" t="s">
        <v>80</v>
      </c>
      <c r="C357" t="s">
        <v>894</v>
      </c>
      <c r="D357" t="s">
        <v>82</v>
      </c>
      <c r="E357" s="2" t="str">
        <f>HYPERLINK("capsilon://?command=openfolder&amp;siteaddress=FAM.docvelocity-na8.net&amp;folderid=FX0B4B6834-05FD-D6F7-4D5B-BBFE599AEBA8","FX21115383")</f>
        <v>FX21115383</v>
      </c>
      <c r="F357" t="s">
        <v>19</v>
      </c>
      <c r="G357" t="s">
        <v>19</v>
      </c>
      <c r="H357" t="s">
        <v>83</v>
      </c>
      <c r="I357" t="s">
        <v>895</v>
      </c>
      <c r="J357">
        <v>38</v>
      </c>
      <c r="K357" t="s">
        <v>85</v>
      </c>
      <c r="L357" t="s">
        <v>86</v>
      </c>
      <c r="M357" t="s">
        <v>87</v>
      </c>
      <c r="N357">
        <v>2</v>
      </c>
      <c r="O357" s="1">
        <v>44537.725462962961</v>
      </c>
      <c r="P357" s="1">
        <v>44538.218252314815</v>
      </c>
      <c r="Q357">
        <v>42435</v>
      </c>
      <c r="R357">
        <v>142</v>
      </c>
      <c r="S357" t="b">
        <v>0</v>
      </c>
      <c r="T357" t="s">
        <v>88</v>
      </c>
      <c r="U357" t="b">
        <v>0</v>
      </c>
      <c r="V357" t="s">
        <v>113</v>
      </c>
      <c r="W357" s="1">
        <v>44538.148321759261</v>
      </c>
      <c r="X357">
        <v>46</v>
      </c>
      <c r="Y357">
        <v>0</v>
      </c>
      <c r="Z357">
        <v>0</v>
      </c>
      <c r="AA357">
        <v>0</v>
      </c>
      <c r="AB357">
        <v>37</v>
      </c>
      <c r="AC357">
        <v>0</v>
      </c>
      <c r="AD357">
        <v>38</v>
      </c>
      <c r="AE357">
        <v>0</v>
      </c>
      <c r="AF357">
        <v>0</v>
      </c>
      <c r="AG357">
        <v>0</v>
      </c>
      <c r="AH357" t="s">
        <v>100</v>
      </c>
      <c r="AI357" s="1">
        <v>44538.218252314815</v>
      </c>
      <c r="AJ357">
        <v>86</v>
      </c>
      <c r="AK357">
        <v>0</v>
      </c>
      <c r="AL357">
        <v>0</v>
      </c>
      <c r="AM357">
        <v>0</v>
      </c>
      <c r="AN357">
        <v>37</v>
      </c>
      <c r="AO357">
        <v>0</v>
      </c>
      <c r="AP357">
        <v>38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>
      <c r="A358" t="s">
        <v>896</v>
      </c>
      <c r="B358" t="s">
        <v>80</v>
      </c>
      <c r="C358" t="s">
        <v>778</v>
      </c>
      <c r="D358" t="s">
        <v>82</v>
      </c>
      <c r="E358" s="2" t="str">
        <f>HYPERLINK("capsilon://?command=openfolder&amp;siteaddress=FAM.docvelocity-na8.net&amp;folderid=FX49D88592-167F-9406-4F64-8759E09A86AC","FX21124575")</f>
        <v>FX21124575</v>
      </c>
      <c r="F358" t="s">
        <v>19</v>
      </c>
      <c r="G358" t="s">
        <v>19</v>
      </c>
      <c r="H358" t="s">
        <v>83</v>
      </c>
      <c r="I358" t="s">
        <v>897</v>
      </c>
      <c r="J358">
        <v>30</v>
      </c>
      <c r="K358" t="s">
        <v>85</v>
      </c>
      <c r="L358" t="s">
        <v>86</v>
      </c>
      <c r="M358" t="s">
        <v>87</v>
      </c>
      <c r="N358">
        <v>2</v>
      </c>
      <c r="O358" s="1">
        <v>44537.730613425927</v>
      </c>
      <c r="P358" s="1">
        <v>44538.21979166667</v>
      </c>
      <c r="Q358">
        <v>42058</v>
      </c>
      <c r="R358">
        <v>207</v>
      </c>
      <c r="S358" t="b">
        <v>0</v>
      </c>
      <c r="T358" t="s">
        <v>88</v>
      </c>
      <c r="U358" t="b">
        <v>0</v>
      </c>
      <c r="V358" t="s">
        <v>244</v>
      </c>
      <c r="W358" s="1">
        <v>44537.854525462964</v>
      </c>
      <c r="X358">
        <v>75</v>
      </c>
      <c r="Y358">
        <v>9</v>
      </c>
      <c r="Z358">
        <v>0</v>
      </c>
      <c r="AA358">
        <v>9</v>
      </c>
      <c r="AB358">
        <v>0</v>
      </c>
      <c r="AC358">
        <v>4</v>
      </c>
      <c r="AD358">
        <v>21</v>
      </c>
      <c r="AE358">
        <v>0</v>
      </c>
      <c r="AF358">
        <v>0</v>
      </c>
      <c r="AG358">
        <v>0</v>
      </c>
      <c r="AH358" t="s">
        <v>100</v>
      </c>
      <c r="AI358" s="1">
        <v>44538.21979166667</v>
      </c>
      <c r="AJ358">
        <v>132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21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>
      <c r="A359" t="s">
        <v>898</v>
      </c>
      <c r="B359" t="s">
        <v>80</v>
      </c>
      <c r="C359" t="s">
        <v>899</v>
      </c>
      <c r="D359" t="s">
        <v>82</v>
      </c>
      <c r="E359" s="2" t="str">
        <f>HYPERLINK("capsilon://?command=openfolder&amp;siteaddress=FAM.docvelocity-na8.net&amp;folderid=FX3630658F-A576-EC84-1304-F1D69D2AAD87","FX21119396")</f>
        <v>FX21119396</v>
      </c>
      <c r="F359" t="s">
        <v>19</v>
      </c>
      <c r="G359" t="s">
        <v>19</v>
      </c>
      <c r="H359" t="s">
        <v>83</v>
      </c>
      <c r="I359" t="s">
        <v>900</v>
      </c>
      <c r="J359">
        <v>183</v>
      </c>
      <c r="K359" t="s">
        <v>85</v>
      </c>
      <c r="L359" t="s">
        <v>86</v>
      </c>
      <c r="M359" t="s">
        <v>87</v>
      </c>
      <c r="N359">
        <v>1</v>
      </c>
      <c r="O359" s="1">
        <v>44537.735451388886</v>
      </c>
      <c r="P359" s="1">
        <v>44538.215671296297</v>
      </c>
      <c r="Q359">
        <v>40781</v>
      </c>
      <c r="R359">
        <v>710</v>
      </c>
      <c r="S359" t="b">
        <v>0</v>
      </c>
      <c r="T359" t="s">
        <v>88</v>
      </c>
      <c r="U359" t="b">
        <v>0</v>
      </c>
      <c r="V359" t="s">
        <v>144</v>
      </c>
      <c r="W359" s="1">
        <v>44538.215671296297</v>
      </c>
      <c r="X359">
        <v>281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183</v>
      </c>
      <c r="AE359">
        <v>159</v>
      </c>
      <c r="AF359">
        <v>0</v>
      </c>
      <c r="AG359">
        <v>5</v>
      </c>
      <c r="AH359" t="s">
        <v>88</v>
      </c>
      <c r="AI359" t="s">
        <v>88</v>
      </c>
      <c r="AJ359" t="s">
        <v>88</v>
      </c>
      <c r="AK359" t="s">
        <v>88</v>
      </c>
      <c r="AL359" t="s">
        <v>88</v>
      </c>
      <c r="AM359" t="s">
        <v>88</v>
      </c>
      <c r="AN359" t="s">
        <v>88</v>
      </c>
      <c r="AO359" t="s">
        <v>88</v>
      </c>
      <c r="AP359" t="s">
        <v>88</v>
      </c>
      <c r="AQ359" t="s">
        <v>88</v>
      </c>
      <c r="AR359" t="s">
        <v>88</v>
      </c>
      <c r="AS359" t="s">
        <v>88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>
      <c r="A360" t="s">
        <v>901</v>
      </c>
      <c r="B360" t="s">
        <v>80</v>
      </c>
      <c r="C360" t="s">
        <v>902</v>
      </c>
      <c r="D360" t="s">
        <v>82</v>
      </c>
      <c r="E360" s="2" t="str">
        <f>HYPERLINK("capsilon://?command=openfolder&amp;siteaddress=FAM.docvelocity-na8.net&amp;folderid=FXB1711DCC-6BF9-B72B-07E4-B5F481106DCC","FX21124821")</f>
        <v>FX21124821</v>
      </c>
      <c r="F360" t="s">
        <v>19</v>
      </c>
      <c r="G360" t="s">
        <v>19</v>
      </c>
      <c r="H360" t="s">
        <v>83</v>
      </c>
      <c r="I360" t="s">
        <v>903</v>
      </c>
      <c r="J360">
        <v>79</v>
      </c>
      <c r="K360" t="s">
        <v>85</v>
      </c>
      <c r="L360" t="s">
        <v>86</v>
      </c>
      <c r="M360" t="s">
        <v>87</v>
      </c>
      <c r="N360">
        <v>2</v>
      </c>
      <c r="O360" s="1">
        <v>44537.747233796297</v>
      </c>
      <c r="P360" s="1">
        <v>44538.231493055559</v>
      </c>
      <c r="Q360">
        <v>40058</v>
      </c>
      <c r="R360">
        <v>1782</v>
      </c>
      <c r="S360" t="b">
        <v>0</v>
      </c>
      <c r="T360" t="s">
        <v>88</v>
      </c>
      <c r="U360" t="b">
        <v>0</v>
      </c>
      <c r="V360" t="s">
        <v>904</v>
      </c>
      <c r="W360" s="1">
        <v>44538.159351851849</v>
      </c>
      <c r="X360">
        <v>681</v>
      </c>
      <c r="Y360">
        <v>64</v>
      </c>
      <c r="Z360">
        <v>0</v>
      </c>
      <c r="AA360">
        <v>64</v>
      </c>
      <c r="AB360">
        <v>0</v>
      </c>
      <c r="AC360">
        <v>20</v>
      </c>
      <c r="AD360">
        <v>15</v>
      </c>
      <c r="AE360">
        <v>0</v>
      </c>
      <c r="AF360">
        <v>0</v>
      </c>
      <c r="AG360">
        <v>0</v>
      </c>
      <c r="AH360" t="s">
        <v>100</v>
      </c>
      <c r="AI360" s="1">
        <v>44538.231493055559</v>
      </c>
      <c r="AJ360">
        <v>1011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15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>
      <c r="A361" t="s">
        <v>905</v>
      </c>
      <c r="B361" t="s">
        <v>80</v>
      </c>
      <c r="C361" t="s">
        <v>270</v>
      </c>
      <c r="D361" t="s">
        <v>82</v>
      </c>
      <c r="E361" s="2" t="str">
        <f>HYPERLINK("capsilon://?command=openfolder&amp;siteaddress=FAM.docvelocity-na8.net&amp;folderid=FXFE89AEF2-76DD-0304-E327-ED827DF9ABDD","FX21123394")</f>
        <v>FX21123394</v>
      </c>
      <c r="F361" t="s">
        <v>19</v>
      </c>
      <c r="G361" t="s">
        <v>19</v>
      </c>
      <c r="H361" t="s">
        <v>83</v>
      </c>
      <c r="I361" t="s">
        <v>906</v>
      </c>
      <c r="J361">
        <v>30</v>
      </c>
      <c r="K361" t="s">
        <v>85</v>
      </c>
      <c r="L361" t="s">
        <v>86</v>
      </c>
      <c r="M361" t="s">
        <v>87</v>
      </c>
      <c r="N361">
        <v>2</v>
      </c>
      <c r="O361" s="1">
        <v>44537.747442129628</v>
      </c>
      <c r="P361" s="1">
        <v>44538.362685185188</v>
      </c>
      <c r="Q361">
        <v>52819</v>
      </c>
      <c r="R361">
        <v>338</v>
      </c>
      <c r="S361" t="b">
        <v>0</v>
      </c>
      <c r="T361" t="s">
        <v>88</v>
      </c>
      <c r="U361" t="b">
        <v>0</v>
      </c>
      <c r="V361" t="s">
        <v>244</v>
      </c>
      <c r="W361" s="1">
        <v>44537.856261574074</v>
      </c>
      <c r="X361">
        <v>110</v>
      </c>
      <c r="Y361">
        <v>9</v>
      </c>
      <c r="Z361">
        <v>0</v>
      </c>
      <c r="AA361">
        <v>9</v>
      </c>
      <c r="AB361">
        <v>0</v>
      </c>
      <c r="AC361">
        <v>9</v>
      </c>
      <c r="AD361">
        <v>21</v>
      </c>
      <c r="AE361">
        <v>0</v>
      </c>
      <c r="AF361">
        <v>0</v>
      </c>
      <c r="AG361">
        <v>0</v>
      </c>
      <c r="AH361" t="s">
        <v>100</v>
      </c>
      <c r="AI361" s="1">
        <v>44538.362685185188</v>
      </c>
      <c r="AJ361">
        <v>228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21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>
      <c r="A362" t="s">
        <v>907</v>
      </c>
      <c r="B362" t="s">
        <v>80</v>
      </c>
      <c r="C362" t="s">
        <v>908</v>
      </c>
      <c r="D362" t="s">
        <v>82</v>
      </c>
      <c r="E362" s="2" t="str">
        <f>HYPERLINK("capsilon://?command=openfolder&amp;siteaddress=FAM.docvelocity-na8.net&amp;folderid=FXDEFC8740-8D70-A825-D40F-7C0264C0F5EF","FX21125546")</f>
        <v>FX21125546</v>
      </c>
      <c r="F362" t="s">
        <v>19</v>
      </c>
      <c r="G362" t="s">
        <v>19</v>
      </c>
      <c r="H362" t="s">
        <v>83</v>
      </c>
      <c r="I362" t="s">
        <v>909</v>
      </c>
      <c r="J362">
        <v>145</v>
      </c>
      <c r="K362" t="s">
        <v>85</v>
      </c>
      <c r="L362" t="s">
        <v>86</v>
      </c>
      <c r="M362" t="s">
        <v>87</v>
      </c>
      <c r="N362">
        <v>1</v>
      </c>
      <c r="O362" s="1">
        <v>44537.762233796297</v>
      </c>
      <c r="P362" s="1">
        <v>44538.22792824074</v>
      </c>
      <c r="Q362">
        <v>39137</v>
      </c>
      <c r="R362">
        <v>1099</v>
      </c>
      <c r="S362" t="b">
        <v>0</v>
      </c>
      <c r="T362" t="s">
        <v>88</v>
      </c>
      <c r="U362" t="b">
        <v>0</v>
      </c>
      <c r="V362" t="s">
        <v>144</v>
      </c>
      <c r="W362" s="1">
        <v>44538.22792824074</v>
      </c>
      <c r="X362">
        <v>971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145</v>
      </c>
      <c r="AE362">
        <v>121</v>
      </c>
      <c r="AF362">
        <v>0</v>
      </c>
      <c r="AG362">
        <v>9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R362" t="s">
        <v>88</v>
      </c>
      <c r="AS362" t="s">
        <v>88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>
      <c r="A363" t="s">
        <v>910</v>
      </c>
      <c r="B363" t="s">
        <v>80</v>
      </c>
      <c r="C363" t="s">
        <v>669</v>
      </c>
      <c r="D363" t="s">
        <v>82</v>
      </c>
      <c r="E363" s="2" t="str">
        <f>HYPERLINK("capsilon://?command=openfolder&amp;siteaddress=FAM.docvelocity-na8.net&amp;folderid=FXB2C13608-687F-AD2A-93F0-122416A4BE74","FX211114929")</f>
        <v>FX211114929</v>
      </c>
      <c r="F363" t="s">
        <v>19</v>
      </c>
      <c r="G363" t="s">
        <v>19</v>
      </c>
      <c r="H363" t="s">
        <v>83</v>
      </c>
      <c r="I363" t="s">
        <v>911</v>
      </c>
      <c r="J363">
        <v>30</v>
      </c>
      <c r="K363" t="s">
        <v>85</v>
      </c>
      <c r="L363" t="s">
        <v>86</v>
      </c>
      <c r="M363" t="s">
        <v>87</v>
      </c>
      <c r="N363">
        <v>2</v>
      </c>
      <c r="O363" s="1">
        <v>44537.762442129628</v>
      </c>
      <c r="P363" s="1">
        <v>44538.362870370373</v>
      </c>
      <c r="Q363">
        <v>51805</v>
      </c>
      <c r="R363">
        <v>72</v>
      </c>
      <c r="S363" t="b">
        <v>0</v>
      </c>
      <c r="T363" t="s">
        <v>88</v>
      </c>
      <c r="U363" t="b">
        <v>0</v>
      </c>
      <c r="V363" t="s">
        <v>244</v>
      </c>
      <c r="W363" s="1">
        <v>44537.857060185182</v>
      </c>
      <c r="X363">
        <v>57</v>
      </c>
      <c r="Y363">
        <v>9</v>
      </c>
      <c r="Z363">
        <v>0</v>
      </c>
      <c r="AA363">
        <v>9</v>
      </c>
      <c r="AB363">
        <v>0</v>
      </c>
      <c r="AC363">
        <v>3</v>
      </c>
      <c r="AD363">
        <v>21</v>
      </c>
      <c r="AE363">
        <v>0</v>
      </c>
      <c r="AF363">
        <v>0</v>
      </c>
      <c r="AG363">
        <v>0</v>
      </c>
      <c r="AH363" t="s">
        <v>100</v>
      </c>
      <c r="AI363" s="1">
        <v>44538.362870370373</v>
      </c>
      <c r="AJ363">
        <v>15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21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>
      <c r="A364" t="s">
        <v>912</v>
      </c>
      <c r="B364" t="s">
        <v>80</v>
      </c>
      <c r="C364" t="s">
        <v>843</v>
      </c>
      <c r="D364" t="s">
        <v>82</v>
      </c>
      <c r="E364" s="2" t="str">
        <f>HYPERLINK("capsilon://?command=openfolder&amp;siteaddress=FAM.docvelocity-na8.net&amp;folderid=FXB851E22A-F78D-43C5-7AB5-21F2F0901416","FX21124750")</f>
        <v>FX21124750</v>
      </c>
      <c r="F364" t="s">
        <v>19</v>
      </c>
      <c r="G364" t="s">
        <v>19</v>
      </c>
      <c r="H364" t="s">
        <v>83</v>
      </c>
      <c r="I364" t="s">
        <v>913</v>
      </c>
      <c r="J364">
        <v>30</v>
      </c>
      <c r="K364" t="s">
        <v>85</v>
      </c>
      <c r="L364" t="s">
        <v>86</v>
      </c>
      <c r="M364" t="s">
        <v>87</v>
      </c>
      <c r="N364">
        <v>2</v>
      </c>
      <c r="O364" s="1">
        <v>44537.770775462966</v>
      </c>
      <c r="P364" s="1">
        <v>44538.364756944444</v>
      </c>
      <c r="Q364">
        <v>51026</v>
      </c>
      <c r="R364">
        <v>294</v>
      </c>
      <c r="S364" t="b">
        <v>0</v>
      </c>
      <c r="T364" t="s">
        <v>88</v>
      </c>
      <c r="U364" t="b">
        <v>0</v>
      </c>
      <c r="V364" t="s">
        <v>244</v>
      </c>
      <c r="W364" s="1">
        <v>44538.144780092596</v>
      </c>
      <c r="X364">
        <v>117</v>
      </c>
      <c r="Y364">
        <v>9</v>
      </c>
      <c r="Z364">
        <v>0</v>
      </c>
      <c r="AA364">
        <v>9</v>
      </c>
      <c r="AB364">
        <v>0</v>
      </c>
      <c r="AC364">
        <v>1</v>
      </c>
      <c r="AD364">
        <v>21</v>
      </c>
      <c r="AE364">
        <v>0</v>
      </c>
      <c r="AF364">
        <v>0</v>
      </c>
      <c r="AG364">
        <v>0</v>
      </c>
      <c r="AH364" t="s">
        <v>100</v>
      </c>
      <c r="AI364" s="1">
        <v>44538.364756944444</v>
      </c>
      <c r="AJ364">
        <v>163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21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>
      <c r="A365" t="s">
        <v>914</v>
      </c>
      <c r="B365" t="s">
        <v>80</v>
      </c>
      <c r="C365" t="s">
        <v>915</v>
      </c>
      <c r="D365" t="s">
        <v>82</v>
      </c>
      <c r="E365" s="2" t="str">
        <f>HYPERLINK("capsilon://?command=openfolder&amp;siteaddress=FAM.docvelocity-na8.net&amp;folderid=FX2C41D4AF-DE6C-25A6-ABF1-37988FB87306","FX21124796")</f>
        <v>FX21124796</v>
      </c>
      <c r="F365" t="s">
        <v>19</v>
      </c>
      <c r="G365" t="s">
        <v>19</v>
      </c>
      <c r="H365" t="s">
        <v>83</v>
      </c>
      <c r="I365" t="s">
        <v>916</v>
      </c>
      <c r="J365">
        <v>83</v>
      </c>
      <c r="K365" t="s">
        <v>85</v>
      </c>
      <c r="L365" t="s">
        <v>86</v>
      </c>
      <c r="M365" t="s">
        <v>87</v>
      </c>
      <c r="N365">
        <v>2</v>
      </c>
      <c r="O365" s="1">
        <v>44537.779224537036</v>
      </c>
      <c r="P365" s="1">
        <v>44538.37127314815</v>
      </c>
      <c r="Q365">
        <v>50288</v>
      </c>
      <c r="R365">
        <v>865</v>
      </c>
      <c r="S365" t="b">
        <v>0</v>
      </c>
      <c r="T365" t="s">
        <v>88</v>
      </c>
      <c r="U365" t="b">
        <v>0</v>
      </c>
      <c r="V365" t="s">
        <v>244</v>
      </c>
      <c r="W365" s="1">
        <v>44538.148298611108</v>
      </c>
      <c r="X365">
        <v>303</v>
      </c>
      <c r="Y365">
        <v>78</v>
      </c>
      <c r="Z365">
        <v>0</v>
      </c>
      <c r="AA365">
        <v>78</v>
      </c>
      <c r="AB365">
        <v>0</v>
      </c>
      <c r="AC365">
        <v>8</v>
      </c>
      <c r="AD365">
        <v>5</v>
      </c>
      <c r="AE365">
        <v>0</v>
      </c>
      <c r="AF365">
        <v>0</v>
      </c>
      <c r="AG365">
        <v>0</v>
      </c>
      <c r="AH365" t="s">
        <v>100</v>
      </c>
      <c r="AI365" s="1">
        <v>44538.37127314815</v>
      </c>
      <c r="AJ365">
        <v>562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5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>
      <c r="A366" t="s">
        <v>917</v>
      </c>
      <c r="B366" t="s">
        <v>80</v>
      </c>
      <c r="C366" t="s">
        <v>915</v>
      </c>
      <c r="D366" t="s">
        <v>82</v>
      </c>
      <c r="E366" s="2" t="str">
        <f>HYPERLINK("capsilon://?command=openfolder&amp;siteaddress=FAM.docvelocity-na8.net&amp;folderid=FX2C41D4AF-DE6C-25A6-ABF1-37988FB87306","FX21124796")</f>
        <v>FX21124796</v>
      </c>
      <c r="F366" t="s">
        <v>19</v>
      </c>
      <c r="G366" t="s">
        <v>19</v>
      </c>
      <c r="H366" t="s">
        <v>83</v>
      </c>
      <c r="I366" t="s">
        <v>918</v>
      </c>
      <c r="J366">
        <v>83</v>
      </c>
      <c r="K366" t="s">
        <v>85</v>
      </c>
      <c r="L366" t="s">
        <v>86</v>
      </c>
      <c r="M366" t="s">
        <v>87</v>
      </c>
      <c r="N366">
        <v>2</v>
      </c>
      <c r="O366" s="1">
        <v>44537.780231481483</v>
      </c>
      <c r="P366" s="1">
        <v>44538.37462962963</v>
      </c>
      <c r="Q366">
        <v>50711</v>
      </c>
      <c r="R366">
        <v>645</v>
      </c>
      <c r="S366" t="b">
        <v>0</v>
      </c>
      <c r="T366" t="s">
        <v>88</v>
      </c>
      <c r="U366" t="b">
        <v>0</v>
      </c>
      <c r="V366" t="s">
        <v>244</v>
      </c>
      <c r="W366" s="1">
        <v>44538.15179398148</v>
      </c>
      <c r="X366">
        <v>301</v>
      </c>
      <c r="Y366">
        <v>78</v>
      </c>
      <c r="Z366">
        <v>0</v>
      </c>
      <c r="AA366">
        <v>78</v>
      </c>
      <c r="AB366">
        <v>0</v>
      </c>
      <c r="AC366">
        <v>7</v>
      </c>
      <c r="AD366">
        <v>5</v>
      </c>
      <c r="AE366">
        <v>0</v>
      </c>
      <c r="AF366">
        <v>0</v>
      </c>
      <c r="AG366">
        <v>0</v>
      </c>
      <c r="AH366" t="s">
        <v>265</v>
      </c>
      <c r="AI366" s="1">
        <v>44538.37462962963</v>
      </c>
      <c r="AJ366">
        <v>344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5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>
      <c r="A367" t="s">
        <v>919</v>
      </c>
      <c r="B367" t="s">
        <v>80</v>
      </c>
      <c r="C367" t="s">
        <v>915</v>
      </c>
      <c r="D367" t="s">
        <v>82</v>
      </c>
      <c r="E367" s="2" t="str">
        <f>HYPERLINK("capsilon://?command=openfolder&amp;siteaddress=FAM.docvelocity-na8.net&amp;folderid=FX2C41D4AF-DE6C-25A6-ABF1-37988FB87306","FX21124796")</f>
        <v>FX21124796</v>
      </c>
      <c r="F367" t="s">
        <v>19</v>
      </c>
      <c r="G367" t="s">
        <v>19</v>
      </c>
      <c r="H367" t="s">
        <v>83</v>
      </c>
      <c r="I367" t="s">
        <v>920</v>
      </c>
      <c r="J367">
        <v>28</v>
      </c>
      <c r="K367" t="s">
        <v>85</v>
      </c>
      <c r="L367" t="s">
        <v>86</v>
      </c>
      <c r="M367" t="s">
        <v>87</v>
      </c>
      <c r="N367">
        <v>2</v>
      </c>
      <c r="O367" s="1">
        <v>44537.780624999999</v>
      </c>
      <c r="P367" s="1">
        <v>44538.376145833332</v>
      </c>
      <c r="Q367">
        <v>50893</v>
      </c>
      <c r="R367">
        <v>560</v>
      </c>
      <c r="S367" t="b">
        <v>0</v>
      </c>
      <c r="T367" t="s">
        <v>88</v>
      </c>
      <c r="U367" t="b">
        <v>0</v>
      </c>
      <c r="V367" t="s">
        <v>113</v>
      </c>
      <c r="W367" s="1">
        <v>44538.151562500003</v>
      </c>
      <c r="X367">
        <v>139</v>
      </c>
      <c r="Y367">
        <v>21</v>
      </c>
      <c r="Z367">
        <v>0</v>
      </c>
      <c r="AA367">
        <v>21</v>
      </c>
      <c r="AB367">
        <v>0</v>
      </c>
      <c r="AC367">
        <v>2</v>
      </c>
      <c r="AD367">
        <v>7</v>
      </c>
      <c r="AE367">
        <v>0</v>
      </c>
      <c r="AF367">
        <v>0</v>
      </c>
      <c r="AG367">
        <v>0</v>
      </c>
      <c r="AH367" t="s">
        <v>100</v>
      </c>
      <c r="AI367" s="1">
        <v>44538.376145833332</v>
      </c>
      <c r="AJ367">
        <v>421</v>
      </c>
      <c r="AK367">
        <v>1</v>
      </c>
      <c r="AL367">
        <v>0</v>
      </c>
      <c r="AM367">
        <v>1</v>
      </c>
      <c r="AN367">
        <v>0</v>
      </c>
      <c r="AO367">
        <v>1</v>
      </c>
      <c r="AP367">
        <v>6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>
      <c r="A368" t="s">
        <v>921</v>
      </c>
      <c r="B368" t="s">
        <v>80</v>
      </c>
      <c r="C368" t="s">
        <v>922</v>
      </c>
      <c r="D368" t="s">
        <v>82</v>
      </c>
      <c r="E368" s="2" t="str">
        <f>HYPERLINK("capsilon://?command=openfolder&amp;siteaddress=FAM.docvelocity-na8.net&amp;folderid=FX5ABFBD6D-81E1-E487-54B2-E6B18D9FA9E9","FX21123304")</f>
        <v>FX21123304</v>
      </c>
      <c r="F368" t="s">
        <v>19</v>
      </c>
      <c r="G368" t="s">
        <v>19</v>
      </c>
      <c r="H368" t="s">
        <v>83</v>
      </c>
      <c r="I368" t="s">
        <v>923</v>
      </c>
      <c r="J368">
        <v>60</v>
      </c>
      <c r="K368" t="s">
        <v>85</v>
      </c>
      <c r="L368" t="s">
        <v>86</v>
      </c>
      <c r="M368" t="s">
        <v>87</v>
      </c>
      <c r="N368">
        <v>1</v>
      </c>
      <c r="O368" s="1">
        <v>44537.782430555555</v>
      </c>
      <c r="P368" s="1">
        <v>44538.237222222226</v>
      </c>
      <c r="Q368">
        <v>38836</v>
      </c>
      <c r="R368">
        <v>458</v>
      </c>
      <c r="S368" t="b">
        <v>0</v>
      </c>
      <c r="T368" t="s">
        <v>88</v>
      </c>
      <c r="U368" t="b">
        <v>0</v>
      </c>
      <c r="V368" t="s">
        <v>144</v>
      </c>
      <c r="W368" s="1">
        <v>44538.237222222226</v>
      </c>
      <c r="X368">
        <v>105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60</v>
      </c>
      <c r="AE368">
        <v>48</v>
      </c>
      <c r="AF368">
        <v>0</v>
      </c>
      <c r="AG368">
        <v>4</v>
      </c>
      <c r="AH368" t="s">
        <v>88</v>
      </c>
      <c r="AI368" t="s">
        <v>88</v>
      </c>
      <c r="AJ368" t="s">
        <v>88</v>
      </c>
      <c r="AK368" t="s">
        <v>88</v>
      </c>
      <c r="AL368" t="s">
        <v>88</v>
      </c>
      <c r="AM368" t="s">
        <v>88</v>
      </c>
      <c r="AN368" t="s">
        <v>88</v>
      </c>
      <c r="AO368" t="s">
        <v>88</v>
      </c>
      <c r="AP368" t="s">
        <v>88</v>
      </c>
      <c r="AQ368" t="s">
        <v>88</v>
      </c>
      <c r="AR368" t="s">
        <v>88</v>
      </c>
      <c r="AS368" t="s">
        <v>88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>
      <c r="A369" t="s">
        <v>924</v>
      </c>
      <c r="B369" t="s">
        <v>80</v>
      </c>
      <c r="C369" t="s">
        <v>925</v>
      </c>
      <c r="D369" t="s">
        <v>82</v>
      </c>
      <c r="E369" s="2" t="str">
        <f>HYPERLINK("capsilon://?command=openfolder&amp;siteaddress=FAM.docvelocity-na8.net&amp;folderid=FXFCB1AA32-68C7-8DFB-2B25-78A81CBD1EB4","FX21125446")</f>
        <v>FX21125446</v>
      </c>
      <c r="F369" t="s">
        <v>19</v>
      </c>
      <c r="G369" t="s">
        <v>19</v>
      </c>
      <c r="H369" t="s">
        <v>83</v>
      </c>
      <c r="I369" t="s">
        <v>926</v>
      </c>
      <c r="J369">
        <v>120</v>
      </c>
      <c r="K369" t="s">
        <v>85</v>
      </c>
      <c r="L369" t="s">
        <v>86</v>
      </c>
      <c r="M369" t="s">
        <v>87</v>
      </c>
      <c r="N369">
        <v>1</v>
      </c>
      <c r="O369" s="1">
        <v>44537.792928240742</v>
      </c>
      <c r="P369" s="1">
        <v>44538.238726851851</v>
      </c>
      <c r="Q369">
        <v>38254</v>
      </c>
      <c r="R369">
        <v>263</v>
      </c>
      <c r="S369" t="b">
        <v>0</v>
      </c>
      <c r="T369" t="s">
        <v>88</v>
      </c>
      <c r="U369" t="b">
        <v>0</v>
      </c>
      <c r="V369" t="s">
        <v>144</v>
      </c>
      <c r="W369" s="1">
        <v>44538.238726851851</v>
      </c>
      <c r="X369">
        <v>129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120</v>
      </c>
      <c r="AE369">
        <v>96</v>
      </c>
      <c r="AF369">
        <v>0</v>
      </c>
      <c r="AG369">
        <v>5</v>
      </c>
      <c r="AH369" t="s">
        <v>88</v>
      </c>
      <c r="AI369" t="s">
        <v>88</v>
      </c>
      <c r="AJ369" t="s">
        <v>88</v>
      </c>
      <c r="AK369" t="s">
        <v>88</v>
      </c>
      <c r="AL369" t="s">
        <v>88</v>
      </c>
      <c r="AM369" t="s">
        <v>88</v>
      </c>
      <c r="AN369" t="s">
        <v>88</v>
      </c>
      <c r="AO369" t="s">
        <v>88</v>
      </c>
      <c r="AP369" t="s">
        <v>88</v>
      </c>
      <c r="AQ369" t="s">
        <v>88</v>
      </c>
      <c r="AR369" t="s">
        <v>88</v>
      </c>
      <c r="AS369" t="s">
        <v>88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>
      <c r="A370" t="s">
        <v>927</v>
      </c>
      <c r="B370" t="s">
        <v>80</v>
      </c>
      <c r="C370" t="s">
        <v>928</v>
      </c>
      <c r="D370" t="s">
        <v>82</v>
      </c>
      <c r="E370" s="2" t="str">
        <f>HYPERLINK("capsilon://?command=openfolder&amp;siteaddress=FAM.docvelocity-na8.net&amp;folderid=FX18F85B0D-4318-2E44-CD39-C7DDD07A7A44","FX21125499")</f>
        <v>FX21125499</v>
      </c>
      <c r="F370" t="s">
        <v>19</v>
      </c>
      <c r="G370" t="s">
        <v>19</v>
      </c>
      <c r="H370" t="s">
        <v>83</v>
      </c>
      <c r="I370" t="s">
        <v>929</v>
      </c>
      <c r="J370">
        <v>91</v>
      </c>
      <c r="K370" t="s">
        <v>85</v>
      </c>
      <c r="L370" t="s">
        <v>86</v>
      </c>
      <c r="M370" t="s">
        <v>87</v>
      </c>
      <c r="N370">
        <v>1</v>
      </c>
      <c r="O370" s="1">
        <v>44537.7966087963</v>
      </c>
      <c r="P370" s="1">
        <v>44538.249594907407</v>
      </c>
      <c r="Q370">
        <v>38335</v>
      </c>
      <c r="R370">
        <v>803</v>
      </c>
      <c r="S370" t="b">
        <v>0</v>
      </c>
      <c r="T370" t="s">
        <v>88</v>
      </c>
      <c r="U370" t="b">
        <v>0</v>
      </c>
      <c r="V370" t="s">
        <v>144</v>
      </c>
      <c r="W370" s="1">
        <v>44538.249594907407</v>
      </c>
      <c r="X370">
        <v>139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91</v>
      </c>
      <c r="AE370">
        <v>79</v>
      </c>
      <c r="AF370">
        <v>0</v>
      </c>
      <c r="AG370">
        <v>8</v>
      </c>
      <c r="AH370" t="s">
        <v>88</v>
      </c>
      <c r="AI370" t="s">
        <v>88</v>
      </c>
      <c r="AJ370" t="s">
        <v>88</v>
      </c>
      <c r="AK370" t="s">
        <v>88</v>
      </c>
      <c r="AL370" t="s">
        <v>88</v>
      </c>
      <c r="AM370" t="s">
        <v>88</v>
      </c>
      <c r="AN370" t="s">
        <v>88</v>
      </c>
      <c r="AO370" t="s">
        <v>88</v>
      </c>
      <c r="AP370" t="s">
        <v>88</v>
      </c>
      <c r="AQ370" t="s">
        <v>88</v>
      </c>
      <c r="AR370" t="s">
        <v>88</v>
      </c>
      <c r="AS370" t="s">
        <v>88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>
      <c r="A371" t="s">
        <v>930</v>
      </c>
      <c r="B371" t="s">
        <v>80</v>
      </c>
      <c r="C371" t="s">
        <v>356</v>
      </c>
      <c r="D371" t="s">
        <v>82</v>
      </c>
      <c r="E371" s="2" t="str">
        <f>HYPERLINK("capsilon://?command=openfolder&amp;siteaddress=FAM.docvelocity-na8.net&amp;folderid=FX493C8B7E-8CD5-F972-9280-D71C982D2C7F","FX21121575")</f>
        <v>FX21121575</v>
      </c>
      <c r="F371" t="s">
        <v>19</v>
      </c>
      <c r="G371" t="s">
        <v>19</v>
      </c>
      <c r="H371" t="s">
        <v>83</v>
      </c>
      <c r="I371" t="s">
        <v>931</v>
      </c>
      <c r="J371">
        <v>220</v>
      </c>
      <c r="K371" t="s">
        <v>85</v>
      </c>
      <c r="L371" t="s">
        <v>86</v>
      </c>
      <c r="M371" t="s">
        <v>87</v>
      </c>
      <c r="N371">
        <v>1</v>
      </c>
      <c r="O371" s="1">
        <v>44537.807210648149</v>
      </c>
      <c r="P371" s="1">
        <v>44538.251550925925</v>
      </c>
      <c r="Q371">
        <v>37946</v>
      </c>
      <c r="R371">
        <v>445</v>
      </c>
      <c r="S371" t="b">
        <v>0</v>
      </c>
      <c r="T371" t="s">
        <v>88</v>
      </c>
      <c r="U371" t="b">
        <v>0</v>
      </c>
      <c r="V371" t="s">
        <v>144</v>
      </c>
      <c r="W371" s="1">
        <v>44538.251550925925</v>
      </c>
      <c r="X371">
        <v>168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220</v>
      </c>
      <c r="AE371">
        <v>196</v>
      </c>
      <c r="AF371">
        <v>0</v>
      </c>
      <c r="AG371">
        <v>8</v>
      </c>
      <c r="AH371" t="s">
        <v>88</v>
      </c>
      <c r="AI371" t="s">
        <v>88</v>
      </c>
      <c r="AJ371" t="s">
        <v>88</v>
      </c>
      <c r="AK371" t="s">
        <v>88</v>
      </c>
      <c r="AL371" t="s">
        <v>88</v>
      </c>
      <c r="AM371" t="s">
        <v>88</v>
      </c>
      <c r="AN371" t="s">
        <v>88</v>
      </c>
      <c r="AO371" t="s">
        <v>88</v>
      </c>
      <c r="AP371" t="s">
        <v>88</v>
      </c>
      <c r="AQ371" t="s">
        <v>88</v>
      </c>
      <c r="AR371" t="s">
        <v>88</v>
      </c>
      <c r="AS371" t="s">
        <v>88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>
      <c r="A372" t="s">
        <v>932</v>
      </c>
      <c r="B372" t="s">
        <v>80</v>
      </c>
      <c r="C372" t="s">
        <v>854</v>
      </c>
      <c r="D372" t="s">
        <v>82</v>
      </c>
      <c r="E372" s="2" t="str">
        <f>HYPERLINK("capsilon://?command=openfolder&amp;siteaddress=FAM.docvelocity-na8.net&amp;folderid=FX2438E14A-C3DD-92ED-A857-7FEBAB9A3F5D","FX21125218")</f>
        <v>FX21125218</v>
      </c>
      <c r="F372" t="s">
        <v>19</v>
      </c>
      <c r="G372" t="s">
        <v>19</v>
      </c>
      <c r="H372" t="s">
        <v>83</v>
      </c>
      <c r="I372" t="s">
        <v>855</v>
      </c>
      <c r="J372">
        <v>56</v>
      </c>
      <c r="K372" t="s">
        <v>85</v>
      </c>
      <c r="L372" t="s">
        <v>86</v>
      </c>
      <c r="M372" t="s">
        <v>87</v>
      </c>
      <c r="N372">
        <v>2</v>
      </c>
      <c r="O372" s="1">
        <v>44537.823148148149</v>
      </c>
      <c r="P372" s="1">
        <v>44538.205127314817</v>
      </c>
      <c r="Q372">
        <v>29771</v>
      </c>
      <c r="R372">
        <v>3232</v>
      </c>
      <c r="S372" t="b">
        <v>0</v>
      </c>
      <c r="T372" t="s">
        <v>88</v>
      </c>
      <c r="U372" t="b">
        <v>1</v>
      </c>
      <c r="V372" t="s">
        <v>337</v>
      </c>
      <c r="W372" s="1">
        <v>44537.855949074074</v>
      </c>
      <c r="X372">
        <v>2216</v>
      </c>
      <c r="Y372">
        <v>156</v>
      </c>
      <c r="Z372">
        <v>0</v>
      </c>
      <c r="AA372">
        <v>156</v>
      </c>
      <c r="AB372">
        <v>0</v>
      </c>
      <c r="AC372">
        <v>144</v>
      </c>
      <c r="AD372">
        <v>-100</v>
      </c>
      <c r="AE372">
        <v>0</v>
      </c>
      <c r="AF372">
        <v>0</v>
      </c>
      <c r="AG372">
        <v>0</v>
      </c>
      <c r="AH372" t="s">
        <v>94</v>
      </c>
      <c r="AI372" s="1">
        <v>44538.205127314817</v>
      </c>
      <c r="AJ372">
        <v>908</v>
      </c>
      <c r="AK372">
        <v>3</v>
      </c>
      <c r="AL372">
        <v>0</v>
      </c>
      <c r="AM372">
        <v>3</v>
      </c>
      <c r="AN372">
        <v>0</v>
      </c>
      <c r="AO372">
        <v>3</v>
      </c>
      <c r="AP372">
        <v>-103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>
      <c r="A373" t="s">
        <v>933</v>
      </c>
      <c r="B373" t="s">
        <v>80</v>
      </c>
      <c r="C373" t="s">
        <v>862</v>
      </c>
      <c r="D373" t="s">
        <v>82</v>
      </c>
      <c r="E373" s="2" t="str">
        <f>HYPERLINK("capsilon://?command=openfolder&amp;siteaddress=FAM.docvelocity-na8.net&amp;folderid=FXA981CC10-2A84-1B56-ABED-4F439C384821","FX21125010")</f>
        <v>FX21125010</v>
      </c>
      <c r="F373" t="s">
        <v>19</v>
      </c>
      <c r="G373" t="s">
        <v>19</v>
      </c>
      <c r="H373" t="s">
        <v>83</v>
      </c>
      <c r="I373" t="s">
        <v>863</v>
      </c>
      <c r="J373">
        <v>88</v>
      </c>
      <c r="K373" t="s">
        <v>85</v>
      </c>
      <c r="L373" t="s">
        <v>86</v>
      </c>
      <c r="M373" t="s">
        <v>87</v>
      </c>
      <c r="N373">
        <v>2</v>
      </c>
      <c r="O373" s="1">
        <v>44537.825891203705</v>
      </c>
      <c r="P373" s="1">
        <v>44538.211944444447</v>
      </c>
      <c r="Q373">
        <v>30840</v>
      </c>
      <c r="R373">
        <v>2515</v>
      </c>
      <c r="S373" t="b">
        <v>0</v>
      </c>
      <c r="T373" t="s">
        <v>88</v>
      </c>
      <c r="U373" t="b">
        <v>1</v>
      </c>
      <c r="V373" t="s">
        <v>222</v>
      </c>
      <c r="W373" s="1">
        <v>44537.844907407409</v>
      </c>
      <c r="X373">
        <v>1054</v>
      </c>
      <c r="Y373">
        <v>111</v>
      </c>
      <c r="Z373">
        <v>0</v>
      </c>
      <c r="AA373">
        <v>111</v>
      </c>
      <c r="AB373">
        <v>0</v>
      </c>
      <c r="AC373">
        <v>98</v>
      </c>
      <c r="AD373">
        <v>-23</v>
      </c>
      <c r="AE373">
        <v>0</v>
      </c>
      <c r="AF373">
        <v>0</v>
      </c>
      <c r="AG373">
        <v>0</v>
      </c>
      <c r="AH373" t="s">
        <v>95</v>
      </c>
      <c r="AI373" s="1">
        <v>44538.211944444447</v>
      </c>
      <c r="AJ373">
        <v>1461</v>
      </c>
      <c r="AK373">
        <v>3</v>
      </c>
      <c r="AL373">
        <v>0</v>
      </c>
      <c r="AM373">
        <v>3</v>
      </c>
      <c r="AN373">
        <v>0</v>
      </c>
      <c r="AO373">
        <v>3</v>
      </c>
      <c r="AP373">
        <v>-26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>
      <c r="A374" t="s">
        <v>934</v>
      </c>
      <c r="B374" t="s">
        <v>80</v>
      </c>
      <c r="C374" t="s">
        <v>935</v>
      </c>
      <c r="D374" t="s">
        <v>82</v>
      </c>
      <c r="E374" s="2" t="str">
        <f>HYPERLINK("capsilon://?command=openfolder&amp;siteaddress=FAM.docvelocity-na8.net&amp;folderid=FX52B56566-39C3-B910-CCE9-F8120B24E6D7","FX21124954")</f>
        <v>FX21124954</v>
      </c>
      <c r="F374" t="s">
        <v>19</v>
      </c>
      <c r="G374" t="s">
        <v>19</v>
      </c>
      <c r="H374" t="s">
        <v>83</v>
      </c>
      <c r="I374" t="s">
        <v>936</v>
      </c>
      <c r="J374">
        <v>197</v>
      </c>
      <c r="K374" t="s">
        <v>85</v>
      </c>
      <c r="L374" t="s">
        <v>86</v>
      </c>
      <c r="M374" t="s">
        <v>87</v>
      </c>
      <c r="N374">
        <v>1</v>
      </c>
      <c r="O374" s="1">
        <v>44537.845659722225</v>
      </c>
      <c r="P374" s="1">
        <v>44538.257592592592</v>
      </c>
      <c r="Q374">
        <v>34828</v>
      </c>
      <c r="R374">
        <v>763</v>
      </c>
      <c r="S374" t="b">
        <v>0</v>
      </c>
      <c r="T374" t="s">
        <v>88</v>
      </c>
      <c r="U374" t="b">
        <v>0</v>
      </c>
      <c r="V374" t="s">
        <v>144</v>
      </c>
      <c r="W374" s="1">
        <v>44538.257592592592</v>
      </c>
      <c r="X374">
        <v>521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197</v>
      </c>
      <c r="AE374">
        <v>168</v>
      </c>
      <c r="AF374">
        <v>0</v>
      </c>
      <c r="AG374">
        <v>13</v>
      </c>
      <c r="AH374" t="s">
        <v>88</v>
      </c>
      <c r="AI374" t="s">
        <v>88</v>
      </c>
      <c r="AJ374" t="s">
        <v>88</v>
      </c>
      <c r="AK374" t="s">
        <v>88</v>
      </c>
      <c r="AL374" t="s">
        <v>88</v>
      </c>
      <c r="AM374" t="s">
        <v>88</v>
      </c>
      <c r="AN374" t="s">
        <v>88</v>
      </c>
      <c r="AO374" t="s">
        <v>88</v>
      </c>
      <c r="AP374" t="s">
        <v>88</v>
      </c>
      <c r="AQ374" t="s">
        <v>88</v>
      </c>
      <c r="AR374" t="s">
        <v>88</v>
      </c>
      <c r="AS374" t="s">
        <v>88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>
      <c r="A375" t="s">
        <v>937</v>
      </c>
      <c r="B375" t="s">
        <v>80</v>
      </c>
      <c r="C375" t="s">
        <v>938</v>
      </c>
      <c r="D375" t="s">
        <v>82</v>
      </c>
      <c r="E375" s="2" t="str">
        <f>HYPERLINK("capsilon://?command=openfolder&amp;siteaddress=FAM.docvelocity-na8.net&amp;folderid=FXE961EB00-93A2-CC4E-75E8-914D11BA331D","FX21121757")</f>
        <v>FX21121757</v>
      </c>
      <c r="F375" t="s">
        <v>19</v>
      </c>
      <c r="G375" t="s">
        <v>19</v>
      </c>
      <c r="H375" t="s">
        <v>83</v>
      </c>
      <c r="I375" t="s">
        <v>939</v>
      </c>
      <c r="J375">
        <v>157</v>
      </c>
      <c r="K375" t="s">
        <v>85</v>
      </c>
      <c r="L375" t="s">
        <v>86</v>
      </c>
      <c r="M375" t="s">
        <v>87</v>
      </c>
      <c r="N375">
        <v>1</v>
      </c>
      <c r="O375" s="1">
        <v>44537.910960648151</v>
      </c>
      <c r="P375" s="1">
        <v>44538.262731481482</v>
      </c>
      <c r="Q375">
        <v>29615</v>
      </c>
      <c r="R375">
        <v>778</v>
      </c>
      <c r="S375" t="b">
        <v>0</v>
      </c>
      <c r="T375" t="s">
        <v>88</v>
      </c>
      <c r="U375" t="b">
        <v>0</v>
      </c>
      <c r="V375" t="s">
        <v>144</v>
      </c>
      <c r="W375" s="1">
        <v>44538.262731481482</v>
      </c>
      <c r="X375">
        <v>436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157</v>
      </c>
      <c r="AE375">
        <v>128</v>
      </c>
      <c r="AF375">
        <v>0</v>
      </c>
      <c r="AG375">
        <v>13</v>
      </c>
      <c r="AH375" t="s">
        <v>88</v>
      </c>
      <c r="AI375" t="s">
        <v>88</v>
      </c>
      <c r="AJ375" t="s">
        <v>88</v>
      </c>
      <c r="AK375" t="s">
        <v>88</v>
      </c>
      <c r="AL375" t="s">
        <v>88</v>
      </c>
      <c r="AM375" t="s">
        <v>88</v>
      </c>
      <c r="AN375" t="s">
        <v>88</v>
      </c>
      <c r="AO375" t="s">
        <v>88</v>
      </c>
      <c r="AP375" t="s">
        <v>88</v>
      </c>
      <c r="AQ375" t="s">
        <v>88</v>
      </c>
      <c r="AR375" t="s">
        <v>88</v>
      </c>
      <c r="AS375" t="s">
        <v>88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>
      <c r="A376" t="s">
        <v>940</v>
      </c>
      <c r="B376" t="s">
        <v>80</v>
      </c>
      <c r="C376" t="s">
        <v>602</v>
      </c>
      <c r="D376" t="s">
        <v>82</v>
      </c>
      <c r="E376" s="2" t="str">
        <f>HYPERLINK("capsilon://?command=openfolder&amp;siteaddress=FAM.docvelocity-na8.net&amp;folderid=FXC18BFD83-61DC-F1F0-3F37-6266981AA891","FX211114242")</f>
        <v>FX211114242</v>
      </c>
      <c r="F376" t="s">
        <v>19</v>
      </c>
      <c r="G376" t="s">
        <v>19</v>
      </c>
      <c r="H376" t="s">
        <v>83</v>
      </c>
      <c r="I376" t="s">
        <v>941</v>
      </c>
      <c r="J376">
        <v>134</v>
      </c>
      <c r="K376" t="s">
        <v>85</v>
      </c>
      <c r="L376" t="s">
        <v>86</v>
      </c>
      <c r="M376" t="s">
        <v>87</v>
      </c>
      <c r="N376">
        <v>2</v>
      </c>
      <c r="O376" s="1">
        <v>44537.913506944446</v>
      </c>
      <c r="P376" s="1">
        <v>44538.378171296295</v>
      </c>
      <c r="Q376">
        <v>39401</v>
      </c>
      <c r="R376">
        <v>746</v>
      </c>
      <c r="S376" t="b">
        <v>0</v>
      </c>
      <c r="T376" t="s">
        <v>88</v>
      </c>
      <c r="U376" t="b">
        <v>0</v>
      </c>
      <c r="V376" t="s">
        <v>244</v>
      </c>
      <c r="W376" s="1">
        <v>44538.161921296298</v>
      </c>
      <c r="X376">
        <v>441</v>
      </c>
      <c r="Y376">
        <v>129</v>
      </c>
      <c r="Z376">
        <v>0</v>
      </c>
      <c r="AA376">
        <v>129</v>
      </c>
      <c r="AB376">
        <v>0</v>
      </c>
      <c r="AC376">
        <v>29</v>
      </c>
      <c r="AD376">
        <v>5</v>
      </c>
      <c r="AE376">
        <v>0</v>
      </c>
      <c r="AF376">
        <v>0</v>
      </c>
      <c r="AG376">
        <v>0</v>
      </c>
      <c r="AH376" t="s">
        <v>265</v>
      </c>
      <c r="AI376" s="1">
        <v>44538.378171296295</v>
      </c>
      <c r="AJ376">
        <v>305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5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>
      <c r="A377" t="s">
        <v>942</v>
      </c>
      <c r="B377" t="s">
        <v>80</v>
      </c>
      <c r="C377" t="s">
        <v>701</v>
      </c>
      <c r="D377" t="s">
        <v>82</v>
      </c>
      <c r="E377" s="2" t="str">
        <f>HYPERLINK("capsilon://?command=openfolder&amp;siteaddress=FAM.docvelocity-na8.net&amp;folderid=FX69149A8F-8ACB-A50C-4DEC-2B88EE066951","FX21125056")</f>
        <v>FX21125056</v>
      </c>
      <c r="F377" t="s">
        <v>19</v>
      </c>
      <c r="G377" t="s">
        <v>19</v>
      </c>
      <c r="H377" t="s">
        <v>83</v>
      </c>
      <c r="I377" t="s">
        <v>943</v>
      </c>
      <c r="J377">
        <v>32</v>
      </c>
      <c r="K377" t="s">
        <v>85</v>
      </c>
      <c r="L377" t="s">
        <v>86</v>
      </c>
      <c r="M377" t="s">
        <v>87</v>
      </c>
      <c r="N377">
        <v>1</v>
      </c>
      <c r="O377" s="1">
        <v>44537.918113425927</v>
      </c>
      <c r="P377" s="1">
        <v>44538.264768518522</v>
      </c>
      <c r="Q377">
        <v>29566</v>
      </c>
      <c r="R377">
        <v>385</v>
      </c>
      <c r="S377" t="b">
        <v>0</v>
      </c>
      <c r="T377" t="s">
        <v>88</v>
      </c>
      <c r="U377" t="b">
        <v>0</v>
      </c>
      <c r="V377" t="s">
        <v>144</v>
      </c>
      <c r="W377" s="1">
        <v>44538.264768518522</v>
      </c>
      <c r="X377">
        <v>121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32</v>
      </c>
      <c r="AE377">
        <v>27</v>
      </c>
      <c r="AF377">
        <v>0</v>
      </c>
      <c r="AG377">
        <v>3</v>
      </c>
      <c r="AH377" t="s">
        <v>88</v>
      </c>
      <c r="AI377" t="s">
        <v>88</v>
      </c>
      <c r="AJ377" t="s">
        <v>88</v>
      </c>
      <c r="AK377" t="s">
        <v>88</v>
      </c>
      <c r="AL377" t="s">
        <v>88</v>
      </c>
      <c r="AM377" t="s">
        <v>88</v>
      </c>
      <c r="AN377" t="s">
        <v>88</v>
      </c>
      <c r="AO377" t="s">
        <v>88</v>
      </c>
      <c r="AP377" t="s">
        <v>88</v>
      </c>
      <c r="AQ377" t="s">
        <v>88</v>
      </c>
      <c r="AR377" t="s">
        <v>88</v>
      </c>
      <c r="AS377" t="s">
        <v>88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>
      <c r="A378" t="s">
        <v>944</v>
      </c>
      <c r="B378" t="s">
        <v>80</v>
      </c>
      <c r="C378" t="s">
        <v>945</v>
      </c>
      <c r="D378" t="s">
        <v>82</v>
      </c>
      <c r="E378" s="2" t="str">
        <f>HYPERLINK("capsilon://?command=openfolder&amp;siteaddress=FAM.docvelocity-na8.net&amp;folderid=FX3E43AD63-EACE-F82F-179B-2EAA924386CF","FX21123881")</f>
        <v>FX21123881</v>
      </c>
      <c r="F378" t="s">
        <v>19</v>
      </c>
      <c r="G378" t="s">
        <v>19</v>
      </c>
      <c r="H378" t="s">
        <v>83</v>
      </c>
      <c r="I378" t="s">
        <v>946</v>
      </c>
      <c r="J378">
        <v>63</v>
      </c>
      <c r="K378" t="s">
        <v>85</v>
      </c>
      <c r="L378" t="s">
        <v>86</v>
      </c>
      <c r="M378" t="s">
        <v>87</v>
      </c>
      <c r="N378">
        <v>1</v>
      </c>
      <c r="O378" s="1">
        <v>44538.038275462961</v>
      </c>
      <c r="P378" s="1">
        <v>44538.266574074078</v>
      </c>
      <c r="Q378">
        <v>19482</v>
      </c>
      <c r="R378">
        <v>243</v>
      </c>
      <c r="S378" t="b">
        <v>0</v>
      </c>
      <c r="T378" t="s">
        <v>88</v>
      </c>
      <c r="U378" t="b">
        <v>0</v>
      </c>
      <c r="V378" t="s">
        <v>144</v>
      </c>
      <c r="W378" s="1">
        <v>44538.266574074078</v>
      </c>
      <c r="X378">
        <v>108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63</v>
      </c>
      <c r="AE378">
        <v>51</v>
      </c>
      <c r="AF378">
        <v>0</v>
      </c>
      <c r="AG378">
        <v>4</v>
      </c>
      <c r="AH378" t="s">
        <v>88</v>
      </c>
      <c r="AI378" t="s">
        <v>88</v>
      </c>
      <c r="AJ378" t="s">
        <v>88</v>
      </c>
      <c r="AK378" t="s">
        <v>88</v>
      </c>
      <c r="AL378" t="s">
        <v>88</v>
      </c>
      <c r="AM378" t="s">
        <v>88</v>
      </c>
      <c r="AN378" t="s">
        <v>88</v>
      </c>
      <c r="AO378" t="s">
        <v>88</v>
      </c>
      <c r="AP378" t="s">
        <v>88</v>
      </c>
      <c r="AQ378" t="s">
        <v>88</v>
      </c>
      <c r="AR378" t="s">
        <v>88</v>
      </c>
      <c r="AS378" t="s">
        <v>88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>
      <c r="A379" t="s">
        <v>947</v>
      </c>
      <c r="B379" t="s">
        <v>80</v>
      </c>
      <c r="C379" t="s">
        <v>948</v>
      </c>
      <c r="D379" t="s">
        <v>82</v>
      </c>
      <c r="E379" s="2" t="str">
        <f>HYPERLINK("capsilon://?command=openfolder&amp;siteaddress=FAM.docvelocity-na8.net&amp;folderid=FX103E5B1D-7E4A-D70D-A0C6-CDE8ED25036A","FX211114361")</f>
        <v>FX211114361</v>
      </c>
      <c r="F379" t="s">
        <v>19</v>
      </c>
      <c r="G379" t="s">
        <v>19</v>
      </c>
      <c r="H379" t="s">
        <v>83</v>
      </c>
      <c r="I379" t="s">
        <v>949</v>
      </c>
      <c r="J379">
        <v>60</v>
      </c>
      <c r="K379" t="s">
        <v>85</v>
      </c>
      <c r="L379" t="s">
        <v>86</v>
      </c>
      <c r="M379" t="s">
        <v>87</v>
      </c>
      <c r="N379">
        <v>1</v>
      </c>
      <c r="O379" s="1">
        <v>44538.080543981479</v>
      </c>
      <c r="P379" s="1">
        <v>44538.298414351855</v>
      </c>
      <c r="Q379">
        <v>17821</v>
      </c>
      <c r="R379">
        <v>1003</v>
      </c>
      <c r="S379" t="b">
        <v>0</v>
      </c>
      <c r="T379" t="s">
        <v>88</v>
      </c>
      <c r="U379" t="b">
        <v>0</v>
      </c>
      <c r="V379" t="s">
        <v>144</v>
      </c>
      <c r="W379" s="1">
        <v>44538.298414351855</v>
      </c>
      <c r="X379">
        <v>902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60</v>
      </c>
      <c r="AE379">
        <v>48</v>
      </c>
      <c r="AF379">
        <v>0</v>
      </c>
      <c r="AG379">
        <v>5</v>
      </c>
      <c r="AH379" t="s">
        <v>88</v>
      </c>
      <c r="AI379" t="s">
        <v>88</v>
      </c>
      <c r="AJ379" t="s">
        <v>88</v>
      </c>
      <c r="AK379" t="s">
        <v>88</v>
      </c>
      <c r="AL379" t="s">
        <v>88</v>
      </c>
      <c r="AM379" t="s">
        <v>88</v>
      </c>
      <c r="AN379" t="s">
        <v>88</v>
      </c>
      <c r="AO379" t="s">
        <v>88</v>
      </c>
      <c r="AP379" t="s">
        <v>88</v>
      </c>
      <c r="AQ379" t="s">
        <v>88</v>
      </c>
      <c r="AR379" t="s">
        <v>88</v>
      </c>
      <c r="AS379" t="s">
        <v>88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>
      <c r="A380" t="s">
        <v>950</v>
      </c>
      <c r="B380" t="s">
        <v>80</v>
      </c>
      <c r="C380" t="s">
        <v>839</v>
      </c>
      <c r="D380" t="s">
        <v>82</v>
      </c>
      <c r="E380" s="2" t="str">
        <f>HYPERLINK("capsilon://?command=openfolder&amp;siteaddress=FAM.docvelocity-na8.net&amp;folderid=FX5689EB5B-4C06-C0E1-D0FF-862DCDCE9E8F","FX21125274")</f>
        <v>FX21125274</v>
      </c>
      <c r="F380" t="s">
        <v>19</v>
      </c>
      <c r="G380" t="s">
        <v>19</v>
      </c>
      <c r="H380" t="s">
        <v>83</v>
      </c>
      <c r="I380" t="s">
        <v>840</v>
      </c>
      <c r="J380">
        <v>1289</v>
      </c>
      <c r="K380" t="s">
        <v>85</v>
      </c>
      <c r="L380" t="s">
        <v>86</v>
      </c>
      <c r="M380" t="s">
        <v>87</v>
      </c>
      <c r="N380">
        <v>2</v>
      </c>
      <c r="O380" s="1">
        <v>44538.179571759261</v>
      </c>
      <c r="P380" s="1">
        <v>44538.337777777779</v>
      </c>
      <c r="Q380">
        <v>121</v>
      </c>
      <c r="R380">
        <v>13548</v>
      </c>
      <c r="S380" t="b">
        <v>0</v>
      </c>
      <c r="T380" t="s">
        <v>88</v>
      </c>
      <c r="U380" t="b">
        <v>1</v>
      </c>
      <c r="V380" t="s">
        <v>951</v>
      </c>
      <c r="W380" s="1">
        <v>44538.282141203701</v>
      </c>
      <c r="X380">
        <v>8786</v>
      </c>
      <c r="Y380">
        <v>868</v>
      </c>
      <c r="Z380">
        <v>0</v>
      </c>
      <c r="AA380">
        <v>868</v>
      </c>
      <c r="AB380">
        <v>425</v>
      </c>
      <c r="AC380">
        <v>483</v>
      </c>
      <c r="AD380">
        <v>421</v>
      </c>
      <c r="AE380">
        <v>0</v>
      </c>
      <c r="AF380">
        <v>0</v>
      </c>
      <c r="AG380">
        <v>0</v>
      </c>
      <c r="AH380" t="s">
        <v>94</v>
      </c>
      <c r="AI380" s="1">
        <v>44538.337777777779</v>
      </c>
      <c r="AJ380">
        <v>479</v>
      </c>
      <c r="AK380">
        <v>0</v>
      </c>
      <c r="AL380">
        <v>0</v>
      </c>
      <c r="AM380">
        <v>0</v>
      </c>
      <c r="AN380">
        <v>232</v>
      </c>
      <c r="AO380">
        <v>0</v>
      </c>
      <c r="AP380">
        <v>421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>
      <c r="A381" t="s">
        <v>952</v>
      </c>
      <c r="B381" t="s">
        <v>80</v>
      </c>
      <c r="C381" t="s">
        <v>851</v>
      </c>
      <c r="D381" t="s">
        <v>82</v>
      </c>
      <c r="E381" s="2" t="str">
        <f>HYPERLINK("capsilon://?command=openfolder&amp;siteaddress=FAM.docvelocity-na8.net&amp;folderid=FXE817B6B9-B518-0F16-7C15-04244F6C8D1D","FX2112118")</f>
        <v>FX2112118</v>
      </c>
      <c r="F381" t="s">
        <v>19</v>
      </c>
      <c r="G381" t="s">
        <v>19</v>
      </c>
      <c r="H381" t="s">
        <v>83</v>
      </c>
      <c r="I381" t="s">
        <v>852</v>
      </c>
      <c r="J381">
        <v>545</v>
      </c>
      <c r="K381" t="s">
        <v>85</v>
      </c>
      <c r="L381" t="s">
        <v>86</v>
      </c>
      <c r="M381" t="s">
        <v>87</v>
      </c>
      <c r="N381">
        <v>2</v>
      </c>
      <c r="O381" s="1">
        <v>44538.196006944447</v>
      </c>
      <c r="P381" s="1">
        <v>44538.337384259263</v>
      </c>
      <c r="Q381">
        <v>1613</v>
      </c>
      <c r="R381">
        <v>10602</v>
      </c>
      <c r="S381" t="b">
        <v>0</v>
      </c>
      <c r="T381" t="s">
        <v>88</v>
      </c>
      <c r="U381" t="b">
        <v>1</v>
      </c>
      <c r="V381" t="s">
        <v>953</v>
      </c>
      <c r="W381" s="1">
        <v>44538.282916666663</v>
      </c>
      <c r="X381">
        <v>7284</v>
      </c>
      <c r="Y381">
        <v>381</v>
      </c>
      <c r="Z381">
        <v>0</v>
      </c>
      <c r="AA381">
        <v>381</v>
      </c>
      <c r="AB381">
        <v>148</v>
      </c>
      <c r="AC381">
        <v>317</v>
      </c>
      <c r="AD381">
        <v>164</v>
      </c>
      <c r="AE381">
        <v>0</v>
      </c>
      <c r="AF381">
        <v>0</v>
      </c>
      <c r="AG381">
        <v>0</v>
      </c>
      <c r="AH381" t="s">
        <v>265</v>
      </c>
      <c r="AI381" s="1">
        <v>44538.337384259263</v>
      </c>
      <c r="AJ381">
        <v>25</v>
      </c>
      <c r="AK381">
        <v>0</v>
      </c>
      <c r="AL381">
        <v>0</v>
      </c>
      <c r="AM381">
        <v>0</v>
      </c>
      <c r="AN381">
        <v>169</v>
      </c>
      <c r="AO381">
        <v>0</v>
      </c>
      <c r="AP381">
        <v>164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>
      <c r="A382" t="s">
        <v>954</v>
      </c>
      <c r="B382" t="s">
        <v>80</v>
      </c>
      <c r="C382" t="s">
        <v>955</v>
      </c>
      <c r="D382" t="s">
        <v>82</v>
      </c>
      <c r="E382" s="2" t="str">
        <f>HYPERLINK("capsilon://?command=openfolder&amp;siteaddress=FAM.docvelocity-na8.net&amp;folderid=FX8BAE6012-0902-C840-602B-E3649F25E61F","FX21115401")</f>
        <v>FX21115401</v>
      </c>
      <c r="F382" t="s">
        <v>19</v>
      </c>
      <c r="G382" t="s">
        <v>19</v>
      </c>
      <c r="H382" t="s">
        <v>83</v>
      </c>
      <c r="I382" t="s">
        <v>956</v>
      </c>
      <c r="J382">
        <v>66</v>
      </c>
      <c r="K382" t="s">
        <v>85</v>
      </c>
      <c r="L382" t="s">
        <v>86</v>
      </c>
      <c r="M382" t="s">
        <v>87</v>
      </c>
      <c r="N382">
        <v>2</v>
      </c>
      <c r="O382" s="1">
        <v>44538.197685185187</v>
      </c>
      <c r="P382" s="1">
        <v>44538.381944444445</v>
      </c>
      <c r="Q382">
        <v>14867</v>
      </c>
      <c r="R382">
        <v>1053</v>
      </c>
      <c r="S382" t="b">
        <v>0</v>
      </c>
      <c r="T382" t="s">
        <v>88</v>
      </c>
      <c r="U382" t="b">
        <v>0</v>
      </c>
      <c r="V382" t="s">
        <v>904</v>
      </c>
      <c r="W382" s="1">
        <v>44538.207928240743</v>
      </c>
      <c r="X382">
        <v>561</v>
      </c>
      <c r="Y382">
        <v>52</v>
      </c>
      <c r="Z382">
        <v>0</v>
      </c>
      <c r="AA382">
        <v>52</v>
      </c>
      <c r="AB382">
        <v>0</v>
      </c>
      <c r="AC382">
        <v>29</v>
      </c>
      <c r="AD382">
        <v>14</v>
      </c>
      <c r="AE382">
        <v>0</v>
      </c>
      <c r="AF382">
        <v>0</v>
      </c>
      <c r="AG382">
        <v>0</v>
      </c>
      <c r="AH382" t="s">
        <v>100</v>
      </c>
      <c r="AI382" s="1">
        <v>44538.381944444445</v>
      </c>
      <c r="AJ382">
        <v>479</v>
      </c>
      <c r="AK382">
        <v>2</v>
      </c>
      <c r="AL382">
        <v>0</v>
      </c>
      <c r="AM382">
        <v>2</v>
      </c>
      <c r="AN382">
        <v>0</v>
      </c>
      <c r="AO382">
        <v>2</v>
      </c>
      <c r="AP382">
        <v>12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>
      <c r="A383" t="s">
        <v>957</v>
      </c>
      <c r="B383" t="s">
        <v>80</v>
      </c>
      <c r="C383" t="s">
        <v>868</v>
      </c>
      <c r="D383" t="s">
        <v>82</v>
      </c>
      <c r="E383" s="2" t="str">
        <f>HYPERLINK("capsilon://?command=openfolder&amp;siteaddress=FAM.docvelocity-na8.net&amp;folderid=FXDD697112-BAB2-898F-587E-06C1C2F68D53","FX21125085")</f>
        <v>FX21125085</v>
      </c>
      <c r="F383" t="s">
        <v>19</v>
      </c>
      <c r="G383" t="s">
        <v>19</v>
      </c>
      <c r="H383" t="s">
        <v>83</v>
      </c>
      <c r="I383" t="s">
        <v>869</v>
      </c>
      <c r="J383">
        <v>206</v>
      </c>
      <c r="K383" t="s">
        <v>85</v>
      </c>
      <c r="L383" t="s">
        <v>86</v>
      </c>
      <c r="M383" t="s">
        <v>87</v>
      </c>
      <c r="N383">
        <v>2</v>
      </c>
      <c r="O383" s="1">
        <v>44538.200092592589</v>
      </c>
      <c r="P383" s="1">
        <v>44538.266712962963</v>
      </c>
      <c r="Q383">
        <v>2924</v>
      </c>
      <c r="R383">
        <v>2832</v>
      </c>
      <c r="S383" t="b">
        <v>0</v>
      </c>
      <c r="T383" t="s">
        <v>88</v>
      </c>
      <c r="U383" t="b">
        <v>1</v>
      </c>
      <c r="V383" t="s">
        <v>244</v>
      </c>
      <c r="W383" s="1">
        <v>44538.227083333331</v>
      </c>
      <c r="X383">
        <v>1898</v>
      </c>
      <c r="Y383">
        <v>198</v>
      </c>
      <c r="Z383">
        <v>0</v>
      </c>
      <c r="AA383">
        <v>198</v>
      </c>
      <c r="AB383">
        <v>42</v>
      </c>
      <c r="AC383">
        <v>125</v>
      </c>
      <c r="AD383">
        <v>8</v>
      </c>
      <c r="AE383">
        <v>0</v>
      </c>
      <c r="AF383">
        <v>0</v>
      </c>
      <c r="AG383">
        <v>0</v>
      </c>
      <c r="AH383" t="s">
        <v>265</v>
      </c>
      <c r="AI383" s="1">
        <v>44538.266712962963</v>
      </c>
      <c r="AJ383">
        <v>851</v>
      </c>
      <c r="AK383">
        <v>0</v>
      </c>
      <c r="AL383">
        <v>0</v>
      </c>
      <c r="AM383">
        <v>0</v>
      </c>
      <c r="AN383">
        <v>21</v>
      </c>
      <c r="AO383">
        <v>0</v>
      </c>
      <c r="AP383">
        <v>8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>
      <c r="A384" t="s">
        <v>958</v>
      </c>
      <c r="B384" t="s">
        <v>80</v>
      </c>
      <c r="C384" t="s">
        <v>875</v>
      </c>
      <c r="D384" t="s">
        <v>82</v>
      </c>
      <c r="E384" s="2" t="str">
        <f>HYPERLINK("capsilon://?command=openfolder&amp;siteaddress=FAM.docvelocity-na8.net&amp;folderid=FXC19671E0-167E-CC6D-F5E6-6C713C85E34D","FX21124998")</f>
        <v>FX21124998</v>
      </c>
      <c r="F384" t="s">
        <v>19</v>
      </c>
      <c r="G384" t="s">
        <v>19</v>
      </c>
      <c r="H384" t="s">
        <v>83</v>
      </c>
      <c r="I384" t="s">
        <v>876</v>
      </c>
      <c r="J384">
        <v>338</v>
      </c>
      <c r="K384" t="s">
        <v>85</v>
      </c>
      <c r="L384" t="s">
        <v>86</v>
      </c>
      <c r="M384" t="s">
        <v>87</v>
      </c>
      <c r="N384">
        <v>2</v>
      </c>
      <c r="O384" s="1">
        <v>44538.202939814815</v>
      </c>
      <c r="P384" s="1">
        <v>44538.276064814818</v>
      </c>
      <c r="Q384">
        <v>1666</v>
      </c>
      <c r="R384">
        <v>4652</v>
      </c>
      <c r="S384" t="b">
        <v>0</v>
      </c>
      <c r="T384" t="s">
        <v>88</v>
      </c>
      <c r="U384" t="b">
        <v>1</v>
      </c>
      <c r="V384" t="s">
        <v>904</v>
      </c>
      <c r="W384" s="1">
        <v>44538.244259259256</v>
      </c>
      <c r="X384">
        <v>3135</v>
      </c>
      <c r="Y384">
        <v>216</v>
      </c>
      <c r="Z384">
        <v>0</v>
      </c>
      <c r="AA384">
        <v>216</v>
      </c>
      <c r="AB384">
        <v>0</v>
      </c>
      <c r="AC384">
        <v>118</v>
      </c>
      <c r="AD384">
        <v>122</v>
      </c>
      <c r="AE384">
        <v>0</v>
      </c>
      <c r="AF384">
        <v>0</v>
      </c>
      <c r="AG384">
        <v>0</v>
      </c>
      <c r="AH384" t="s">
        <v>94</v>
      </c>
      <c r="AI384" s="1">
        <v>44538.276064814818</v>
      </c>
      <c r="AJ384">
        <v>1485</v>
      </c>
      <c r="AK384">
        <v>2</v>
      </c>
      <c r="AL384">
        <v>0</v>
      </c>
      <c r="AM384">
        <v>2</v>
      </c>
      <c r="AN384">
        <v>0</v>
      </c>
      <c r="AO384">
        <v>2</v>
      </c>
      <c r="AP384">
        <v>120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>
      <c r="A385" t="s">
        <v>959</v>
      </c>
      <c r="B385" t="s">
        <v>80</v>
      </c>
      <c r="C385" t="s">
        <v>608</v>
      </c>
      <c r="D385" t="s">
        <v>82</v>
      </c>
      <c r="E385" s="2" t="str">
        <f>HYPERLINK("capsilon://?command=openfolder&amp;siteaddress=FAM.docvelocity-na8.net&amp;folderid=FX5435C0A4-74EB-46A6-0322-821892053039","FX211114067")</f>
        <v>FX211114067</v>
      </c>
      <c r="F385" t="s">
        <v>19</v>
      </c>
      <c r="G385" t="s">
        <v>19</v>
      </c>
      <c r="H385" t="s">
        <v>83</v>
      </c>
      <c r="I385" t="s">
        <v>878</v>
      </c>
      <c r="J385">
        <v>64</v>
      </c>
      <c r="K385" t="s">
        <v>85</v>
      </c>
      <c r="L385" t="s">
        <v>86</v>
      </c>
      <c r="M385" t="s">
        <v>87</v>
      </c>
      <c r="N385">
        <v>2</v>
      </c>
      <c r="O385" s="1">
        <v>44538.205231481479</v>
      </c>
      <c r="P385" s="1">
        <v>44538.262511574074</v>
      </c>
      <c r="Q385">
        <v>3879</v>
      </c>
      <c r="R385">
        <v>1070</v>
      </c>
      <c r="S385" t="b">
        <v>0</v>
      </c>
      <c r="T385" t="s">
        <v>88</v>
      </c>
      <c r="U385" t="b">
        <v>1</v>
      </c>
      <c r="V385" t="s">
        <v>960</v>
      </c>
      <c r="W385" s="1">
        <v>44538.220405092594</v>
      </c>
      <c r="X385">
        <v>858</v>
      </c>
      <c r="Y385">
        <v>1</v>
      </c>
      <c r="Z385">
        <v>0</v>
      </c>
      <c r="AA385">
        <v>1</v>
      </c>
      <c r="AB385">
        <v>54</v>
      </c>
      <c r="AC385">
        <v>15</v>
      </c>
      <c r="AD385">
        <v>63</v>
      </c>
      <c r="AE385">
        <v>0</v>
      </c>
      <c r="AF385">
        <v>0</v>
      </c>
      <c r="AG385">
        <v>0</v>
      </c>
      <c r="AH385" t="s">
        <v>95</v>
      </c>
      <c r="AI385" s="1">
        <v>44538.262511574074</v>
      </c>
      <c r="AJ385">
        <v>184</v>
      </c>
      <c r="AK385">
        <v>0</v>
      </c>
      <c r="AL385">
        <v>0</v>
      </c>
      <c r="AM385">
        <v>0</v>
      </c>
      <c r="AN385">
        <v>54</v>
      </c>
      <c r="AO385">
        <v>0</v>
      </c>
      <c r="AP385">
        <v>63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>
      <c r="A386" t="s">
        <v>961</v>
      </c>
      <c r="B386" t="s">
        <v>80</v>
      </c>
      <c r="C386" t="s">
        <v>880</v>
      </c>
      <c r="D386" t="s">
        <v>82</v>
      </c>
      <c r="E386" s="2" t="str">
        <f>HYPERLINK("capsilon://?command=openfolder&amp;siteaddress=FAM.docvelocity-na8.net&amp;folderid=FXE0DFCA09-911F-9049-5553-345D378EB1BB","FX21124355")</f>
        <v>FX21124355</v>
      </c>
      <c r="F386" t="s">
        <v>19</v>
      </c>
      <c r="G386" t="s">
        <v>19</v>
      </c>
      <c r="H386" t="s">
        <v>83</v>
      </c>
      <c r="I386" t="s">
        <v>881</v>
      </c>
      <c r="J386">
        <v>159</v>
      </c>
      <c r="K386" t="s">
        <v>85</v>
      </c>
      <c r="L386" t="s">
        <v>86</v>
      </c>
      <c r="M386" t="s">
        <v>87</v>
      </c>
      <c r="N386">
        <v>2</v>
      </c>
      <c r="O386" s="1">
        <v>44538.206423611111</v>
      </c>
      <c r="P386" s="1">
        <v>44538.280914351853</v>
      </c>
      <c r="Q386">
        <v>1820</v>
      </c>
      <c r="R386">
        <v>4616</v>
      </c>
      <c r="S386" t="b">
        <v>0</v>
      </c>
      <c r="T386" t="s">
        <v>88</v>
      </c>
      <c r="U386" t="b">
        <v>1</v>
      </c>
      <c r="V386" t="s">
        <v>960</v>
      </c>
      <c r="W386" s="1">
        <v>44538.254849537036</v>
      </c>
      <c r="X386">
        <v>2975</v>
      </c>
      <c r="Y386">
        <v>178</v>
      </c>
      <c r="Z386">
        <v>0</v>
      </c>
      <c r="AA386">
        <v>178</v>
      </c>
      <c r="AB386">
        <v>0</v>
      </c>
      <c r="AC386">
        <v>112</v>
      </c>
      <c r="AD386">
        <v>-19</v>
      </c>
      <c r="AE386">
        <v>0</v>
      </c>
      <c r="AF386">
        <v>0</v>
      </c>
      <c r="AG386">
        <v>0</v>
      </c>
      <c r="AH386" t="s">
        <v>95</v>
      </c>
      <c r="AI386" s="1">
        <v>44538.280914351853</v>
      </c>
      <c r="AJ386">
        <v>1589</v>
      </c>
      <c r="AK386">
        <v>3</v>
      </c>
      <c r="AL386">
        <v>0</v>
      </c>
      <c r="AM386">
        <v>3</v>
      </c>
      <c r="AN386">
        <v>0</v>
      </c>
      <c r="AO386">
        <v>1</v>
      </c>
      <c r="AP386">
        <v>-22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>
      <c r="A387" t="s">
        <v>962</v>
      </c>
      <c r="B387" t="s">
        <v>80</v>
      </c>
      <c r="C387" t="s">
        <v>608</v>
      </c>
      <c r="D387" t="s">
        <v>82</v>
      </c>
      <c r="E387" s="2" t="str">
        <f>HYPERLINK("capsilon://?command=openfolder&amp;siteaddress=FAM.docvelocity-na8.net&amp;folderid=FX5435C0A4-74EB-46A6-0322-821892053039","FX211114067")</f>
        <v>FX211114067</v>
      </c>
      <c r="F387" t="s">
        <v>19</v>
      </c>
      <c r="G387" t="s">
        <v>19</v>
      </c>
      <c r="H387" t="s">
        <v>83</v>
      </c>
      <c r="I387" t="s">
        <v>883</v>
      </c>
      <c r="J387">
        <v>64</v>
      </c>
      <c r="K387" t="s">
        <v>85</v>
      </c>
      <c r="L387" t="s">
        <v>86</v>
      </c>
      <c r="M387" t="s">
        <v>87</v>
      </c>
      <c r="N387">
        <v>2</v>
      </c>
      <c r="O387" s="1">
        <v>44538.207986111112</v>
      </c>
      <c r="P387" s="1">
        <v>44538.267638888887</v>
      </c>
      <c r="Q387">
        <v>4298</v>
      </c>
      <c r="R387">
        <v>856</v>
      </c>
      <c r="S387" t="b">
        <v>0</v>
      </c>
      <c r="T387" t="s">
        <v>88</v>
      </c>
      <c r="U387" t="b">
        <v>1</v>
      </c>
      <c r="V387" t="s">
        <v>113</v>
      </c>
      <c r="W387" s="1">
        <v>44538.221053240741</v>
      </c>
      <c r="X387">
        <v>777</v>
      </c>
      <c r="Y387">
        <v>0</v>
      </c>
      <c r="Z387">
        <v>0</v>
      </c>
      <c r="AA387">
        <v>0</v>
      </c>
      <c r="AB387">
        <v>54</v>
      </c>
      <c r="AC387">
        <v>0</v>
      </c>
      <c r="AD387">
        <v>64</v>
      </c>
      <c r="AE387">
        <v>0</v>
      </c>
      <c r="AF387">
        <v>0</v>
      </c>
      <c r="AG387">
        <v>0</v>
      </c>
      <c r="AH387" t="s">
        <v>265</v>
      </c>
      <c r="AI387" s="1">
        <v>44538.267638888887</v>
      </c>
      <c r="AJ387">
        <v>79</v>
      </c>
      <c r="AK387">
        <v>0</v>
      </c>
      <c r="AL387">
        <v>0</v>
      </c>
      <c r="AM387">
        <v>0</v>
      </c>
      <c r="AN387">
        <v>54</v>
      </c>
      <c r="AO387">
        <v>0</v>
      </c>
      <c r="AP387">
        <v>64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>
      <c r="A388" t="s">
        <v>963</v>
      </c>
      <c r="B388" t="s">
        <v>80</v>
      </c>
      <c r="C388" t="s">
        <v>887</v>
      </c>
      <c r="D388" t="s">
        <v>82</v>
      </c>
      <c r="E388" s="2" t="str">
        <f>HYPERLINK("capsilon://?command=openfolder&amp;siteaddress=FAM.docvelocity-na8.net&amp;folderid=FX71CEF0F9-9960-D25F-9DC3-58244E344311","FX21125324")</f>
        <v>FX21125324</v>
      </c>
      <c r="F388" t="s">
        <v>19</v>
      </c>
      <c r="G388" t="s">
        <v>19</v>
      </c>
      <c r="H388" t="s">
        <v>83</v>
      </c>
      <c r="I388" t="s">
        <v>888</v>
      </c>
      <c r="J388">
        <v>236</v>
      </c>
      <c r="K388" t="s">
        <v>85</v>
      </c>
      <c r="L388" t="s">
        <v>86</v>
      </c>
      <c r="M388" t="s">
        <v>87</v>
      </c>
      <c r="N388">
        <v>2</v>
      </c>
      <c r="O388" s="1">
        <v>44538.213553240741</v>
      </c>
      <c r="P388" s="1">
        <v>44538.274884259263</v>
      </c>
      <c r="Q388">
        <v>3429</v>
      </c>
      <c r="R388">
        <v>1870</v>
      </c>
      <c r="S388" t="b">
        <v>0</v>
      </c>
      <c r="T388" t="s">
        <v>88</v>
      </c>
      <c r="U388" t="b">
        <v>1</v>
      </c>
      <c r="V388" t="s">
        <v>113</v>
      </c>
      <c r="W388" s="1">
        <v>44538.234467592592</v>
      </c>
      <c r="X388">
        <v>1158</v>
      </c>
      <c r="Y388">
        <v>118</v>
      </c>
      <c r="Z388">
        <v>0</v>
      </c>
      <c r="AA388">
        <v>118</v>
      </c>
      <c r="AB388">
        <v>75</v>
      </c>
      <c r="AC388">
        <v>58</v>
      </c>
      <c r="AD388">
        <v>118</v>
      </c>
      <c r="AE388">
        <v>0</v>
      </c>
      <c r="AF388">
        <v>0</v>
      </c>
      <c r="AG388">
        <v>0</v>
      </c>
      <c r="AH388" t="s">
        <v>265</v>
      </c>
      <c r="AI388" s="1">
        <v>44538.274884259263</v>
      </c>
      <c r="AJ388">
        <v>626</v>
      </c>
      <c r="AK388">
        <v>2</v>
      </c>
      <c r="AL388">
        <v>0</v>
      </c>
      <c r="AM388">
        <v>2</v>
      </c>
      <c r="AN388">
        <v>75</v>
      </c>
      <c r="AO388">
        <v>1</v>
      </c>
      <c r="AP388">
        <v>116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>
      <c r="A389" t="s">
        <v>964</v>
      </c>
      <c r="B389" t="s">
        <v>80</v>
      </c>
      <c r="C389" t="s">
        <v>899</v>
      </c>
      <c r="D389" t="s">
        <v>82</v>
      </c>
      <c r="E389" s="2" t="str">
        <f>HYPERLINK("capsilon://?command=openfolder&amp;siteaddress=FAM.docvelocity-na8.net&amp;folderid=FX3630658F-A576-EC84-1304-F1D69D2AAD87","FX21119396")</f>
        <v>FX21119396</v>
      </c>
      <c r="F389" t="s">
        <v>19</v>
      </c>
      <c r="G389" t="s">
        <v>19</v>
      </c>
      <c r="H389" t="s">
        <v>83</v>
      </c>
      <c r="I389" t="s">
        <v>900</v>
      </c>
      <c r="J389">
        <v>257</v>
      </c>
      <c r="K389" t="s">
        <v>85</v>
      </c>
      <c r="L389" t="s">
        <v>86</v>
      </c>
      <c r="M389" t="s">
        <v>87</v>
      </c>
      <c r="N389">
        <v>2</v>
      </c>
      <c r="O389" s="1">
        <v>44538.216956018521</v>
      </c>
      <c r="P389" s="1">
        <v>44538.285613425927</v>
      </c>
      <c r="Q389">
        <v>3363</v>
      </c>
      <c r="R389">
        <v>2569</v>
      </c>
      <c r="S389" t="b">
        <v>0</v>
      </c>
      <c r="T389" t="s">
        <v>88</v>
      </c>
      <c r="U389" t="b">
        <v>1</v>
      </c>
      <c r="V389" t="s">
        <v>89</v>
      </c>
      <c r="W389" s="1">
        <v>44538.244571759256</v>
      </c>
      <c r="X389">
        <v>1642</v>
      </c>
      <c r="Y389">
        <v>223</v>
      </c>
      <c r="Z389">
        <v>0</v>
      </c>
      <c r="AA389">
        <v>223</v>
      </c>
      <c r="AB389">
        <v>0</v>
      </c>
      <c r="AC389">
        <v>96</v>
      </c>
      <c r="AD389">
        <v>34</v>
      </c>
      <c r="AE389">
        <v>0</v>
      </c>
      <c r="AF389">
        <v>0</v>
      </c>
      <c r="AG389">
        <v>0</v>
      </c>
      <c r="AH389" t="s">
        <v>265</v>
      </c>
      <c r="AI389" s="1">
        <v>44538.285613425927</v>
      </c>
      <c r="AJ389">
        <v>927</v>
      </c>
      <c r="AK389">
        <v>3</v>
      </c>
      <c r="AL389">
        <v>0</v>
      </c>
      <c r="AM389">
        <v>3</v>
      </c>
      <c r="AN389">
        <v>0</v>
      </c>
      <c r="AO389">
        <v>2</v>
      </c>
      <c r="AP389">
        <v>31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>
      <c r="A390" t="s">
        <v>965</v>
      </c>
      <c r="B390" t="s">
        <v>80</v>
      </c>
      <c r="C390" t="s">
        <v>908</v>
      </c>
      <c r="D390" t="s">
        <v>82</v>
      </c>
      <c r="E390" s="2" t="str">
        <f>HYPERLINK("capsilon://?command=openfolder&amp;siteaddress=FAM.docvelocity-na8.net&amp;folderid=FXDEFC8740-8D70-A825-D40F-7C0264C0F5EF","FX21125546")</f>
        <v>FX21125546</v>
      </c>
      <c r="F390" t="s">
        <v>19</v>
      </c>
      <c r="G390" t="s">
        <v>19</v>
      </c>
      <c r="H390" t="s">
        <v>83</v>
      </c>
      <c r="I390" t="s">
        <v>909</v>
      </c>
      <c r="J390">
        <v>297</v>
      </c>
      <c r="K390" t="s">
        <v>85</v>
      </c>
      <c r="L390" t="s">
        <v>86</v>
      </c>
      <c r="M390" t="s">
        <v>87</v>
      </c>
      <c r="N390">
        <v>2</v>
      </c>
      <c r="O390" s="1">
        <v>44538.22965277778</v>
      </c>
      <c r="P390" s="1">
        <v>44538.335300925923</v>
      </c>
      <c r="Q390">
        <v>2910</v>
      </c>
      <c r="R390">
        <v>6218</v>
      </c>
      <c r="S390" t="b">
        <v>0</v>
      </c>
      <c r="T390" t="s">
        <v>88</v>
      </c>
      <c r="U390" t="b">
        <v>1</v>
      </c>
      <c r="V390" t="s">
        <v>904</v>
      </c>
      <c r="W390" s="1">
        <v>44538.286828703705</v>
      </c>
      <c r="X390">
        <v>3674</v>
      </c>
      <c r="Y390">
        <v>342</v>
      </c>
      <c r="Z390">
        <v>0</v>
      </c>
      <c r="AA390">
        <v>342</v>
      </c>
      <c r="AB390">
        <v>0</v>
      </c>
      <c r="AC390">
        <v>220</v>
      </c>
      <c r="AD390">
        <v>-45</v>
      </c>
      <c r="AE390">
        <v>0</v>
      </c>
      <c r="AF390">
        <v>0</v>
      </c>
      <c r="AG390">
        <v>0</v>
      </c>
      <c r="AH390" t="s">
        <v>95</v>
      </c>
      <c r="AI390" s="1">
        <v>44538.335300925923</v>
      </c>
      <c r="AJ390">
        <v>2493</v>
      </c>
      <c r="AK390">
        <v>8</v>
      </c>
      <c r="AL390">
        <v>0</v>
      </c>
      <c r="AM390">
        <v>8</v>
      </c>
      <c r="AN390">
        <v>0</v>
      </c>
      <c r="AO390">
        <v>8</v>
      </c>
      <c r="AP390">
        <v>-53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>
      <c r="A391" t="s">
        <v>966</v>
      </c>
      <c r="B391" t="s">
        <v>80</v>
      </c>
      <c r="C391" t="s">
        <v>922</v>
      </c>
      <c r="D391" t="s">
        <v>82</v>
      </c>
      <c r="E391" s="2" t="str">
        <f>HYPERLINK("capsilon://?command=openfolder&amp;siteaddress=FAM.docvelocity-na8.net&amp;folderid=FX5ABFBD6D-81E1-E487-54B2-E6B18D9FA9E9","FX21123304")</f>
        <v>FX21123304</v>
      </c>
      <c r="F391" t="s">
        <v>19</v>
      </c>
      <c r="G391" t="s">
        <v>19</v>
      </c>
      <c r="H391" t="s">
        <v>83</v>
      </c>
      <c r="I391" t="s">
        <v>923</v>
      </c>
      <c r="J391">
        <v>120</v>
      </c>
      <c r="K391" t="s">
        <v>85</v>
      </c>
      <c r="L391" t="s">
        <v>86</v>
      </c>
      <c r="M391" t="s">
        <v>87</v>
      </c>
      <c r="N391">
        <v>2</v>
      </c>
      <c r="O391" s="1">
        <v>44538.238425925927</v>
      </c>
      <c r="P391" s="1">
        <v>44538.282581018517</v>
      </c>
      <c r="Q391">
        <v>3014</v>
      </c>
      <c r="R391">
        <v>801</v>
      </c>
      <c r="S391" t="b">
        <v>0</v>
      </c>
      <c r="T391" t="s">
        <v>88</v>
      </c>
      <c r="U391" t="b">
        <v>1</v>
      </c>
      <c r="V391" t="s">
        <v>144</v>
      </c>
      <c r="W391" s="1">
        <v>44538.241493055553</v>
      </c>
      <c r="X391">
        <v>238</v>
      </c>
      <c r="Y391">
        <v>108</v>
      </c>
      <c r="Z391">
        <v>0</v>
      </c>
      <c r="AA391">
        <v>108</v>
      </c>
      <c r="AB391">
        <v>0</v>
      </c>
      <c r="AC391">
        <v>34</v>
      </c>
      <c r="AD391">
        <v>12</v>
      </c>
      <c r="AE391">
        <v>0</v>
      </c>
      <c r="AF391">
        <v>0</v>
      </c>
      <c r="AG391">
        <v>0</v>
      </c>
      <c r="AH391" t="s">
        <v>94</v>
      </c>
      <c r="AI391" s="1">
        <v>44538.282581018517</v>
      </c>
      <c r="AJ391">
        <v>563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12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>
      <c r="A392" t="s">
        <v>967</v>
      </c>
      <c r="B392" t="s">
        <v>80</v>
      </c>
      <c r="C392" t="s">
        <v>925</v>
      </c>
      <c r="D392" t="s">
        <v>82</v>
      </c>
      <c r="E392" s="2" t="str">
        <f>HYPERLINK("capsilon://?command=openfolder&amp;siteaddress=FAM.docvelocity-na8.net&amp;folderid=FXFCB1AA32-68C7-8DFB-2B25-78A81CBD1EB4","FX21125446")</f>
        <v>FX21125446</v>
      </c>
      <c r="F392" t="s">
        <v>19</v>
      </c>
      <c r="G392" t="s">
        <v>19</v>
      </c>
      <c r="H392" t="s">
        <v>83</v>
      </c>
      <c r="I392" t="s">
        <v>926</v>
      </c>
      <c r="J392">
        <v>152</v>
      </c>
      <c r="K392" t="s">
        <v>85</v>
      </c>
      <c r="L392" t="s">
        <v>86</v>
      </c>
      <c r="M392" t="s">
        <v>87</v>
      </c>
      <c r="N392">
        <v>2</v>
      </c>
      <c r="O392" s="1">
        <v>44538.240312499998</v>
      </c>
      <c r="P392" s="1">
        <v>44538.329085648147</v>
      </c>
      <c r="Q392">
        <v>3495</v>
      </c>
      <c r="R392">
        <v>4175</v>
      </c>
      <c r="S392" t="b">
        <v>0</v>
      </c>
      <c r="T392" t="s">
        <v>88</v>
      </c>
      <c r="U392" t="b">
        <v>1</v>
      </c>
      <c r="V392" t="s">
        <v>113</v>
      </c>
      <c r="W392" s="1">
        <v>44538.275011574071</v>
      </c>
      <c r="X392">
        <v>2352</v>
      </c>
      <c r="Y392">
        <v>194</v>
      </c>
      <c r="Z392">
        <v>0</v>
      </c>
      <c r="AA392">
        <v>194</v>
      </c>
      <c r="AB392">
        <v>0</v>
      </c>
      <c r="AC392">
        <v>112</v>
      </c>
      <c r="AD392">
        <v>-42</v>
      </c>
      <c r="AE392">
        <v>0</v>
      </c>
      <c r="AF392">
        <v>0</v>
      </c>
      <c r="AG392">
        <v>0</v>
      </c>
      <c r="AH392" t="s">
        <v>100</v>
      </c>
      <c r="AI392" s="1">
        <v>44538.329085648147</v>
      </c>
      <c r="AJ392">
        <v>1691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-42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>
      <c r="A393" t="s">
        <v>968</v>
      </c>
      <c r="B393" t="s">
        <v>80</v>
      </c>
      <c r="C393" t="s">
        <v>928</v>
      </c>
      <c r="D393" t="s">
        <v>82</v>
      </c>
      <c r="E393" s="2" t="str">
        <f>HYPERLINK("capsilon://?command=openfolder&amp;siteaddress=FAM.docvelocity-na8.net&amp;folderid=FX18F85B0D-4318-2E44-CD39-C7DDD07A7A44","FX21125499")</f>
        <v>FX21125499</v>
      </c>
      <c r="F393" t="s">
        <v>19</v>
      </c>
      <c r="G393" t="s">
        <v>19</v>
      </c>
      <c r="H393" t="s">
        <v>83</v>
      </c>
      <c r="I393" t="s">
        <v>929</v>
      </c>
      <c r="J393">
        <v>335</v>
      </c>
      <c r="K393" t="s">
        <v>85</v>
      </c>
      <c r="L393" t="s">
        <v>86</v>
      </c>
      <c r="M393" t="s">
        <v>87</v>
      </c>
      <c r="N393">
        <v>2</v>
      </c>
      <c r="O393" s="1">
        <v>44538.253564814811</v>
      </c>
      <c r="P393" s="1">
        <v>44538.345925925925</v>
      </c>
      <c r="Q393">
        <v>4058</v>
      </c>
      <c r="R393">
        <v>3922</v>
      </c>
      <c r="S393" t="b">
        <v>0</v>
      </c>
      <c r="T393" t="s">
        <v>88</v>
      </c>
      <c r="U393" t="b">
        <v>1</v>
      </c>
      <c r="V393" t="s">
        <v>244</v>
      </c>
      <c r="W393" s="1">
        <v>44538.292627314811</v>
      </c>
      <c r="X393">
        <v>2363</v>
      </c>
      <c r="Y393">
        <v>244</v>
      </c>
      <c r="Z393">
        <v>0</v>
      </c>
      <c r="AA393">
        <v>244</v>
      </c>
      <c r="AB393">
        <v>54</v>
      </c>
      <c r="AC393">
        <v>103</v>
      </c>
      <c r="AD393">
        <v>91</v>
      </c>
      <c r="AE393">
        <v>0</v>
      </c>
      <c r="AF393">
        <v>0</v>
      </c>
      <c r="AG393">
        <v>0</v>
      </c>
      <c r="AH393" t="s">
        <v>100</v>
      </c>
      <c r="AI393" s="1">
        <v>44538.345925925925</v>
      </c>
      <c r="AJ393">
        <v>1455</v>
      </c>
      <c r="AK393">
        <v>0</v>
      </c>
      <c r="AL393">
        <v>0</v>
      </c>
      <c r="AM393">
        <v>0</v>
      </c>
      <c r="AN393">
        <v>54</v>
      </c>
      <c r="AO393">
        <v>0</v>
      </c>
      <c r="AP393">
        <v>91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>
      <c r="A394" t="s">
        <v>969</v>
      </c>
      <c r="B394" t="s">
        <v>80</v>
      </c>
      <c r="C394" t="s">
        <v>356</v>
      </c>
      <c r="D394" t="s">
        <v>82</v>
      </c>
      <c r="E394" s="2" t="str">
        <f>HYPERLINK("capsilon://?command=openfolder&amp;siteaddress=FAM.docvelocity-na8.net&amp;folderid=FX493C8B7E-8CD5-F972-9280-D71C982D2C7F","FX21121575")</f>
        <v>FX21121575</v>
      </c>
      <c r="F394" t="s">
        <v>19</v>
      </c>
      <c r="G394" t="s">
        <v>19</v>
      </c>
      <c r="H394" t="s">
        <v>83</v>
      </c>
      <c r="I394" t="s">
        <v>931</v>
      </c>
      <c r="J394">
        <v>332</v>
      </c>
      <c r="K394" t="s">
        <v>85</v>
      </c>
      <c r="L394" t="s">
        <v>86</v>
      </c>
      <c r="M394" t="s">
        <v>87</v>
      </c>
      <c r="N394">
        <v>2</v>
      </c>
      <c r="O394" s="1">
        <v>44538.25508101852</v>
      </c>
      <c r="P394" s="1">
        <v>44538.356724537036</v>
      </c>
      <c r="Q394">
        <v>2513</v>
      </c>
      <c r="R394">
        <v>6269</v>
      </c>
      <c r="S394" t="b">
        <v>0</v>
      </c>
      <c r="T394" t="s">
        <v>88</v>
      </c>
      <c r="U394" t="b">
        <v>1</v>
      </c>
      <c r="V394" t="s">
        <v>89</v>
      </c>
      <c r="W394" s="1">
        <v>44538.332905092589</v>
      </c>
      <c r="X394">
        <v>4552</v>
      </c>
      <c r="Y394">
        <v>287</v>
      </c>
      <c r="Z394">
        <v>0</v>
      </c>
      <c r="AA394">
        <v>287</v>
      </c>
      <c r="AB394">
        <v>0</v>
      </c>
      <c r="AC394">
        <v>169</v>
      </c>
      <c r="AD394">
        <v>45</v>
      </c>
      <c r="AE394">
        <v>0</v>
      </c>
      <c r="AF394">
        <v>0</v>
      </c>
      <c r="AG394">
        <v>0</v>
      </c>
      <c r="AH394" t="s">
        <v>265</v>
      </c>
      <c r="AI394" s="1">
        <v>44538.356724537036</v>
      </c>
      <c r="AJ394">
        <v>22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45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>
      <c r="A395" t="s">
        <v>970</v>
      </c>
      <c r="B395" t="s">
        <v>80</v>
      </c>
      <c r="C395" t="s">
        <v>935</v>
      </c>
      <c r="D395" t="s">
        <v>82</v>
      </c>
      <c r="E395" s="2" t="str">
        <f>HYPERLINK("capsilon://?command=openfolder&amp;siteaddress=FAM.docvelocity-na8.net&amp;folderid=FX52B56566-39C3-B910-CCE9-F8120B24E6D7","FX21124954")</f>
        <v>FX21124954</v>
      </c>
      <c r="F395" t="s">
        <v>19</v>
      </c>
      <c r="G395" t="s">
        <v>19</v>
      </c>
      <c r="H395" t="s">
        <v>83</v>
      </c>
      <c r="I395" t="s">
        <v>936</v>
      </c>
      <c r="J395">
        <v>468</v>
      </c>
      <c r="K395" t="s">
        <v>85</v>
      </c>
      <c r="L395" t="s">
        <v>86</v>
      </c>
      <c r="M395" t="s">
        <v>87</v>
      </c>
      <c r="N395">
        <v>2</v>
      </c>
      <c r="O395" s="1">
        <v>44538.259016203701</v>
      </c>
      <c r="P395" s="1">
        <v>44538.384675925925</v>
      </c>
      <c r="Q395">
        <v>2693</v>
      </c>
      <c r="R395">
        <v>8164</v>
      </c>
      <c r="S395" t="b">
        <v>0</v>
      </c>
      <c r="T395" t="s">
        <v>88</v>
      </c>
      <c r="U395" t="b">
        <v>1</v>
      </c>
      <c r="V395" t="s">
        <v>951</v>
      </c>
      <c r="W395" s="1">
        <v>44538.347766203704</v>
      </c>
      <c r="X395">
        <v>4633</v>
      </c>
      <c r="Y395">
        <v>414</v>
      </c>
      <c r="Z395">
        <v>0</v>
      </c>
      <c r="AA395">
        <v>414</v>
      </c>
      <c r="AB395">
        <v>48</v>
      </c>
      <c r="AC395">
        <v>218</v>
      </c>
      <c r="AD395">
        <v>54</v>
      </c>
      <c r="AE395">
        <v>0</v>
      </c>
      <c r="AF395">
        <v>0</v>
      </c>
      <c r="AG395">
        <v>0</v>
      </c>
      <c r="AH395" t="s">
        <v>95</v>
      </c>
      <c r="AI395" s="1">
        <v>44538.384675925925</v>
      </c>
      <c r="AJ395">
        <v>3120</v>
      </c>
      <c r="AK395">
        <v>6</v>
      </c>
      <c r="AL395">
        <v>0</v>
      </c>
      <c r="AM395">
        <v>6</v>
      </c>
      <c r="AN395">
        <v>48</v>
      </c>
      <c r="AO395">
        <v>5</v>
      </c>
      <c r="AP395">
        <v>48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>
      <c r="A396" t="s">
        <v>971</v>
      </c>
      <c r="B396" t="s">
        <v>80</v>
      </c>
      <c r="C396" t="s">
        <v>938</v>
      </c>
      <c r="D396" t="s">
        <v>82</v>
      </c>
      <c r="E396" s="2" t="str">
        <f>HYPERLINK("capsilon://?command=openfolder&amp;siteaddress=FAM.docvelocity-na8.net&amp;folderid=FXE961EB00-93A2-CC4E-75E8-914D11BA331D","FX21121757")</f>
        <v>FX21121757</v>
      </c>
      <c r="F396" t="s">
        <v>19</v>
      </c>
      <c r="G396" t="s">
        <v>19</v>
      </c>
      <c r="H396" t="s">
        <v>83</v>
      </c>
      <c r="I396" t="s">
        <v>939</v>
      </c>
      <c r="J396">
        <v>425</v>
      </c>
      <c r="K396" t="s">
        <v>85</v>
      </c>
      <c r="L396" t="s">
        <v>86</v>
      </c>
      <c r="M396" t="s">
        <v>87</v>
      </c>
      <c r="N396">
        <v>2</v>
      </c>
      <c r="O396" s="1">
        <v>44538.26462962963</v>
      </c>
      <c r="P396" s="1">
        <v>44538.378206018519</v>
      </c>
      <c r="Q396">
        <v>2081</v>
      </c>
      <c r="R396">
        <v>7732</v>
      </c>
      <c r="S396" t="b">
        <v>0</v>
      </c>
      <c r="T396" t="s">
        <v>88</v>
      </c>
      <c r="U396" t="b">
        <v>1</v>
      </c>
      <c r="V396" t="s">
        <v>904</v>
      </c>
      <c r="W396" s="1">
        <v>44538.345046296294</v>
      </c>
      <c r="X396">
        <v>4960</v>
      </c>
      <c r="Y396">
        <v>433</v>
      </c>
      <c r="Z396">
        <v>0</v>
      </c>
      <c r="AA396">
        <v>433</v>
      </c>
      <c r="AB396">
        <v>64</v>
      </c>
      <c r="AC396">
        <v>271</v>
      </c>
      <c r="AD396">
        <v>-8</v>
      </c>
      <c r="AE396">
        <v>0</v>
      </c>
      <c r="AF396">
        <v>0</v>
      </c>
      <c r="AG396">
        <v>0</v>
      </c>
      <c r="AH396" t="s">
        <v>94</v>
      </c>
      <c r="AI396" s="1">
        <v>44538.378206018519</v>
      </c>
      <c r="AJ396">
        <v>2584</v>
      </c>
      <c r="AK396">
        <v>0</v>
      </c>
      <c r="AL396">
        <v>0</v>
      </c>
      <c r="AM396">
        <v>0</v>
      </c>
      <c r="AN396">
        <v>32</v>
      </c>
      <c r="AO396">
        <v>0</v>
      </c>
      <c r="AP396">
        <v>-8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>
      <c r="A397" t="s">
        <v>972</v>
      </c>
      <c r="B397" t="s">
        <v>80</v>
      </c>
      <c r="C397" t="s">
        <v>701</v>
      </c>
      <c r="D397" t="s">
        <v>82</v>
      </c>
      <c r="E397" s="2" t="str">
        <f>HYPERLINK("capsilon://?command=openfolder&amp;siteaddress=FAM.docvelocity-na8.net&amp;folderid=FX69149A8F-8ACB-A50C-4DEC-2B88EE066951","FX21125056")</f>
        <v>FX21125056</v>
      </c>
      <c r="F397" t="s">
        <v>19</v>
      </c>
      <c r="G397" t="s">
        <v>19</v>
      </c>
      <c r="H397" t="s">
        <v>83</v>
      </c>
      <c r="I397" t="s">
        <v>943</v>
      </c>
      <c r="J397">
        <v>96</v>
      </c>
      <c r="K397" t="s">
        <v>85</v>
      </c>
      <c r="L397" t="s">
        <v>86</v>
      </c>
      <c r="M397" t="s">
        <v>87</v>
      </c>
      <c r="N397">
        <v>2</v>
      </c>
      <c r="O397" s="1">
        <v>44538.265625</v>
      </c>
      <c r="P397" s="1">
        <v>44538.348263888889</v>
      </c>
      <c r="Q397">
        <v>4929</v>
      </c>
      <c r="R397">
        <v>2211</v>
      </c>
      <c r="S397" t="b">
        <v>0</v>
      </c>
      <c r="T397" t="s">
        <v>88</v>
      </c>
      <c r="U397" t="b">
        <v>1</v>
      </c>
      <c r="V397" t="s">
        <v>144</v>
      </c>
      <c r="W397" s="1">
        <v>44538.287962962961</v>
      </c>
      <c r="X397">
        <v>1218</v>
      </c>
      <c r="Y397">
        <v>155</v>
      </c>
      <c r="Z397">
        <v>0</v>
      </c>
      <c r="AA397">
        <v>155</v>
      </c>
      <c r="AB397">
        <v>0</v>
      </c>
      <c r="AC397">
        <v>123</v>
      </c>
      <c r="AD397">
        <v>-59</v>
      </c>
      <c r="AE397">
        <v>0</v>
      </c>
      <c r="AF397">
        <v>0</v>
      </c>
      <c r="AG397">
        <v>0</v>
      </c>
      <c r="AH397" t="s">
        <v>95</v>
      </c>
      <c r="AI397" s="1">
        <v>44538.348263888889</v>
      </c>
      <c r="AJ397">
        <v>918</v>
      </c>
      <c r="AK397">
        <v>1</v>
      </c>
      <c r="AL397">
        <v>0</v>
      </c>
      <c r="AM397">
        <v>1</v>
      </c>
      <c r="AN397">
        <v>0</v>
      </c>
      <c r="AO397">
        <v>1</v>
      </c>
      <c r="AP397">
        <v>-60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>
      <c r="A398" t="s">
        <v>973</v>
      </c>
      <c r="B398" t="s">
        <v>80</v>
      </c>
      <c r="C398" t="s">
        <v>945</v>
      </c>
      <c r="D398" t="s">
        <v>82</v>
      </c>
      <c r="E398" s="2" t="str">
        <f>HYPERLINK("capsilon://?command=openfolder&amp;siteaddress=FAM.docvelocity-na8.net&amp;folderid=FX3E43AD63-EACE-F82F-179B-2EAA924386CF","FX21123881")</f>
        <v>FX21123881</v>
      </c>
      <c r="F398" t="s">
        <v>19</v>
      </c>
      <c r="G398" t="s">
        <v>19</v>
      </c>
      <c r="H398" t="s">
        <v>83</v>
      </c>
      <c r="I398" t="s">
        <v>946</v>
      </c>
      <c r="J398">
        <v>126</v>
      </c>
      <c r="K398" t="s">
        <v>85</v>
      </c>
      <c r="L398" t="s">
        <v>86</v>
      </c>
      <c r="M398" t="s">
        <v>87</v>
      </c>
      <c r="N398">
        <v>2</v>
      </c>
      <c r="O398" s="1">
        <v>44538.26766203704</v>
      </c>
      <c r="P398" s="1">
        <v>44538.360034722224</v>
      </c>
      <c r="Q398">
        <v>5718</v>
      </c>
      <c r="R398">
        <v>2263</v>
      </c>
      <c r="S398" t="b">
        <v>0</v>
      </c>
      <c r="T398" t="s">
        <v>88</v>
      </c>
      <c r="U398" t="b">
        <v>1</v>
      </c>
      <c r="V398" t="s">
        <v>960</v>
      </c>
      <c r="W398" s="1">
        <v>44538.302407407406</v>
      </c>
      <c r="X398">
        <v>1271</v>
      </c>
      <c r="Y398">
        <v>42</v>
      </c>
      <c r="Z398">
        <v>0</v>
      </c>
      <c r="AA398">
        <v>42</v>
      </c>
      <c r="AB398">
        <v>60</v>
      </c>
      <c r="AC398">
        <v>2</v>
      </c>
      <c r="AD398">
        <v>84</v>
      </c>
      <c r="AE398">
        <v>0</v>
      </c>
      <c r="AF398">
        <v>0</v>
      </c>
      <c r="AG398">
        <v>0</v>
      </c>
      <c r="AH398" t="s">
        <v>100</v>
      </c>
      <c r="AI398" s="1">
        <v>44538.360034722224</v>
      </c>
      <c r="AJ398">
        <v>917</v>
      </c>
      <c r="AK398">
        <v>4</v>
      </c>
      <c r="AL398">
        <v>0</v>
      </c>
      <c r="AM398">
        <v>4</v>
      </c>
      <c r="AN398">
        <v>60</v>
      </c>
      <c r="AO398">
        <v>4</v>
      </c>
      <c r="AP398">
        <v>80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>
      <c r="A399" t="s">
        <v>974</v>
      </c>
      <c r="B399" t="s">
        <v>80</v>
      </c>
      <c r="C399" t="s">
        <v>948</v>
      </c>
      <c r="D399" t="s">
        <v>82</v>
      </c>
      <c r="E399" s="2" t="str">
        <f>HYPERLINK("capsilon://?command=openfolder&amp;siteaddress=FAM.docvelocity-na8.net&amp;folderid=FX103E5B1D-7E4A-D70D-A0C6-CDE8ED25036A","FX211114361")</f>
        <v>FX211114361</v>
      </c>
      <c r="F399" t="s">
        <v>19</v>
      </c>
      <c r="G399" t="s">
        <v>19</v>
      </c>
      <c r="H399" t="s">
        <v>83</v>
      </c>
      <c r="I399" t="s">
        <v>949</v>
      </c>
      <c r="J399">
        <v>152</v>
      </c>
      <c r="K399" t="s">
        <v>85</v>
      </c>
      <c r="L399" t="s">
        <v>86</v>
      </c>
      <c r="M399" t="s">
        <v>87</v>
      </c>
      <c r="N399">
        <v>2</v>
      </c>
      <c r="O399" s="1">
        <v>44538.299490740741</v>
      </c>
      <c r="P399" s="1">
        <v>44538.370636574073</v>
      </c>
      <c r="Q399">
        <v>3216</v>
      </c>
      <c r="R399">
        <v>2931</v>
      </c>
      <c r="S399" t="b">
        <v>0</v>
      </c>
      <c r="T399" t="s">
        <v>88</v>
      </c>
      <c r="U399" t="b">
        <v>1</v>
      </c>
      <c r="V399" t="s">
        <v>953</v>
      </c>
      <c r="W399" s="1">
        <v>44538.326909722222</v>
      </c>
      <c r="X399">
        <v>1725</v>
      </c>
      <c r="Y399">
        <v>211</v>
      </c>
      <c r="Z399">
        <v>0</v>
      </c>
      <c r="AA399">
        <v>211</v>
      </c>
      <c r="AB399">
        <v>0</v>
      </c>
      <c r="AC399">
        <v>118</v>
      </c>
      <c r="AD399">
        <v>-59</v>
      </c>
      <c r="AE399">
        <v>0</v>
      </c>
      <c r="AF399">
        <v>0</v>
      </c>
      <c r="AG399">
        <v>0</v>
      </c>
      <c r="AH399" t="s">
        <v>265</v>
      </c>
      <c r="AI399" s="1">
        <v>44538.370636574073</v>
      </c>
      <c r="AJ399">
        <v>84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-59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>
      <c r="A400" t="s">
        <v>975</v>
      </c>
      <c r="B400" t="s">
        <v>80</v>
      </c>
      <c r="C400" t="s">
        <v>976</v>
      </c>
      <c r="D400" t="s">
        <v>82</v>
      </c>
      <c r="E400" s="2" t="str">
        <f>HYPERLINK("capsilon://?command=openfolder&amp;siteaddress=FAM.docvelocity-na8.net&amp;folderid=FX8C6F7940-C8C5-E739-D52B-C9CB9F46DAAF","FX21113587")</f>
        <v>FX21113587</v>
      </c>
      <c r="F400" t="s">
        <v>19</v>
      </c>
      <c r="G400" t="s">
        <v>19</v>
      </c>
      <c r="H400" t="s">
        <v>83</v>
      </c>
      <c r="I400" t="s">
        <v>977</v>
      </c>
      <c r="J400">
        <v>38</v>
      </c>
      <c r="K400" t="s">
        <v>85</v>
      </c>
      <c r="L400" t="s">
        <v>86</v>
      </c>
      <c r="M400" t="s">
        <v>87</v>
      </c>
      <c r="N400">
        <v>2</v>
      </c>
      <c r="O400" s="1">
        <v>44538.411099537036</v>
      </c>
      <c r="P400" s="1">
        <v>44538.429178240738</v>
      </c>
      <c r="Q400">
        <v>942</v>
      </c>
      <c r="R400">
        <v>620</v>
      </c>
      <c r="S400" t="b">
        <v>0</v>
      </c>
      <c r="T400" t="s">
        <v>88</v>
      </c>
      <c r="U400" t="b">
        <v>0</v>
      </c>
      <c r="V400" t="s">
        <v>960</v>
      </c>
      <c r="W400" s="1">
        <v>44538.418240740742</v>
      </c>
      <c r="X400">
        <v>480</v>
      </c>
      <c r="Y400">
        <v>15</v>
      </c>
      <c r="Z400">
        <v>0</v>
      </c>
      <c r="AA400">
        <v>15</v>
      </c>
      <c r="AB400">
        <v>37</v>
      </c>
      <c r="AC400">
        <v>1</v>
      </c>
      <c r="AD400">
        <v>23</v>
      </c>
      <c r="AE400">
        <v>0</v>
      </c>
      <c r="AF400">
        <v>0</v>
      </c>
      <c r="AG400">
        <v>0</v>
      </c>
      <c r="AH400" t="s">
        <v>100</v>
      </c>
      <c r="AI400" s="1">
        <v>44538.429178240738</v>
      </c>
      <c r="AJ400">
        <v>76</v>
      </c>
      <c r="AK400">
        <v>0</v>
      </c>
      <c r="AL400">
        <v>0</v>
      </c>
      <c r="AM400">
        <v>0</v>
      </c>
      <c r="AN400">
        <v>37</v>
      </c>
      <c r="AO400">
        <v>0</v>
      </c>
      <c r="AP400">
        <v>23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>
      <c r="A401" t="s">
        <v>978</v>
      </c>
      <c r="B401" t="s">
        <v>80</v>
      </c>
      <c r="C401" t="s">
        <v>979</v>
      </c>
      <c r="D401" t="s">
        <v>82</v>
      </c>
      <c r="E401" s="2" t="str">
        <f>HYPERLINK("capsilon://?command=openfolder&amp;siteaddress=FAM.docvelocity-na8.net&amp;folderid=FXEF22DDFE-D1DA-A5B7-51CB-C63DBB007C09","FX211114277")</f>
        <v>FX211114277</v>
      </c>
      <c r="F401" t="s">
        <v>19</v>
      </c>
      <c r="G401" t="s">
        <v>19</v>
      </c>
      <c r="H401" t="s">
        <v>83</v>
      </c>
      <c r="I401" t="s">
        <v>980</v>
      </c>
      <c r="J401">
        <v>30</v>
      </c>
      <c r="K401" t="s">
        <v>85</v>
      </c>
      <c r="L401" t="s">
        <v>86</v>
      </c>
      <c r="M401" t="s">
        <v>87</v>
      </c>
      <c r="N401">
        <v>2</v>
      </c>
      <c r="O401" s="1">
        <v>44531.573553240742</v>
      </c>
      <c r="P401" s="1">
        <v>44531.61010416667</v>
      </c>
      <c r="Q401">
        <v>3009</v>
      </c>
      <c r="R401">
        <v>149</v>
      </c>
      <c r="S401" t="b">
        <v>0</v>
      </c>
      <c r="T401" t="s">
        <v>88</v>
      </c>
      <c r="U401" t="b">
        <v>0</v>
      </c>
      <c r="V401" t="s">
        <v>151</v>
      </c>
      <c r="W401" s="1">
        <v>44531.5858912037</v>
      </c>
      <c r="X401">
        <v>59</v>
      </c>
      <c r="Y401">
        <v>9</v>
      </c>
      <c r="Z401">
        <v>0</v>
      </c>
      <c r="AA401">
        <v>9</v>
      </c>
      <c r="AB401">
        <v>0</v>
      </c>
      <c r="AC401">
        <v>1</v>
      </c>
      <c r="AD401">
        <v>21</v>
      </c>
      <c r="AE401">
        <v>0</v>
      </c>
      <c r="AF401">
        <v>0</v>
      </c>
      <c r="AG401">
        <v>0</v>
      </c>
      <c r="AH401" t="s">
        <v>163</v>
      </c>
      <c r="AI401" s="1">
        <v>44531.61010416667</v>
      </c>
      <c r="AJ401">
        <v>90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21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>
      <c r="A402" t="s">
        <v>981</v>
      </c>
      <c r="B402" t="s">
        <v>80</v>
      </c>
      <c r="C402" t="s">
        <v>290</v>
      </c>
      <c r="D402" t="s">
        <v>82</v>
      </c>
      <c r="E402" s="2" t="str">
        <f>HYPERLINK("capsilon://?command=openfolder&amp;siteaddress=FAM.docvelocity-na8.net&amp;folderid=FXB4A167D0-221C-A9AA-BBB5-2D939B16EC83","FX21112695")</f>
        <v>FX21112695</v>
      </c>
      <c r="F402" t="s">
        <v>19</v>
      </c>
      <c r="G402" t="s">
        <v>19</v>
      </c>
      <c r="H402" t="s">
        <v>83</v>
      </c>
      <c r="I402" t="s">
        <v>982</v>
      </c>
      <c r="J402">
        <v>66</v>
      </c>
      <c r="K402" t="s">
        <v>85</v>
      </c>
      <c r="L402" t="s">
        <v>86</v>
      </c>
      <c r="M402" t="s">
        <v>87</v>
      </c>
      <c r="N402">
        <v>2</v>
      </c>
      <c r="O402" s="1">
        <v>44531.575729166667</v>
      </c>
      <c r="P402" s="1">
        <v>44531.611828703702</v>
      </c>
      <c r="Q402">
        <v>2373</v>
      </c>
      <c r="R402">
        <v>746</v>
      </c>
      <c r="S402" t="b">
        <v>0</v>
      </c>
      <c r="T402" t="s">
        <v>88</v>
      </c>
      <c r="U402" t="b">
        <v>0</v>
      </c>
      <c r="V402" t="s">
        <v>151</v>
      </c>
      <c r="W402" s="1">
        <v>44531.592824074076</v>
      </c>
      <c r="X402">
        <v>598</v>
      </c>
      <c r="Y402">
        <v>52</v>
      </c>
      <c r="Z402">
        <v>0</v>
      </c>
      <c r="AA402">
        <v>52</v>
      </c>
      <c r="AB402">
        <v>0</v>
      </c>
      <c r="AC402">
        <v>37</v>
      </c>
      <c r="AD402">
        <v>14</v>
      </c>
      <c r="AE402">
        <v>0</v>
      </c>
      <c r="AF402">
        <v>0</v>
      </c>
      <c r="AG402">
        <v>0</v>
      </c>
      <c r="AH402" t="s">
        <v>163</v>
      </c>
      <c r="AI402" s="1">
        <v>44531.611828703702</v>
      </c>
      <c r="AJ402">
        <v>148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14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>
      <c r="A403" t="s">
        <v>983</v>
      </c>
      <c r="B403" t="s">
        <v>80</v>
      </c>
      <c r="C403" t="s">
        <v>290</v>
      </c>
      <c r="D403" t="s">
        <v>82</v>
      </c>
      <c r="E403" s="2" t="str">
        <f>HYPERLINK("capsilon://?command=openfolder&amp;siteaddress=FAM.docvelocity-na8.net&amp;folderid=FXB4A167D0-221C-A9AA-BBB5-2D939B16EC83","FX21112695")</f>
        <v>FX21112695</v>
      </c>
      <c r="F403" t="s">
        <v>19</v>
      </c>
      <c r="G403" t="s">
        <v>19</v>
      </c>
      <c r="H403" t="s">
        <v>83</v>
      </c>
      <c r="I403" t="s">
        <v>984</v>
      </c>
      <c r="J403">
        <v>66</v>
      </c>
      <c r="K403" t="s">
        <v>85</v>
      </c>
      <c r="L403" t="s">
        <v>86</v>
      </c>
      <c r="M403" t="s">
        <v>87</v>
      </c>
      <c r="N403">
        <v>2</v>
      </c>
      <c r="O403" s="1">
        <v>44531.575960648152</v>
      </c>
      <c r="P403" s="1">
        <v>44531.614016203705</v>
      </c>
      <c r="Q403">
        <v>1986</v>
      </c>
      <c r="R403">
        <v>1302</v>
      </c>
      <c r="S403" t="b">
        <v>0</v>
      </c>
      <c r="T403" t="s">
        <v>88</v>
      </c>
      <c r="U403" t="b">
        <v>0</v>
      </c>
      <c r="V403" t="s">
        <v>151</v>
      </c>
      <c r="W403" s="1">
        <v>44531.607777777775</v>
      </c>
      <c r="X403">
        <v>1090</v>
      </c>
      <c r="Y403">
        <v>64</v>
      </c>
      <c r="Z403">
        <v>0</v>
      </c>
      <c r="AA403">
        <v>64</v>
      </c>
      <c r="AB403">
        <v>0</v>
      </c>
      <c r="AC403">
        <v>32</v>
      </c>
      <c r="AD403">
        <v>2</v>
      </c>
      <c r="AE403">
        <v>0</v>
      </c>
      <c r="AF403">
        <v>0</v>
      </c>
      <c r="AG403">
        <v>0</v>
      </c>
      <c r="AH403" t="s">
        <v>163</v>
      </c>
      <c r="AI403" s="1">
        <v>44531.614016203705</v>
      </c>
      <c r="AJ403">
        <v>188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1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>
      <c r="A404" t="s">
        <v>985</v>
      </c>
      <c r="B404" t="s">
        <v>80</v>
      </c>
      <c r="C404" t="s">
        <v>986</v>
      </c>
      <c r="D404" t="s">
        <v>82</v>
      </c>
      <c r="E404" s="2" t="str">
        <f>HYPERLINK("capsilon://?command=openfolder&amp;siteaddress=FAM.docvelocity-na8.net&amp;folderid=FX2EEBCE88-C2E7-3391-8499-A30BAD8A07D8","FX21124625")</f>
        <v>FX21124625</v>
      </c>
      <c r="F404" t="s">
        <v>19</v>
      </c>
      <c r="G404" t="s">
        <v>19</v>
      </c>
      <c r="H404" t="s">
        <v>83</v>
      </c>
      <c r="I404" t="s">
        <v>987</v>
      </c>
      <c r="J404">
        <v>60</v>
      </c>
      <c r="K404" t="s">
        <v>85</v>
      </c>
      <c r="L404" t="s">
        <v>86</v>
      </c>
      <c r="M404" t="s">
        <v>87</v>
      </c>
      <c r="N404">
        <v>1</v>
      </c>
      <c r="O404" s="1">
        <v>44538.479629629626</v>
      </c>
      <c r="P404" s="1">
        <v>44538.489791666667</v>
      </c>
      <c r="Q404">
        <v>339</v>
      </c>
      <c r="R404">
        <v>539</v>
      </c>
      <c r="S404" t="b">
        <v>0</v>
      </c>
      <c r="T404" t="s">
        <v>88</v>
      </c>
      <c r="U404" t="b">
        <v>0</v>
      </c>
      <c r="V404" t="s">
        <v>155</v>
      </c>
      <c r="W404" s="1">
        <v>44538.489791666667</v>
      </c>
      <c r="X404">
        <v>371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60</v>
      </c>
      <c r="AE404">
        <v>48</v>
      </c>
      <c r="AF404">
        <v>0</v>
      </c>
      <c r="AG404">
        <v>10</v>
      </c>
      <c r="AH404" t="s">
        <v>88</v>
      </c>
      <c r="AI404" t="s">
        <v>88</v>
      </c>
      <c r="AJ404" t="s">
        <v>88</v>
      </c>
      <c r="AK404" t="s">
        <v>88</v>
      </c>
      <c r="AL404" t="s">
        <v>88</v>
      </c>
      <c r="AM404" t="s">
        <v>88</v>
      </c>
      <c r="AN404" t="s">
        <v>88</v>
      </c>
      <c r="AO404" t="s">
        <v>88</v>
      </c>
      <c r="AP404" t="s">
        <v>88</v>
      </c>
      <c r="AQ404" t="s">
        <v>88</v>
      </c>
      <c r="AR404" t="s">
        <v>88</v>
      </c>
      <c r="AS404" t="s">
        <v>88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>
      <c r="A405" t="s">
        <v>988</v>
      </c>
      <c r="B405" t="s">
        <v>80</v>
      </c>
      <c r="C405" t="s">
        <v>986</v>
      </c>
      <c r="D405" t="s">
        <v>82</v>
      </c>
      <c r="E405" s="2" t="str">
        <f>HYPERLINK("capsilon://?command=openfolder&amp;siteaddress=FAM.docvelocity-na8.net&amp;folderid=FX2EEBCE88-C2E7-3391-8499-A30BAD8A07D8","FX21124625")</f>
        <v>FX21124625</v>
      </c>
      <c r="F405" t="s">
        <v>19</v>
      </c>
      <c r="G405" t="s">
        <v>19</v>
      </c>
      <c r="H405" t="s">
        <v>83</v>
      </c>
      <c r="I405" t="s">
        <v>989</v>
      </c>
      <c r="J405">
        <v>28</v>
      </c>
      <c r="K405" t="s">
        <v>85</v>
      </c>
      <c r="L405" t="s">
        <v>86</v>
      </c>
      <c r="M405" t="s">
        <v>87</v>
      </c>
      <c r="N405">
        <v>2</v>
      </c>
      <c r="O405" s="1">
        <v>44538.479942129627</v>
      </c>
      <c r="P405" s="1">
        <v>44538.490231481483</v>
      </c>
      <c r="Q405">
        <v>33</v>
      </c>
      <c r="R405">
        <v>856</v>
      </c>
      <c r="S405" t="b">
        <v>0</v>
      </c>
      <c r="T405" t="s">
        <v>88</v>
      </c>
      <c r="U405" t="b">
        <v>0</v>
      </c>
      <c r="V405" t="s">
        <v>162</v>
      </c>
      <c r="W405" s="1">
        <v>44538.486157407409</v>
      </c>
      <c r="X405">
        <v>513</v>
      </c>
      <c r="Y405">
        <v>21</v>
      </c>
      <c r="Z405">
        <v>0</v>
      </c>
      <c r="AA405">
        <v>21</v>
      </c>
      <c r="AB405">
        <v>0</v>
      </c>
      <c r="AC405">
        <v>7</v>
      </c>
      <c r="AD405">
        <v>7</v>
      </c>
      <c r="AE405">
        <v>0</v>
      </c>
      <c r="AF405">
        <v>0</v>
      </c>
      <c r="AG405">
        <v>0</v>
      </c>
      <c r="AH405" t="s">
        <v>104</v>
      </c>
      <c r="AI405" s="1">
        <v>44538.490231481483</v>
      </c>
      <c r="AJ405">
        <v>343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7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>
      <c r="A406" t="s">
        <v>990</v>
      </c>
      <c r="B406" t="s">
        <v>80</v>
      </c>
      <c r="C406" t="s">
        <v>991</v>
      </c>
      <c r="D406" t="s">
        <v>82</v>
      </c>
      <c r="E406" s="2" t="str">
        <f>HYPERLINK("capsilon://?command=openfolder&amp;siteaddress=FAM.docvelocity-na8.net&amp;folderid=FXA7A59F23-6553-2434-7B06-A2D52E5B17BC","FX21124939")</f>
        <v>FX21124939</v>
      </c>
      <c r="F406" t="s">
        <v>19</v>
      </c>
      <c r="G406" t="s">
        <v>19</v>
      </c>
      <c r="H406" t="s">
        <v>83</v>
      </c>
      <c r="I406" t="s">
        <v>992</v>
      </c>
      <c r="J406">
        <v>41</v>
      </c>
      <c r="K406" t="s">
        <v>85</v>
      </c>
      <c r="L406" t="s">
        <v>86</v>
      </c>
      <c r="M406" t="s">
        <v>87</v>
      </c>
      <c r="N406">
        <v>1</v>
      </c>
      <c r="O406" s="1">
        <v>44538.482476851852</v>
      </c>
      <c r="P406" s="1">
        <v>44538.492905092593</v>
      </c>
      <c r="Q406">
        <v>300</v>
      </c>
      <c r="R406">
        <v>601</v>
      </c>
      <c r="S406" t="b">
        <v>0</v>
      </c>
      <c r="T406" t="s">
        <v>88</v>
      </c>
      <c r="U406" t="b">
        <v>0</v>
      </c>
      <c r="V406" t="s">
        <v>155</v>
      </c>
      <c r="W406" s="1">
        <v>44538.492905092593</v>
      </c>
      <c r="X406">
        <v>268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41</v>
      </c>
      <c r="AE406">
        <v>36</v>
      </c>
      <c r="AF406">
        <v>0</v>
      </c>
      <c r="AG406">
        <v>3</v>
      </c>
      <c r="AH406" t="s">
        <v>88</v>
      </c>
      <c r="AI406" t="s">
        <v>88</v>
      </c>
      <c r="AJ406" t="s">
        <v>88</v>
      </c>
      <c r="AK406" t="s">
        <v>88</v>
      </c>
      <c r="AL406" t="s">
        <v>88</v>
      </c>
      <c r="AM406" t="s">
        <v>88</v>
      </c>
      <c r="AN406" t="s">
        <v>88</v>
      </c>
      <c r="AO406" t="s">
        <v>88</v>
      </c>
      <c r="AP406" t="s">
        <v>88</v>
      </c>
      <c r="AQ406" t="s">
        <v>88</v>
      </c>
      <c r="AR406" t="s">
        <v>88</v>
      </c>
      <c r="AS406" t="s">
        <v>88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>
      <c r="A407" t="s">
        <v>993</v>
      </c>
      <c r="B407" t="s">
        <v>80</v>
      </c>
      <c r="C407" t="s">
        <v>991</v>
      </c>
      <c r="D407" t="s">
        <v>82</v>
      </c>
      <c r="E407" s="2" t="str">
        <f>HYPERLINK("capsilon://?command=openfolder&amp;siteaddress=FAM.docvelocity-na8.net&amp;folderid=FXA7A59F23-6553-2434-7B06-A2D52E5B17BC","FX21124939")</f>
        <v>FX21124939</v>
      </c>
      <c r="F407" t="s">
        <v>19</v>
      </c>
      <c r="G407" t="s">
        <v>19</v>
      </c>
      <c r="H407" t="s">
        <v>83</v>
      </c>
      <c r="I407" t="s">
        <v>994</v>
      </c>
      <c r="J407">
        <v>28</v>
      </c>
      <c r="K407" t="s">
        <v>85</v>
      </c>
      <c r="L407" t="s">
        <v>86</v>
      </c>
      <c r="M407" t="s">
        <v>87</v>
      </c>
      <c r="N407">
        <v>2</v>
      </c>
      <c r="O407" s="1">
        <v>44538.482731481483</v>
      </c>
      <c r="P407" s="1">
        <v>44538.491168981483</v>
      </c>
      <c r="Q407">
        <v>74</v>
      </c>
      <c r="R407">
        <v>655</v>
      </c>
      <c r="S407" t="b">
        <v>0</v>
      </c>
      <c r="T407" t="s">
        <v>88</v>
      </c>
      <c r="U407" t="b">
        <v>0</v>
      </c>
      <c r="V407" t="s">
        <v>951</v>
      </c>
      <c r="W407" s="1">
        <v>44538.485682870371</v>
      </c>
      <c r="X407">
        <v>245</v>
      </c>
      <c r="Y407">
        <v>21</v>
      </c>
      <c r="Z407">
        <v>0</v>
      </c>
      <c r="AA407">
        <v>21</v>
      </c>
      <c r="AB407">
        <v>0</v>
      </c>
      <c r="AC407">
        <v>1</v>
      </c>
      <c r="AD407">
        <v>7</v>
      </c>
      <c r="AE407">
        <v>0</v>
      </c>
      <c r="AF407">
        <v>0</v>
      </c>
      <c r="AG407">
        <v>0</v>
      </c>
      <c r="AH407" t="s">
        <v>95</v>
      </c>
      <c r="AI407" s="1">
        <v>44538.491168981483</v>
      </c>
      <c r="AJ407">
        <v>410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7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>
      <c r="A408" t="s">
        <v>995</v>
      </c>
      <c r="B408" t="s">
        <v>80</v>
      </c>
      <c r="C408" t="s">
        <v>991</v>
      </c>
      <c r="D408" t="s">
        <v>82</v>
      </c>
      <c r="E408" s="2" t="str">
        <f>HYPERLINK("capsilon://?command=openfolder&amp;siteaddress=FAM.docvelocity-na8.net&amp;folderid=FXA7A59F23-6553-2434-7B06-A2D52E5B17BC","FX21124939")</f>
        <v>FX21124939</v>
      </c>
      <c r="F408" t="s">
        <v>19</v>
      </c>
      <c r="G408" t="s">
        <v>19</v>
      </c>
      <c r="H408" t="s">
        <v>83</v>
      </c>
      <c r="I408" t="s">
        <v>996</v>
      </c>
      <c r="J408">
        <v>32</v>
      </c>
      <c r="K408" t="s">
        <v>85</v>
      </c>
      <c r="L408" t="s">
        <v>86</v>
      </c>
      <c r="M408" t="s">
        <v>87</v>
      </c>
      <c r="N408">
        <v>1</v>
      </c>
      <c r="O408" s="1">
        <v>44538.486145833333</v>
      </c>
      <c r="P408" s="1">
        <v>44538.49428240741</v>
      </c>
      <c r="Q408">
        <v>256</v>
      </c>
      <c r="R408">
        <v>447</v>
      </c>
      <c r="S408" t="b">
        <v>0</v>
      </c>
      <c r="T408" t="s">
        <v>88</v>
      </c>
      <c r="U408" t="b">
        <v>0</v>
      </c>
      <c r="V408" t="s">
        <v>155</v>
      </c>
      <c r="W408" s="1">
        <v>44538.49428240741</v>
      </c>
      <c r="X408">
        <v>112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32</v>
      </c>
      <c r="AE408">
        <v>27</v>
      </c>
      <c r="AF408">
        <v>0</v>
      </c>
      <c r="AG408">
        <v>4</v>
      </c>
      <c r="AH408" t="s">
        <v>88</v>
      </c>
      <c r="AI408" t="s">
        <v>88</v>
      </c>
      <c r="AJ408" t="s">
        <v>88</v>
      </c>
      <c r="AK408" t="s">
        <v>88</v>
      </c>
      <c r="AL408" t="s">
        <v>88</v>
      </c>
      <c r="AM408" t="s">
        <v>88</v>
      </c>
      <c r="AN408" t="s">
        <v>88</v>
      </c>
      <c r="AO408" t="s">
        <v>88</v>
      </c>
      <c r="AP408" t="s">
        <v>88</v>
      </c>
      <c r="AQ408" t="s">
        <v>88</v>
      </c>
      <c r="AR408" t="s">
        <v>88</v>
      </c>
      <c r="AS408" t="s">
        <v>88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>
      <c r="A409" t="s">
        <v>997</v>
      </c>
      <c r="B409" t="s">
        <v>80</v>
      </c>
      <c r="C409" t="s">
        <v>991</v>
      </c>
      <c r="D409" t="s">
        <v>82</v>
      </c>
      <c r="E409" s="2" t="str">
        <f>HYPERLINK("capsilon://?command=openfolder&amp;siteaddress=FAM.docvelocity-na8.net&amp;folderid=FXA7A59F23-6553-2434-7B06-A2D52E5B17BC","FX21124939")</f>
        <v>FX21124939</v>
      </c>
      <c r="F409" t="s">
        <v>19</v>
      </c>
      <c r="G409" t="s">
        <v>19</v>
      </c>
      <c r="H409" t="s">
        <v>83</v>
      </c>
      <c r="I409" t="s">
        <v>998</v>
      </c>
      <c r="J409">
        <v>28</v>
      </c>
      <c r="K409" t="s">
        <v>85</v>
      </c>
      <c r="L409" t="s">
        <v>86</v>
      </c>
      <c r="M409" t="s">
        <v>87</v>
      </c>
      <c r="N409">
        <v>2</v>
      </c>
      <c r="O409" s="1">
        <v>44538.486793981479</v>
      </c>
      <c r="P409" s="1">
        <v>44538.582245370373</v>
      </c>
      <c r="Q409">
        <v>5767</v>
      </c>
      <c r="R409">
        <v>2480</v>
      </c>
      <c r="S409" t="b">
        <v>0</v>
      </c>
      <c r="T409" t="s">
        <v>88</v>
      </c>
      <c r="U409" t="b">
        <v>0</v>
      </c>
      <c r="V409" t="s">
        <v>904</v>
      </c>
      <c r="W409" s="1">
        <v>44538.547500000001</v>
      </c>
      <c r="X409">
        <v>1592</v>
      </c>
      <c r="Y409">
        <v>21</v>
      </c>
      <c r="Z409">
        <v>0</v>
      </c>
      <c r="AA409">
        <v>21</v>
      </c>
      <c r="AB409">
        <v>0</v>
      </c>
      <c r="AC409">
        <v>14</v>
      </c>
      <c r="AD409">
        <v>7</v>
      </c>
      <c r="AE409">
        <v>0</v>
      </c>
      <c r="AF409">
        <v>0</v>
      </c>
      <c r="AG409">
        <v>0</v>
      </c>
      <c r="AH409" t="s">
        <v>163</v>
      </c>
      <c r="AI409" s="1">
        <v>44538.582245370373</v>
      </c>
      <c r="AJ409">
        <v>263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7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>
      <c r="A410" t="s">
        <v>999</v>
      </c>
      <c r="B410" t="s">
        <v>80</v>
      </c>
      <c r="C410" t="s">
        <v>991</v>
      </c>
      <c r="D410" t="s">
        <v>82</v>
      </c>
      <c r="E410" s="2" t="str">
        <f>HYPERLINK("capsilon://?command=openfolder&amp;siteaddress=FAM.docvelocity-na8.net&amp;folderid=FXA7A59F23-6553-2434-7B06-A2D52E5B17BC","FX21124939")</f>
        <v>FX21124939</v>
      </c>
      <c r="F410" t="s">
        <v>19</v>
      </c>
      <c r="G410" t="s">
        <v>19</v>
      </c>
      <c r="H410" t="s">
        <v>83</v>
      </c>
      <c r="I410" t="s">
        <v>1000</v>
      </c>
      <c r="J410">
        <v>28</v>
      </c>
      <c r="K410" t="s">
        <v>85</v>
      </c>
      <c r="L410" t="s">
        <v>86</v>
      </c>
      <c r="M410" t="s">
        <v>87</v>
      </c>
      <c r="N410">
        <v>2</v>
      </c>
      <c r="O410" s="1">
        <v>44538.487291666665</v>
      </c>
      <c r="P410" s="1">
        <v>44538.495069444441</v>
      </c>
      <c r="Q410">
        <v>58</v>
      </c>
      <c r="R410">
        <v>614</v>
      </c>
      <c r="S410" t="b">
        <v>0</v>
      </c>
      <c r="T410" t="s">
        <v>88</v>
      </c>
      <c r="U410" t="b">
        <v>0</v>
      </c>
      <c r="V410" t="s">
        <v>151</v>
      </c>
      <c r="W410" s="1">
        <v>44538.489687499998</v>
      </c>
      <c r="X410">
        <v>197</v>
      </c>
      <c r="Y410">
        <v>21</v>
      </c>
      <c r="Z410">
        <v>0</v>
      </c>
      <c r="AA410">
        <v>21</v>
      </c>
      <c r="AB410">
        <v>0</v>
      </c>
      <c r="AC410">
        <v>9</v>
      </c>
      <c r="AD410">
        <v>7</v>
      </c>
      <c r="AE410">
        <v>0</v>
      </c>
      <c r="AF410">
        <v>0</v>
      </c>
      <c r="AG410">
        <v>0</v>
      </c>
      <c r="AH410" t="s">
        <v>104</v>
      </c>
      <c r="AI410" s="1">
        <v>44538.495069444441</v>
      </c>
      <c r="AJ410">
        <v>417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7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>
      <c r="A411" t="s">
        <v>1001</v>
      </c>
      <c r="B411" t="s">
        <v>80</v>
      </c>
      <c r="C411" t="s">
        <v>986</v>
      </c>
      <c r="D411" t="s">
        <v>82</v>
      </c>
      <c r="E411" s="2" t="str">
        <f>HYPERLINK("capsilon://?command=openfolder&amp;siteaddress=FAM.docvelocity-na8.net&amp;folderid=FX2EEBCE88-C2E7-3391-8499-A30BAD8A07D8","FX21124625")</f>
        <v>FX21124625</v>
      </c>
      <c r="F411" t="s">
        <v>19</v>
      </c>
      <c r="G411" t="s">
        <v>19</v>
      </c>
      <c r="H411" t="s">
        <v>83</v>
      </c>
      <c r="I411" t="s">
        <v>987</v>
      </c>
      <c r="J411">
        <v>312</v>
      </c>
      <c r="K411" t="s">
        <v>85</v>
      </c>
      <c r="L411" t="s">
        <v>86</v>
      </c>
      <c r="M411" t="s">
        <v>87</v>
      </c>
      <c r="N411">
        <v>2</v>
      </c>
      <c r="O411" s="1">
        <v>44538.491759259261</v>
      </c>
      <c r="P411" s="1">
        <v>44538.635081018518</v>
      </c>
      <c r="Q411">
        <v>2439</v>
      </c>
      <c r="R411">
        <v>9944</v>
      </c>
      <c r="S411" t="b">
        <v>0</v>
      </c>
      <c r="T411" t="s">
        <v>88</v>
      </c>
      <c r="U411" t="b">
        <v>1</v>
      </c>
      <c r="V411" t="s">
        <v>222</v>
      </c>
      <c r="W411" s="1">
        <v>44538.590567129628</v>
      </c>
      <c r="X411">
        <v>6141</v>
      </c>
      <c r="Y411">
        <v>599</v>
      </c>
      <c r="Z411">
        <v>0</v>
      </c>
      <c r="AA411">
        <v>599</v>
      </c>
      <c r="AB411">
        <v>27</v>
      </c>
      <c r="AC411">
        <v>487</v>
      </c>
      <c r="AD411">
        <v>-287</v>
      </c>
      <c r="AE411">
        <v>0</v>
      </c>
      <c r="AF411">
        <v>0</v>
      </c>
      <c r="AG411">
        <v>0</v>
      </c>
      <c r="AH411" t="s">
        <v>167</v>
      </c>
      <c r="AI411" s="1">
        <v>44538.635081018518</v>
      </c>
      <c r="AJ411">
        <v>3490</v>
      </c>
      <c r="AK411">
        <v>2</v>
      </c>
      <c r="AL411">
        <v>0</v>
      </c>
      <c r="AM411">
        <v>2</v>
      </c>
      <c r="AN411">
        <v>27</v>
      </c>
      <c r="AO411">
        <v>2</v>
      </c>
      <c r="AP411">
        <v>-289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>
      <c r="A412" t="s">
        <v>1002</v>
      </c>
      <c r="B412" t="s">
        <v>80</v>
      </c>
      <c r="C412" t="s">
        <v>991</v>
      </c>
      <c r="D412" t="s">
        <v>82</v>
      </c>
      <c r="E412" s="2" t="str">
        <f>HYPERLINK("capsilon://?command=openfolder&amp;siteaddress=FAM.docvelocity-na8.net&amp;folderid=FXA7A59F23-6553-2434-7B06-A2D52E5B17BC","FX21124939")</f>
        <v>FX21124939</v>
      </c>
      <c r="F412" t="s">
        <v>19</v>
      </c>
      <c r="G412" t="s">
        <v>19</v>
      </c>
      <c r="H412" t="s">
        <v>83</v>
      </c>
      <c r="I412" t="s">
        <v>992</v>
      </c>
      <c r="J412">
        <v>143</v>
      </c>
      <c r="K412" t="s">
        <v>85</v>
      </c>
      <c r="L412" t="s">
        <v>86</v>
      </c>
      <c r="M412" t="s">
        <v>87</v>
      </c>
      <c r="N412">
        <v>2</v>
      </c>
      <c r="O412" s="1">
        <v>44538.493796296294</v>
      </c>
      <c r="P412" s="1">
        <v>44538.537175925929</v>
      </c>
      <c r="Q412">
        <v>2347</v>
      </c>
      <c r="R412">
        <v>1401</v>
      </c>
      <c r="S412" t="b">
        <v>0</v>
      </c>
      <c r="T412" t="s">
        <v>88</v>
      </c>
      <c r="U412" t="b">
        <v>1</v>
      </c>
      <c r="V412" t="s">
        <v>89</v>
      </c>
      <c r="W412" s="1">
        <v>44538.531678240739</v>
      </c>
      <c r="X412">
        <v>1012</v>
      </c>
      <c r="Y412">
        <v>138</v>
      </c>
      <c r="Z412">
        <v>0</v>
      </c>
      <c r="AA412">
        <v>138</v>
      </c>
      <c r="AB412">
        <v>0</v>
      </c>
      <c r="AC412">
        <v>63</v>
      </c>
      <c r="AD412">
        <v>5</v>
      </c>
      <c r="AE412">
        <v>0</v>
      </c>
      <c r="AF412">
        <v>0</v>
      </c>
      <c r="AG412">
        <v>0</v>
      </c>
      <c r="AH412" t="s">
        <v>163</v>
      </c>
      <c r="AI412" s="1">
        <v>44538.537175925929</v>
      </c>
      <c r="AJ412">
        <v>364</v>
      </c>
      <c r="AK412">
        <v>3</v>
      </c>
      <c r="AL412">
        <v>0</v>
      </c>
      <c r="AM412">
        <v>3</v>
      </c>
      <c r="AN412">
        <v>0</v>
      </c>
      <c r="AO412">
        <v>3</v>
      </c>
      <c r="AP412">
        <v>2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>
      <c r="A413" t="s">
        <v>1003</v>
      </c>
      <c r="B413" t="s">
        <v>80</v>
      </c>
      <c r="C413" t="s">
        <v>991</v>
      </c>
      <c r="D413" t="s">
        <v>82</v>
      </c>
      <c r="E413" s="2" t="str">
        <f>HYPERLINK("capsilon://?command=openfolder&amp;siteaddress=FAM.docvelocity-na8.net&amp;folderid=FXA7A59F23-6553-2434-7B06-A2D52E5B17BC","FX21124939")</f>
        <v>FX21124939</v>
      </c>
      <c r="F413" t="s">
        <v>19</v>
      </c>
      <c r="G413" t="s">
        <v>19</v>
      </c>
      <c r="H413" t="s">
        <v>83</v>
      </c>
      <c r="I413" t="s">
        <v>996</v>
      </c>
      <c r="J413">
        <v>128</v>
      </c>
      <c r="K413" t="s">
        <v>85</v>
      </c>
      <c r="L413" t="s">
        <v>86</v>
      </c>
      <c r="M413" t="s">
        <v>87</v>
      </c>
      <c r="N413">
        <v>2</v>
      </c>
      <c r="O413" s="1">
        <v>44538.495532407411</v>
      </c>
      <c r="P413" s="1">
        <v>44538.594675925924</v>
      </c>
      <c r="Q413">
        <v>3607</v>
      </c>
      <c r="R413">
        <v>4959</v>
      </c>
      <c r="S413" t="b">
        <v>0</v>
      </c>
      <c r="T413" t="s">
        <v>88</v>
      </c>
      <c r="U413" t="b">
        <v>1</v>
      </c>
      <c r="V413" t="s">
        <v>244</v>
      </c>
      <c r="W413" s="1">
        <v>44538.57304398148</v>
      </c>
      <c r="X413">
        <v>3186</v>
      </c>
      <c r="Y413">
        <v>318</v>
      </c>
      <c r="Z413">
        <v>0</v>
      </c>
      <c r="AA413">
        <v>318</v>
      </c>
      <c r="AB413">
        <v>0</v>
      </c>
      <c r="AC413">
        <v>226</v>
      </c>
      <c r="AD413">
        <v>-190</v>
      </c>
      <c r="AE413">
        <v>0</v>
      </c>
      <c r="AF413">
        <v>0</v>
      </c>
      <c r="AG413">
        <v>0</v>
      </c>
      <c r="AH413" t="s">
        <v>167</v>
      </c>
      <c r="AI413" s="1">
        <v>44538.594675925924</v>
      </c>
      <c r="AJ413">
        <v>1660</v>
      </c>
      <c r="AK413">
        <v>28</v>
      </c>
      <c r="AL413">
        <v>0</v>
      </c>
      <c r="AM413">
        <v>28</v>
      </c>
      <c r="AN413">
        <v>0</v>
      </c>
      <c r="AO413">
        <v>28</v>
      </c>
      <c r="AP413">
        <v>-218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>
      <c r="A414" t="s">
        <v>1004</v>
      </c>
      <c r="B414" t="s">
        <v>80</v>
      </c>
      <c r="C414" t="s">
        <v>1005</v>
      </c>
      <c r="D414" t="s">
        <v>82</v>
      </c>
      <c r="E414" s="2" t="str">
        <f>HYPERLINK("capsilon://?command=openfolder&amp;siteaddress=FAM.docvelocity-na8.net&amp;folderid=FXF4C1F10C-7736-EB87-0CAF-555DDCC6F832","FX21125304")</f>
        <v>FX21125304</v>
      </c>
      <c r="F414" t="s">
        <v>19</v>
      </c>
      <c r="G414" t="s">
        <v>19</v>
      </c>
      <c r="H414" t="s">
        <v>83</v>
      </c>
      <c r="I414" t="s">
        <v>1006</v>
      </c>
      <c r="J414">
        <v>60</v>
      </c>
      <c r="K414" t="s">
        <v>85</v>
      </c>
      <c r="L414" t="s">
        <v>86</v>
      </c>
      <c r="M414" t="s">
        <v>87</v>
      </c>
      <c r="N414">
        <v>2</v>
      </c>
      <c r="O414" s="1">
        <v>44538.525046296294</v>
      </c>
      <c r="P414" s="1">
        <v>44538.584236111114</v>
      </c>
      <c r="Q414">
        <v>2545</v>
      </c>
      <c r="R414">
        <v>2569</v>
      </c>
      <c r="S414" t="b">
        <v>0</v>
      </c>
      <c r="T414" t="s">
        <v>88</v>
      </c>
      <c r="U414" t="b">
        <v>0</v>
      </c>
      <c r="V414" t="s">
        <v>904</v>
      </c>
      <c r="W414" s="1">
        <v>44538.571111111109</v>
      </c>
      <c r="X414">
        <v>2039</v>
      </c>
      <c r="Y414">
        <v>21</v>
      </c>
      <c r="Z414">
        <v>0</v>
      </c>
      <c r="AA414">
        <v>21</v>
      </c>
      <c r="AB414">
        <v>27</v>
      </c>
      <c r="AC414">
        <v>7</v>
      </c>
      <c r="AD414">
        <v>39</v>
      </c>
      <c r="AE414">
        <v>0</v>
      </c>
      <c r="AF414">
        <v>0</v>
      </c>
      <c r="AG414">
        <v>0</v>
      </c>
      <c r="AH414" t="s">
        <v>163</v>
      </c>
      <c r="AI414" s="1">
        <v>44538.584236111114</v>
      </c>
      <c r="AJ414">
        <v>171</v>
      </c>
      <c r="AK414">
        <v>1</v>
      </c>
      <c r="AL414">
        <v>0</v>
      </c>
      <c r="AM414">
        <v>1</v>
      </c>
      <c r="AN414">
        <v>27</v>
      </c>
      <c r="AO414">
        <v>1</v>
      </c>
      <c r="AP414">
        <v>38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>
      <c r="A415" t="s">
        <v>1007</v>
      </c>
      <c r="B415" t="s">
        <v>80</v>
      </c>
      <c r="C415" t="s">
        <v>945</v>
      </c>
      <c r="D415" t="s">
        <v>82</v>
      </c>
      <c r="E415" s="2" t="str">
        <f>HYPERLINK("capsilon://?command=openfolder&amp;siteaddress=FAM.docvelocity-na8.net&amp;folderid=FX3E43AD63-EACE-F82F-179B-2EAA924386CF","FX21123881")</f>
        <v>FX21123881</v>
      </c>
      <c r="F415" t="s">
        <v>19</v>
      </c>
      <c r="G415" t="s">
        <v>19</v>
      </c>
      <c r="H415" t="s">
        <v>83</v>
      </c>
      <c r="I415" t="s">
        <v>1008</v>
      </c>
      <c r="J415">
        <v>32</v>
      </c>
      <c r="K415" t="s">
        <v>85</v>
      </c>
      <c r="L415" t="s">
        <v>86</v>
      </c>
      <c r="M415" t="s">
        <v>87</v>
      </c>
      <c r="N415">
        <v>2</v>
      </c>
      <c r="O415" s="1">
        <v>44538.526053240741</v>
      </c>
      <c r="P415" s="1">
        <v>44538.589189814818</v>
      </c>
      <c r="Q415">
        <v>2817</v>
      </c>
      <c r="R415">
        <v>2638</v>
      </c>
      <c r="S415" t="b">
        <v>0</v>
      </c>
      <c r="T415" t="s">
        <v>88</v>
      </c>
      <c r="U415" t="b">
        <v>0</v>
      </c>
      <c r="V415" t="s">
        <v>89</v>
      </c>
      <c r="W415" s="1">
        <v>44538.569861111115</v>
      </c>
      <c r="X415">
        <v>2187</v>
      </c>
      <c r="Y415">
        <v>61</v>
      </c>
      <c r="Z415">
        <v>0</v>
      </c>
      <c r="AA415">
        <v>61</v>
      </c>
      <c r="AB415">
        <v>0</v>
      </c>
      <c r="AC415">
        <v>47</v>
      </c>
      <c r="AD415">
        <v>-29</v>
      </c>
      <c r="AE415">
        <v>0</v>
      </c>
      <c r="AF415">
        <v>0</v>
      </c>
      <c r="AG415">
        <v>0</v>
      </c>
      <c r="AH415" t="s">
        <v>163</v>
      </c>
      <c r="AI415" s="1">
        <v>44538.589189814818</v>
      </c>
      <c r="AJ415">
        <v>427</v>
      </c>
      <c r="AK415">
        <v>3</v>
      </c>
      <c r="AL415">
        <v>0</v>
      </c>
      <c r="AM415">
        <v>3</v>
      </c>
      <c r="AN415">
        <v>3</v>
      </c>
      <c r="AO415">
        <v>3</v>
      </c>
      <c r="AP415">
        <v>-32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>
      <c r="A416" t="s">
        <v>1009</v>
      </c>
      <c r="B416" t="s">
        <v>80</v>
      </c>
      <c r="C416" t="s">
        <v>945</v>
      </c>
      <c r="D416" t="s">
        <v>82</v>
      </c>
      <c r="E416" s="2" t="str">
        <f>HYPERLINK("capsilon://?command=openfolder&amp;siteaddress=FAM.docvelocity-na8.net&amp;folderid=FX3E43AD63-EACE-F82F-179B-2EAA924386CF","FX21123881")</f>
        <v>FX21123881</v>
      </c>
      <c r="F416" t="s">
        <v>19</v>
      </c>
      <c r="G416" t="s">
        <v>19</v>
      </c>
      <c r="H416" t="s">
        <v>83</v>
      </c>
      <c r="I416" t="s">
        <v>1010</v>
      </c>
      <c r="J416">
        <v>32</v>
      </c>
      <c r="K416" t="s">
        <v>85</v>
      </c>
      <c r="L416" t="s">
        <v>86</v>
      </c>
      <c r="M416" t="s">
        <v>87</v>
      </c>
      <c r="N416">
        <v>2</v>
      </c>
      <c r="O416" s="1">
        <v>44538.527094907404</v>
      </c>
      <c r="P416" s="1">
        <v>44538.615497685183</v>
      </c>
      <c r="Q416">
        <v>5313</v>
      </c>
      <c r="R416">
        <v>2325</v>
      </c>
      <c r="S416" t="b">
        <v>0</v>
      </c>
      <c r="T416" t="s">
        <v>88</v>
      </c>
      <c r="U416" t="b">
        <v>0</v>
      </c>
      <c r="V416" t="s">
        <v>337</v>
      </c>
      <c r="W416" s="1">
        <v>44538.554942129631</v>
      </c>
      <c r="X416">
        <v>438</v>
      </c>
      <c r="Y416">
        <v>63</v>
      </c>
      <c r="Z416">
        <v>0</v>
      </c>
      <c r="AA416">
        <v>63</v>
      </c>
      <c r="AB416">
        <v>0</v>
      </c>
      <c r="AC416">
        <v>48</v>
      </c>
      <c r="AD416">
        <v>-31</v>
      </c>
      <c r="AE416">
        <v>0</v>
      </c>
      <c r="AF416">
        <v>0</v>
      </c>
      <c r="AG416">
        <v>0</v>
      </c>
      <c r="AH416" t="s">
        <v>163</v>
      </c>
      <c r="AI416" s="1">
        <v>44538.615497685183</v>
      </c>
      <c r="AJ416">
        <v>692</v>
      </c>
      <c r="AK416">
        <v>10</v>
      </c>
      <c r="AL416">
        <v>0</v>
      </c>
      <c r="AM416">
        <v>10</v>
      </c>
      <c r="AN416">
        <v>0</v>
      </c>
      <c r="AO416">
        <v>9</v>
      </c>
      <c r="AP416">
        <v>-41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>
      <c r="A417" t="s">
        <v>1011</v>
      </c>
      <c r="B417" t="s">
        <v>80</v>
      </c>
      <c r="C417" t="s">
        <v>1012</v>
      </c>
      <c r="D417" t="s">
        <v>82</v>
      </c>
      <c r="E417" s="2" t="str">
        <f>HYPERLINK("capsilon://?command=openfolder&amp;siteaddress=FAM.docvelocity-na8.net&amp;folderid=FXFA2A842D-94A7-4A30-354C-1982C46C439E","FX21125275")</f>
        <v>FX21125275</v>
      </c>
      <c r="F417" t="s">
        <v>19</v>
      </c>
      <c r="G417" t="s">
        <v>19</v>
      </c>
      <c r="H417" t="s">
        <v>83</v>
      </c>
      <c r="I417" t="s">
        <v>1013</v>
      </c>
      <c r="J417">
        <v>259</v>
      </c>
      <c r="K417" t="s">
        <v>85</v>
      </c>
      <c r="L417" t="s">
        <v>86</v>
      </c>
      <c r="M417" t="s">
        <v>87</v>
      </c>
      <c r="N417">
        <v>1</v>
      </c>
      <c r="O417" s="1">
        <v>44538.535138888888</v>
      </c>
      <c r="P417" s="1">
        <v>44538.586342592593</v>
      </c>
      <c r="Q417">
        <v>3041</v>
      </c>
      <c r="R417">
        <v>1383</v>
      </c>
      <c r="S417" t="b">
        <v>0</v>
      </c>
      <c r="T417" t="s">
        <v>88</v>
      </c>
      <c r="U417" t="b">
        <v>0</v>
      </c>
      <c r="V417" t="s">
        <v>155</v>
      </c>
      <c r="W417" s="1">
        <v>44538.586342592593</v>
      </c>
      <c r="X417">
        <v>1340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259</v>
      </c>
      <c r="AE417">
        <v>235</v>
      </c>
      <c r="AF417">
        <v>0</v>
      </c>
      <c r="AG417">
        <v>8</v>
      </c>
      <c r="AH417" t="s">
        <v>88</v>
      </c>
      <c r="AI417" t="s">
        <v>88</v>
      </c>
      <c r="AJ417" t="s">
        <v>88</v>
      </c>
      <c r="AK417" t="s">
        <v>88</v>
      </c>
      <c r="AL417" t="s">
        <v>88</v>
      </c>
      <c r="AM417" t="s">
        <v>88</v>
      </c>
      <c r="AN417" t="s">
        <v>88</v>
      </c>
      <c r="AO417" t="s">
        <v>88</v>
      </c>
      <c r="AP417" t="s">
        <v>88</v>
      </c>
      <c r="AQ417" t="s">
        <v>88</v>
      </c>
      <c r="AR417" t="s">
        <v>88</v>
      </c>
      <c r="AS417" t="s">
        <v>88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>
      <c r="A418" t="s">
        <v>1014</v>
      </c>
      <c r="B418" t="s">
        <v>80</v>
      </c>
      <c r="C418" t="s">
        <v>1015</v>
      </c>
      <c r="D418" t="s">
        <v>82</v>
      </c>
      <c r="E418" s="2" t="str">
        <f>HYPERLINK("capsilon://?command=openfolder&amp;siteaddress=FAM.docvelocity-na8.net&amp;folderid=FX00BE047E-C7E9-57F5-D1FE-DAB90FA86264","FX21125435")</f>
        <v>FX21125435</v>
      </c>
      <c r="F418" t="s">
        <v>19</v>
      </c>
      <c r="G418" t="s">
        <v>19</v>
      </c>
      <c r="H418" t="s">
        <v>83</v>
      </c>
      <c r="I418" t="s">
        <v>1016</v>
      </c>
      <c r="J418">
        <v>28</v>
      </c>
      <c r="K418" t="s">
        <v>85</v>
      </c>
      <c r="L418" t="s">
        <v>86</v>
      </c>
      <c r="M418" t="s">
        <v>87</v>
      </c>
      <c r="N418">
        <v>2</v>
      </c>
      <c r="O418" s="1">
        <v>44538.536006944443</v>
      </c>
      <c r="P418" s="1">
        <v>44538.61178240741</v>
      </c>
      <c r="Q418">
        <v>5374</v>
      </c>
      <c r="R418">
        <v>1173</v>
      </c>
      <c r="S418" t="b">
        <v>0</v>
      </c>
      <c r="T418" t="s">
        <v>88</v>
      </c>
      <c r="U418" t="b">
        <v>0</v>
      </c>
      <c r="V418" t="s">
        <v>337</v>
      </c>
      <c r="W418" s="1">
        <v>44538.556655092594</v>
      </c>
      <c r="X418">
        <v>127</v>
      </c>
      <c r="Y418">
        <v>21</v>
      </c>
      <c r="Z418">
        <v>0</v>
      </c>
      <c r="AA418">
        <v>21</v>
      </c>
      <c r="AB418">
        <v>0</v>
      </c>
      <c r="AC418">
        <v>2</v>
      </c>
      <c r="AD418">
        <v>7</v>
      </c>
      <c r="AE418">
        <v>0</v>
      </c>
      <c r="AF418">
        <v>0</v>
      </c>
      <c r="AG418">
        <v>0</v>
      </c>
      <c r="AH418" t="s">
        <v>104</v>
      </c>
      <c r="AI418" s="1">
        <v>44538.61178240741</v>
      </c>
      <c r="AJ418">
        <v>1030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7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>
      <c r="A419" t="s">
        <v>1017</v>
      </c>
      <c r="B419" t="s">
        <v>80</v>
      </c>
      <c r="C419" t="s">
        <v>1015</v>
      </c>
      <c r="D419" t="s">
        <v>82</v>
      </c>
      <c r="E419" s="2" t="str">
        <f>HYPERLINK("capsilon://?command=openfolder&amp;siteaddress=FAM.docvelocity-na8.net&amp;folderid=FX00BE047E-C7E9-57F5-D1FE-DAB90FA86264","FX21125435")</f>
        <v>FX21125435</v>
      </c>
      <c r="F419" t="s">
        <v>19</v>
      </c>
      <c r="G419" t="s">
        <v>19</v>
      </c>
      <c r="H419" t="s">
        <v>83</v>
      </c>
      <c r="I419" t="s">
        <v>1018</v>
      </c>
      <c r="J419">
        <v>28</v>
      </c>
      <c r="K419" t="s">
        <v>85</v>
      </c>
      <c r="L419" t="s">
        <v>86</v>
      </c>
      <c r="M419" t="s">
        <v>87</v>
      </c>
      <c r="N419">
        <v>2</v>
      </c>
      <c r="O419" s="1">
        <v>44538.536631944444</v>
      </c>
      <c r="P419" s="1">
        <v>44538.618425925924</v>
      </c>
      <c r="Q419">
        <v>6332</v>
      </c>
      <c r="R419">
        <v>735</v>
      </c>
      <c r="S419" t="b">
        <v>0</v>
      </c>
      <c r="T419" t="s">
        <v>88</v>
      </c>
      <c r="U419" t="b">
        <v>0</v>
      </c>
      <c r="V419" t="s">
        <v>337</v>
      </c>
      <c r="W419" s="1">
        <v>44538.558530092596</v>
      </c>
      <c r="X419">
        <v>161</v>
      </c>
      <c r="Y419">
        <v>21</v>
      </c>
      <c r="Z419">
        <v>0</v>
      </c>
      <c r="AA419">
        <v>21</v>
      </c>
      <c r="AB419">
        <v>0</v>
      </c>
      <c r="AC419">
        <v>3</v>
      </c>
      <c r="AD419">
        <v>7</v>
      </c>
      <c r="AE419">
        <v>0</v>
      </c>
      <c r="AF419">
        <v>0</v>
      </c>
      <c r="AG419">
        <v>0</v>
      </c>
      <c r="AH419" t="s">
        <v>104</v>
      </c>
      <c r="AI419" s="1">
        <v>44538.618425925924</v>
      </c>
      <c r="AJ419">
        <v>574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7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>
      <c r="A420" t="s">
        <v>1019</v>
      </c>
      <c r="B420" t="s">
        <v>80</v>
      </c>
      <c r="C420" t="s">
        <v>1015</v>
      </c>
      <c r="D420" t="s">
        <v>82</v>
      </c>
      <c r="E420" s="2" t="str">
        <f>HYPERLINK("capsilon://?command=openfolder&amp;siteaddress=FAM.docvelocity-na8.net&amp;folderid=FX00BE047E-C7E9-57F5-D1FE-DAB90FA86264","FX21125435")</f>
        <v>FX21125435</v>
      </c>
      <c r="F420" t="s">
        <v>19</v>
      </c>
      <c r="G420" t="s">
        <v>19</v>
      </c>
      <c r="H420" t="s">
        <v>83</v>
      </c>
      <c r="I420" t="s">
        <v>1020</v>
      </c>
      <c r="J420">
        <v>86</v>
      </c>
      <c r="K420" t="s">
        <v>85</v>
      </c>
      <c r="L420" t="s">
        <v>86</v>
      </c>
      <c r="M420" t="s">
        <v>87</v>
      </c>
      <c r="N420">
        <v>2</v>
      </c>
      <c r="O420" s="1">
        <v>44538.538032407407</v>
      </c>
      <c r="P420" s="1">
        <v>44538.617152777777</v>
      </c>
      <c r="Q420">
        <v>6400</v>
      </c>
      <c r="R420">
        <v>436</v>
      </c>
      <c r="S420" t="b">
        <v>0</v>
      </c>
      <c r="T420" t="s">
        <v>88</v>
      </c>
      <c r="U420" t="b">
        <v>0</v>
      </c>
      <c r="V420" t="s">
        <v>162</v>
      </c>
      <c r="W420" s="1">
        <v>44538.56144675926</v>
      </c>
      <c r="X420">
        <v>294</v>
      </c>
      <c r="Y420">
        <v>54</v>
      </c>
      <c r="Z420">
        <v>0</v>
      </c>
      <c r="AA420">
        <v>54</v>
      </c>
      <c r="AB420">
        <v>0</v>
      </c>
      <c r="AC420">
        <v>15</v>
      </c>
      <c r="AD420">
        <v>32</v>
      </c>
      <c r="AE420">
        <v>0</v>
      </c>
      <c r="AF420">
        <v>0</v>
      </c>
      <c r="AG420">
        <v>0</v>
      </c>
      <c r="AH420" t="s">
        <v>163</v>
      </c>
      <c r="AI420" s="1">
        <v>44538.617152777777</v>
      </c>
      <c r="AJ420">
        <v>142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32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>
      <c r="A421" t="s">
        <v>1021</v>
      </c>
      <c r="B421" t="s">
        <v>80</v>
      </c>
      <c r="C421" t="s">
        <v>1022</v>
      </c>
      <c r="D421" t="s">
        <v>82</v>
      </c>
      <c r="E421" s="2" t="str">
        <f>HYPERLINK("capsilon://?command=openfolder&amp;siteaddress=FAM.docvelocity-na8.net&amp;folderid=FXE2072B4F-AE48-0B2E-DA33-6B12D452925B","FX21111164")</f>
        <v>FX21111164</v>
      </c>
      <c r="F421" t="s">
        <v>19</v>
      </c>
      <c r="G421" t="s">
        <v>19</v>
      </c>
      <c r="H421" t="s">
        <v>83</v>
      </c>
      <c r="I421" t="s">
        <v>1023</v>
      </c>
      <c r="J421">
        <v>28</v>
      </c>
      <c r="K421" t="s">
        <v>85</v>
      </c>
      <c r="L421" t="s">
        <v>86</v>
      </c>
      <c r="M421" t="s">
        <v>87</v>
      </c>
      <c r="N421">
        <v>2</v>
      </c>
      <c r="O421" s="1">
        <v>44538.538541666669</v>
      </c>
      <c r="P421" s="1">
        <v>44538.632731481484</v>
      </c>
      <c r="Q421">
        <v>6563</v>
      </c>
      <c r="R421">
        <v>1575</v>
      </c>
      <c r="S421" t="b">
        <v>0</v>
      </c>
      <c r="T421" t="s">
        <v>88</v>
      </c>
      <c r="U421" t="b">
        <v>0</v>
      </c>
      <c r="V421" t="s">
        <v>162</v>
      </c>
      <c r="W421" s="1">
        <v>44538.567430555559</v>
      </c>
      <c r="X421">
        <v>507</v>
      </c>
      <c r="Y421">
        <v>21</v>
      </c>
      <c r="Z421">
        <v>0</v>
      </c>
      <c r="AA421">
        <v>21</v>
      </c>
      <c r="AB421">
        <v>0</v>
      </c>
      <c r="AC421">
        <v>4</v>
      </c>
      <c r="AD421">
        <v>7</v>
      </c>
      <c r="AE421">
        <v>0</v>
      </c>
      <c r="AF421">
        <v>0</v>
      </c>
      <c r="AG421">
        <v>0</v>
      </c>
      <c r="AH421" t="s">
        <v>100</v>
      </c>
      <c r="AI421" s="1">
        <v>44538.632731481484</v>
      </c>
      <c r="AJ421">
        <v>525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>
      <c r="A422" t="s">
        <v>1024</v>
      </c>
      <c r="B422" t="s">
        <v>80</v>
      </c>
      <c r="C422" t="s">
        <v>1025</v>
      </c>
      <c r="D422" t="s">
        <v>82</v>
      </c>
      <c r="E422" s="2" t="str">
        <f>HYPERLINK("capsilon://?command=openfolder&amp;siteaddress=FAM.docvelocity-na8.net&amp;folderid=FX11F8599E-FE0D-4AC9-39A6-40A2C282AAD4","FX21125198")</f>
        <v>FX21125198</v>
      </c>
      <c r="F422" t="s">
        <v>19</v>
      </c>
      <c r="G422" t="s">
        <v>19</v>
      </c>
      <c r="H422" t="s">
        <v>83</v>
      </c>
      <c r="I422" t="s">
        <v>1026</v>
      </c>
      <c r="J422">
        <v>223</v>
      </c>
      <c r="K422" t="s">
        <v>85</v>
      </c>
      <c r="L422" t="s">
        <v>86</v>
      </c>
      <c r="M422" t="s">
        <v>87</v>
      </c>
      <c r="N422">
        <v>1</v>
      </c>
      <c r="O422" s="1">
        <v>44538.545405092591</v>
      </c>
      <c r="P422" s="1">
        <v>44538.590740740743</v>
      </c>
      <c r="Q422">
        <v>2936</v>
      </c>
      <c r="R422">
        <v>981</v>
      </c>
      <c r="S422" t="b">
        <v>0</v>
      </c>
      <c r="T422" t="s">
        <v>88</v>
      </c>
      <c r="U422" t="b">
        <v>0</v>
      </c>
      <c r="V422" t="s">
        <v>155</v>
      </c>
      <c r="W422" s="1">
        <v>44538.590740740743</v>
      </c>
      <c r="X422">
        <v>379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223</v>
      </c>
      <c r="AE422">
        <v>199</v>
      </c>
      <c r="AF422">
        <v>0</v>
      </c>
      <c r="AG422">
        <v>15</v>
      </c>
      <c r="AH422" t="s">
        <v>88</v>
      </c>
      <c r="AI422" t="s">
        <v>88</v>
      </c>
      <c r="AJ422" t="s">
        <v>88</v>
      </c>
      <c r="AK422" t="s">
        <v>88</v>
      </c>
      <c r="AL422" t="s">
        <v>88</v>
      </c>
      <c r="AM422" t="s">
        <v>88</v>
      </c>
      <c r="AN422" t="s">
        <v>88</v>
      </c>
      <c r="AO422" t="s">
        <v>88</v>
      </c>
      <c r="AP422" t="s">
        <v>88</v>
      </c>
      <c r="AQ422" t="s">
        <v>88</v>
      </c>
      <c r="AR422" t="s">
        <v>88</v>
      </c>
      <c r="AS422" t="s">
        <v>88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>
      <c r="A423" t="s">
        <v>1027</v>
      </c>
      <c r="B423" t="s">
        <v>80</v>
      </c>
      <c r="C423" t="s">
        <v>675</v>
      </c>
      <c r="D423" t="s">
        <v>82</v>
      </c>
      <c r="E423" s="2" t="str">
        <f>HYPERLINK("capsilon://?command=openfolder&amp;siteaddress=FAM.docvelocity-na8.net&amp;folderid=FX3A1C5D89-83D1-2D92-1B2A-EF1B2BCDE5CE","FX21124892")</f>
        <v>FX21124892</v>
      </c>
      <c r="F423" t="s">
        <v>19</v>
      </c>
      <c r="G423" t="s">
        <v>19</v>
      </c>
      <c r="H423" t="s">
        <v>83</v>
      </c>
      <c r="I423" t="s">
        <v>1028</v>
      </c>
      <c r="J423">
        <v>28</v>
      </c>
      <c r="K423" t="s">
        <v>85</v>
      </c>
      <c r="L423" t="s">
        <v>86</v>
      </c>
      <c r="M423" t="s">
        <v>87</v>
      </c>
      <c r="N423">
        <v>2</v>
      </c>
      <c r="O423" s="1">
        <v>44538.548055555555</v>
      </c>
      <c r="P423" s="1">
        <v>44538.629166666666</v>
      </c>
      <c r="Q423">
        <v>5776</v>
      </c>
      <c r="R423">
        <v>1232</v>
      </c>
      <c r="S423" t="b">
        <v>0</v>
      </c>
      <c r="T423" t="s">
        <v>88</v>
      </c>
      <c r="U423" t="b">
        <v>0</v>
      </c>
      <c r="V423" t="s">
        <v>337</v>
      </c>
      <c r="W423" s="1">
        <v>44538.562442129631</v>
      </c>
      <c r="X423">
        <v>305</v>
      </c>
      <c r="Y423">
        <v>21</v>
      </c>
      <c r="Z423">
        <v>0</v>
      </c>
      <c r="AA423">
        <v>21</v>
      </c>
      <c r="AB423">
        <v>0</v>
      </c>
      <c r="AC423">
        <v>19</v>
      </c>
      <c r="AD423">
        <v>7</v>
      </c>
      <c r="AE423">
        <v>0</v>
      </c>
      <c r="AF423">
        <v>0</v>
      </c>
      <c r="AG423">
        <v>0</v>
      </c>
      <c r="AH423" t="s">
        <v>104</v>
      </c>
      <c r="AI423" s="1">
        <v>44538.629166666666</v>
      </c>
      <c r="AJ423">
        <v>927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>
      <c r="A424" t="s">
        <v>1029</v>
      </c>
      <c r="B424" t="s">
        <v>80</v>
      </c>
      <c r="C424" t="s">
        <v>1030</v>
      </c>
      <c r="D424" t="s">
        <v>82</v>
      </c>
      <c r="E424" s="2" t="str">
        <f>HYPERLINK("capsilon://?command=openfolder&amp;siteaddress=FAM.docvelocity-na8.net&amp;folderid=FXF63500A3-DAD6-A01D-D87A-132E9FD7B88B","FX21124075")</f>
        <v>FX21124075</v>
      </c>
      <c r="F424" t="s">
        <v>19</v>
      </c>
      <c r="G424" t="s">
        <v>19</v>
      </c>
      <c r="H424" t="s">
        <v>83</v>
      </c>
      <c r="I424" t="s">
        <v>1031</v>
      </c>
      <c r="J424">
        <v>115</v>
      </c>
      <c r="K424" t="s">
        <v>85</v>
      </c>
      <c r="L424" t="s">
        <v>86</v>
      </c>
      <c r="M424" t="s">
        <v>87</v>
      </c>
      <c r="N424">
        <v>1</v>
      </c>
      <c r="O424" s="1">
        <v>44538.553715277776</v>
      </c>
      <c r="P424" s="1">
        <v>44538.592430555553</v>
      </c>
      <c r="Q424">
        <v>2681</v>
      </c>
      <c r="R424">
        <v>664</v>
      </c>
      <c r="S424" t="b">
        <v>0</v>
      </c>
      <c r="T424" t="s">
        <v>88</v>
      </c>
      <c r="U424" t="b">
        <v>0</v>
      </c>
      <c r="V424" t="s">
        <v>155</v>
      </c>
      <c r="W424" s="1">
        <v>44538.592430555553</v>
      </c>
      <c r="X424">
        <v>145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115</v>
      </c>
      <c r="AE424">
        <v>103</v>
      </c>
      <c r="AF424">
        <v>0</v>
      </c>
      <c r="AG424">
        <v>5</v>
      </c>
      <c r="AH424" t="s">
        <v>88</v>
      </c>
      <c r="AI424" t="s">
        <v>88</v>
      </c>
      <c r="AJ424" t="s">
        <v>88</v>
      </c>
      <c r="AK424" t="s">
        <v>88</v>
      </c>
      <c r="AL424" t="s">
        <v>88</v>
      </c>
      <c r="AM424" t="s">
        <v>88</v>
      </c>
      <c r="AN424" t="s">
        <v>88</v>
      </c>
      <c r="AO424" t="s">
        <v>88</v>
      </c>
      <c r="AP424" t="s">
        <v>88</v>
      </c>
      <c r="AQ424" t="s">
        <v>88</v>
      </c>
      <c r="AR424" t="s">
        <v>88</v>
      </c>
      <c r="AS424" t="s">
        <v>88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>
      <c r="A425" t="s">
        <v>1032</v>
      </c>
      <c r="B425" t="s">
        <v>80</v>
      </c>
      <c r="C425" t="s">
        <v>1015</v>
      </c>
      <c r="D425" t="s">
        <v>82</v>
      </c>
      <c r="E425" s="2" t="str">
        <f>HYPERLINK("capsilon://?command=openfolder&amp;siteaddress=FAM.docvelocity-na8.net&amp;folderid=FX00BE047E-C7E9-57F5-D1FE-DAB90FA86264","FX21125435")</f>
        <v>FX21125435</v>
      </c>
      <c r="F425" t="s">
        <v>19</v>
      </c>
      <c r="G425" t="s">
        <v>19</v>
      </c>
      <c r="H425" t="s">
        <v>83</v>
      </c>
      <c r="I425" t="s">
        <v>1033</v>
      </c>
      <c r="J425">
        <v>28</v>
      </c>
      <c r="K425" t="s">
        <v>85</v>
      </c>
      <c r="L425" t="s">
        <v>86</v>
      </c>
      <c r="M425" t="s">
        <v>87</v>
      </c>
      <c r="N425">
        <v>2</v>
      </c>
      <c r="O425" s="1">
        <v>44538.565509259257</v>
      </c>
      <c r="P425" s="1">
        <v>44538.63208333333</v>
      </c>
      <c r="Q425">
        <v>5386</v>
      </c>
      <c r="R425">
        <v>366</v>
      </c>
      <c r="S425" t="b">
        <v>0</v>
      </c>
      <c r="T425" t="s">
        <v>88</v>
      </c>
      <c r="U425" t="b">
        <v>0</v>
      </c>
      <c r="V425" t="s">
        <v>151</v>
      </c>
      <c r="W425" s="1">
        <v>44538.566932870373</v>
      </c>
      <c r="X425">
        <v>115</v>
      </c>
      <c r="Y425">
        <v>21</v>
      </c>
      <c r="Z425">
        <v>0</v>
      </c>
      <c r="AA425">
        <v>21</v>
      </c>
      <c r="AB425">
        <v>0</v>
      </c>
      <c r="AC425">
        <v>1</v>
      </c>
      <c r="AD425">
        <v>7</v>
      </c>
      <c r="AE425">
        <v>0</v>
      </c>
      <c r="AF425">
        <v>0</v>
      </c>
      <c r="AG425">
        <v>0</v>
      </c>
      <c r="AH425" t="s">
        <v>104</v>
      </c>
      <c r="AI425" s="1">
        <v>44538.63208333333</v>
      </c>
      <c r="AJ425">
        <v>251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7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>
      <c r="A426" t="s">
        <v>1034</v>
      </c>
      <c r="B426" t="s">
        <v>80</v>
      </c>
      <c r="C426" t="s">
        <v>1015</v>
      </c>
      <c r="D426" t="s">
        <v>82</v>
      </c>
      <c r="E426" s="2" t="str">
        <f>HYPERLINK("capsilon://?command=openfolder&amp;siteaddress=FAM.docvelocity-na8.net&amp;folderid=FX00BE047E-C7E9-57F5-D1FE-DAB90FA86264","FX21125435")</f>
        <v>FX21125435</v>
      </c>
      <c r="F426" t="s">
        <v>19</v>
      </c>
      <c r="G426" t="s">
        <v>19</v>
      </c>
      <c r="H426" t="s">
        <v>83</v>
      </c>
      <c r="I426" t="s">
        <v>1035</v>
      </c>
      <c r="J426">
        <v>28</v>
      </c>
      <c r="K426" t="s">
        <v>85</v>
      </c>
      <c r="L426" t="s">
        <v>86</v>
      </c>
      <c r="M426" t="s">
        <v>87</v>
      </c>
      <c r="N426">
        <v>2</v>
      </c>
      <c r="O426" s="1">
        <v>44538.566145833334</v>
      </c>
      <c r="P426" s="1">
        <v>44538.641539351855</v>
      </c>
      <c r="Q426">
        <v>5629</v>
      </c>
      <c r="R426">
        <v>885</v>
      </c>
      <c r="S426" t="b">
        <v>0</v>
      </c>
      <c r="T426" t="s">
        <v>88</v>
      </c>
      <c r="U426" t="b">
        <v>0</v>
      </c>
      <c r="V426" t="s">
        <v>151</v>
      </c>
      <c r="W426" s="1">
        <v>44538.567743055559</v>
      </c>
      <c r="X426">
        <v>69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104</v>
      </c>
      <c r="AI426" s="1">
        <v>44538.641539351855</v>
      </c>
      <c r="AJ426">
        <v>816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7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>
      <c r="A427" t="s">
        <v>1036</v>
      </c>
      <c r="B427" t="s">
        <v>80</v>
      </c>
      <c r="C427" t="s">
        <v>1015</v>
      </c>
      <c r="D427" t="s">
        <v>82</v>
      </c>
      <c r="E427" s="2" t="str">
        <f>HYPERLINK("capsilon://?command=openfolder&amp;siteaddress=FAM.docvelocity-na8.net&amp;folderid=FX00BE047E-C7E9-57F5-D1FE-DAB90FA86264","FX21125435")</f>
        <v>FX21125435</v>
      </c>
      <c r="F427" t="s">
        <v>19</v>
      </c>
      <c r="G427" t="s">
        <v>19</v>
      </c>
      <c r="H427" t="s">
        <v>83</v>
      </c>
      <c r="I427" t="s">
        <v>1037</v>
      </c>
      <c r="J427">
        <v>86</v>
      </c>
      <c r="K427" t="s">
        <v>85</v>
      </c>
      <c r="L427" t="s">
        <v>86</v>
      </c>
      <c r="M427" t="s">
        <v>87</v>
      </c>
      <c r="N427">
        <v>2</v>
      </c>
      <c r="O427" s="1">
        <v>44538.567476851851</v>
      </c>
      <c r="P427" s="1">
        <v>44538.635659722226</v>
      </c>
      <c r="Q427">
        <v>5454</v>
      </c>
      <c r="R427">
        <v>437</v>
      </c>
      <c r="S427" t="b">
        <v>0</v>
      </c>
      <c r="T427" t="s">
        <v>88</v>
      </c>
      <c r="U427" t="b">
        <v>0</v>
      </c>
      <c r="V427" t="s">
        <v>162</v>
      </c>
      <c r="W427" s="1">
        <v>44538.569733796299</v>
      </c>
      <c r="X427">
        <v>185</v>
      </c>
      <c r="Y427">
        <v>54</v>
      </c>
      <c r="Z427">
        <v>0</v>
      </c>
      <c r="AA427">
        <v>54</v>
      </c>
      <c r="AB427">
        <v>0</v>
      </c>
      <c r="AC427">
        <v>16</v>
      </c>
      <c r="AD427">
        <v>32</v>
      </c>
      <c r="AE427">
        <v>0</v>
      </c>
      <c r="AF427">
        <v>0</v>
      </c>
      <c r="AG427">
        <v>0</v>
      </c>
      <c r="AH427" t="s">
        <v>100</v>
      </c>
      <c r="AI427" s="1">
        <v>44538.635659722226</v>
      </c>
      <c r="AJ427">
        <v>252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32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>
      <c r="A428" t="s">
        <v>1038</v>
      </c>
      <c r="B428" t="s">
        <v>80</v>
      </c>
      <c r="C428" t="s">
        <v>1039</v>
      </c>
      <c r="D428" t="s">
        <v>82</v>
      </c>
      <c r="E428" s="2" t="str">
        <f>HYPERLINK("capsilon://?command=openfolder&amp;siteaddress=FAM.docvelocity-na8.net&amp;folderid=FX7DECB663-B4CE-BC8D-C254-44A147D91938","FX21125347")</f>
        <v>FX21125347</v>
      </c>
      <c r="F428" t="s">
        <v>19</v>
      </c>
      <c r="G428" t="s">
        <v>19</v>
      </c>
      <c r="H428" t="s">
        <v>83</v>
      </c>
      <c r="I428" t="s">
        <v>1040</v>
      </c>
      <c r="J428">
        <v>30</v>
      </c>
      <c r="K428" t="s">
        <v>85</v>
      </c>
      <c r="L428" t="s">
        <v>86</v>
      </c>
      <c r="M428" t="s">
        <v>87</v>
      </c>
      <c r="N428">
        <v>2</v>
      </c>
      <c r="O428" s="1">
        <v>44538.573831018519</v>
      </c>
      <c r="P428" s="1">
        <v>44538.63721064815</v>
      </c>
      <c r="Q428">
        <v>4567</v>
      </c>
      <c r="R428">
        <v>909</v>
      </c>
      <c r="S428" t="b">
        <v>0</v>
      </c>
      <c r="T428" t="s">
        <v>88</v>
      </c>
      <c r="U428" t="b">
        <v>0</v>
      </c>
      <c r="V428" t="s">
        <v>904</v>
      </c>
      <c r="W428" s="1">
        <v>44538.591087962966</v>
      </c>
      <c r="X428">
        <v>726</v>
      </c>
      <c r="Y428">
        <v>9</v>
      </c>
      <c r="Z428">
        <v>0</v>
      </c>
      <c r="AA428">
        <v>9</v>
      </c>
      <c r="AB428">
        <v>0</v>
      </c>
      <c r="AC428">
        <v>0</v>
      </c>
      <c r="AD428">
        <v>21</v>
      </c>
      <c r="AE428">
        <v>0</v>
      </c>
      <c r="AF428">
        <v>0</v>
      </c>
      <c r="AG428">
        <v>0</v>
      </c>
      <c r="AH428" t="s">
        <v>167</v>
      </c>
      <c r="AI428" s="1">
        <v>44538.63721064815</v>
      </c>
      <c r="AJ428">
        <v>183</v>
      </c>
      <c r="AK428">
        <v>1</v>
      </c>
      <c r="AL428">
        <v>0</v>
      </c>
      <c r="AM428">
        <v>1</v>
      </c>
      <c r="AN428">
        <v>0</v>
      </c>
      <c r="AO428">
        <v>3</v>
      </c>
      <c r="AP428">
        <v>20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>
      <c r="A429" t="s">
        <v>1041</v>
      </c>
      <c r="B429" t="s">
        <v>80</v>
      </c>
      <c r="C429" t="s">
        <v>1012</v>
      </c>
      <c r="D429" t="s">
        <v>82</v>
      </c>
      <c r="E429" s="2" t="str">
        <f>HYPERLINK("capsilon://?command=openfolder&amp;siteaddress=FAM.docvelocity-na8.net&amp;folderid=FXFA2A842D-94A7-4A30-354C-1982C46C439E","FX21125275")</f>
        <v>FX21125275</v>
      </c>
      <c r="F429" t="s">
        <v>19</v>
      </c>
      <c r="G429" t="s">
        <v>19</v>
      </c>
      <c r="H429" t="s">
        <v>83</v>
      </c>
      <c r="I429" t="s">
        <v>1013</v>
      </c>
      <c r="J429">
        <v>518</v>
      </c>
      <c r="K429" t="s">
        <v>85</v>
      </c>
      <c r="L429" t="s">
        <v>86</v>
      </c>
      <c r="M429" t="s">
        <v>87</v>
      </c>
      <c r="N429">
        <v>2</v>
      </c>
      <c r="O429" s="1">
        <v>44538.588518518518</v>
      </c>
      <c r="P429" s="1">
        <v>44538.713449074072</v>
      </c>
      <c r="Q429">
        <v>1592</v>
      </c>
      <c r="R429">
        <v>9202</v>
      </c>
      <c r="S429" t="b">
        <v>0</v>
      </c>
      <c r="T429" t="s">
        <v>88</v>
      </c>
      <c r="U429" t="b">
        <v>1</v>
      </c>
      <c r="V429" t="s">
        <v>904</v>
      </c>
      <c r="W429" s="1">
        <v>44538.680925925924</v>
      </c>
      <c r="X429">
        <v>6551</v>
      </c>
      <c r="Y429">
        <v>385</v>
      </c>
      <c r="Z429">
        <v>0</v>
      </c>
      <c r="AA429">
        <v>385</v>
      </c>
      <c r="AB429">
        <v>0</v>
      </c>
      <c r="AC429">
        <v>185</v>
      </c>
      <c r="AD429">
        <v>133</v>
      </c>
      <c r="AE429">
        <v>0</v>
      </c>
      <c r="AF429">
        <v>0</v>
      </c>
      <c r="AG429">
        <v>0</v>
      </c>
      <c r="AH429" t="s">
        <v>167</v>
      </c>
      <c r="AI429" s="1">
        <v>44538.713449074072</v>
      </c>
      <c r="AJ429">
        <v>2591</v>
      </c>
      <c r="AK429">
        <v>7</v>
      </c>
      <c r="AL429">
        <v>0</v>
      </c>
      <c r="AM429">
        <v>7</v>
      </c>
      <c r="AN429">
        <v>0</v>
      </c>
      <c r="AO429">
        <v>9</v>
      </c>
      <c r="AP429">
        <v>126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>
      <c r="A430" t="s">
        <v>1042</v>
      </c>
      <c r="B430" t="s">
        <v>80</v>
      </c>
      <c r="C430" t="s">
        <v>701</v>
      </c>
      <c r="D430" t="s">
        <v>82</v>
      </c>
      <c r="E430" s="2" t="str">
        <f>HYPERLINK("capsilon://?command=openfolder&amp;siteaddress=FAM.docvelocity-na8.net&amp;folderid=FX69149A8F-8ACB-A50C-4DEC-2B88EE066951","FX21125056")</f>
        <v>FX21125056</v>
      </c>
      <c r="F430" t="s">
        <v>19</v>
      </c>
      <c r="G430" t="s">
        <v>19</v>
      </c>
      <c r="H430" t="s">
        <v>83</v>
      </c>
      <c r="I430" t="s">
        <v>1043</v>
      </c>
      <c r="J430">
        <v>36</v>
      </c>
      <c r="K430" t="s">
        <v>85</v>
      </c>
      <c r="L430" t="s">
        <v>86</v>
      </c>
      <c r="M430" t="s">
        <v>87</v>
      </c>
      <c r="N430">
        <v>2</v>
      </c>
      <c r="O430" s="1">
        <v>44538.589733796296</v>
      </c>
      <c r="P430" s="1">
        <v>44538.637048611112</v>
      </c>
      <c r="Q430">
        <v>3868</v>
      </c>
      <c r="R430">
        <v>220</v>
      </c>
      <c r="S430" t="b">
        <v>0</v>
      </c>
      <c r="T430" t="s">
        <v>88</v>
      </c>
      <c r="U430" t="b">
        <v>0</v>
      </c>
      <c r="V430" t="s">
        <v>155</v>
      </c>
      <c r="W430" s="1">
        <v>44538.593900462962</v>
      </c>
      <c r="X430">
        <v>100</v>
      </c>
      <c r="Y430">
        <v>11</v>
      </c>
      <c r="Z430">
        <v>0</v>
      </c>
      <c r="AA430">
        <v>11</v>
      </c>
      <c r="AB430">
        <v>0</v>
      </c>
      <c r="AC430">
        <v>5</v>
      </c>
      <c r="AD430">
        <v>25</v>
      </c>
      <c r="AE430">
        <v>0</v>
      </c>
      <c r="AF430">
        <v>0</v>
      </c>
      <c r="AG430">
        <v>0</v>
      </c>
      <c r="AH430" t="s">
        <v>100</v>
      </c>
      <c r="AI430" s="1">
        <v>44538.637048611112</v>
      </c>
      <c r="AJ430">
        <v>120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25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>
      <c r="A431" t="s">
        <v>1044</v>
      </c>
      <c r="B431" t="s">
        <v>80</v>
      </c>
      <c r="C431" t="s">
        <v>1025</v>
      </c>
      <c r="D431" t="s">
        <v>82</v>
      </c>
      <c r="E431" s="2" t="str">
        <f>HYPERLINK("capsilon://?command=openfolder&amp;siteaddress=FAM.docvelocity-na8.net&amp;folderid=FX11F8599E-FE0D-4AC9-39A6-40A2C282AAD4","FX21125198")</f>
        <v>FX21125198</v>
      </c>
      <c r="F431" t="s">
        <v>19</v>
      </c>
      <c r="G431" t="s">
        <v>19</v>
      </c>
      <c r="H431" t="s">
        <v>83</v>
      </c>
      <c r="I431" t="s">
        <v>1026</v>
      </c>
      <c r="J431">
        <v>821</v>
      </c>
      <c r="K431" t="s">
        <v>85</v>
      </c>
      <c r="L431" t="s">
        <v>86</v>
      </c>
      <c r="M431" t="s">
        <v>87</v>
      </c>
      <c r="N431">
        <v>2</v>
      </c>
      <c r="O431" s="1">
        <v>44538.5934837963</v>
      </c>
      <c r="P431" s="1">
        <v>44538.795324074075</v>
      </c>
      <c r="Q431">
        <v>7381</v>
      </c>
      <c r="R431">
        <v>10058</v>
      </c>
      <c r="S431" t="b">
        <v>0</v>
      </c>
      <c r="T431" t="s">
        <v>88</v>
      </c>
      <c r="U431" t="b">
        <v>1</v>
      </c>
      <c r="V431" t="s">
        <v>337</v>
      </c>
      <c r="W431" s="1">
        <v>44538.718229166669</v>
      </c>
      <c r="X431">
        <v>6640</v>
      </c>
      <c r="Y431">
        <v>1304</v>
      </c>
      <c r="Z431">
        <v>0</v>
      </c>
      <c r="AA431">
        <v>1304</v>
      </c>
      <c r="AB431">
        <v>432</v>
      </c>
      <c r="AC431">
        <v>708</v>
      </c>
      <c r="AD431">
        <v>-483</v>
      </c>
      <c r="AE431">
        <v>0</v>
      </c>
      <c r="AF431">
        <v>0</v>
      </c>
      <c r="AG431">
        <v>0</v>
      </c>
      <c r="AH431" t="s">
        <v>167</v>
      </c>
      <c r="AI431" s="1">
        <v>44538.795324074075</v>
      </c>
      <c r="AJ431">
        <v>3356</v>
      </c>
      <c r="AK431">
        <v>3</v>
      </c>
      <c r="AL431">
        <v>0</v>
      </c>
      <c r="AM431">
        <v>3</v>
      </c>
      <c r="AN431">
        <v>108</v>
      </c>
      <c r="AO431">
        <v>3</v>
      </c>
      <c r="AP431">
        <v>-486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>
      <c r="A432" t="s">
        <v>1045</v>
      </c>
      <c r="B432" t="s">
        <v>80</v>
      </c>
      <c r="C432" t="s">
        <v>1030</v>
      </c>
      <c r="D432" t="s">
        <v>82</v>
      </c>
      <c r="E432" s="2" t="str">
        <f>HYPERLINK("capsilon://?command=openfolder&amp;siteaddress=FAM.docvelocity-na8.net&amp;folderid=FXF63500A3-DAD6-A01D-D87A-132E9FD7B88B","FX21124075")</f>
        <v>FX21124075</v>
      </c>
      <c r="F432" t="s">
        <v>19</v>
      </c>
      <c r="G432" t="s">
        <v>19</v>
      </c>
      <c r="H432" t="s">
        <v>83</v>
      </c>
      <c r="I432" t="s">
        <v>1031</v>
      </c>
      <c r="J432">
        <v>291</v>
      </c>
      <c r="K432" t="s">
        <v>85</v>
      </c>
      <c r="L432" t="s">
        <v>86</v>
      </c>
      <c r="M432" t="s">
        <v>87</v>
      </c>
      <c r="N432">
        <v>2</v>
      </c>
      <c r="O432" s="1">
        <v>44538.594965277778</v>
      </c>
      <c r="P432" s="1">
        <v>44538.671863425923</v>
      </c>
      <c r="Q432">
        <v>4089</v>
      </c>
      <c r="R432">
        <v>2555</v>
      </c>
      <c r="S432" t="b">
        <v>0</v>
      </c>
      <c r="T432" t="s">
        <v>88</v>
      </c>
      <c r="U432" t="b">
        <v>1</v>
      </c>
      <c r="V432" t="s">
        <v>89</v>
      </c>
      <c r="W432" s="1">
        <v>44538.644328703704</v>
      </c>
      <c r="X432">
        <v>2128</v>
      </c>
      <c r="Y432">
        <v>177</v>
      </c>
      <c r="Z432">
        <v>0</v>
      </c>
      <c r="AA432">
        <v>177</v>
      </c>
      <c r="AB432">
        <v>0</v>
      </c>
      <c r="AC432">
        <v>61</v>
      </c>
      <c r="AD432">
        <v>114</v>
      </c>
      <c r="AE432">
        <v>0</v>
      </c>
      <c r="AF432">
        <v>0</v>
      </c>
      <c r="AG432">
        <v>0</v>
      </c>
      <c r="AH432" t="s">
        <v>163</v>
      </c>
      <c r="AI432" s="1">
        <v>44538.671863425923</v>
      </c>
      <c r="AJ432">
        <v>427</v>
      </c>
      <c r="AK432">
        <v>1</v>
      </c>
      <c r="AL432">
        <v>0</v>
      </c>
      <c r="AM432">
        <v>1</v>
      </c>
      <c r="AN432">
        <v>0</v>
      </c>
      <c r="AO432">
        <v>1</v>
      </c>
      <c r="AP432">
        <v>113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>
      <c r="A433" t="s">
        <v>1046</v>
      </c>
      <c r="B433" t="s">
        <v>80</v>
      </c>
      <c r="C433" t="s">
        <v>1047</v>
      </c>
      <c r="D433" t="s">
        <v>82</v>
      </c>
      <c r="E433" s="2" t="str">
        <f>HYPERLINK("capsilon://?command=openfolder&amp;siteaddress=FAM.docvelocity-na8.net&amp;folderid=FXCCFBD60C-5A12-BD18-7CD8-66EF9ECA49A4","FX21124643")</f>
        <v>FX21124643</v>
      </c>
      <c r="F433" t="s">
        <v>19</v>
      </c>
      <c r="G433" t="s">
        <v>19</v>
      </c>
      <c r="H433" t="s">
        <v>83</v>
      </c>
      <c r="I433" t="s">
        <v>1048</v>
      </c>
      <c r="J433">
        <v>97</v>
      </c>
      <c r="K433" t="s">
        <v>85</v>
      </c>
      <c r="L433" t="s">
        <v>86</v>
      </c>
      <c r="M433" t="s">
        <v>87</v>
      </c>
      <c r="N433">
        <v>1</v>
      </c>
      <c r="O433" s="1">
        <v>44538.596828703703</v>
      </c>
      <c r="P433" s="1">
        <v>44538.631122685183</v>
      </c>
      <c r="Q433">
        <v>2699</v>
      </c>
      <c r="R433">
        <v>264</v>
      </c>
      <c r="S433" t="b">
        <v>0</v>
      </c>
      <c r="T433" t="s">
        <v>88</v>
      </c>
      <c r="U433" t="b">
        <v>0</v>
      </c>
      <c r="V433" t="s">
        <v>155</v>
      </c>
      <c r="W433" s="1">
        <v>44538.631122685183</v>
      </c>
      <c r="X433">
        <v>264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97</v>
      </c>
      <c r="AE433">
        <v>85</v>
      </c>
      <c r="AF433">
        <v>0</v>
      </c>
      <c r="AG433">
        <v>5</v>
      </c>
      <c r="AH433" t="s">
        <v>88</v>
      </c>
      <c r="AI433" t="s">
        <v>88</v>
      </c>
      <c r="AJ433" t="s">
        <v>88</v>
      </c>
      <c r="AK433" t="s">
        <v>88</v>
      </c>
      <c r="AL433" t="s">
        <v>88</v>
      </c>
      <c r="AM433" t="s">
        <v>88</v>
      </c>
      <c r="AN433" t="s">
        <v>88</v>
      </c>
      <c r="AO433" t="s">
        <v>88</v>
      </c>
      <c r="AP433" t="s">
        <v>88</v>
      </c>
      <c r="AQ433" t="s">
        <v>88</v>
      </c>
      <c r="AR433" t="s">
        <v>88</v>
      </c>
      <c r="AS433" t="s">
        <v>88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>
      <c r="A434" t="s">
        <v>1049</v>
      </c>
      <c r="B434" t="s">
        <v>80</v>
      </c>
      <c r="C434" t="s">
        <v>1050</v>
      </c>
      <c r="D434" t="s">
        <v>82</v>
      </c>
      <c r="E434" s="2" t="str">
        <f>HYPERLINK("capsilon://?command=openfolder&amp;siteaddress=FAM.docvelocity-na8.net&amp;folderid=FXECFE1C7E-8A76-5CC9-FBDE-5E45DA41D0C1","FX21125570")</f>
        <v>FX21125570</v>
      </c>
      <c r="F434" t="s">
        <v>19</v>
      </c>
      <c r="G434" t="s">
        <v>19</v>
      </c>
      <c r="H434" t="s">
        <v>83</v>
      </c>
      <c r="I434" t="s">
        <v>1051</v>
      </c>
      <c r="J434">
        <v>98</v>
      </c>
      <c r="K434" t="s">
        <v>85</v>
      </c>
      <c r="L434" t="s">
        <v>86</v>
      </c>
      <c r="M434" t="s">
        <v>87</v>
      </c>
      <c r="N434">
        <v>1</v>
      </c>
      <c r="O434" s="1">
        <v>44538.600370370368</v>
      </c>
      <c r="P434" s="1">
        <v>44538.633969907409</v>
      </c>
      <c r="Q434">
        <v>2657</v>
      </c>
      <c r="R434">
        <v>246</v>
      </c>
      <c r="S434" t="b">
        <v>0</v>
      </c>
      <c r="T434" t="s">
        <v>88</v>
      </c>
      <c r="U434" t="b">
        <v>0</v>
      </c>
      <c r="V434" t="s">
        <v>155</v>
      </c>
      <c r="W434" s="1">
        <v>44538.633969907409</v>
      </c>
      <c r="X434">
        <v>246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98</v>
      </c>
      <c r="AE434">
        <v>85</v>
      </c>
      <c r="AF434">
        <v>0</v>
      </c>
      <c r="AG434">
        <v>5</v>
      </c>
      <c r="AH434" t="s">
        <v>88</v>
      </c>
      <c r="AI434" t="s">
        <v>88</v>
      </c>
      <c r="AJ434" t="s">
        <v>88</v>
      </c>
      <c r="AK434" t="s">
        <v>88</v>
      </c>
      <c r="AL434" t="s">
        <v>88</v>
      </c>
      <c r="AM434" t="s">
        <v>88</v>
      </c>
      <c r="AN434" t="s">
        <v>88</v>
      </c>
      <c r="AO434" t="s">
        <v>88</v>
      </c>
      <c r="AP434" t="s">
        <v>88</v>
      </c>
      <c r="AQ434" t="s">
        <v>88</v>
      </c>
      <c r="AR434" t="s">
        <v>88</v>
      </c>
      <c r="AS434" t="s">
        <v>88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>
      <c r="A435" t="s">
        <v>1052</v>
      </c>
      <c r="B435" t="s">
        <v>80</v>
      </c>
      <c r="C435" t="s">
        <v>1053</v>
      </c>
      <c r="D435" t="s">
        <v>82</v>
      </c>
      <c r="E435" s="2" t="str">
        <f>HYPERLINK("capsilon://?command=openfolder&amp;siteaddress=FAM.docvelocity-na8.net&amp;folderid=FXE3416814-527D-CC46-5E3E-B7BB47ED227D","FX21124166")</f>
        <v>FX21124166</v>
      </c>
      <c r="F435" t="s">
        <v>19</v>
      </c>
      <c r="G435" t="s">
        <v>19</v>
      </c>
      <c r="H435" t="s">
        <v>83</v>
      </c>
      <c r="I435" t="s">
        <v>1054</v>
      </c>
      <c r="J435">
        <v>134</v>
      </c>
      <c r="K435" t="s">
        <v>85</v>
      </c>
      <c r="L435" t="s">
        <v>86</v>
      </c>
      <c r="M435" t="s">
        <v>87</v>
      </c>
      <c r="N435">
        <v>1</v>
      </c>
      <c r="O435" s="1">
        <v>44538.603541666664</v>
      </c>
      <c r="P435" s="1">
        <v>44538.647094907406</v>
      </c>
      <c r="Q435">
        <v>3452</v>
      </c>
      <c r="R435">
        <v>311</v>
      </c>
      <c r="S435" t="b">
        <v>0</v>
      </c>
      <c r="T435" t="s">
        <v>88</v>
      </c>
      <c r="U435" t="b">
        <v>0</v>
      </c>
      <c r="V435" t="s">
        <v>155</v>
      </c>
      <c r="W435" s="1">
        <v>44538.647094907406</v>
      </c>
      <c r="X435">
        <v>296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134</v>
      </c>
      <c r="AE435">
        <v>117</v>
      </c>
      <c r="AF435">
        <v>0</v>
      </c>
      <c r="AG435">
        <v>4</v>
      </c>
      <c r="AH435" t="s">
        <v>88</v>
      </c>
      <c r="AI435" t="s">
        <v>88</v>
      </c>
      <c r="AJ435" t="s">
        <v>88</v>
      </c>
      <c r="AK435" t="s">
        <v>88</v>
      </c>
      <c r="AL435" t="s">
        <v>88</v>
      </c>
      <c r="AM435" t="s">
        <v>88</v>
      </c>
      <c r="AN435" t="s">
        <v>88</v>
      </c>
      <c r="AO435" t="s">
        <v>88</v>
      </c>
      <c r="AP435" t="s">
        <v>88</v>
      </c>
      <c r="AQ435" t="s">
        <v>88</v>
      </c>
      <c r="AR435" t="s">
        <v>88</v>
      </c>
      <c r="AS435" t="s">
        <v>88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>
      <c r="A436" t="s">
        <v>1055</v>
      </c>
      <c r="B436" t="s">
        <v>80</v>
      </c>
      <c r="C436" t="s">
        <v>1056</v>
      </c>
      <c r="D436" t="s">
        <v>82</v>
      </c>
      <c r="E436" s="2" t="str">
        <f>HYPERLINK("capsilon://?command=openfolder&amp;siteaddress=FAM.docvelocity-na8.net&amp;folderid=FXFE63B64C-8E71-669F-F030-71A793910CDA","FX21125426")</f>
        <v>FX21125426</v>
      </c>
      <c r="F436" t="s">
        <v>19</v>
      </c>
      <c r="G436" t="s">
        <v>19</v>
      </c>
      <c r="H436" t="s">
        <v>83</v>
      </c>
      <c r="I436" t="s">
        <v>1057</v>
      </c>
      <c r="J436">
        <v>98</v>
      </c>
      <c r="K436" t="s">
        <v>85</v>
      </c>
      <c r="L436" t="s">
        <v>86</v>
      </c>
      <c r="M436" t="s">
        <v>87</v>
      </c>
      <c r="N436">
        <v>1</v>
      </c>
      <c r="O436" s="1">
        <v>44538.606377314813</v>
      </c>
      <c r="P436" s="1">
        <v>44538.650439814817</v>
      </c>
      <c r="Q436">
        <v>3519</v>
      </c>
      <c r="R436">
        <v>288</v>
      </c>
      <c r="S436" t="b">
        <v>0</v>
      </c>
      <c r="T436" t="s">
        <v>88</v>
      </c>
      <c r="U436" t="b">
        <v>0</v>
      </c>
      <c r="V436" t="s">
        <v>155</v>
      </c>
      <c r="W436" s="1">
        <v>44538.650439814817</v>
      </c>
      <c r="X436">
        <v>288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98</v>
      </c>
      <c r="AE436">
        <v>85</v>
      </c>
      <c r="AF436">
        <v>0</v>
      </c>
      <c r="AG436">
        <v>6</v>
      </c>
      <c r="AH436" t="s">
        <v>88</v>
      </c>
      <c r="AI436" t="s">
        <v>88</v>
      </c>
      <c r="AJ436" t="s">
        <v>88</v>
      </c>
      <c r="AK436" t="s">
        <v>88</v>
      </c>
      <c r="AL436" t="s">
        <v>88</v>
      </c>
      <c r="AM436" t="s">
        <v>88</v>
      </c>
      <c r="AN436" t="s">
        <v>88</v>
      </c>
      <c r="AO436" t="s">
        <v>88</v>
      </c>
      <c r="AP436" t="s">
        <v>88</v>
      </c>
      <c r="AQ436" t="s">
        <v>88</v>
      </c>
      <c r="AR436" t="s">
        <v>88</v>
      </c>
      <c r="AS436" t="s">
        <v>88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>
      <c r="A437" t="s">
        <v>1058</v>
      </c>
      <c r="B437" t="s">
        <v>80</v>
      </c>
      <c r="C437" t="s">
        <v>227</v>
      </c>
      <c r="D437" t="s">
        <v>82</v>
      </c>
      <c r="E437" s="2" t="str">
        <f>HYPERLINK("capsilon://?command=openfolder&amp;siteaddress=FAM.docvelocity-na8.net&amp;folderid=FXFADCDC5C-BA41-4D6E-38A4-7BDE5B764A37","FX2112838")</f>
        <v>FX2112838</v>
      </c>
      <c r="F437" t="s">
        <v>19</v>
      </c>
      <c r="G437" t="s">
        <v>19</v>
      </c>
      <c r="H437" t="s">
        <v>83</v>
      </c>
      <c r="I437" t="s">
        <v>1059</v>
      </c>
      <c r="J437">
        <v>61</v>
      </c>
      <c r="K437" t="s">
        <v>85</v>
      </c>
      <c r="L437" t="s">
        <v>86</v>
      </c>
      <c r="M437" t="s">
        <v>87</v>
      </c>
      <c r="N437">
        <v>1</v>
      </c>
      <c r="O437" s="1">
        <v>44538.608148148145</v>
      </c>
      <c r="P437" s="1">
        <v>44538.651759259257</v>
      </c>
      <c r="Q437">
        <v>3664</v>
      </c>
      <c r="R437">
        <v>104</v>
      </c>
      <c r="S437" t="b">
        <v>0</v>
      </c>
      <c r="T437" t="s">
        <v>88</v>
      </c>
      <c r="U437" t="b">
        <v>0</v>
      </c>
      <c r="V437" t="s">
        <v>155</v>
      </c>
      <c r="W437" s="1">
        <v>44538.651759259257</v>
      </c>
      <c r="X437">
        <v>104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61</v>
      </c>
      <c r="AE437">
        <v>56</v>
      </c>
      <c r="AF437">
        <v>0</v>
      </c>
      <c r="AG437">
        <v>2</v>
      </c>
      <c r="AH437" t="s">
        <v>88</v>
      </c>
      <c r="AI437" t="s">
        <v>88</v>
      </c>
      <c r="AJ437" t="s">
        <v>88</v>
      </c>
      <c r="AK437" t="s">
        <v>88</v>
      </c>
      <c r="AL437" t="s">
        <v>88</v>
      </c>
      <c r="AM437" t="s">
        <v>88</v>
      </c>
      <c r="AN437" t="s">
        <v>88</v>
      </c>
      <c r="AO437" t="s">
        <v>88</v>
      </c>
      <c r="AP437" t="s">
        <v>88</v>
      </c>
      <c r="AQ437" t="s">
        <v>88</v>
      </c>
      <c r="AR437" t="s">
        <v>88</v>
      </c>
      <c r="AS437" t="s">
        <v>88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>
      <c r="A438" t="s">
        <v>1060</v>
      </c>
      <c r="B438" t="s">
        <v>80</v>
      </c>
      <c r="C438" t="s">
        <v>1047</v>
      </c>
      <c r="D438" t="s">
        <v>82</v>
      </c>
      <c r="E438" s="2" t="str">
        <f>HYPERLINK("capsilon://?command=openfolder&amp;siteaddress=FAM.docvelocity-na8.net&amp;folderid=FXCCFBD60C-5A12-BD18-7CD8-66EF9ECA49A4","FX21124643")</f>
        <v>FX21124643</v>
      </c>
      <c r="F438" t="s">
        <v>19</v>
      </c>
      <c r="G438" t="s">
        <v>19</v>
      </c>
      <c r="H438" t="s">
        <v>83</v>
      </c>
      <c r="I438" t="s">
        <v>1048</v>
      </c>
      <c r="J438">
        <v>263</v>
      </c>
      <c r="K438" t="s">
        <v>85</v>
      </c>
      <c r="L438" t="s">
        <v>86</v>
      </c>
      <c r="M438" t="s">
        <v>87</v>
      </c>
      <c r="N438">
        <v>2</v>
      </c>
      <c r="O438" s="1">
        <v>44538.632222222222</v>
      </c>
      <c r="P438" s="1">
        <v>44538.685671296298</v>
      </c>
      <c r="Q438">
        <v>2732</v>
      </c>
      <c r="R438">
        <v>1886</v>
      </c>
      <c r="S438" t="b">
        <v>0</v>
      </c>
      <c r="T438" t="s">
        <v>88</v>
      </c>
      <c r="U438" t="b">
        <v>1</v>
      </c>
      <c r="V438" t="s">
        <v>155</v>
      </c>
      <c r="W438" s="1">
        <v>44538.643657407411</v>
      </c>
      <c r="X438">
        <v>837</v>
      </c>
      <c r="Y438">
        <v>225</v>
      </c>
      <c r="Z438">
        <v>0</v>
      </c>
      <c r="AA438">
        <v>225</v>
      </c>
      <c r="AB438">
        <v>0</v>
      </c>
      <c r="AC438">
        <v>79</v>
      </c>
      <c r="AD438">
        <v>38</v>
      </c>
      <c r="AE438">
        <v>0</v>
      </c>
      <c r="AF438">
        <v>0</v>
      </c>
      <c r="AG438">
        <v>0</v>
      </c>
      <c r="AH438" t="s">
        <v>100</v>
      </c>
      <c r="AI438" s="1">
        <v>44538.685671296298</v>
      </c>
      <c r="AJ438">
        <v>1036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38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>
      <c r="A439" t="s">
        <v>1061</v>
      </c>
      <c r="B439" t="s">
        <v>80</v>
      </c>
      <c r="C439" t="s">
        <v>1062</v>
      </c>
      <c r="D439" t="s">
        <v>82</v>
      </c>
      <c r="E439" s="2" t="str">
        <f>HYPERLINK("capsilon://?command=openfolder&amp;siteaddress=FAM.docvelocity-na8.net&amp;folderid=FX8CDEDD00-C343-B6DA-C0B7-B02B46981F5A","FX21125391")</f>
        <v>FX21125391</v>
      </c>
      <c r="F439" t="s">
        <v>19</v>
      </c>
      <c r="G439" t="s">
        <v>19</v>
      </c>
      <c r="H439" t="s">
        <v>83</v>
      </c>
      <c r="I439" t="s">
        <v>1063</v>
      </c>
      <c r="J439">
        <v>233</v>
      </c>
      <c r="K439" t="s">
        <v>85</v>
      </c>
      <c r="L439" t="s">
        <v>86</v>
      </c>
      <c r="M439" t="s">
        <v>87</v>
      </c>
      <c r="N439">
        <v>1</v>
      </c>
      <c r="O439" s="1">
        <v>44538.635717592595</v>
      </c>
      <c r="P439" s="1">
        <v>44538.662129629629</v>
      </c>
      <c r="Q439">
        <v>1386</v>
      </c>
      <c r="R439">
        <v>896</v>
      </c>
      <c r="S439" t="b">
        <v>0</v>
      </c>
      <c r="T439" t="s">
        <v>88</v>
      </c>
      <c r="U439" t="b">
        <v>0</v>
      </c>
      <c r="V439" t="s">
        <v>155</v>
      </c>
      <c r="W439" s="1">
        <v>44538.662129629629</v>
      </c>
      <c r="X439">
        <v>896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233</v>
      </c>
      <c r="AE439">
        <v>208</v>
      </c>
      <c r="AF439">
        <v>0</v>
      </c>
      <c r="AG439">
        <v>16</v>
      </c>
      <c r="AH439" t="s">
        <v>88</v>
      </c>
      <c r="AI439" t="s">
        <v>88</v>
      </c>
      <c r="AJ439" t="s">
        <v>88</v>
      </c>
      <c r="AK439" t="s">
        <v>88</v>
      </c>
      <c r="AL439" t="s">
        <v>88</v>
      </c>
      <c r="AM439" t="s">
        <v>88</v>
      </c>
      <c r="AN439" t="s">
        <v>88</v>
      </c>
      <c r="AO439" t="s">
        <v>88</v>
      </c>
      <c r="AP439" t="s">
        <v>88</v>
      </c>
      <c r="AQ439" t="s">
        <v>88</v>
      </c>
      <c r="AR439" t="s">
        <v>88</v>
      </c>
      <c r="AS439" t="s">
        <v>88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>
      <c r="A440" t="s">
        <v>1064</v>
      </c>
      <c r="B440" t="s">
        <v>80</v>
      </c>
      <c r="C440" t="s">
        <v>1050</v>
      </c>
      <c r="D440" t="s">
        <v>82</v>
      </c>
      <c r="E440" s="2" t="str">
        <f>HYPERLINK("capsilon://?command=openfolder&amp;siteaddress=FAM.docvelocity-na8.net&amp;folderid=FXECFE1C7E-8A76-5CC9-FBDE-5E45DA41D0C1","FX21125570")</f>
        <v>FX21125570</v>
      </c>
      <c r="F440" t="s">
        <v>19</v>
      </c>
      <c r="G440" t="s">
        <v>19</v>
      </c>
      <c r="H440" t="s">
        <v>83</v>
      </c>
      <c r="I440" t="s">
        <v>1051</v>
      </c>
      <c r="J440">
        <v>158</v>
      </c>
      <c r="K440" t="s">
        <v>85</v>
      </c>
      <c r="L440" t="s">
        <v>86</v>
      </c>
      <c r="M440" t="s">
        <v>87</v>
      </c>
      <c r="N440">
        <v>2</v>
      </c>
      <c r="O440" s="1">
        <v>44538.637523148151</v>
      </c>
      <c r="P440" s="1">
        <v>44538.72415509259</v>
      </c>
      <c r="Q440">
        <v>1560</v>
      </c>
      <c r="R440">
        <v>5925</v>
      </c>
      <c r="S440" t="b">
        <v>0</v>
      </c>
      <c r="T440" t="s">
        <v>88</v>
      </c>
      <c r="U440" t="b">
        <v>1</v>
      </c>
      <c r="V440" t="s">
        <v>222</v>
      </c>
      <c r="W440" s="1">
        <v>44538.687199074076</v>
      </c>
      <c r="X440">
        <v>4284</v>
      </c>
      <c r="Y440">
        <v>395</v>
      </c>
      <c r="Z440">
        <v>0</v>
      </c>
      <c r="AA440">
        <v>395</v>
      </c>
      <c r="AB440">
        <v>0</v>
      </c>
      <c r="AC440">
        <v>323</v>
      </c>
      <c r="AD440">
        <v>-237</v>
      </c>
      <c r="AE440">
        <v>0</v>
      </c>
      <c r="AF440">
        <v>0</v>
      </c>
      <c r="AG440">
        <v>0</v>
      </c>
      <c r="AH440" t="s">
        <v>100</v>
      </c>
      <c r="AI440" s="1">
        <v>44538.72415509259</v>
      </c>
      <c r="AJ440">
        <v>1628</v>
      </c>
      <c r="AK440">
        <v>4</v>
      </c>
      <c r="AL440">
        <v>0</v>
      </c>
      <c r="AM440">
        <v>4</v>
      </c>
      <c r="AN440">
        <v>0</v>
      </c>
      <c r="AO440">
        <v>4</v>
      </c>
      <c r="AP440">
        <v>-241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>
      <c r="A441" t="s">
        <v>1065</v>
      </c>
      <c r="B441" t="s">
        <v>80</v>
      </c>
      <c r="C441" t="s">
        <v>1066</v>
      </c>
      <c r="D441" t="s">
        <v>82</v>
      </c>
      <c r="E441" s="2" t="str">
        <f>HYPERLINK("capsilon://?command=openfolder&amp;siteaddress=FAM.docvelocity-na8.net&amp;folderid=FXEE0B5C49-5196-29B4-6D73-C8703D784E2A","FX21124694")</f>
        <v>FX21124694</v>
      </c>
      <c r="F441" t="s">
        <v>19</v>
      </c>
      <c r="G441" t="s">
        <v>19</v>
      </c>
      <c r="H441" t="s">
        <v>83</v>
      </c>
      <c r="I441" t="s">
        <v>1067</v>
      </c>
      <c r="J441">
        <v>66</v>
      </c>
      <c r="K441" t="s">
        <v>85</v>
      </c>
      <c r="L441" t="s">
        <v>86</v>
      </c>
      <c r="M441" t="s">
        <v>87</v>
      </c>
      <c r="N441">
        <v>1</v>
      </c>
      <c r="O441" s="1">
        <v>44538.644513888888</v>
      </c>
      <c r="P441" s="1">
        <v>44538.666851851849</v>
      </c>
      <c r="Q441">
        <v>1793</v>
      </c>
      <c r="R441">
        <v>137</v>
      </c>
      <c r="S441" t="b">
        <v>0</v>
      </c>
      <c r="T441" t="s">
        <v>88</v>
      </c>
      <c r="U441" t="b">
        <v>0</v>
      </c>
      <c r="V441" t="s">
        <v>155</v>
      </c>
      <c r="W441" s="1">
        <v>44538.666851851849</v>
      </c>
      <c r="X441">
        <v>137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66</v>
      </c>
      <c r="AE441">
        <v>54</v>
      </c>
      <c r="AF441">
        <v>0</v>
      </c>
      <c r="AG441">
        <v>3</v>
      </c>
      <c r="AH441" t="s">
        <v>88</v>
      </c>
      <c r="AI441" t="s">
        <v>88</v>
      </c>
      <c r="AJ441" t="s">
        <v>88</v>
      </c>
      <c r="AK441" t="s">
        <v>88</v>
      </c>
      <c r="AL441" t="s">
        <v>88</v>
      </c>
      <c r="AM441" t="s">
        <v>88</v>
      </c>
      <c r="AN441" t="s">
        <v>88</v>
      </c>
      <c r="AO441" t="s">
        <v>88</v>
      </c>
      <c r="AP441" t="s">
        <v>88</v>
      </c>
      <c r="AQ441" t="s">
        <v>88</v>
      </c>
      <c r="AR441" t="s">
        <v>88</v>
      </c>
      <c r="AS441" t="s">
        <v>88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>
      <c r="A442" t="s">
        <v>1068</v>
      </c>
      <c r="B442" t="s">
        <v>80</v>
      </c>
      <c r="C442" t="s">
        <v>1053</v>
      </c>
      <c r="D442" t="s">
        <v>82</v>
      </c>
      <c r="E442" s="2" t="str">
        <f>HYPERLINK("capsilon://?command=openfolder&amp;siteaddress=FAM.docvelocity-na8.net&amp;folderid=FXE3416814-527D-CC46-5E3E-B7BB47ED227D","FX21124166")</f>
        <v>FX21124166</v>
      </c>
      <c r="F442" t="s">
        <v>19</v>
      </c>
      <c r="G442" t="s">
        <v>19</v>
      </c>
      <c r="H442" t="s">
        <v>83</v>
      </c>
      <c r="I442" t="s">
        <v>1054</v>
      </c>
      <c r="J442">
        <v>162</v>
      </c>
      <c r="K442" t="s">
        <v>85</v>
      </c>
      <c r="L442" t="s">
        <v>86</v>
      </c>
      <c r="M442" t="s">
        <v>87</v>
      </c>
      <c r="N442">
        <v>2</v>
      </c>
      <c r="O442" s="1">
        <v>44538.649212962962</v>
      </c>
      <c r="P442" s="1">
        <v>44538.683449074073</v>
      </c>
      <c r="Q442">
        <v>1360</v>
      </c>
      <c r="R442">
        <v>1598</v>
      </c>
      <c r="S442" t="b">
        <v>0</v>
      </c>
      <c r="T442" t="s">
        <v>88</v>
      </c>
      <c r="U442" t="b">
        <v>1</v>
      </c>
      <c r="V442" t="s">
        <v>244</v>
      </c>
      <c r="W442" s="1">
        <v>44538.661041666666</v>
      </c>
      <c r="X442">
        <v>785</v>
      </c>
      <c r="Y442">
        <v>110</v>
      </c>
      <c r="Z442">
        <v>0</v>
      </c>
      <c r="AA442">
        <v>110</v>
      </c>
      <c r="AB442">
        <v>0</v>
      </c>
      <c r="AC442">
        <v>57</v>
      </c>
      <c r="AD442">
        <v>52</v>
      </c>
      <c r="AE442">
        <v>0</v>
      </c>
      <c r="AF442">
        <v>0</v>
      </c>
      <c r="AG442">
        <v>0</v>
      </c>
      <c r="AH442" t="s">
        <v>167</v>
      </c>
      <c r="AI442" s="1">
        <v>44538.683449074073</v>
      </c>
      <c r="AJ442">
        <v>805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51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>
      <c r="A443" t="s">
        <v>1069</v>
      </c>
      <c r="B443" t="s">
        <v>80</v>
      </c>
      <c r="C443" t="s">
        <v>1056</v>
      </c>
      <c r="D443" t="s">
        <v>82</v>
      </c>
      <c r="E443" s="2" t="str">
        <f>HYPERLINK("capsilon://?command=openfolder&amp;siteaddress=FAM.docvelocity-na8.net&amp;folderid=FXFE63B64C-8E71-669F-F030-71A793910CDA","FX21125426")</f>
        <v>FX21125426</v>
      </c>
      <c r="F443" t="s">
        <v>19</v>
      </c>
      <c r="G443" t="s">
        <v>19</v>
      </c>
      <c r="H443" t="s">
        <v>83</v>
      </c>
      <c r="I443" t="s">
        <v>1057</v>
      </c>
      <c r="J443">
        <v>196</v>
      </c>
      <c r="K443" t="s">
        <v>85</v>
      </c>
      <c r="L443" t="s">
        <v>86</v>
      </c>
      <c r="M443" t="s">
        <v>87</v>
      </c>
      <c r="N443">
        <v>2</v>
      </c>
      <c r="O443" s="1">
        <v>44538.652199074073</v>
      </c>
      <c r="P443" s="1">
        <v>44538.811956018515</v>
      </c>
      <c r="Q443">
        <v>9416</v>
      </c>
      <c r="R443">
        <v>4387</v>
      </c>
      <c r="S443" t="b">
        <v>0</v>
      </c>
      <c r="T443" t="s">
        <v>88</v>
      </c>
      <c r="U443" t="b">
        <v>1</v>
      </c>
      <c r="V443" t="s">
        <v>244</v>
      </c>
      <c r="W443" s="1">
        <v>44538.697627314818</v>
      </c>
      <c r="X443">
        <v>2926</v>
      </c>
      <c r="Y443">
        <v>331</v>
      </c>
      <c r="Z443">
        <v>0</v>
      </c>
      <c r="AA443">
        <v>331</v>
      </c>
      <c r="AB443">
        <v>0</v>
      </c>
      <c r="AC443">
        <v>239</v>
      </c>
      <c r="AD443">
        <v>-135</v>
      </c>
      <c r="AE443">
        <v>0</v>
      </c>
      <c r="AF443">
        <v>0</v>
      </c>
      <c r="AG443">
        <v>0</v>
      </c>
      <c r="AH443" t="s">
        <v>167</v>
      </c>
      <c r="AI443" s="1">
        <v>44538.811956018515</v>
      </c>
      <c r="AJ443">
        <v>1436</v>
      </c>
      <c r="AK443">
        <v>1</v>
      </c>
      <c r="AL443">
        <v>0</v>
      </c>
      <c r="AM443">
        <v>1</v>
      </c>
      <c r="AN443">
        <v>0</v>
      </c>
      <c r="AO443">
        <v>1</v>
      </c>
      <c r="AP443">
        <v>-136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>
      <c r="A444" t="s">
        <v>1070</v>
      </c>
      <c r="B444" t="s">
        <v>80</v>
      </c>
      <c r="C444" t="s">
        <v>227</v>
      </c>
      <c r="D444" t="s">
        <v>82</v>
      </c>
      <c r="E444" s="2" t="str">
        <f>HYPERLINK("capsilon://?command=openfolder&amp;siteaddress=FAM.docvelocity-na8.net&amp;folderid=FXFADCDC5C-BA41-4D6E-38A4-7BDE5B764A37","FX2112838")</f>
        <v>FX2112838</v>
      </c>
      <c r="F444" t="s">
        <v>19</v>
      </c>
      <c r="G444" t="s">
        <v>19</v>
      </c>
      <c r="H444" t="s">
        <v>83</v>
      </c>
      <c r="I444" t="s">
        <v>1059</v>
      </c>
      <c r="J444">
        <v>122</v>
      </c>
      <c r="K444" t="s">
        <v>85</v>
      </c>
      <c r="L444" t="s">
        <v>86</v>
      </c>
      <c r="M444" t="s">
        <v>87</v>
      </c>
      <c r="N444">
        <v>2</v>
      </c>
      <c r="O444" s="1">
        <v>44538.65351851852</v>
      </c>
      <c r="P444" s="1">
        <v>44538.816817129627</v>
      </c>
      <c r="Q444">
        <v>13436</v>
      </c>
      <c r="R444">
        <v>673</v>
      </c>
      <c r="S444" t="b">
        <v>0</v>
      </c>
      <c r="T444" t="s">
        <v>88</v>
      </c>
      <c r="U444" t="b">
        <v>1</v>
      </c>
      <c r="V444" t="s">
        <v>155</v>
      </c>
      <c r="W444" s="1">
        <v>44538.664918981478</v>
      </c>
      <c r="X444">
        <v>240</v>
      </c>
      <c r="Y444">
        <v>112</v>
      </c>
      <c r="Z444">
        <v>0</v>
      </c>
      <c r="AA444">
        <v>112</v>
      </c>
      <c r="AB444">
        <v>0</v>
      </c>
      <c r="AC444">
        <v>25</v>
      </c>
      <c r="AD444">
        <v>10</v>
      </c>
      <c r="AE444">
        <v>0</v>
      </c>
      <c r="AF444">
        <v>0</v>
      </c>
      <c r="AG444">
        <v>0</v>
      </c>
      <c r="AH444" t="s">
        <v>167</v>
      </c>
      <c r="AI444" s="1">
        <v>44538.816817129627</v>
      </c>
      <c r="AJ444">
        <v>419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10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>
      <c r="A445" t="s">
        <v>1071</v>
      </c>
      <c r="B445" t="s">
        <v>80</v>
      </c>
      <c r="C445" t="s">
        <v>1072</v>
      </c>
      <c r="D445" t="s">
        <v>82</v>
      </c>
      <c r="E445" s="2" t="str">
        <f>HYPERLINK("capsilon://?command=openfolder&amp;siteaddress=FAM.docvelocity-na8.net&amp;folderid=FX82CA3387-2E82-14A6-0E71-91166E9044B9","FX211112903")</f>
        <v>FX211112903</v>
      </c>
      <c r="F445" t="s">
        <v>19</v>
      </c>
      <c r="G445" t="s">
        <v>19</v>
      </c>
      <c r="H445" t="s">
        <v>83</v>
      </c>
      <c r="I445" t="s">
        <v>1073</v>
      </c>
      <c r="J445">
        <v>60</v>
      </c>
      <c r="K445" t="s">
        <v>85</v>
      </c>
      <c r="L445" t="s">
        <v>86</v>
      </c>
      <c r="M445" t="s">
        <v>87</v>
      </c>
      <c r="N445">
        <v>1</v>
      </c>
      <c r="O445" s="1">
        <v>44538.655636574076</v>
      </c>
      <c r="P445" s="1">
        <v>44538.668958333335</v>
      </c>
      <c r="Q445">
        <v>970</v>
      </c>
      <c r="R445">
        <v>181</v>
      </c>
      <c r="S445" t="b">
        <v>0</v>
      </c>
      <c r="T445" t="s">
        <v>88</v>
      </c>
      <c r="U445" t="b">
        <v>0</v>
      </c>
      <c r="V445" t="s">
        <v>155</v>
      </c>
      <c r="W445" s="1">
        <v>44538.668958333335</v>
      </c>
      <c r="X445">
        <v>181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60</v>
      </c>
      <c r="AE445">
        <v>48</v>
      </c>
      <c r="AF445">
        <v>0</v>
      </c>
      <c r="AG445">
        <v>4</v>
      </c>
      <c r="AH445" t="s">
        <v>88</v>
      </c>
      <c r="AI445" t="s">
        <v>88</v>
      </c>
      <c r="AJ445" t="s">
        <v>88</v>
      </c>
      <c r="AK445" t="s">
        <v>88</v>
      </c>
      <c r="AL445" t="s">
        <v>88</v>
      </c>
      <c r="AM445" t="s">
        <v>88</v>
      </c>
      <c r="AN445" t="s">
        <v>88</v>
      </c>
      <c r="AO445" t="s">
        <v>88</v>
      </c>
      <c r="AP445" t="s">
        <v>88</v>
      </c>
      <c r="AQ445" t="s">
        <v>88</v>
      </c>
      <c r="AR445" t="s">
        <v>88</v>
      </c>
      <c r="AS445" t="s">
        <v>88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>
      <c r="A446" t="s">
        <v>1074</v>
      </c>
      <c r="B446" t="s">
        <v>80</v>
      </c>
      <c r="C446" t="s">
        <v>1075</v>
      </c>
      <c r="D446" t="s">
        <v>82</v>
      </c>
      <c r="E446" s="2" t="str">
        <f>HYPERLINK("capsilon://?command=openfolder&amp;siteaddress=FAM.docvelocity-na8.net&amp;folderid=FX2F695D69-0EE2-349D-DFFE-9A4B9C26DA9F","FX21123569")</f>
        <v>FX21123569</v>
      </c>
      <c r="F446" t="s">
        <v>19</v>
      </c>
      <c r="G446" t="s">
        <v>19</v>
      </c>
      <c r="H446" t="s">
        <v>83</v>
      </c>
      <c r="I446" t="s">
        <v>1076</v>
      </c>
      <c r="J446">
        <v>63</v>
      </c>
      <c r="K446" t="s">
        <v>85</v>
      </c>
      <c r="L446" t="s">
        <v>86</v>
      </c>
      <c r="M446" t="s">
        <v>87</v>
      </c>
      <c r="N446">
        <v>1</v>
      </c>
      <c r="O446" s="1">
        <v>44538.660462962966</v>
      </c>
      <c r="P446" s="1">
        <v>44538.670682870368</v>
      </c>
      <c r="Q446">
        <v>734</v>
      </c>
      <c r="R446">
        <v>149</v>
      </c>
      <c r="S446" t="b">
        <v>0</v>
      </c>
      <c r="T446" t="s">
        <v>88</v>
      </c>
      <c r="U446" t="b">
        <v>0</v>
      </c>
      <c r="V446" t="s">
        <v>155</v>
      </c>
      <c r="W446" s="1">
        <v>44538.670682870368</v>
      </c>
      <c r="X446">
        <v>149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63</v>
      </c>
      <c r="AE446">
        <v>51</v>
      </c>
      <c r="AF446">
        <v>0</v>
      </c>
      <c r="AG446">
        <v>6</v>
      </c>
      <c r="AH446" t="s">
        <v>88</v>
      </c>
      <c r="AI446" t="s">
        <v>88</v>
      </c>
      <c r="AJ446" t="s">
        <v>88</v>
      </c>
      <c r="AK446" t="s">
        <v>88</v>
      </c>
      <c r="AL446" t="s">
        <v>88</v>
      </c>
      <c r="AM446" t="s">
        <v>88</v>
      </c>
      <c r="AN446" t="s">
        <v>88</v>
      </c>
      <c r="AO446" t="s">
        <v>88</v>
      </c>
      <c r="AP446" t="s">
        <v>88</v>
      </c>
      <c r="AQ446" t="s">
        <v>88</v>
      </c>
      <c r="AR446" t="s">
        <v>88</v>
      </c>
      <c r="AS446" t="s">
        <v>88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>
      <c r="A447" t="s">
        <v>1077</v>
      </c>
      <c r="B447" t="s">
        <v>80</v>
      </c>
      <c r="C447" t="s">
        <v>1062</v>
      </c>
      <c r="D447" t="s">
        <v>82</v>
      </c>
      <c r="E447" s="2" t="str">
        <f>HYPERLINK("capsilon://?command=openfolder&amp;siteaddress=FAM.docvelocity-na8.net&amp;folderid=FX8CDEDD00-C343-B6DA-C0B7-B02B46981F5A","FX21125391")</f>
        <v>FX21125391</v>
      </c>
      <c r="F447" t="s">
        <v>19</v>
      </c>
      <c r="G447" t="s">
        <v>19</v>
      </c>
      <c r="H447" t="s">
        <v>83</v>
      </c>
      <c r="I447" t="s">
        <v>1063</v>
      </c>
      <c r="J447">
        <v>739</v>
      </c>
      <c r="K447" t="s">
        <v>85</v>
      </c>
      <c r="L447" t="s">
        <v>86</v>
      </c>
      <c r="M447" t="s">
        <v>87</v>
      </c>
      <c r="N447">
        <v>2</v>
      </c>
      <c r="O447" s="1">
        <v>44538.664756944447</v>
      </c>
      <c r="P447" s="1">
        <v>44539.199976851851</v>
      </c>
      <c r="Q447">
        <v>37760</v>
      </c>
      <c r="R447">
        <v>8483</v>
      </c>
      <c r="S447" t="b">
        <v>0</v>
      </c>
      <c r="T447" t="s">
        <v>88</v>
      </c>
      <c r="U447" t="b">
        <v>1</v>
      </c>
      <c r="V447" t="s">
        <v>162</v>
      </c>
      <c r="W447" s="1">
        <v>44538.736817129633</v>
      </c>
      <c r="X447">
        <v>4939</v>
      </c>
      <c r="Y447">
        <v>623</v>
      </c>
      <c r="Z447">
        <v>0</v>
      </c>
      <c r="AA447">
        <v>623</v>
      </c>
      <c r="AB447">
        <v>79</v>
      </c>
      <c r="AC447">
        <v>320</v>
      </c>
      <c r="AD447">
        <v>116</v>
      </c>
      <c r="AE447">
        <v>0</v>
      </c>
      <c r="AF447">
        <v>0</v>
      </c>
      <c r="AG447">
        <v>0</v>
      </c>
      <c r="AH447" t="s">
        <v>94</v>
      </c>
      <c r="AI447" s="1">
        <v>44539.199976851851</v>
      </c>
      <c r="AJ447">
        <v>3316</v>
      </c>
      <c r="AK447">
        <v>5</v>
      </c>
      <c r="AL447">
        <v>0</v>
      </c>
      <c r="AM447">
        <v>5</v>
      </c>
      <c r="AN447">
        <v>79</v>
      </c>
      <c r="AO447">
        <v>9</v>
      </c>
      <c r="AP447">
        <v>111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>
      <c r="A448" t="s">
        <v>1078</v>
      </c>
      <c r="B448" t="s">
        <v>80</v>
      </c>
      <c r="C448" t="s">
        <v>1079</v>
      </c>
      <c r="D448" t="s">
        <v>82</v>
      </c>
      <c r="E448" s="2" t="str">
        <f>HYPERLINK("capsilon://?command=openfolder&amp;siteaddress=FAM.docvelocity-na8.net&amp;folderid=FX3A792F84-BC67-6C72-7D90-BB3968FE7369","FX21125839")</f>
        <v>FX21125839</v>
      </c>
      <c r="F448" t="s">
        <v>19</v>
      </c>
      <c r="G448" t="s">
        <v>19</v>
      </c>
      <c r="H448" t="s">
        <v>83</v>
      </c>
      <c r="I448" t="s">
        <v>1080</v>
      </c>
      <c r="J448">
        <v>91</v>
      </c>
      <c r="K448" t="s">
        <v>85</v>
      </c>
      <c r="L448" t="s">
        <v>86</v>
      </c>
      <c r="M448" t="s">
        <v>87</v>
      </c>
      <c r="N448">
        <v>1</v>
      </c>
      <c r="O448" s="1">
        <v>44538.667013888888</v>
      </c>
      <c r="P448" s="1">
        <v>44538.6718287037</v>
      </c>
      <c r="Q448">
        <v>330</v>
      </c>
      <c r="R448">
        <v>86</v>
      </c>
      <c r="S448" t="b">
        <v>0</v>
      </c>
      <c r="T448" t="s">
        <v>88</v>
      </c>
      <c r="U448" t="b">
        <v>0</v>
      </c>
      <c r="V448" t="s">
        <v>155</v>
      </c>
      <c r="W448" s="1">
        <v>44538.6718287037</v>
      </c>
      <c r="X448">
        <v>86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91</v>
      </c>
      <c r="AE448">
        <v>79</v>
      </c>
      <c r="AF448">
        <v>0</v>
      </c>
      <c r="AG448">
        <v>3</v>
      </c>
      <c r="AH448" t="s">
        <v>88</v>
      </c>
      <c r="AI448" t="s">
        <v>88</v>
      </c>
      <c r="AJ448" t="s">
        <v>88</v>
      </c>
      <c r="AK448" t="s">
        <v>88</v>
      </c>
      <c r="AL448" t="s">
        <v>88</v>
      </c>
      <c r="AM448" t="s">
        <v>88</v>
      </c>
      <c r="AN448" t="s">
        <v>88</v>
      </c>
      <c r="AO448" t="s">
        <v>88</v>
      </c>
      <c r="AP448" t="s">
        <v>88</v>
      </c>
      <c r="AQ448" t="s">
        <v>88</v>
      </c>
      <c r="AR448" t="s">
        <v>88</v>
      </c>
      <c r="AS448" t="s">
        <v>88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>
      <c r="A449" t="s">
        <v>1081</v>
      </c>
      <c r="B449" t="s">
        <v>80</v>
      </c>
      <c r="C449" t="s">
        <v>1066</v>
      </c>
      <c r="D449" t="s">
        <v>82</v>
      </c>
      <c r="E449" s="2" t="str">
        <f>HYPERLINK("capsilon://?command=openfolder&amp;siteaddress=FAM.docvelocity-na8.net&amp;folderid=FXEE0B5C49-5196-29B4-6D73-C8703D784E2A","FX21124694")</f>
        <v>FX21124694</v>
      </c>
      <c r="F449" t="s">
        <v>19</v>
      </c>
      <c r="G449" t="s">
        <v>19</v>
      </c>
      <c r="H449" t="s">
        <v>83</v>
      </c>
      <c r="I449" t="s">
        <v>1067</v>
      </c>
      <c r="J449">
        <v>104</v>
      </c>
      <c r="K449" t="s">
        <v>85</v>
      </c>
      <c r="L449" t="s">
        <v>86</v>
      </c>
      <c r="M449" t="s">
        <v>87</v>
      </c>
      <c r="N449">
        <v>2</v>
      </c>
      <c r="O449" s="1">
        <v>44538.669270833336</v>
      </c>
      <c r="P449" s="1">
        <v>44538.82775462963</v>
      </c>
      <c r="Q449">
        <v>10581</v>
      </c>
      <c r="R449">
        <v>3112</v>
      </c>
      <c r="S449" t="b">
        <v>0</v>
      </c>
      <c r="T449" t="s">
        <v>88</v>
      </c>
      <c r="U449" t="b">
        <v>1</v>
      </c>
      <c r="V449" t="s">
        <v>904</v>
      </c>
      <c r="W449" s="1">
        <v>44538.712800925925</v>
      </c>
      <c r="X449">
        <v>2753</v>
      </c>
      <c r="Y449">
        <v>147</v>
      </c>
      <c r="Z449">
        <v>0</v>
      </c>
      <c r="AA449">
        <v>147</v>
      </c>
      <c r="AB449">
        <v>0</v>
      </c>
      <c r="AC449">
        <v>76</v>
      </c>
      <c r="AD449">
        <v>-43</v>
      </c>
      <c r="AE449">
        <v>0</v>
      </c>
      <c r="AF449">
        <v>0</v>
      </c>
      <c r="AG449">
        <v>0</v>
      </c>
      <c r="AH449" t="s">
        <v>163</v>
      </c>
      <c r="AI449" s="1">
        <v>44538.82775462963</v>
      </c>
      <c r="AJ449">
        <v>331</v>
      </c>
      <c r="AK449">
        <v>2</v>
      </c>
      <c r="AL449">
        <v>0</v>
      </c>
      <c r="AM449">
        <v>2</v>
      </c>
      <c r="AN449">
        <v>0</v>
      </c>
      <c r="AO449">
        <v>2</v>
      </c>
      <c r="AP449">
        <v>-45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>
      <c r="A450" t="s">
        <v>1082</v>
      </c>
      <c r="B450" t="s">
        <v>80</v>
      </c>
      <c r="C450" t="s">
        <v>1083</v>
      </c>
      <c r="D450" t="s">
        <v>82</v>
      </c>
      <c r="E450" s="2" t="str">
        <f>HYPERLINK("capsilon://?command=openfolder&amp;siteaddress=FAM.docvelocity-na8.net&amp;folderid=FXFC9F8F0F-E5F3-4CB2-292F-C9DDB731B95B","FX211114706")</f>
        <v>FX211114706</v>
      </c>
      <c r="F450" t="s">
        <v>19</v>
      </c>
      <c r="G450" t="s">
        <v>19</v>
      </c>
      <c r="H450" t="s">
        <v>83</v>
      </c>
      <c r="I450" t="s">
        <v>1084</v>
      </c>
      <c r="J450">
        <v>66</v>
      </c>
      <c r="K450" t="s">
        <v>85</v>
      </c>
      <c r="L450" t="s">
        <v>86</v>
      </c>
      <c r="M450" t="s">
        <v>87</v>
      </c>
      <c r="N450">
        <v>1</v>
      </c>
      <c r="O450" s="1">
        <v>44538.67087962963</v>
      </c>
      <c r="P450" s="1">
        <v>44538.729641203703</v>
      </c>
      <c r="Q450">
        <v>4607</v>
      </c>
      <c r="R450">
        <v>470</v>
      </c>
      <c r="S450" t="b">
        <v>0</v>
      </c>
      <c r="T450" t="s">
        <v>88</v>
      </c>
      <c r="U450" t="b">
        <v>0</v>
      </c>
      <c r="V450" t="s">
        <v>155</v>
      </c>
      <c r="W450" s="1">
        <v>44538.729641203703</v>
      </c>
      <c r="X450">
        <v>346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66</v>
      </c>
      <c r="AE450">
        <v>54</v>
      </c>
      <c r="AF450">
        <v>0</v>
      </c>
      <c r="AG450">
        <v>7</v>
      </c>
      <c r="AH450" t="s">
        <v>88</v>
      </c>
      <c r="AI450" t="s">
        <v>88</v>
      </c>
      <c r="AJ450" t="s">
        <v>88</v>
      </c>
      <c r="AK450" t="s">
        <v>88</v>
      </c>
      <c r="AL450" t="s">
        <v>88</v>
      </c>
      <c r="AM450" t="s">
        <v>88</v>
      </c>
      <c r="AN450" t="s">
        <v>88</v>
      </c>
      <c r="AO450" t="s">
        <v>88</v>
      </c>
      <c r="AP450" t="s">
        <v>88</v>
      </c>
      <c r="AQ450" t="s">
        <v>88</v>
      </c>
      <c r="AR450" t="s">
        <v>88</v>
      </c>
      <c r="AS450" t="s">
        <v>88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>
      <c r="A451" t="s">
        <v>1085</v>
      </c>
      <c r="B451" t="s">
        <v>80</v>
      </c>
      <c r="C451" t="s">
        <v>1072</v>
      </c>
      <c r="D451" t="s">
        <v>82</v>
      </c>
      <c r="E451" s="2" t="str">
        <f>HYPERLINK("capsilon://?command=openfolder&amp;siteaddress=FAM.docvelocity-na8.net&amp;folderid=FX82CA3387-2E82-14A6-0E71-91166E9044B9","FX211112903")</f>
        <v>FX211112903</v>
      </c>
      <c r="F451" t="s">
        <v>19</v>
      </c>
      <c r="G451" t="s">
        <v>19</v>
      </c>
      <c r="H451" t="s">
        <v>83</v>
      </c>
      <c r="I451" t="s">
        <v>1073</v>
      </c>
      <c r="J451">
        <v>120</v>
      </c>
      <c r="K451" t="s">
        <v>85</v>
      </c>
      <c r="L451" t="s">
        <v>86</v>
      </c>
      <c r="M451" t="s">
        <v>87</v>
      </c>
      <c r="N451">
        <v>2</v>
      </c>
      <c r="O451" s="1">
        <v>44538.671932870369</v>
      </c>
      <c r="P451" s="1">
        <v>44539.16883101852</v>
      </c>
      <c r="Q451">
        <v>37127</v>
      </c>
      <c r="R451">
        <v>5805</v>
      </c>
      <c r="S451" t="b">
        <v>0</v>
      </c>
      <c r="T451" t="s">
        <v>88</v>
      </c>
      <c r="U451" t="b">
        <v>1</v>
      </c>
      <c r="V451" t="s">
        <v>904</v>
      </c>
      <c r="W451" s="1">
        <v>44538.771979166668</v>
      </c>
      <c r="X451">
        <v>5112</v>
      </c>
      <c r="Y451">
        <v>198</v>
      </c>
      <c r="Z451">
        <v>0</v>
      </c>
      <c r="AA451">
        <v>198</v>
      </c>
      <c r="AB451">
        <v>0</v>
      </c>
      <c r="AC451">
        <v>162</v>
      </c>
      <c r="AD451">
        <v>-78</v>
      </c>
      <c r="AE451">
        <v>0</v>
      </c>
      <c r="AF451">
        <v>0</v>
      </c>
      <c r="AG451">
        <v>0</v>
      </c>
      <c r="AH451" t="s">
        <v>265</v>
      </c>
      <c r="AI451" s="1">
        <v>44539.16883101852</v>
      </c>
      <c r="AJ451">
        <v>568</v>
      </c>
      <c r="AK451">
        <v>3</v>
      </c>
      <c r="AL451">
        <v>0</v>
      </c>
      <c r="AM451">
        <v>3</v>
      </c>
      <c r="AN451">
        <v>0</v>
      </c>
      <c r="AO451">
        <v>2</v>
      </c>
      <c r="AP451">
        <v>-81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>
      <c r="A452" t="s">
        <v>1086</v>
      </c>
      <c r="B452" t="s">
        <v>80</v>
      </c>
      <c r="C452" t="s">
        <v>1075</v>
      </c>
      <c r="D452" t="s">
        <v>82</v>
      </c>
      <c r="E452" s="2" t="str">
        <f>HYPERLINK("capsilon://?command=openfolder&amp;siteaddress=FAM.docvelocity-na8.net&amp;folderid=FX2F695D69-0EE2-349D-DFFE-9A4B9C26DA9F","FX21123569")</f>
        <v>FX21123569</v>
      </c>
      <c r="F452" t="s">
        <v>19</v>
      </c>
      <c r="G452" t="s">
        <v>19</v>
      </c>
      <c r="H452" t="s">
        <v>83</v>
      </c>
      <c r="I452" t="s">
        <v>1076</v>
      </c>
      <c r="J452">
        <v>189</v>
      </c>
      <c r="K452" t="s">
        <v>85</v>
      </c>
      <c r="L452" t="s">
        <v>86</v>
      </c>
      <c r="M452" t="s">
        <v>87</v>
      </c>
      <c r="N452">
        <v>2</v>
      </c>
      <c r="O452" s="1">
        <v>44538.673333333332</v>
      </c>
      <c r="P452" s="1">
        <v>44538.837384259263</v>
      </c>
      <c r="Q452">
        <v>12893</v>
      </c>
      <c r="R452">
        <v>1281</v>
      </c>
      <c r="S452" t="b">
        <v>0</v>
      </c>
      <c r="T452" t="s">
        <v>88</v>
      </c>
      <c r="U452" t="b">
        <v>1</v>
      </c>
      <c r="V452" t="s">
        <v>337</v>
      </c>
      <c r="W452" s="1">
        <v>44538.729131944441</v>
      </c>
      <c r="X452">
        <v>941</v>
      </c>
      <c r="Y452">
        <v>177</v>
      </c>
      <c r="Z452">
        <v>0</v>
      </c>
      <c r="AA452">
        <v>177</v>
      </c>
      <c r="AB452">
        <v>21</v>
      </c>
      <c r="AC452">
        <v>81</v>
      </c>
      <c r="AD452">
        <v>12</v>
      </c>
      <c r="AE452">
        <v>0</v>
      </c>
      <c r="AF452">
        <v>0</v>
      </c>
      <c r="AG452">
        <v>0</v>
      </c>
      <c r="AH452" t="s">
        <v>163</v>
      </c>
      <c r="AI452" s="1">
        <v>44538.837384259263</v>
      </c>
      <c r="AJ452">
        <v>330</v>
      </c>
      <c r="AK452">
        <v>2</v>
      </c>
      <c r="AL452">
        <v>0</v>
      </c>
      <c r="AM452">
        <v>2</v>
      </c>
      <c r="AN452">
        <v>21</v>
      </c>
      <c r="AO452">
        <v>2</v>
      </c>
      <c r="AP452">
        <v>10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>
      <c r="A453" t="s">
        <v>1087</v>
      </c>
      <c r="B453" t="s">
        <v>80</v>
      </c>
      <c r="C453" t="s">
        <v>1079</v>
      </c>
      <c r="D453" t="s">
        <v>82</v>
      </c>
      <c r="E453" s="2" t="str">
        <f>HYPERLINK("capsilon://?command=openfolder&amp;siteaddress=FAM.docvelocity-na8.net&amp;folderid=FX3A792F84-BC67-6C72-7D90-BB3968FE7369","FX21125839")</f>
        <v>FX21125839</v>
      </c>
      <c r="F453" t="s">
        <v>19</v>
      </c>
      <c r="G453" t="s">
        <v>19</v>
      </c>
      <c r="H453" t="s">
        <v>83</v>
      </c>
      <c r="I453" t="s">
        <v>1080</v>
      </c>
      <c r="J453">
        <v>154</v>
      </c>
      <c r="K453" t="s">
        <v>85</v>
      </c>
      <c r="L453" t="s">
        <v>86</v>
      </c>
      <c r="M453" t="s">
        <v>87</v>
      </c>
      <c r="N453">
        <v>2</v>
      </c>
      <c r="O453" s="1">
        <v>44538.675023148149</v>
      </c>
      <c r="P453" s="1">
        <v>44538.840138888889</v>
      </c>
      <c r="Q453">
        <v>13287</v>
      </c>
      <c r="R453">
        <v>979</v>
      </c>
      <c r="S453" t="b">
        <v>0</v>
      </c>
      <c r="T453" t="s">
        <v>88</v>
      </c>
      <c r="U453" t="b">
        <v>1</v>
      </c>
      <c r="V453" t="s">
        <v>337</v>
      </c>
      <c r="W453" s="1">
        <v>44538.737638888888</v>
      </c>
      <c r="X453">
        <v>734</v>
      </c>
      <c r="Y453">
        <v>119</v>
      </c>
      <c r="Z453">
        <v>0</v>
      </c>
      <c r="AA453">
        <v>119</v>
      </c>
      <c r="AB453">
        <v>0</v>
      </c>
      <c r="AC453">
        <v>57</v>
      </c>
      <c r="AD453">
        <v>35</v>
      </c>
      <c r="AE453">
        <v>0</v>
      </c>
      <c r="AF453">
        <v>0</v>
      </c>
      <c r="AG453">
        <v>0</v>
      </c>
      <c r="AH453" t="s">
        <v>163</v>
      </c>
      <c r="AI453" s="1">
        <v>44538.840138888889</v>
      </c>
      <c r="AJ453">
        <v>237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35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>
      <c r="A454" t="s">
        <v>1088</v>
      </c>
      <c r="B454" t="s">
        <v>80</v>
      </c>
      <c r="C454" t="s">
        <v>1089</v>
      </c>
      <c r="D454" t="s">
        <v>82</v>
      </c>
      <c r="E454" s="2" t="str">
        <f>HYPERLINK("capsilon://?command=openfolder&amp;siteaddress=FAM.docvelocity-na8.net&amp;folderid=FX4B762992-66AE-C2F7-FDFC-95E9D95DF8F7","FX21125013")</f>
        <v>FX21125013</v>
      </c>
      <c r="F454" t="s">
        <v>19</v>
      </c>
      <c r="G454" t="s">
        <v>19</v>
      </c>
      <c r="H454" t="s">
        <v>83</v>
      </c>
      <c r="I454" t="s">
        <v>1090</v>
      </c>
      <c r="J454">
        <v>96</v>
      </c>
      <c r="K454" t="s">
        <v>85</v>
      </c>
      <c r="L454" t="s">
        <v>86</v>
      </c>
      <c r="M454" t="s">
        <v>87</v>
      </c>
      <c r="N454">
        <v>2</v>
      </c>
      <c r="O454" s="1">
        <v>44538.676122685189</v>
      </c>
      <c r="P454" s="1">
        <v>44539.198194444441</v>
      </c>
      <c r="Q454">
        <v>44329</v>
      </c>
      <c r="R454">
        <v>778</v>
      </c>
      <c r="S454" t="b">
        <v>0</v>
      </c>
      <c r="T454" t="s">
        <v>88</v>
      </c>
      <c r="U454" t="b">
        <v>0</v>
      </c>
      <c r="V454" t="s">
        <v>155</v>
      </c>
      <c r="W454" s="1">
        <v>44538.733263888891</v>
      </c>
      <c r="X454">
        <v>312</v>
      </c>
      <c r="Y454">
        <v>91</v>
      </c>
      <c r="Z454">
        <v>0</v>
      </c>
      <c r="AA454">
        <v>91</v>
      </c>
      <c r="AB454">
        <v>0</v>
      </c>
      <c r="AC454">
        <v>41</v>
      </c>
      <c r="AD454">
        <v>5</v>
      </c>
      <c r="AE454">
        <v>0</v>
      </c>
      <c r="AF454">
        <v>0</v>
      </c>
      <c r="AG454">
        <v>0</v>
      </c>
      <c r="AH454" t="s">
        <v>265</v>
      </c>
      <c r="AI454" s="1">
        <v>44539.198194444441</v>
      </c>
      <c r="AJ454">
        <v>12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5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>
      <c r="A455" t="s">
        <v>1091</v>
      </c>
      <c r="B455" t="s">
        <v>80</v>
      </c>
      <c r="C455" t="s">
        <v>1089</v>
      </c>
      <c r="D455" t="s">
        <v>82</v>
      </c>
      <c r="E455" s="2" t="str">
        <f>HYPERLINK("capsilon://?command=openfolder&amp;siteaddress=FAM.docvelocity-na8.net&amp;folderid=FX4B762992-66AE-C2F7-FDFC-95E9D95DF8F7","FX21125013")</f>
        <v>FX21125013</v>
      </c>
      <c r="F455" t="s">
        <v>19</v>
      </c>
      <c r="G455" t="s">
        <v>19</v>
      </c>
      <c r="H455" t="s">
        <v>83</v>
      </c>
      <c r="I455" t="s">
        <v>1092</v>
      </c>
      <c r="J455">
        <v>37</v>
      </c>
      <c r="K455" t="s">
        <v>85</v>
      </c>
      <c r="L455" t="s">
        <v>86</v>
      </c>
      <c r="M455" t="s">
        <v>87</v>
      </c>
      <c r="N455">
        <v>2</v>
      </c>
      <c r="O455" s="1">
        <v>44538.678391203706</v>
      </c>
      <c r="P455" s="1">
        <v>44539.199664351851</v>
      </c>
      <c r="Q455">
        <v>44752</v>
      </c>
      <c r="R455">
        <v>286</v>
      </c>
      <c r="S455" t="b">
        <v>0</v>
      </c>
      <c r="T455" t="s">
        <v>88</v>
      </c>
      <c r="U455" t="b">
        <v>0</v>
      </c>
      <c r="V455" t="s">
        <v>155</v>
      </c>
      <c r="W455" s="1">
        <v>44538.735127314816</v>
      </c>
      <c r="X455">
        <v>160</v>
      </c>
      <c r="Y455">
        <v>41</v>
      </c>
      <c r="Z455">
        <v>0</v>
      </c>
      <c r="AA455">
        <v>41</v>
      </c>
      <c r="AB455">
        <v>0</v>
      </c>
      <c r="AC455">
        <v>25</v>
      </c>
      <c r="AD455">
        <v>-4</v>
      </c>
      <c r="AE455">
        <v>0</v>
      </c>
      <c r="AF455">
        <v>0</v>
      </c>
      <c r="AG455">
        <v>0</v>
      </c>
      <c r="AH455" t="s">
        <v>265</v>
      </c>
      <c r="AI455" s="1">
        <v>44539.199664351851</v>
      </c>
      <c r="AJ455">
        <v>126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-4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>
      <c r="A456" t="s">
        <v>1093</v>
      </c>
      <c r="B456" t="s">
        <v>80</v>
      </c>
      <c r="C456" t="s">
        <v>1089</v>
      </c>
      <c r="D456" t="s">
        <v>82</v>
      </c>
      <c r="E456" s="2" t="str">
        <f>HYPERLINK("capsilon://?command=openfolder&amp;siteaddress=FAM.docvelocity-na8.net&amp;folderid=FX4B762992-66AE-C2F7-FDFC-95E9D95DF8F7","FX21125013")</f>
        <v>FX21125013</v>
      </c>
      <c r="F456" t="s">
        <v>19</v>
      </c>
      <c r="G456" t="s">
        <v>19</v>
      </c>
      <c r="H456" t="s">
        <v>83</v>
      </c>
      <c r="I456" t="s">
        <v>1094</v>
      </c>
      <c r="J456">
        <v>37</v>
      </c>
      <c r="K456" t="s">
        <v>85</v>
      </c>
      <c r="L456" t="s">
        <v>86</v>
      </c>
      <c r="M456" t="s">
        <v>87</v>
      </c>
      <c r="N456">
        <v>1</v>
      </c>
      <c r="O456" s="1">
        <v>44538.679606481484</v>
      </c>
      <c r="P456" s="1">
        <v>44538.735937500001</v>
      </c>
      <c r="Q456">
        <v>4806</v>
      </c>
      <c r="R456">
        <v>61</v>
      </c>
      <c r="S456" t="b">
        <v>0</v>
      </c>
      <c r="T456" t="s">
        <v>88</v>
      </c>
      <c r="U456" t="b">
        <v>0</v>
      </c>
      <c r="V456" t="s">
        <v>155</v>
      </c>
      <c r="W456" s="1">
        <v>44538.735937500001</v>
      </c>
      <c r="X456">
        <v>61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37</v>
      </c>
      <c r="AE456">
        <v>32</v>
      </c>
      <c r="AF456">
        <v>0</v>
      </c>
      <c r="AG456">
        <v>2</v>
      </c>
      <c r="AH456" t="s">
        <v>88</v>
      </c>
      <c r="AI456" t="s">
        <v>88</v>
      </c>
      <c r="AJ456" t="s">
        <v>88</v>
      </c>
      <c r="AK456" t="s">
        <v>88</v>
      </c>
      <c r="AL456" t="s">
        <v>88</v>
      </c>
      <c r="AM456" t="s">
        <v>88</v>
      </c>
      <c r="AN456" t="s">
        <v>88</v>
      </c>
      <c r="AO456" t="s">
        <v>88</v>
      </c>
      <c r="AP456" t="s">
        <v>88</v>
      </c>
      <c r="AQ456" t="s">
        <v>88</v>
      </c>
      <c r="AR456" t="s">
        <v>88</v>
      </c>
      <c r="AS456" t="s">
        <v>88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>
      <c r="A457" t="s">
        <v>1095</v>
      </c>
      <c r="B457" t="s">
        <v>80</v>
      </c>
      <c r="C457" t="s">
        <v>1089</v>
      </c>
      <c r="D457" t="s">
        <v>82</v>
      </c>
      <c r="E457" s="2" t="str">
        <f>HYPERLINK("capsilon://?command=openfolder&amp;siteaddress=FAM.docvelocity-na8.net&amp;folderid=FX4B762992-66AE-C2F7-FDFC-95E9D95DF8F7","FX21125013")</f>
        <v>FX21125013</v>
      </c>
      <c r="F457" t="s">
        <v>19</v>
      </c>
      <c r="G457" t="s">
        <v>19</v>
      </c>
      <c r="H457" t="s">
        <v>83</v>
      </c>
      <c r="I457" t="s">
        <v>1096</v>
      </c>
      <c r="J457">
        <v>28</v>
      </c>
      <c r="K457" t="s">
        <v>85</v>
      </c>
      <c r="L457" t="s">
        <v>86</v>
      </c>
      <c r="M457" t="s">
        <v>87</v>
      </c>
      <c r="N457">
        <v>2</v>
      </c>
      <c r="O457" s="1">
        <v>44538.679861111108</v>
      </c>
      <c r="P457" s="1">
        <v>44539.201053240744</v>
      </c>
      <c r="Q457">
        <v>44770</v>
      </c>
      <c r="R457">
        <v>261</v>
      </c>
      <c r="S457" t="b">
        <v>0</v>
      </c>
      <c r="T457" t="s">
        <v>88</v>
      </c>
      <c r="U457" t="b">
        <v>0</v>
      </c>
      <c r="V457" t="s">
        <v>155</v>
      </c>
      <c r="W457" s="1">
        <v>44538.737592592595</v>
      </c>
      <c r="X457">
        <v>142</v>
      </c>
      <c r="Y457">
        <v>21</v>
      </c>
      <c r="Z457">
        <v>0</v>
      </c>
      <c r="AA457">
        <v>21</v>
      </c>
      <c r="AB457">
        <v>0</v>
      </c>
      <c r="AC457">
        <v>10</v>
      </c>
      <c r="AD457">
        <v>7</v>
      </c>
      <c r="AE457">
        <v>0</v>
      </c>
      <c r="AF457">
        <v>0</v>
      </c>
      <c r="AG457">
        <v>0</v>
      </c>
      <c r="AH457" t="s">
        <v>265</v>
      </c>
      <c r="AI457" s="1">
        <v>44539.201053240744</v>
      </c>
      <c r="AJ457">
        <v>119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7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>
      <c r="A458" t="s">
        <v>1097</v>
      </c>
      <c r="B458" t="s">
        <v>80</v>
      </c>
      <c r="C458" t="s">
        <v>1089</v>
      </c>
      <c r="D458" t="s">
        <v>82</v>
      </c>
      <c r="E458" s="2" t="str">
        <f>HYPERLINK("capsilon://?command=openfolder&amp;siteaddress=FAM.docvelocity-na8.net&amp;folderid=FX4B762992-66AE-C2F7-FDFC-95E9D95DF8F7","FX21125013")</f>
        <v>FX21125013</v>
      </c>
      <c r="F458" t="s">
        <v>19</v>
      </c>
      <c r="G458" t="s">
        <v>19</v>
      </c>
      <c r="H458" t="s">
        <v>83</v>
      </c>
      <c r="I458" t="s">
        <v>1098</v>
      </c>
      <c r="J458">
        <v>28</v>
      </c>
      <c r="K458" t="s">
        <v>85</v>
      </c>
      <c r="L458" t="s">
        <v>86</v>
      </c>
      <c r="M458" t="s">
        <v>87</v>
      </c>
      <c r="N458">
        <v>2</v>
      </c>
      <c r="O458" s="1">
        <v>44538.680451388886</v>
      </c>
      <c r="P458" s="1">
        <v>44539.204328703701</v>
      </c>
      <c r="Q458">
        <v>44826</v>
      </c>
      <c r="R458">
        <v>437</v>
      </c>
      <c r="S458" t="b">
        <v>0</v>
      </c>
      <c r="T458" t="s">
        <v>88</v>
      </c>
      <c r="U458" t="b">
        <v>0</v>
      </c>
      <c r="V458" t="s">
        <v>244</v>
      </c>
      <c r="W458" s="1">
        <v>44538.737592592595</v>
      </c>
      <c r="X458">
        <v>62</v>
      </c>
      <c r="Y458">
        <v>21</v>
      </c>
      <c r="Z458">
        <v>0</v>
      </c>
      <c r="AA458">
        <v>21</v>
      </c>
      <c r="AB458">
        <v>0</v>
      </c>
      <c r="AC458">
        <v>5</v>
      </c>
      <c r="AD458">
        <v>7</v>
      </c>
      <c r="AE458">
        <v>0</v>
      </c>
      <c r="AF458">
        <v>0</v>
      </c>
      <c r="AG458">
        <v>0</v>
      </c>
      <c r="AH458" t="s">
        <v>94</v>
      </c>
      <c r="AI458" s="1">
        <v>44539.204328703701</v>
      </c>
      <c r="AJ458">
        <v>375</v>
      </c>
      <c r="AK458">
        <v>0</v>
      </c>
      <c r="AL458">
        <v>0</v>
      </c>
      <c r="AM458">
        <v>0</v>
      </c>
      <c r="AN458">
        <v>0</v>
      </c>
      <c r="AO458">
        <v>2</v>
      </c>
      <c r="AP458">
        <v>7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>
      <c r="A459" t="s">
        <v>1099</v>
      </c>
      <c r="B459" t="s">
        <v>80</v>
      </c>
      <c r="C459" t="s">
        <v>1089</v>
      </c>
      <c r="D459" t="s">
        <v>82</v>
      </c>
      <c r="E459" s="2" t="str">
        <f>HYPERLINK("capsilon://?command=openfolder&amp;siteaddress=FAM.docvelocity-na8.net&amp;folderid=FX4B762992-66AE-C2F7-FDFC-95E9D95DF8F7","FX21125013")</f>
        <v>FX21125013</v>
      </c>
      <c r="F459" t="s">
        <v>19</v>
      </c>
      <c r="G459" t="s">
        <v>19</v>
      </c>
      <c r="H459" t="s">
        <v>83</v>
      </c>
      <c r="I459" t="s">
        <v>1100</v>
      </c>
      <c r="J459">
        <v>28</v>
      </c>
      <c r="K459" t="s">
        <v>85</v>
      </c>
      <c r="L459" t="s">
        <v>86</v>
      </c>
      <c r="M459" t="s">
        <v>87</v>
      </c>
      <c r="N459">
        <v>2</v>
      </c>
      <c r="O459" s="1">
        <v>44538.680798611109</v>
      </c>
      <c r="P459" s="1">
        <v>44539.203518518516</v>
      </c>
      <c r="Q459">
        <v>44828</v>
      </c>
      <c r="R459">
        <v>335</v>
      </c>
      <c r="S459" t="b">
        <v>0</v>
      </c>
      <c r="T459" t="s">
        <v>88</v>
      </c>
      <c r="U459" t="b">
        <v>0</v>
      </c>
      <c r="V459" t="s">
        <v>244</v>
      </c>
      <c r="W459" s="1">
        <v>44538.739027777781</v>
      </c>
      <c r="X459">
        <v>123</v>
      </c>
      <c r="Y459">
        <v>21</v>
      </c>
      <c r="Z459">
        <v>0</v>
      </c>
      <c r="AA459">
        <v>21</v>
      </c>
      <c r="AB459">
        <v>0</v>
      </c>
      <c r="AC459">
        <v>18</v>
      </c>
      <c r="AD459">
        <v>7</v>
      </c>
      <c r="AE459">
        <v>0</v>
      </c>
      <c r="AF459">
        <v>0</v>
      </c>
      <c r="AG459">
        <v>0</v>
      </c>
      <c r="AH459" t="s">
        <v>265</v>
      </c>
      <c r="AI459" s="1">
        <v>44539.203518518516</v>
      </c>
      <c r="AJ459">
        <v>212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7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>
      <c r="A460" t="s">
        <v>1101</v>
      </c>
      <c r="B460" t="s">
        <v>80</v>
      </c>
      <c r="C460" t="s">
        <v>1089</v>
      </c>
      <c r="D460" t="s">
        <v>82</v>
      </c>
      <c r="E460" s="2" t="str">
        <f>HYPERLINK("capsilon://?command=openfolder&amp;siteaddress=FAM.docvelocity-na8.net&amp;folderid=FX4B762992-66AE-C2F7-FDFC-95E9D95DF8F7","FX21125013")</f>
        <v>FX21125013</v>
      </c>
      <c r="F460" t="s">
        <v>19</v>
      </c>
      <c r="G460" t="s">
        <v>19</v>
      </c>
      <c r="H460" t="s">
        <v>83</v>
      </c>
      <c r="I460" t="s">
        <v>1102</v>
      </c>
      <c r="J460">
        <v>28</v>
      </c>
      <c r="K460" t="s">
        <v>85</v>
      </c>
      <c r="L460" t="s">
        <v>86</v>
      </c>
      <c r="M460" t="s">
        <v>87</v>
      </c>
      <c r="N460">
        <v>1</v>
      </c>
      <c r="O460" s="1">
        <v>44538.681192129632</v>
      </c>
      <c r="P460" s="1">
        <v>44538.74145833333</v>
      </c>
      <c r="Q460">
        <v>5048</v>
      </c>
      <c r="R460">
        <v>159</v>
      </c>
      <c r="S460" t="b">
        <v>0</v>
      </c>
      <c r="T460" t="s">
        <v>88</v>
      </c>
      <c r="U460" t="b">
        <v>0</v>
      </c>
      <c r="V460" t="s">
        <v>155</v>
      </c>
      <c r="W460" s="1">
        <v>44538.74145833333</v>
      </c>
      <c r="X460">
        <v>113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28</v>
      </c>
      <c r="AE460">
        <v>21</v>
      </c>
      <c r="AF460">
        <v>0</v>
      </c>
      <c r="AG460">
        <v>2</v>
      </c>
      <c r="AH460" t="s">
        <v>88</v>
      </c>
      <c r="AI460" t="s">
        <v>88</v>
      </c>
      <c r="AJ460" t="s">
        <v>88</v>
      </c>
      <c r="AK460" t="s">
        <v>88</v>
      </c>
      <c r="AL460" t="s">
        <v>88</v>
      </c>
      <c r="AM460" t="s">
        <v>88</v>
      </c>
      <c r="AN460" t="s">
        <v>88</v>
      </c>
      <c r="AO460" t="s">
        <v>88</v>
      </c>
      <c r="AP460" t="s">
        <v>88</v>
      </c>
      <c r="AQ460" t="s">
        <v>88</v>
      </c>
      <c r="AR460" t="s">
        <v>88</v>
      </c>
      <c r="AS460" t="s">
        <v>88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>
      <c r="A461" t="s">
        <v>1103</v>
      </c>
      <c r="B461" t="s">
        <v>80</v>
      </c>
      <c r="C461" t="s">
        <v>1104</v>
      </c>
      <c r="D461" t="s">
        <v>82</v>
      </c>
      <c r="E461" s="2" t="str">
        <f>HYPERLINK("capsilon://?command=openfolder&amp;siteaddress=FAM.docvelocity-na8.net&amp;folderid=FXA28F6FE4-AE18-3C9E-97DC-F34A2CF2FC9F","FX21125491")</f>
        <v>FX21125491</v>
      </c>
      <c r="F461" t="s">
        <v>19</v>
      </c>
      <c r="G461" t="s">
        <v>19</v>
      </c>
      <c r="H461" t="s">
        <v>83</v>
      </c>
      <c r="I461" t="s">
        <v>1105</v>
      </c>
      <c r="J461">
        <v>194</v>
      </c>
      <c r="K461" t="s">
        <v>85</v>
      </c>
      <c r="L461" t="s">
        <v>86</v>
      </c>
      <c r="M461" t="s">
        <v>87</v>
      </c>
      <c r="N461">
        <v>1</v>
      </c>
      <c r="O461" s="1">
        <v>44538.687789351854</v>
      </c>
      <c r="P461" s="1">
        <v>44538.745763888888</v>
      </c>
      <c r="Q461">
        <v>4605</v>
      </c>
      <c r="R461">
        <v>404</v>
      </c>
      <c r="S461" t="b">
        <v>0</v>
      </c>
      <c r="T461" t="s">
        <v>88</v>
      </c>
      <c r="U461" t="b">
        <v>0</v>
      </c>
      <c r="V461" t="s">
        <v>155</v>
      </c>
      <c r="W461" s="1">
        <v>44538.745763888888</v>
      </c>
      <c r="X461">
        <v>371</v>
      </c>
      <c r="Y461">
        <v>15</v>
      </c>
      <c r="Z461">
        <v>0</v>
      </c>
      <c r="AA461">
        <v>15</v>
      </c>
      <c r="AB461">
        <v>0</v>
      </c>
      <c r="AC461">
        <v>0</v>
      </c>
      <c r="AD461">
        <v>179</v>
      </c>
      <c r="AE461">
        <v>137</v>
      </c>
      <c r="AF461">
        <v>0</v>
      </c>
      <c r="AG461">
        <v>7</v>
      </c>
      <c r="AH461" t="s">
        <v>88</v>
      </c>
      <c r="AI461" t="s">
        <v>88</v>
      </c>
      <c r="AJ461" t="s">
        <v>88</v>
      </c>
      <c r="AK461" t="s">
        <v>88</v>
      </c>
      <c r="AL461" t="s">
        <v>88</v>
      </c>
      <c r="AM461" t="s">
        <v>88</v>
      </c>
      <c r="AN461" t="s">
        <v>88</v>
      </c>
      <c r="AO461" t="s">
        <v>88</v>
      </c>
      <c r="AP461" t="s">
        <v>88</v>
      </c>
      <c r="AQ461" t="s">
        <v>88</v>
      </c>
      <c r="AR461" t="s">
        <v>88</v>
      </c>
      <c r="AS461" t="s">
        <v>88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>
      <c r="A462" t="s">
        <v>1106</v>
      </c>
      <c r="B462" t="s">
        <v>80</v>
      </c>
      <c r="C462" t="s">
        <v>1107</v>
      </c>
      <c r="D462" t="s">
        <v>82</v>
      </c>
      <c r="E462" s="2" t="str">
        <f>HYPERLINK("capsilon://?command=openfolder&amp;siteaddress=FAM.docvelocity-na8.net&amp;folderid=FX87870289-7300-8DBD-696F-1817B796902A","FX21116595")</f>
        <v>FX21116595</v>
      </c>
      <c r="F462" t="s">
        <v>19</v>
      </c>
      <c r="G462" t="s">
        <v>19</v>
      </c>
      <c r="H462" t="s">
        <v>83</v>
      </c>
      <c r="I462" t="s">
        <v>1108</v>
      </c>
      <c r="J462">
        <v>154</v>
      </c>
      <c r="K462" t="s">
        <v>85</v>
      </c>
      <c r="L462" t="s">
        <v>86</v>
      </c>
      <c r="M462" t="s">
        <v>87</v>
      </c>
      <c r="N462">
        <v>2</v>
      </c>
      <c r="O462" s="1">
        <v>44538.691851851851</v>
      </c>
      <c r="P462" s="1">
        <v>44539.217314814814</v>
      </c>
      <c r="Q462">
        <v>43247</v>
      </c>
      <c r="R462">
        <v>2153</v>
      </c>
      <c r="S462" t="b">
        <v>0</v>
      </c>
      <c r="T462" t="s">
        <v>88</v>
      </c>
      <c r="U462" t="b">
        <v>0</v>
      </c>
      <c r="V462" t="s">
        <v>244</v>
      </c>
      <c r="W462" s="1">
        <v>44538.839444444442</v>
      </c>
      <c r="X462">
        <v>853</v>
      </c>
      <c r="Y462">
        <v>130</v>
      </c>
      <c r="Z462">
        <v>0</v>
      </c>
      <c r="AA462">
        <v>130</v>
      </c>
      <c r="AB462">
        <v>0</v>
      </c>
      <c r="AC462">
        <v>86</v>
      </c>
      <c r="AD462">
        <v>24</v>
      </c>
      <c r="AE462">
        <v>0</v>
      </c>
      <c r="AF462">
        <v>0</v>
      </c>
      <c r="AG462">
        <v>0</v>
      </c>
      <c r="AH462" t="s">
        <v>94</v>
      </c>
      <c r="AI462" s="1">
        <v>44539.217314814814</v>
      </c>
      <c r="AJ462">
        <v>1121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22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>
      <c r="A463" t="s">
        <v>1109</v>
      </c>
      <c r="B463" t="s">
        <v>80</v>
      </c>
      <c r="C463" t="s">
        <v>1110</v>
      </c>
      <c r="D463" t="s">
        <v>82</v>
      </c>
      <c r="E463" s="2" t="str">
        <f>HYPERLINK("capsilon://?command=openfolder&amp;siteaddress=FAM.docvelocity-na8.net&amp;folderid=FX69839A6D-B309-16FF-6897-BA1591963818","FX211114094")</f>
        <v>FX211114094</v>
      </c>
      <c r="F463" t="s">
        <v>19</v>
      </c>
      <c r="G463" t="s">
        <v>19</v>
      </c>
      <c r="H463" t="s">
        <v>83</v>
      </c>
      <c r="I463" t="s">
        <v>1111</v>
      </c>
      <c r="J463">
        <v>90</v>
      </c>
      <c r="K463" t="s">
        <v>85</v>
      </c>
      <c r="L463" t="s">
        <v>86</v>
      </c>
      <c r="M463" t="s">
        <v>87</v>
      </c>
      <c r="N463">
        <v>1</v>
      </c>
      <c r="O463" s="1">
        <v>44538.705868055556</v>
      </c>
      <c r="P463" s="1">
        <v>44538.75576388889</v>
      </c>
      <c r="Q463">
        <v>4145</v>
      </c>
      <c r="R463">
        <v>166</v>
      </c>
      <c r="S463" t="b">
        <v>0</v>
      </c>
      <c r="T463" t="s">
        <v>88</v>
      </c>
      <c r="U463" t="b">
        <v>0</v>
      </c>
      <c r="V463" t="s">
        <v>155</v>
      </c>
      <c r="W463" s="1">
        <v>44538.75576388889</v>
      </c>
      <c r="X463">
        <v>156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90</v>
      </c>
      <c r="AE463">
        <v>78</v>
      </c>
      <c r="AF463">
        <v>0</v>
      </c>
      <c r="AG463">
        <v>4</v>
      </c>
      <c r="AH463" t="s">
        <v>88</v>
      </c>
      <c r="AI463" t="s">
        <v>88</v>
      </c>
      <c r="AJ463" t="s">
        <v>88</v>
      </c>
      <c r="AK463" t="s">
        <v>88</v>
      </c>
      <c r="AL463" t="s">
        <v>88</v>
      </c>
      <c r="AM463" t="s">
        <v>88</v>
      </c>
      <c r="AN463" t="s">
        <v>88</v>
      </c>
      <c r="AO463" t="s">
        <v>88</v>
      </c>
      <c r="AP463" t="s">
        <v>88</v>
      </c>
      <c r="AQ463" t="s">
        <v>88</v>
      </c>
      <c r="AR463" t="s">
        <v>88</v>
      </c>
      <c r="AS463" t="s">
        <v>88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>
      <c r="A464" t="s">
        <v>1112</v>
      </c>
      <c r="B464" t="s">
        <v>80</v>
      </c>
      <c r="C464" t="s">
        <v>1113</v>
      </c>
      <c r="D464" t="s">
        <v>82</v>
      </c>
      <c r="E464" s="2" t="str">
        <f>HYPERLINK("capsilon://?command=openfolder&amp;siteaddress=FAM.docvelocity-na8.net&amp;folderid=FXBC46F6D7-84BC-9757-788C-6111AA5CB30D","FX21125814")</f>
        <v>FX21125814</v>
      </c>
      <c r="F464" t="s">
        <v>19</v>
      </c>
      <c r="G464" t="s">
        <v>19</v>
      </c>
      <c r="H464" t="s">
        <v>83</v>
      </c>
      <c r="I464" t="s">
        <v>1114</v>
      </c>
      <c r="J464">
        <v>151</v>
      </c>
      <c r="K464" t="s">
        <v>85</v>
      </c>
      <c r="L464" t="s">
        <v>86</v>
      </c>
      <c r="M464" t="s">
        <v>87</v>
      </c>
      <c r="N464">
        <v>1</v>
      </c>
      <c r="O464" s="1">
        <v>44538.7109375</v>
      </c>
      <c r="P464" s="1">
        <v>44539.183923611112</v>
      </c>
      <c r="Q464">
        <v>40037</v>
      </c>
      <c r="R464">
        <v>829</v>
      </c>
      <c r="S464" t="b">
        <v>0</v>
      </c>
      <c r="T464" t="s">
        <v>88</v>
      </c>
      <c r="U464" t="b">
        <v>0</v>
      </c>
      <c r="V464" t="s">
        <v>144</v>
      </c>
      <c r="W464" s="1">
        <v>44539.183923611112</v>
      </c>
      <c r="X464">
        <v>542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151</v>
      </c>
      <c r="AE464">
        <v>127</v>
      </c>
      <c r="AF464">
        <v>0</v>
      </c>
      <c r="AG464">
        <v>10</v>
      </c>
      <c r="AH464" t="s">
        <v>88</v>
      </c>
      <c r="AI464" t="s">
        <v>88</v>
      </c>
      <c r="AJ464" t="s">
        <v>88</v>
      </c>
      <c r="AK464" t="s">
        <v>88</v>
      </c>
      <c r="AL464" t="s">
        <v>88</v>
      </c>
      <c r="AM464" t="s">
        <v>88</v>
      </c>
      <c r="AN464" t="s">
        <v>88</v>
      </c>
      <c r="AO464" t="s">
        <v>88</v>
      </c>
      <c r="AP464" t="s">
        <v>88</v>
      </c>
      <c r="AQ464" t="s">
        <v>88</v>
      </c>
      <c r="AR464" t="s">
        <v>88</v>
      </c>
      <c r="AS464" t="s">
        <v>88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>
      <c r="A465" t="s">
        <v>1115</v>
      </c>
      <c r="B465" t="s">
        <v>80</v>
      </c>
      <c r="C465" t="s">
        <v>1116</v>
      </c>
      <c r="D465" t="s">
        <v>82</v>
      </c>
      <c r="E465" s="2" t="str">
        <f>HYPERLINK("capsilon://?command=openfolder&amp;siteaddress=FAM.docvelocity-na8.net&amp;folderid=FX617D4403-5258-67C8-4BFA-277ACF1FFF96","FX21125927")</f>
        <v>FX21125927</v>
      </c>
      <c r="F465" t="s">
        <v>19</v>
      </c>
      <c r="G465" t="s">
        <v>19</v>
      </c>
      <c r="H465" t="s">
        <v>83</v>
      </c>
      <c r="I465" t="s">
        <v>1117</v>
      </c>
      <c r="J465">
        <v>28</v>
      </c>
      <c r="K465" t="s">
        <v>85</v>
      </c>
      <c r="L465" t="s">
        <v>86</v>
      </c>
      <c r="M465" t="s">
        <v>87</v>
      </c>
      <c r="N465">
        <v>2</v>
      </c>
      <c r="O465" s="1">
        <v>44538.714166666665</v>
      </c>
      <c r="P465" s="1">
        <v>44539.213310185187</v>
      </c>
      <c r="Q465">
        <v>42719</v>
      </c>
      <c r="R465">
        <v>407</v>
      </c>
      <c r="S465" t="b">
        <v>0</v>
      </c>
      <c r="T465" t="s">
        <v>88</v>
      </c>
      <c r="U465" t="b">
        <v>0</v>
      </c>
      <c r="V465" t="s">
        <v>244</v>
      </c>
      <c r="W465" s="1">
        <v>44538.841157407405</v>
      </c>
      <c r="X465">
        <v>131</v>
      </c>
      <c r="Y465">
        <v>21</v>
      </c>
      <c r="Z465">
        <v>0</v>
      </c>
      <c r="AA465">
        <v>21</v>
      </c>
      <c r="AB465">
        <v>0</v>
      </c>
      <c r="AC465">
        <v>5</v>
      </c>
      <c r="AD465">
        <v>7</v>
      </c>
      <c r="AE465">
        <v>0</v>
      </c>
      <c r="AF465">
        <v>0</v>
      </c>
      <c r="AG465">
        <v>0</v>
      </c>
      <c r="AH465" t="s">
        <v>100</v>
      </c>
      <c r="AI465" s="1">
        <v>44539.213310185187</v>
      </c>
      <c r="AJ465">
        <v>276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7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>
      <c r="A466" t="s">
        <v>1118</v>
      </c>
      <c r="B466" t="s">
        <v>80</v>
      </c>
      <c r="C466" t="s">
        <v>1116</v>
      </c>
      <c r="D466" t="s">
        <v>82</v>
      </c>
      <c r="E466" s="2" t="str">
        <f>HYPERLINK("capsilon://?command=openfolder&amp;siteaddress=FAM.docvelocity-na8.net&amp;folderid=FX617D4403-5258-67C8-4BFA-277ACF1FFF96","FX21125927")</f>
        <v>FX21125927</v>
      </c>
      <c r="F466" t="s">
        <v>19</v>
      </c>
      <c r="G466" t="s">
        <v>19</v>
      </c>
      <c r="H466" t="s">
        <v>83</v>
      </c>
      <c r="I466" t="s">
        <v>1119</v>
      </c>
      <c r="J466">
        <v>28</v>
      </c>
      <c r="K466" t="s">
        <v>85</v>
      </c>
      <c r="L466" t="s">
        <v>86</v>
      </c>
      <c r="M466" t="s">
        <v>87</v>
      </c>
      <c r="N466">
        <v>2</v>
      </c>
      <c r="O466" s="1">
        <v>44538.714872685188</v>
      </c>
      <c r="P466" s="1">
        <v>44539.215995370374</v>
      </c>
      <c r="Q466">
        <v>42966</v>
      </c>
      <c r="R466">
        <v>331</v>
      </c>
      <c r="S466" t="b">
        <v>0</v>
      </c>
      <c r="T466" t="s">
        <v>88</v>
      </c>
      <c r="U466" t="b">
        <v>0</v>
      </c>
      <c r="V466" t="s">
        <v>244</v>
      </c>
      <c r="W466" s="1">
        <v>44538.842326388891</v>
      </c>
      <c r="X466">
        <v>100</v>
      </c>
      <c r="Y466">
        <v>21</v>
      </c>
      <c r="Z466">
        <v>0</v>
      </c>
      <c r="AA466">
        <v>21</v>
      </c>
      <c r="AB466">
        <v>0</v>
      </c>
      <c r="AC466">
        <v>5</v>
      </c>
      <c r="AD466">
        <v>7</v>
      </c>
      <c r="AE466">
        <v>0</v>
      </c>
      <c r="AF466">
        <v>0</v>
      </c>
      <c r="AG466">
        <v>0</v>
      </c>
      <c r="AH466" t="s">
        <v>100</v>
      </c>
      <c r="AI466" s="1">
        <v>44539.215995370374</v>
      </c>
      <c r="AJ466">
        <v>231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7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>
      <c r="A467" t="s">
        <v>1120</v>
      </c>
      <c r="B467" t="s">
        <v>80</v>
      </c>
      <c r="C467" t="s">
        <v>1116</v>
      </c>
      <c r="D467" t="s">
        <v>82</v>
      </c>
      <c r="E467" s="2" t="str">
        <f>HYPERLINK("capsilon://?command=openfolder&amp;siteaddress=FAM.docvelocity-na8.net&amp;folderid=FX617D4403-5258-67C8-4BFA-277ACF1FFF96","FX21125927")</f>
        <v>FX21125927</v>
      </c>
      <c r="F467" t="s">
        <v>19</v>
      </c>
      <c r="G467" t="s">
        <v>19</v>
      </c>
      <c r="H467" t="s">
        <v>83</v>
      </c>
      <c r="I467" t="s">
        <v>1121</v>
      </c>
      <c r="J467">
        <v>84</v>
      </c>
      <c r="K467" t="s">
        <v>85</v>
      </c>
      <c r="L467" t="s">
        <v>86</v>
      </c>
      <c r="M467" t="s">
        <v>87</v>
      </c>
      <c r="N467">
        <v>2</v>
      </c>
      <c r="O467" s="1">
        <v>44538.717557870368</v>
      </c>
      <c r="P467" s="1">
        <v>44539.227858796294</v>
      </c>
      <c r="Q467">
        <v>43057</v>
      </c>
      <c r="R467">
        <v>1033</v>
      </c>
      <c r="S467" t="b">
        <v>0</v>
      </c>
      <c r="T467" t="s">
        <v>88</v>
      </c>
      <c r="U467" t="b">
        <v>0</v>
      </c>
      <c r="V467" t="s">
        <v>244</v>
      </c>
      <c r="W467" s="1">
        <v>44538.847407407404</v>
      </c>
      <c r="X467">
        <v>438</v>
      </c>
      <c r="Y467">
        <v>59</v>
      </c>
      <c r="Z467">
        <v>0</v>
      </c>
      <c r="AA467">
        <v>59</v>
      </c>
      <c r="AB467">
        <v>0</v>
      </c>
      <c r="AC467">
        <v>25</v>
      </c>
      <c r="AD467">
        <v>25</v>
      </c>
      <c r="AE467">
        <v>0</v>
      </c>
      <c r="AF467">
        <v>0</v>
      </c>
      <c r="AG467">
        <v>0</v>
      </c>
      <c r="AH467" t="s">
        <v>95</v>
      </c>
      <c r="AI467" s="1">
        <v>44539.227858796294</v>
      </c>
      <c r="AJ467">
        <v>595</v>
      </c>
      <c r="AK467">
        <v>3</v>
      </c>
      <c r="AL467">
        <v>0</v>
      </c>
      <c r="AM467">
        <v>3</v>
      </c>
      <c r="AN467">
        <v>0</v>
      </c>
      <c r="AO467">
        <v>3</v>
      </c>
      <c r="AP467">
        <v>22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>
      <c r="A468" t="s">
        <v>1122</v>
      </c>
      <c r="B468" t="s">
        <v>80</v>
      </c>
      <c r="C468" t="s">
        <v>1116</v>
      </c>
      <c r="D468" t="s">
        <v>82</v>
      </c>
      <c r="E468" s="2" t="str">
        <f>HYPERLINK("capsilon://?command=openfolder&amp;siteaddress=FAM.docvelocity-na8.net&amp;folderid=FX617D4403-5258-67C8-4BFA-277ACF1FFF96","FX21125927")</f>
        <v>FX21125927</v>
      </c>
      <c r="F468" t="s">
        <v>19</v>
      </c>
      <c r="G468" t="s">
        <v>19</v>
      </c>
      <c r="H468" t="s">
        <v>83</v>
      </c>
      <c r="I468" t="s">
        <v>1123</v>
      </c>
      <c r="J468">
        <v>47</v>
      </c>
      <c r="K468" t="s">
        <v>85</v>
      </c>
      <c r="L468" t="s">
        <v>86</v>
      </c>
      <c r="M468" t="s">
        <v>87</v>
      </c>
      <c r="N468">
        <v>2</v>
      </c>
      <c r="O468" s="1">
        <v>44538.719085648147</v>
      </c>
      <c r="P468" s="1">
        <v>44539.227268518516</v>
      </c>
      <c r="Q468">
        <v>42892</v>
      </c>
      <c r="R468">
        <v>1015</v>
      </c>
      <c r="S468" t="b">
        <v>0</v>
      </c>
      <c r="T468" t="s">
        <v>88</v>
      </c>
      <c r="U468" t="b">
        <v>0</v>
      </c>
      <c r="V468" t="s">
        <v>904</v>
      </c>
      <c r="W468" s="1">
        <v>44539.158634259256</v>
      </c>
      <c r="X468">
        <v>574</v>
      </c>
      <c r="Y468">
        <v>62</v>
      </c>
      <c r="Z468">
        <v>0</v>
      </c>
      <c r="AA468">
        <v>62</v>
      </c>
      <c r="AB468">
        <v>0</v>
      </c>
      <c r="AC468">
        <v>28</v>
      </c>
      <c r="AD468">
        <v>-15</v>
      </c>
      <c r="AE468">
        <v>0</v>
      </c>
      <c r="AF468">
        <v>0</v>
      </c>
      <c r="AG468">
        <v>0</v>
      </c>
      <c r="AH468" t="s">
        <v>94</v>
      </c>
      <c r="AI468" s="1">
        <v>44539.227268518516</v>
      </c>
      <c r="AJ468">
        <v>432</v>
      </c>
      <c r="AK468">
        <v>0</v>
      </c>
      <c r="AL468">
        <v>0</v>
      </c>
      <c r="AM468">
        <v>0</v>
      </c>
      <c r="AN468">
        <v>0</v>
      </c>
      <c r="AO468">
        <v>1</v>
      </c>
      <c r="AP468">
        <v>-15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>
      <c r="A469" t="s">
        <v>1124</v>
      </c>
      <c r="B469" t="s">
        <v>80</v>
      </c>
      <c r="C469" t="s">
        <v>1116</v>
      </c>
      <c r="D469" t="s">
        <v>82</v>
      </c>
      <c r="E469" s="2" t="str">
        <f>HYPERLINK("capsilon://?command=openfolder&amp;siteaddress=FAM.docvelocity-na8.net&amp;folderid=FX617D4403-5258-67C8-4BFA-277ACF1FFF96","FX21125927")</f>
        <v>FX21125927</v>
      </c>
      <c r="F469" t="s">
        <v>19</v>
      </c>
      <c r="G469" t="s">
        <v>19</v>
      </c>
      <c r="H469" t="s">
        <v>83</v>
      </c>
      <c r="I469" t="s">
        <v>1125</v>
      </c>
      <c r="J469">
        <v>28</v>
      </c>
      <c r="K469" t="s">
        <v>85</v>
      </c>
      <c r="L469" t="s">
        <v>86</v>
      </c>
      <c r="M469" t="s">
        <v>87</v>
      </c>
      <c r="N469">
        <v>2</v>
      </c>
      <c r="O469" s="1">
        <v>44538.720601851855</v>
      </c>
      <c r="P469" s="1">
        <v>44539.229421296295</v>
      </c>
      <c r="Q469">
        <v>43574</v>
      </c>
      <c r="R469">
        <v>388</v>
      </c>
      <c r="S469" t="b">
        <v>0</v>
      </c>
      <c r="T469" t="s">
        <v>88</v>
      </c>
      <c r="U469" t="b">
        <v>0</v>
      </c>
      <c r="V469" t="s">
        <v>951</v>
      </c>
      <c r="W469" s="1">
        <v>44539.158900462964</v>
      </c>
      <c r="X469">
        <v>203</v>
      </c>
      <c r="Y469">
        <v>21</v>
      </c>
      <c r="Z469">
        <v>0</v>
      </c>
      <c r="AA469">
        <v>21</v>
      </c>
      <c r="AB469">
        <v>0</v>
      </c>
      <c r="AC469">
        <v>2</v>
      </c>
      <c r="AD469">
        <v>7</v>
      </c>
      <c r="AE469">
        <v>0</v>
      </c>
      <c r="AF469">
        <v>0</v>
      </c>
      <c r="AG469">
        <v>0</v>
      </c>
      <c r="AH469" t="s">
        <v>94</v>
      </c>
      <c r="AI469" s="1">
        <v>44539.229421296295</v>
      </c>
      <c r="AJ469">
        <v>185</v>
      </c>
      <c r="AK469">
        <v>1</v>
      </c>
      <c r="AL469">
        <v>0</v>
      </c>
      <c r="AM469">
        <v>1</v>
      </c>
      <c r="AN469">
        <v>0</v>
      </c>
      <c r="AO469">
        <v>1</v>
      </c>
      <c r="AP469">
        <v>6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>
      <c r="A470" t="s">
        <v>1126</v>
      </c>
      <c r="B470" t="s">
        <v>80</v>
      </c>
      <c r="C470" t="s">
        <v>1116</v>
      </c>
      <c r="D470" t="s">
        <v>82</v>
      </c>
      <c r="E470" s="2" t="str">
        <f>HYPERLINK("capsilon://?command=openfolder&amp;siteaddress=FAM.docvelocity-na8.net&amp;folderid=FX617D4403-5258-67C8-4BFA-277ACF1FFF96","FX21125927")</f>
        <v>FX21125927</v>
      </c>
      <c r="F470" t="s">
        <v>19</v>
      </c>
      <c r="G470" t="s">
        <v>19</v>
      </c>
      <c r="H470" t="s">
        <v>83</v>
      </c>
      <c r="I470" t="s">
        <v>1127</v>
      </c>
      <c r="J470">
        <v>28</v>
      </c>
      <c r="K470" t="s">
        <v>85</v>
      </c>
      <c r="L470" t="s">
        <v>86</v>
      </c>
      <c r="M470" t="s">
        <v>87</v>
      </c>
      <c r="N470">
        <v>2</v>
      </c>
      <c r="O470" s="1">
        <v>44538.721331018518</v>
      </c>
      <c r="P470" s="1">
        <v>44539.231365740743</v>
      </c>
      <c r="Q470">
        <v>43605</v>
      </c>
      <c r="R470">
        <v>462</v>
      </c>
      <c r="S470" t="b">
        <v>0</v>
      </c>
      <c r="T470" t="s">
        <v>88</v>
      </c>
      <c r="U470" t="b">
        <v>0</v>
      </c>
      <c r="V470" t="s">
        <v>904</v>
      </c>
      <c r="W470" s="1">
        <v>44539.160497685189</v>
      </c>
      <c r="X470">
        <v>160</v>
      </c>
      <c r="Y470">
        <v>21</v>
      </c>
      <c r="Z470">
        <v>0</v>
      </c>
      <c r="AA470">
        <v>21</v>
      </c>
      <c r="AB470">
        <v>0</v>
      </c>
      <c r="AC470">
        <v>5</v>
      </c>
      <c r="AD470">
        <v>7</v>
      </c>
      <c r="AE470">
        <v>0</v>
      </c>
      <c r="AF470">
        <v>0</v>
      </c>
      <c r="AG470">
        <v>0</v>
      </c>
      <c r="AH470" t="s">
        <v>95</v>
      </c>
      <c r="AI470" s="1">
        <v>44539.231365740743</v>
      </c>
      <c r="AJ470">
        <v>302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7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>
      <c r="A471" t="s">
        <v>1128</v>
      </c>
      <c r="B471" t="s">
        <v>80</v>
      </c>
      <c r="C471" t="s">
        <v>1116</v>
      </c>
      <c r="D471" t="s">
        <v>82</v>
      </c>
      <c r="E471" s="2" t="str">
        <f>HYPERLINK("capsilon://?command=openfolder&amp;siteaddress=FAM.docvelocity-na8.net&amp;folderid=FX617D4403-5258-67C8-4BFA-277ACF1FFF96","FX21125927")</f>
        <v>FX21125927</v>
      </c>
      <c r="F471" t="s">
        <v>19</v>
      </c>
      <c r="G471" t="s">
        <v>19</v>
      </c>
      <c r="H471" t="s">
        <v>83</v>
      </c>
      <c r="I471" t="s">
        <v>1129</v>
      </c>
      <c r="J471">
        <v>84</v>
      </c>
      <c r="K471" t="s">
        <v>85</v>
      </c>
      <c r="L471" t="s">
        <v>86</v>
      </c>
      <c r="M471" t="s">
        <v>87</v>
      </c>
      <c r="N471">
        <v>2</v>
      </c>
      <c r="O471" s="1">
        <v>44538.722824074073</v>
      </c>
      <c r="P471" s="1">
        <v>44539.232210648152</v>
      </c>
      <c r="Q471">
        <v>42996</v>
      </c>
      <c r="R471">
        <v>1015</v>
      </c>
      <c r="S471" t="b">
        <v>0</v>
      </c>
      <c r="T471" t="s">
        <v>88</v>
      </c>
      <c r="U471" t="b">
        <v>0</v>
      </c>
      <c r="V471" t="s">
        <v>951</v>
      </c>
      <c r="W471" s="1">
        <v>44539.167881944442</v>
      </c>
      <c r="X471">
        <v>775</v>
      </c>
      <c r="Y471">
        <v>62</v>
      </c>
      <c r="Z471">
        <v>0</v>
      </c>
      <c r="AA471">
        <v>62</v>
      </c>
      <c r="AB471">
        <v>0</v>
      </c>
      <c r="AC471">
        <v>32</v>
      </c>
      <c r="AD471">
        <v>22</v>
      </c>
      <c r="AE471">
        <v>0</v>
      </c>
      <c r="AF471">
        <v>0</v>
      </c>
      <c r="AG471">
        <v>0</v>
      </c>
      <c r="AH471" t="s">
        <v>94</v>
      </c>
      <c r="AI471" s="1">
        <v>44539.232210648152</v>
      </c>
      <c r="AJ471">
        <v>240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22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>
      <c r="A472" t="s">
        <v>1130</v>
      </c>
      <c r="B472" t="s">
        <v>80</v>
      </c>
      <c r="C472" t="s">
        <v>1116</v>
      </c>
      <c r="D472" t="s">
        <v>82</v>
      </c>
      <c r="E472" s="2" t="str">
        <f>HYPERLINK("capsilon://?command=openfolder&amp;siteaddress=FAM.docvelocity-na8.net&amp;folderid=FX617D4403-5258-67C8-4BFA-277ACF1FFF96","FX21125927")</f>
        <v>FX21125927</v>
      </c>
      <c r="F472" t="s">
        <v>19</v>
      </c>
      <c r="G472" t="s">
        <v>19</v>
      </c>
      <c r="H472" t="s">
        <v>83</v>
      </c>
      <c r="I472" t="s">
        <v>1131</v>
      </c>
      <c r="J472">
        <v>47</v>
      </c>
      <c r="K472" t="s">
        <v>85</v>
      </c>
      <c r="L472" t="s">
        <v>86</v>
      </c>
      <c r="M472" t="s">
        <v>87</v>
      </c>
      <c r="N472">
        <v>2</v>
      </c>
      <c r="O472" s="1">
        <v>44538.724270833336</v>
      </c>
      <c r="P472" s="1">
        <v>44539.234930555554</v>
      </c>
      <c r="Q472">
        <v>43305</v>
      </c>
      <c r="R472">
        <v>816</v>
      </c>
      <c r="S472" t="b">
        <v>0</v>
      </c>
      <c r="T472" t="s">
        <v>88</v>
      </c>
      <c r="U472" t="b">
        <v>0</v>
      </c>
      <c r="V472" t="s">
        <v>113</v>
      </c>
      <c r="W472" s="1">
        <v>44539.166689814818</v>
      </c>
      <c r="X472">
        <v>581</v>
      </c>
      <c r="Y472">
        <v>62</v>
      </c>
      <c r="Z472">
        <v>0</v>
      </c>
      <c r="AA472">
        <v>62</v>
      </c>
      <c r="AB472">
        <v>0</v>
      </c>
      <c r="AC472">
        <v>27</v>
      </c>
      <c r="AD472">
        <v>-15</v>
      </c>
      <c r="AE472">
        <v>0</v>
      </c>
      <c r="AF472">
        <v>0</v>
      </c>
      <c r="AG472">
        <v>0</v>
      </c>
      <c r="AH472" t="s">
        <v>94</v>
      </c>
      <c r="AI472" s="1">
        <v>44539.234930555554</v>
      </c>
      <c r="AJ472">
        <v>235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-15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>
      <c r="A473" t="s">
        <v>1132</v>
      </c>
      <c r="B473" t="s">
        <v>80</v>
      </c>
      <c r="C473" t="s">
        <v>1133</v>
      </c>
      <c r="D473" t="s">
        <v>82</v>
      </c>
      <c r="E473" s="2" t="str">
        <f>HYPERLINK("capsilon://?command=openfolder&amp;siteaddress=FAM.docvelocity-na8.net&amp;folderid=FXEAA46039-324C-A8FA-3066-E1BFD8FE9234","FX21125737")</f>
        <v>FX21125737</v>
      </c>
      <c r="F473" t="s">
        <v>19</v>
      </c>
      <c r="G473" t="s">
        <v>19</v>
      </c>
      <c r="H473" t="s">
        <v>83</v>
      </c>
      <c r="I473" t="s">
        <v>1134</v>
      </c>
      <c r="J473">
        <v>205</v>
      </c>
      <c r="K473" t="s">
        <v>85</v>
      </c>
      <c r="L473" t="s">
        <v>86</v>
      </c>
      <c r="M473" t="s">
        <v>87</v>
      </c>
      <c r="N473">
        <v>1</v>
      </c>
      <c r="O473" s="1">
        <v>44538.733344907407</v>
      </c>
      <c r="P473" s="1">
        <v>44539.190150462964</v>
      </c>
      <c r="Q473">
        <v>38667</v>
      </c>
      <c r="R473">
        <v>801</v>
      </c>
      <c r="S473" t="b">
        <v>0</v>
      </c>
      <c r="T473" t="s">
        <v>88</v>
      </c>
      <c r="U473" t="b">
        <v>0</v>
      </c>
      <c r="V473" t="s">
        <v>144</v>
      </c>
      <c r="W473" s="1">
        <v>44539.190150462964</v>
      </c>
      <c r="X473">
        <v>514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205</v>
      </c>
      <c r="AE473">
        <v>0</v>
      </c>
      <c r="AF473">
        <v>0</v>
      </c>
      <c r="AG473">
        <v>8</v>
      </c>
      <c r="AH473" t="s">
        <v>88</v>
      </c>
      <c r="AI473" t="s">
        <v>88</v>
      </c>
      <c r="AJ473" t="s">
        <v>88</v>
      </c>
      <c r="AK473" t="s">
        <v>88</v>
      </c>
      <c r="AL473" t="s">
        <v>88</v>
      </c>
      <c r="AM473" t="s">
        <v>88</v>
      </c>
      <c r="AN473" t="s">
        <v>88</v>
      </c>
      <c r="AO473" t="s">
        <v>88</v>
      </c>
      <c r="AP473" t="s">
        <v>88</v>
      </c>
      <c r="AQ473" t="s">
        <v>88</v>
      </c>
      <c r="AR473" t="s">
        <v>88</v>
      </c>
      <c r="AS473" t="s">
        <v>88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>
      <c r="A474" t="s">
        <v>1135</v>
      </c>
      <c r="B474" t="s">
        <v>80</v>
      </c>
      <c r="C474" t="s">
        <v>1083</v>
      </c>
      <c r="D474" t="s">
        <v>82</v>
      </c>
      <c r="E474" s="2" t="str">
        <f>HYPERLINK("capsilon://?command=openfolder&amp;siteaddress=FAM.docvelocity-na8.net&amp;folderid=FXFC9F8F0F-E5F3-4CB2-292F-C9DDB731B95B","FX211114706")</f>
        <v>FX211114706</v>
      </c>
      <c r="F474" t="s">
        <v>19</v>
      </c>
      <c r="G474" t="s">
        <v>19</v>
      </c>
      <c r="H474" t="s">
        <v>83</v>
      </c>
      <c r="I474" t="s">
        <v>1084</v>
      </c>
      <c r="J474">
        <v>246</v>
      </c>
      <c r="K474" t="s">
        <v>85</v>
      </c>
      <c r="L474" t="s">
        <v>86</v>
      </c>
      <c r="M474" t="s">
        <v>87</v>
      </c>
      <c r="N474">
        <v>2</v>
      </c>
      <c r="O474" s="1">
        <v>44538.734652777777</v>
      </c>
      <c r="P474" s="1">
        <v>44539.177407407406</v>
      </c>
      <c r="Q474">
        <v>35523</v>
      </c>
      <c r="R474">
        <v>2731</v>
      </c>
      <c r="S474" t="b">
        <v>0</v>
      </c>
      <c r="T474" t="s">
        <v>88</v>
      </c>
      <c r="U474" t="b">
        <v>1</v>
      </c>
      <c r="V474" t="s">
        <v>162</v>
      </c>
      <c r="W474" s="1">
        <v>44538.762129629627</v>
      </c>
      <c r="X474">
        <v>2186</v>
      </c>
      <c r="Y474">
        <v>180</v>
      </c>
      <c r="Z474">
        <v>0</v>
      </c>
      <c r="AA474">
        <v>180</v>
      </c>
      <c r="AB474">
        <v>33</v>
      </c>
      <c r="AC474">
        <v>120</v>
      </c>
      <c r="AD474">
        <v>66</v>
      </c>
      <c r="AE474">
        <v>0</v>
      </c>
      <c r="AF474">
        <v>0</v>
      </c>
      <c r="AG474">
        <v>0</v>
      </c>
      <c r="AH474" t="s">
        <v>265</v>
      </c>
      <c r="AI474" s="1">
        <v>44539.177407407406</v>
      </c>
      <c r="AJ474">
        <v>503</v>
      </c>
      <c r="AK474">
        <v>2</v>
      </c>
      <c r="AL474">
        <v>0</v>
      </c>
      <c r="AM474">
        <v>2</v>
      </c>
      <c r="AN474">
        <v>33</v>
      </c>
      <c r="AO474">
        <v>1</v>
      </c>
      <c r="AP474">
        <v>64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>
      <c r="A475" t="s">
        <v>1136</v>
      </c>
      <c r="B475" t="s">
        <v>80</v>
      </c>
      <c r="C475" t="s">
        <v>1089</v>
      </c>
      <c r="D475" t="s">
        <v>82</v>
      </c>
      <c r="E475" s="2" t="str">
        <f>HYPERLINK("capsilon://?command=openfolder&amp;siteaddress=FAM.docvelocity-na8.net&amp;folderid=FX4B762992-66AE-C2F7-FDFC-95E9D95DF8F7","FX21125013")</f>
        <v>FX21125013</v>
      </c>
      <c r="F475" t="s">
        <v>19</v>
      </c>
      <c r="G475" t="s">
        <v>19</v>
      </c>
      <c r="H475" t="s">
        <v>83</v>
      </c>
      <c r="I475" t="s">
        <v>1094</v>
      </c>
      <c r="J475">
        <v>74</v>
      </c>
      <c r="K475" t="s">
        <v>85</v>
      </c>
      <c r="L475" t="s">
        <v>86</v>
      </c>
      <c r="M475" t="s">
        <v>87</v>
      </c>
      <c r="N475">
        <v>2</v>
      </c>
      <c r="O475" s="1">
        <v>44538.736944444441</v>
      </c>
      <c r="P475" s="1">
        <v>44539.171574074076</v>
      </c>
      <c r="Q475">
        <v>37097</v>
      </c>
      <c r="R475">
        <v>455</v>
      </c>
      <c r="S475" t="b">
        <v>0</v>
      </c>
      <c r="T475" t="s">
        <v>88</v>
      </c>
      <c r="U475" t="b">
        <v>1</v>
      </c>
      <c r="V475" t="s">
        <v>155</v>
      </c>
      <c r="W475" s="1">
        <v>44538.74013888889</v>
      </c>
      <c r="X475">
        <v>219</v>
      </c>
      <c r="Y475">
        <v>82</v>
      </c>
      <c r="Z475">
        <v>0</v>
      </c>
      <c r="AA475">
        <v>82</v>
      </c>
      <c r="AB475">
        <v>0</v>
      </c>
      <c r="AC475">
        <v>49</v>
      </c>
      <c r="AD475">
        <v>-8</v>
      </c>
      <c r="AE475">
        <v>0</v>
      </c>
      <c r="AF475">
        <v>0</v>
      </c>
      <c r="AG475">
        <v>0</v>
      </c>
      <c r="AH475" t="s">
        <v>265</v>
      </c>
      <c r="AI475" s="1">
        <v>44539.171574074076</v>
      </c>
      <c r="AJ475">
        <v>236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-8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>
      <c r="A476" t="s">
        <v>1137</v>
      </c>
      <c r="B476" t="s">
        <v>80</v>
      </c>
      <c r="C476" t="s">
        <v>1056</v>
      </c>
      <c r="D476" t="s">
        <v>82</v>
      </c>
      <c r="E476" s="2" t="str">
        <f>HYPERLINK("capsilon://?command=openfolder&amp;siteaddress=FAM.docvelocity-na8.net&amp;folderid=FXFE63B64C-8E71-669F-F030-71A793910CDA","FX21125426")</f>
        <v>FX21125426</v>
      </c>
      <c r="F476" t="s">
        <v>19</v>
      </c>
      <c r="G476" t="s">
        <v>19</v>
      </c>
      <c r="H476" t="s">
        <v>83</v>
      </c>
      <c r="I476" t="s">
        <v>1138</v>
      </c>
      <c r="J476">
        <v>28</v>
      </c>
      <c r="K476" t="s">
        <v>85</v>
      </c>
      <c r="L476" t="s">
        <v>86</v>
      </c>
      <c r="M476" t="s">
        <v>87</v>
      </c>
      <c r="N476">
        <v>1</v>
      </c>
      <c r="O476" s="1">
        <v>44538.737384259257</v>
      </c>
      <c r="P476" s="1">
        <v>44539.207349537035</v>
      </c>
      <c r="Q476">
        <v>38988</v>
      </c>
      <c r="R476">
        <v>1617</v>
      </c>
      <c r="S476" t="b">
        <v>0</v>
      </c>
      <c r="T476" t="s">
        <v>88</v>
      </c>
      <c r="U476" t="b">
        <v>0</v>
      </c>
      <c r="V476" t="s">
        <v>144</v>
      </c>
      <c r="W476" s="1">
        <v>44539.207349537035</v>
      </c>
      <c r="X476">
        <v>126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28</v>
      </c>
      <c r="AE476">
        <v>21</v>
      </c>
      <c r="AF476">
        <v>0</v>
      </c>
      <c r="AG476">
        <v>3</v>
      </c>
      <c r="AH476" t="s">
        <v>88</v>
      </c>
      <c r="AI476" t="s">
        <v>88</v>
      </c>
      <c r="AJ476" t="s">
        <v>88</v>
      </c>
      <c r="AK476" t="s">
        <v>88</v>
      </c>
      <c r="AL476" t="s">
        <v>88</v>
      </c>
      <c r="AM476" t="s">
        <v>88</v>
      </c>
      <c r="AN476" t="s">
        <v>88</v>
      </c>
      <c r="AO476" t="s">
        <v>88</v>
      </c>
      <c r="AP476" t="s">
        <v>88</v>
      </c>
      <c r="AQ476" t="s">
        <v>88</v>
      </c>
      <c r="AR476" t="s">
        <v>88</v>
      </c>
      <c r="AS476" t="s">
        <v>88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>
      <c r="A477" t="s">
        <v>1139</v>
      </c>
      <c r="B477" t="s">
        <v>80</v>
      </c>
      <c r="C477" t="s">
        <v>1056</v>
      </c>
      <c r="D477" t="s">
        <v>82</v>
      </c>
      <c r="E477" s="2" t="str">
        <f>HYPERLINK("capsilon://?command=openfolder&amp;siteaddress=FAM.docvelocity-na8.net&amp;folderid=FXFE63B64C-8E71-669F-F030-71A793910CDA","FX21125426")</f>
        <v>FX21125426</v>
      </c>
      <c r="F477" t="s">
        <v>19</v>
      </c>
      <c r="G477" t="s">
        <v>19</v>
      </c>
      <c r="H477" t="s">
        <v>83</v>
      </c>
      <c r="I477" t="s">
        <v>1140</v>
      </c>
      <c r="J477">
        <v>46</v>
      </c>
      <c r="K477" t="s">
        <v>85</v>
      </c>
      <c r="L477" t="s">
        <v>86</v>
      </c>
      <c r="M477" t="s">
        <v>87</v>
      </c>
      <c r="N477">
        <v>1</v>
      </c>
      <c r="O477" s="1">
        <v>44538.743298611109</v>
      </c>
      <c r="P477" s="1">
        <v>44539.209305555552</v>
      </c>
      <c r="Q477">
        <v>39994</v>
      </c>
      <c r="R477">
        <v>269</v>
      </c>
      <c r="S477" t="b">
        <v>0</v>
      </c>
      <c r="T477" t="s">
        <v>88</v>
      </c>
      <c r="U477" t="b">
        <v>0</v>
      </c>
      <c r="V477" t="s">
        <v>144</v>
      </c>
      <c r="W477" s="1">
        <v>44539.209305555552</v>
      </c>
      <c r="X477">
        <v>168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46</v>
      </c>
      <c r="AE477">
        <v>41</v>
      </c>
      <c r="AF477">
        <v>0</v>
      </c>
      <c r="AG477">
        <v>6</v>
      </c>
      <c r="AH477" t="s">
        <v>88</v>
      </c>
      <c r="AI477" t="s">
        <v>88</v>
      </c>
      <c r="AJ477" t="s">
        <v>88</v>
      </c>
      <c r="AK477" t="s">
        <v>88</v>
      </c>
      <c r="AL477" t="s">
        <v>88</v>
      </c>
      <c r="AM477" t="s">
        <v>88</v>
      </c>
      <c r="AN477" t="s">
        <v>88</v>
      </c>
      <c r="AO477" t="s">
        <v>88</v>
      </c>
      <c r="AP477" t="s">
        <v>88</v>
      </c>
      <c r="AQ477" t="s">
        <v>88</v>
      </c>
      <c r="AR477" t="s">
        <v>88</v>
      </c>
      <c r="AS477" t="s">
        <v>88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>
      <c r="A478" t="s">
        <v>1141</v>
      </c>
      <c r="B478" t="s">
        <v>80</v>
      </c>
      <c r="C478" t="s">
        <v>1089</v>
      </c>
      <c r="D478" t="s">
        <v>82</v>
      </c>
      <c r="E478" s="2" t="str">
        <f>HYPERLINK("capsilon://?command=openfolder&amp;siteaddress=FAM.docvelocity-na8.net&amp;folderid=FX4B762992-66AE-C2F7-FDFC-95E9D95DF8F7","FX21125013")</f>
        <v>FX21125013</v>
      </c>
      <c r="F478" t="s">
        <v>19</v>
      </c>
      <c r="G478" t="s">
        <v>19</v>
      </c>
      <c r="H478" t="s">
        <v>83</v>
      </c>
      <c r="I478" t="s">
        <v>1102</v>
      </c>
      <c r="J478">
        <v>56</v>
      </c>
      <c r="K478" t="s">
        <v>85</v>
      </c>
      <c r="L478" t="s">
        <v>86</v>
      </c>
      <c r="M478" t="s">
        <v>87</v>
      </c>
      <c r="N478">
        <v>2</v>
      </c>
      <c r="O478" s="1">
        <v>44538.744155092594</v>
      </c>
      <c r="P478" s="1">
        <v>44539.18141203704</v>
      </c>
      <c r="Q478">
        <v>36972</v>
      </c>
      <c r="R478">
        <v>807</v>
      </c>
      <c r="S478" t="b">
        <v>0</v>
      </c>
      <c r="T478" t="s">
        <v>88</v>
      </c>
      <c r="U478" t="b">
        <v>1</v>
      </c>
      <c r="V478" t="s">
        <v>337</v>
      </c>
      <c r="W478" s="1">
        <v>44538.759560185186</v>
      </c>
      <c r="X478">
        <v>433</v>
      </c>
      <c r="Y478">
        <v>42</v>
      </c>
      <c r="Z478">
        <v>0</v>
      </c>
      <c r="AA478">
        <v>42</v>
      </c>
      <c r="AB478">
        <v>0</v>
      </c>
      <c r="AC478">
        <v>16</v>
      </c>
      <c r="AD478">
        <v>14</v>
      </c>
      <c r="AE478">
        <v>0</v>
      </c>
      <c r="AF478">
        <v>0</v>
      </c>
      <c r="AG478">
        <v>0</v>
      </c>
      <c r="AH478" t="s">
        <v>265</v>
      </c>
      <c r="AI478" s="1">
        <v>44539.18141203704</v>
      </c>
      <c r="AJ478">
        <v>345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14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>
      <c r="A479" t="s">
        <v>1142</v>
      </c>
      <c r="B479" t="s">
        <v>80</v>
      </c>
      <c r="C479" t="s">
        <v>1104</v>
      </c>
      <c r="D479" t="s">
        <v>82</v>
      </c>
      <c r="E479" s="2" t="str">
        <f>HYPERLINK("capsilon://?command=openfolder&amp;siteaddress=FAM.docvelocity-na8.net&amp;folderid=FXA28F6FE4-AE18-3C9E-97DC-F34A2CF2FC9F","FX21125491")</f>
        <v>FX21125491</v>
      </c>
      <c r="F479" t="s">
        <v>19</v>
      </c>
      <c r="G479" t="s">
        <v>19</v>
      </c>
      <c r="H479" t="s">
        <v>83</v>
      </c>
      <c r="I479" t="s">
        <v>1105</v>
      </c>
      <c r="J479">
        <v>253</v>
      </c>
      <c r="K479" t="s">
        <v>85</v>
      </c>
      <c r="L479" t="s">
        <v>86</v>
      </c>
      <c r="M479" t="s">
        <v>87</v>
      </c>
      <c r="N479">
        <v>2</v>
      </c>
      <c r="O479" s="1">
        <v>44538.747245370374</v>
      </c>
      <c r="P479" s="1">
        <v>44539.192777777775</v>
      </c>
      <c r="Q479">
        <v>32187</v>
      </c>
      <c r="R479">
        <v>6307</v>
      </c>
      <c r="S479" t="b">
        <v>0</v>
      </c>
      <c r="T479" t="s">
        <v>88</v>
      </c>
      <c r="U479" t="b">
        <v>1</v>
      </c>
      <c r="V479" t="s">
        <v>337</v>
      </c>
      <c r="W479" s="1">
        <v>44538.849340277775</v>
      </c>
      <c r="X479">
        <v>5361</v>
      </c>
      <c r="Y479">
        <v>279</v>
      </c>
      <c r="Z479">
        <v>0</v>
      </c>
      <c r="AA479">
        <v>279</v>
      </c>
      <c r="AB479">
        <v>0</v>
      </c>
      <c r="AC479">
        <v>167</v>
      </c>
      <c r="AD479">
        <v>-26</v>
      </c>
      <c r="AE479">
        <v>0</v>
      </c>
      <c r="AF479">
        <v>0</v>
      </c>
      <c r="AG479">
        <v>0</v>
      </c>
      <c r="AH479" t="s">
        <v>265</v>
      </c>
      <c r="AI479" s="1">
        <v>44539.192777777775</v>
      </c>
      <c r="AJ479">
        <v>697</v>
      </c>
      <c r="AK479">
        <v>3</v>
      </c>
      <c r="AL479">
        <v>0</v>
      </c>
      <c r="AM479">
        <v>3</v>
      </c>
      <c r="AN479">
        <v>0</v>
      </c>
      <c r="AO479">
        <v>2</v>
      </c>
      <c r="AP479">
        <v>-29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>
      <c r="A480" t="s">
        <v>1143</v>
      </c>
      <c r="B480" t="s">
        <v>80</v>
      </c>
      <c r="C480" t="s">
        <v>1110</v>
      </c>
      <c r="D480" t="s">
        <v>82</v>
      </c>
      <c r="E480" s="2" t="str">
        <f>HYPERLINK("capsilon://?command=openfolder&amp;siteaddress=FAM.docvelocity-na8.net&amp;folderid=FX69839A6D-B309-16FF-6897-BA1591963818","FX211114094")</f>
        <v>FX211114094</v>
      </c>
      <c r="F480" t="s">
        <v>19</v>
      </c>
      <c r="G480" t="s">
        <v>19</v>
      </c>
      <c r="H480" t="s">
        <v>83</v>
      </c>
      <c r="I480" t="s">
        <v>1111</v>
      </c>
      <c r="J480">
        <v>180</v>
      </c>
      <c r="K480" t="s">
        <v>85</v>
      </c>
      <c r="L480" t="s">
        <v>86</v>
      </c>
      <c r="M480" t="s">
        <v>87</v>
      </c>
      <c r="N480">
        <v>2</v>
      </c>
      <c r="O480" s="1">
        <v>44538.757106481484</v>
      </c>
      <c r="P480" s="1">
        <v>44539.205567129633</v>
      </c>
      <c r="Q480">
        <v>36640</v>
      </c>
      <c r="R480">
        <v>2107</v>
      </c>
      <c r="S480" t="b">
        <v>0</v>
      </c>
      <c r="T480" t="s">
        <v>88</v>
      </c>
      <c r="U480" t="b">
        <v>1</v>
      </c>
      <c r="V480" t="s">
        <v>337</v>
      </c>
      <c r="W480" s="1">
        <v>44538.772951388892</v>
      </c>
      <c r="X480">
        <v>927</v>
      </c>
      <c r="Y480">
        <v>150</v>
      </c>
      <c r="Z480">
        <v>0</v>
      </c>
      <c r="AA480">
        <v>150</v>
      </c>
      <c r="AB480">
        <v>0</v>
      </c>
      <c r="AC480">
        <v>66</v>
      </c>
      <c r="AD480">
        <v>30</v>
      </c>
      <c r="AE480">
        <v>0</v>
      </c>
      <c r="AF480">
        <v>0</v>
      </c>
      <c r="AG480">
        <v>0</v>
      </c>
      <c r="AH480" t="s">
        <v>95</v>
      </c>
      <c r="AI480" s="1">
        <v>44539.205567129633</v>
      </c>
      <c r="AJ480">
        <v>1167</v>
      </c>
      <c r="AK480">
        <v>4</v>
      </c>
      <c r="AL480">
        <v>0</v>
      </c>
      <c r="AM480">
        <v>4</v>
      </c>
      <c r="AN480">
        <v>0</v>
      </c>
      <c r="AO480">
        <v>4</v>
      </c>
      <c r="AP480">
        <v>26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>
      <c r="A481" t="s">
        <v>1144</v>
      </c>
      <c r="B481" t="s">
        <v>80</v>
      </c>
      <c r="C481" t="s">
        <v>851</v>
      </c>
      <c r="D481" t="s">
        <v>82</v>
      </c>
      <c r="E481" s="2" t="str">
        <f>HYPERLINK("capsilon://?command=openfolder&amp;siteaddress=FAM.docvelocity-na8.net&amp;folderid=FXE817B6B9-B518-0F16-7C15-04244F6C8D1D","FX2112118")</f>
        <v>FX2112118</v>
      </c>
      <c r="F481" t="s">
        <v>19</v>
      </c>
      <c r="G481" t="s">
        <v>19</v>
      </c>
      <c r="H481" t="s">
        <v>83</v>
      </c>
      <c r="I481" t="s">
        <v>1145</v>
      </c>
      <c r="J481">
        <v>30</v>
      </c>
      <c r="K481" t="s">
        <v>85</v>
      </c>
      <c r="L481" t="s">
        <v>86</v>
      </c>
      <c r="M481" t="s">
        <v>87</v>
      </c>
      <c r="N481">
        <v>2</v>
      </c>
      <c r="O481" s="1">
        <v>44538.769618055558</v>
      </c>
      <c r="P481" s="1">
        <v>44539.234120370369</v>
      </c>
      <c r="Q481">
        <v>39984</v>
      </c>
      <c r="R481">
        <v>149</v>
      </c>
      <c r="S481" t="b">
        <v>0</v>
      </c>
      <c r="T481" t="s">
        <v>88</v>
      </c>
      <c r="U481" t="b">
        <v>0</v>
      </c>
      <c r="V481" t="s">
        <v>904</v>
      </c>
      <c r="W481" s="1">
        <v>44539.1641087963</v>
      </c>
      <c r="X481">
        <v>80</v>
      </c>
      <c r="Y481">
        <v>9</v>
      </c>
      <c r="Z481">
        <v>0</v>
      </c>
      <c r="AA481">
        <v>9</v>
      </c>
      <c r="AB481">
        <v>0</v>
      </c>
      <c r="AC481">
        <v>3</v>
      </c>
      <c r="AD481">
        <v>21</v>
      </c>
      <c r="AE481">
        <v>0</v>
      </c>
      <c r="AF481">
        <v>0</v>
      </c>
      <c r="AG481">
        <v>0</v>
      </c>
      <c r="AH481" t="s">
        <v>265</v>
      </c>
      <c r="AI481" s="1">
        <v>44539.234120370369</v>
      </c>
      <c r="AJ481">
        <v>69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21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>
      <c r="A482" t="s">
        <v>1146</v>
      </c>
      <c r="B482" t="s">
        <v>80</v>
      </c>
      <c r="C482" t="s">
        <v>413</v>
      </c>
      <c r="D482" t="s">
        <v>82</v>
      </c>
      <c r="E482" s="2" t="str">
        <f>HYPERLINK("capsilon://?command=openfolder&amp;siteaddress=FAM.docvelocity-na8.net&amp;folderid=FX074B34D2-A169-4A58-28F7-38414CF29C5D","FX211268")</f>
        <v>FX211268</v>
      </c>
      <c r="F482" t="s">
        <v>19</v>
      </c>
      <c r="G482" t="s">
        <v>19</v>
      </c>
      <c r="H482" t="s">
        <v>83</v>
      </c>
      <c r="I482" t="s">
        <v>1147</v>
      </c>
      <c r="J482">
        <v>144</v>
      </c>
      <c r="K482" t="s">
        <v>85</v>
      </c>
      <c r="L482" t="s">
        <v>86</v>
      </c>
      <c r="M482" t="s">
        <v>87</v>
      </c>
      <c r="N482">
        <v>1</v>
      </c>
      <c r="O482" s="1">
        <v>44531.600497685184</v>
      </c>
      <c r="P482" s="1">
        <v>44532.176527777781</v>
      </c>
      <c r="Q482">
        <v>47898</v>
      </c>
      <c r="R482">
        <v>1871</v>
      </c>
      <c r="S482" t="b">
        <v>0</v>
      </c>
      <c r="T482" t="s">
        <v>88</v>
      </c>
      <c r="U482" t="b">
        <v>0</v>
      </c>
      <c r="V482" t="s">
        <v>144</v>
      </c>
      <c r="W482" s="1">
        <v>44532.176527777781</v>
      </c>
      <c r="X482">
        <v>910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144</v>
      </c>
      <c r="AE482">
        <v>120</v>
      </c>
      <c r="AF482">
        <v>0</v>
      </c>
      <c r="AG482">
        <v>9</v>
      </c>
      <c r="AH482" t="s">
        <v>88</v>
      </c>
      <c r="AI482" t="s">
        <v>88</v>
      </c>
      <c r="AJ482" t="s">
        <v>88</v>
      </c>
      <c r="AK482" t="s">
        <v>88</v>
      </c>
      <c r="AL482" t="s">
        <v>88</v>
      </c>
      <c r="AM482" t="s">
        <v>88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t="s">
        <v>88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>
      <c r="A483" t="s">
        <v>1148</v>
      </c>
      <c r="B483" t="s">
        <v>80</v>
      </c>
      <c r="C483" t="s">
        <v>1149</v>
      </c>
      <c r="D483" t="s">
        <v>82</v>
      </c>
      <c r="E483" s="2" t="str">
        <f>HYPERLINK("capsilon://?command=openfolder&amp;siteaddress=FAM.docvelocity-na8.net&amp;folderid=FXD8601DEA-1944-26FE-7DFD-27E87598ECE9","FX21125938")</f>
        <v>FX21125938</v>
      </c>
      <c r="F483" t="s">
        <v>19</v>
      </c>
      <c r="G483" t="s">
        <v>19</v>
      </c>
      <c r="H483" t="s">
        <v>83</v>
      </c>
      <c r="I483" t="s">
        <v>1150</v>
      </c>
      <c r="J483">
        <v>88</v>
      </c>
      <c r="K483" t="s">
        <v>85</v>
      </c>
      <c r="L483" t="s">
        <v>86</v>
      </c>
      <c r="M483" t="s">
        <v>87</v>
      </c>
      <c r="N483">
        <v>2</v>
      </c>
      <c r="O483" s="1">
        <v>44538.777025462965</v>
      </c>
      <c r="P483" s="1">
        <v>44539.240219907406</v>
      </c>
      <c r="Q483">
        <v>38540</v>
      </c>
      <c r="R483">
        <v>1480</v>
      </c>
      <c r="S483" t="b">
        <v>0</v>
      </c>
      <c r="T483" t="s">
        <v>88</v>
      </c>
      <c r="U483" t="b">
        <v>0</v>
      </c>
      <c r="V483" t="s">
        <v>904</v>
      </c>
      <c r="W483" s="1">
        <v>44539.175162037034</v>
      </c>
      <c r="X483">
        <v>954</v>
      </c>
      <c r="Y483">
        <v>121</v>
      </c>
      <c r="Z483">
        <v>0</v>
      </c>
      <c r="AA483">
        <v>121</v>
      </c>
      <c r="AB483">
        <v>0</v>
      </c>
      <c r="AC483">
        <v>93</v>
      </c>
      <c r="AD483">
        <v>-33</v>
      </c>
      <c r="AE483">
        <v>0</v>
      </c>
      <c r="AF483">
        <v>0</v>
      </c>
      <c r="AG483">
        <v>0</v>
      </c>
      <c r="AH483" t="s">
        <v>265</v>
      </c>
      <c r="AI483" s="1">
        <v>44539.240219907406</v>
      </c>
      <c r="AJ483">
        <v>526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-33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>
      <c r="A484" t="s">
        <v>1151</v>
      </c>
      <c r="B484" t="s">
        <v>80</v>
      </c>
      <c r="C484" t="s">
        <v>1152</v>
      </c>
      <c r="D484" t="s">
        <v>82</v>
      </c>
      <c r="E484" s="2" t="str">
        <f>HYPERLINK("capsilon://?command=openfolder&amp;siteaddress=FAM.docvelocity-na8.net&amp;folderid=FX1FF849F2-0492-DBDE-55BA-CE39D48A3864","FX21118844")</f>
        <v>FX21118844</v>
      </c>
      <c r="F484" t="s">
        <v>19</v>
      </c>
      <c r="G484" t="s">
        <v>19</v>
      </c>
      <c r="H484" t="s">
        <v>83</v>
      </c>
      <c r="I484" t="s">
        <v>1153</v>
      </c>
      <c r="J484">
        <v>131</v>
      </c>
      <c r="K484" t="s">
        <v>85</v>
      </c>
      <c r="L484" t="s">
        <v>86</v>
      </c>
      <c r="M484" t="s">
        <v>87</v>
      </c>
      <c r="N484">
        <v>1</v>
      </c>
      <c r="O484" s="1">
        <v>44538.779432870368</v>
      </c>
      <c r="P484" s="1">
        <v>44539.215960648151</v>
      </c>
      <c r="Q484">
        <v>36838</v>
      </c>
      <c r="R484">
        <v>878</v>
      </c>
      <c r="S484" t="b">
        <v>0</v>
      </c>
      <c r="T484" t="s">
        <v>88</v>
      </c>
      <c r="U484" t="b">
        <v>0</v>
      </c>
      <c r="V484" t="s">
        <v>144</v>
      </c>
      <c r="W484" s="1">
        <v>44539.215960648151</v>
      </c>
      <c r="X484">
        <v>574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131</v>
      </c>
      <c r="AE484">
        <v>0</v>
      </c>
      <c r="AF484">
        <v>0</v>
      </c>
      <c r="AG484">
        <v>18</v>
      </c>
      <c r="AH484" t="s">
        <v>88</v>
      </c>
      <c r="AI484" t="s">
        <v>88</v>
      </c>
      <c r="AJ484" t="s">
        <v>88</v>
      </c>
      <c r="AK484" t="s">
        <v>88</v>
      </c>
      <c r="AL484" t="s">
        <v>88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t="s">
        <v>88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>
      <c r="A485" t="s">
        <v>1154</v>
      </c>
      <c r="B485" t="s">
        <v>80</v>
      </c>
      <c r="C485" t="s">
        <v>1155</v>
      </c>
      <c r="D485" t="s">
        <v>82</v>
      </c>
      <c r="E485" s="2" t="str">
        <f>HYPERLINK("capsilon://?command=openfolder&amp;siteaddress=FAM.docvelocity-na8.net&amp;folderid=FX5D7A27AB-30D8-C9E4-D401-4656666270DB","FX21123476")</f>
        <v>FX21123476</v>
      </c>
      <c r="F485" t="s">
        <v>19</v>
      </c>
      <c r="G485" t="s">
        <v>19</v>
      </c>
      <c r="H485" t="s">
        <v>83</v>
      </c>
      <c r="I485" t="s">
        <v>1156</v>
      </c>
      <c r="J485">
        <v>98</v>
      </c>
      <c r="K485" t="s">
        <v>85</v>
      </c>
      <c r="L485" t="s">
        <v>86</v>
      </c>
      <c r="M485" t="s">
        <v>87</v>
      </c>
      <c r="N485">
        <v>1</v>
      </c>
      <c r="O485" s="1">
        <v>44538.783668981479</v>
      </c>
      <c r="P485" s="1">
        <v>44539.218182870369</v>
      </c>
      <c r="Q485">
        <v>37242</v>
      </c>
      <c r="R485">
        <v>300</v>
      </c>
      <c r="S485" t="b">
        <v>0</v>
      </c>
      <c r="T485" t="s">
        <v>88</v>
      </c>
      <c r="U485" t="b">
        <v>0</v>
      </c>
      <c r="V485" t="s">
        <v>144</v>
      </c>
      <c r="W485" s="1">
        <v>44539.218182870369</v>
      </c>
      <c r="X485">
        <v>191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98</v>
      </c>
      <c r="AE485">
        <v>86</v>
      </c>
      <c r="AF485">
        <v>0</v>
      </c>
      <c r="AG485">
        <v>3</v>
      </c>
      <c r="AH485" t="s">
        <v>88</v>
      </c>
      <c r="AI485" t="s">
        <v>88</v>
      </c>
      <c r="AJ485" t="s">
        <v>88</v>
      </c>
      <c r="AK485" t="s">
        <v>88</v>
      </c>
      <c r="AL485" t="s">
        <v>88</v>
      </c>
      <c r="AM485" t="s">
        <v>88</v>
      </c>
      <c r="AN485" t="s">
        <v>88</v>
      </c>
      <c r="AO485" t="s">
        <v>88</v>
      </c>
      <c r="AP485" t="s">
        <v>88</v>
      </c>
      <c r="AQ485" t="s">
        <v>88</v>
      </c>
      <c r="AR485" t="s">
        <v>88</v>
      </c>
      <c r="AS485" t="s">
        <v>88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>
      <c r="A486" t="s">
        <v>1157</v>
      </c>
      <c r="B486" t="s">
        <v>80</v>
      </c>
      <c r="C486" t="s">
        <v>1158</v>
      </c>
      <c r="D486" t="s">
        <v>82</v>
      </c>
      <c r="E486" s="2" t="str">
        <f>HYPERLINK("capsilon://?command=openfolder&amp;siteaddress=FAM.docvelocity-na8.net&amp;folderid=FX07C26C74-19DC-177F-EF98-86C74FD172D8","FX21125578")</f>
        <v>FX21125578</v>
      </c>
      <c r="F486" t="s">
        <v>19</v>
      </c>
      <c r="G486" t="s">
        <v>19</v>
      </c>
      <c r="H486" t="s">
        <v>83</v>
      </c>
      <c r="I486" t="s">
        <v>1159</v>
      </c>
      <c r="J486">
        <v>62</v>
      </c>
      <c r="K486" t="s">
        <v>85</v>
      </c>
      <c r="L486" t="s">
        <v>86</v>
      </c>
      <c r="M486" t="s">
        <v>87</v>
      </c>
      <c r="N486">
        <v>2</v>
      </c>
      <c r="O486" s="1">
        <v>44538.785821759258</v>
      </c>
      <c r="P486" s="1">
        <v>44539.240879629629</v>
      </c>
      <c r="Q486">
        <v>37817</v>
      </c>
      <c r="R486">
        <v>1500</v>
      </c>
      <c r="S486" t="b">
        <v>0</v>
      </c>
      <c r="T486" t="s">
        <v>88</v>
      </c>
      <c r="U486" t="b">
        <v>0</v>
      </c>
      <c r="V486" t="s">
        <v>89</v>
      </c>
      <c r="W486" s="1">
        <v>44539.180023148147</v>
      </c>
      <c r="X486">
        <v>987</v>
      </c>
      <c r="Y486">
        <v>72</v>
      </c>
      <c r="Z486">
        <v>0</v>
      </c>
      <c r="AA486">
        <v>72</v>
      </c>
      <c r="AB486">
        <v>0</v>
      </c>
      <c r="AC486">
        <v>47</v>
      </c>
      <c r="AD486">
        <v>-10</v>
      </c>
      <c r="AE486">
        <v>0</v>
      </c>
      <c r="AF486">
        <v>0</v>
      </c>
      <c r="AG486">
        <v>0</v>
      </c>
      <c r="AH486" t="s">
        <v>94</v>
      </c>
      <c r="AI486" s="1">
        <v>44539.240879629629</v>
      </c>
      <c r="AJ486">
        <v>513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-10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>
      <c r="A487" t="s">
        <v>1160</v>
      </c>
      <c r="B487" t="s">
        <v>80</v>
      </c>
      <c r="C487" t="s">
        <v>1158</v>
      </c>
      <c r="D487" t="s">
        <v>82</v>
      </c>
      <c r="E487" s="2" t="str">
        <f>HYPERLINK("capsilon://?command=openfolder&amp;siteaddress=FAM.docvelocity-na8.net&amp;folderid=FX07C26C74-19DC-177F-EF98-86C74FD172D8","FX21125578")</f>
        <v>FX21125578</v>
      </c>
      <c r="F487" t="s">
        <v>19</v>
      </c>
      <c r="G487" t="s">
        <v>19</v>
      </c>
      <c r="H487" t="s">
        <v>83</v>
      </c>
      <c r="I487" t="s">
        <v>1161</v>
      </c>
      <c r="J487">
        <v>32</v>
      </c>
      <c r="K487" t="s">
        <v>85</v>
      </c>
      <c r="L487" t="s">
        <v>86</v>
      </c>
      <c r="M487" t="s">
        <v>87</v>
      </c>
      <c r="N487">
        <v>2</v>
      </c>
      <c r="O487" s="1">
        <v>44538.786736111113</v>
      </c>
      <c r="P487" s="1">
        <v>44539.243483796294</v>
      </c>
      <c r="Q487">
        <v>38457</v>
      </c>
      <c r="R487">
        <v>1006</v>
      </c>
      <c r="S487" t="b">
        <v>0</v>
      </c>
      <c r="T487" t="s">
        <v>88</v>
      </c>
      <c r="U487" t="b">
        <v>0</v>
      </c>
      <c r="V487" t="s">
        <v>113</v>
      </c>
      <c r="W487" s="1">
        <v>44539.17759259259</v>
      </c>
      <c r="X487">
        <v>725</v>
      </c>
      <c r="Y487">
        <v>69</v>
      </c>
      <c r="Z487">
        <v>0</v>
      </c>
      <c r="AA487">
        <v>69</v>
      </c>
      <c r="AB487">
        <v>0</v>
      </c>
      <c r="AC487">
        <v>63</v>
      </c>
      <c r="AD487">
        <v>-37</v>
      </c>
      <c r="AE487">
        <v>0</v>
      </c>
      <c r="AF487">
        <v>0</v>
      </c>
      <c r="AG487">
        <v>0</v>
      </c>
      <c r="AH487" t="s">
        <v>265</v>
      </c>
      <c r="AI487" s="1">
        <v>44539.243483796294</v>
      </c>
      <c r="AJ487">
        <v>281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-39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>
      <c r="A488" t="s">
        <v>1162</v>
      </c>
      <c r="B488" t="s">
        <v>80</v>
      </c>
      <c r="C488" t="s">
        <v>1158</v>
      </c>
      <c r="D488" t="s">
        <v>82</v>
      </c>
      <c r="E488" s="2" t="str">
        <f>HYPERLINK("capsilon://?command=openfolder&amp;siteaddress=FAM.docvelocity-na8.net&amp;folderid=FX07C26C74-19DC-177F-EF98-86C74FD172D8","FX21125578")</f>
        <v>FX21125578</v>
      </c>
      <c r="F488" t="s">
        <v>19</v>
      </c>
      <c r="G488" t="s">
        <v>19</v>
      </c>
      <c r="H488" t="s">
        <v>83</v>
      </c>
      <c r="I488" t="s">
        <v>1163</v>
      </c>
      <c r="J488">
        <v>28</v>
      </c>
      <c r="K488" t="s">
        <v>85</v>
      </c>
      <c r="L488" t="s">
        <v>86</v>
      </c>
      <c r="M488" t="s">
        <v>87</v>
      </c>
      <c r="N488">
        <v>2</v>
      </c>
      <c r="O488" s="1">
        <v>44538.787037037036</v>
      </c>
      <c r="P488" s="1">
        <v>44539.244467592594</v>
      </c>
      <c r="Q488">
        <v>38789</v>
      </c>
      <c r="R488">
        <v>733</v>
      </c>
      <c r="S488" t="b">
        <v>0</v>
      </c>
      <c r="T488" t="s">
        <v>88</v>
      </c>
      <c r="U488" t="b">
        <v>0</v>
      </c>
      <c r="V488" t="s">
        <v>951</v>
      </c>
      <c r="W488" s="1">
        <v>44539.175347222219</v>
      </c>
      <c r="X488">
        <v>423</v>
      </c>
      <c r="Y488">
        <v>21</v>
      </c>
      <c r="Z488">
        <v>0</v>
      </c>
      <c r="AA488">
        <v>21</v>
      </c>
      <c r="AB488">
        <v>0</v>
      </c>
      <c r="AC488">
        <v>10</v>
      </c>
      <c r="AD488">
        <v>7</v>
      </c>
      <c r="AE488">
        <v>0</v>
      </c>
      <c r="AF488">
        <v>0</v>
      </c>
      <c r="AG488">
        <v>0</v>
      </c>
      <c r="AH488" t="s">
        <v>94</v>
      </c>
      <c r="AI488" s="1">
        <v>44539.244467592594</v>
      </c>
      <c r="AJ488">
        <v>310</v>
      </c>
      <c r="AK488">
        <v>2</v>
      </c>
      <c r="AL488">
        <v>0</v>
      </c>
      <c r="AM488">
        <v>2</v>
      </c>
      <c r="AN488">
        <v>0</v>
      </c>
      <c r="AO488">
        <v>2</v>
      </c>
      <c r="AP488">
        <v>5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>
      <c r="A489" t="s">
        <v>1164</v>
      </c>
      <c r="B489" t="s">
        <v>80</v>
      </c>
      <c r="C489" t="s">
        <v>1158</v>
      </c>
      <c r="D489" t="s">
        <v>82</v>
      </c>
      <c r="E489" s="2" t="str">
        <f>HYPERLINK("capsilon://?command=openfolder&amp;siteaddress=FAM.docvelocity-na8.net&amp;folderid=FX07C26C74-19DC-177F-EF98-86C74FD172D8","FX21125578")</f>
        <v>FX21125578</v>
      </c>
      <c r="F489" t="s">
        <v>19</v>
      </c>
      <c r="G489" t="s">
        <v>19</v>
      </c>
      <c r="H489" t="s">
        <v>83</v>
      </c>
      <c r="I489" t="s">
        <v>1165</v>
      </c>
      <c r="J489">
        <v>28</v>
      </c>
      <c r="K489" t="s">
        <v>85</v>
      </c>
      <c r="L489" t="s">
        <v>86</v>
      </c>
      <c r="M489" t="s">
        <v>87</v>
      </c>
      <c r="N489">
        <v>2</v>
      </c>
      <c r="O489" s="1">
        <v>44538.787430555552</v>
      </c>
      <c r="P489" s="1">
        <v>44539.282465277778</v>
      </c>
      <c r="Q489">
        <v>42070</v>
      </c>
      <c r="R489">
        <v>701</v>
      </c>
      <c r="S489" t="b">
        <v>0</v>
      </c>
      <c r="T489" t="s">
        <v>88</v>
      </c>
      <c r="U489" t="b">
        <v>0</v>
      </c>
      <c r="V489" t="s">
        <v>951</v>
      </c>
      <c r="W489" s="1">
        <v>44539.182037037041</v>
      </c>
      <c r="X489">
        <v>577</v>
      </c>
      <c r="Y489">
        <v>21</v>
      </c>
      <c r="Z489">
        <v>0</v>
      </c>
      <c r="AA489">
        <v>21</v>
      </c>
      <c r="AB489">
        <v>0</v>
      </c>
      <c r="AC489">
        <v>18</v>
      </c>
      <c r="AD489">
        <v>7</v>
      </c>
      <c r="AE489">
        <v>0</v>
      </c>
      <c r="AF489">
        <v>0</v>
      </c>
      <c r="AG489">
        <v>0</v>
      </c>
      <c r="AH489" t="s">
        <v>265</v>
      </c>
      <c r="AI489" s="1">
        <v>44539.282465277778</v>
      </c>
      <c r="AJ489">
        <v>124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7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>
      <c r="A490" t="s">
        <v>1166</v>
      </c>
      <c r="B490" t="s">
        <v>80</v>
      </c>
      <c r="C490" t="s">
        <v>1158</v>
      </c>
      <c r="D490" t="s">
        <v>82</v>
      </c>
      <c r="E490" s="2" t="str">
        <f>HYPERLINK("capsilon://?command=openfolder&amp;siteaddress=FAM.docvelocity-na8.net&amp;folderid=FX07C26C74-19DC-177F-EF98-86C74FD172D8","FX21125578")</f>
        <v>FX21125578</v>
      </c>
      <c r="F490" t="s">
        <v>19</v>
      </c>
      <c r="G490" t="s">
        <v>19</v>
      </c>
      <c r="H490" t="s">
        <v>83</v>
      </c>
      <c r="I490" t="s">
        <v>1167</v>
      </c>
      <c r="J490">
        <v>28</v>
      </c>
      <c r="K490" t="s">
        <v>85</v>
      </c>
      <c r="L490" t="s">
        <v>86</v>
      </c>
      <c r="M490" t="s">
        <v>87</v>
      </c>
      <c r="N490">
        <v>2</v>
      </c>
      <c r="O490" s="1">
        <v>44538.787777777776</v>
      </c>
      <c r="P490" s="1">
        <v>44539.283634259256</v>
      </c>
      <c r="Q490">
        <v>42615</v>
      </c>
      <c r="R490">
        <v>227</v>
      </c>
      <c r="S490" t="b">
        <v>0</v>
      </c>
      <c r="T490" t="s">
        <v>88</v>
      </c>
      <c r="U490" t="b">
        <v>0</v>
      </c>
      <c r="V490" t="s">
        <v>113</v>
      </c>
      <c r="W490" s="1">
        <v>44539.179074074076</v>
      </c>
      <c r="X490">
        <v>127</v>
      </c>
      <c r="Y490">
        <v>21</v>
      </c>
      <c r="Z490">
        <v>0</v>
      </c>
      <c r="AA490">
        <v>21</v>
      </c>
      <c r="AB490">
        <v>0</v>
      </c>
      <c r="AC490">
        <v>5</v>
      </c>
      <c r="AD490">
        <v>7</v>
      </c>
      <c r="AE490">
        <v>0</v>
      </c>
      <c r="AF490">
        <v>0</v>
      </c>
      <c r="AG490">
        <v>0</v>
      </c>
      <c r="AH490" t="s">
        <v>265</v>
      </c>
      <c r="AI490" s="1">
        <v>44539.283634259256</v>
      </c>
      <c r="AJ490">
        <v>100</v>
      </c>
      <c r="AK490">
        <v>2</v>
      </c>
      <c r="AL490">
        <v>0</v>
      </c>
      <c r="AM490">
        <v>2</v>
      </c>
      <c r="AN490">
        <v>0</v>
      </c>
      <c r="AO490">
        <v>1</v>
      </c>
      <c r="AP490">
        <v>5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>
      <c r="A491" t="s">
        <v>1168</v>
      </c>
      <c r="B491" t="s">
        <v>80</v>
      </c>
      <c r="C491" t="s">
        <v>1169</v>
      </c>
      <c r="D491" t="s">
        <v>82</v>
      </c>
      <c r="E491" s="2" t="str">
        <f>HYPERLINK("capsilon://?command=openfolder&amp;siteaddress=FAM.docvelocity-na8.net&amp;folderid=FXC6E29B62-64B4-77A8-7CD1-69B6E316C2D3","FX21115452")</f>
        <v>FX21115452</v>
      </c>
      <c r="F491" t="s">
        <v>19</v>
      </c>
      <c r="G491" t="s">
        <v>19</v>
      </c>
      <c r="H491" t="s">
        <v>83</v>
      </c>
      <c r="I491" t="s">
        <v>1170</v>
      </c>
      <c r="J491">
        <v>129</v>
      </c>
      <c r="K491" t="s">
        <v>85</v>
      </c>
      <c r="L491" t="s">
        <v>86</v>
      </c>
      <c r="M491" t="s">
        <v>87</v>
      </c>
      <c r="N491">
        <v>1</v>
      </c>
      <c r="O491" s="1">
        <v>44538.805381944447</v>
      </c>
      <c r="P491" s="1">
        <v>44539.219988425924</v>
      </c>
      <c r="Q491">
        <v>35593</v>
      </c>
      <c r="R491">
        <v>229</v>
      </c>
      <c r="S491" t="b">
        <v>0</v>
      </c>
      <c r="T491" t="s">
        <v>88</v>
      </c>
      <c r="U491" t="b">
        <v>0</v>
      </c>
      <c r="V491" t="s">
        <v>144</v>
      </c>
      <c r="W491" s="1">
        <v>44539.219988425924</v>
      </c>
      <c r="X491">
        <v>115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129</v>
      </c>
      <c r="AE491">
        <v>117</v>
      </c>
      <c r="AF491">
        <v>0</v>
      </c>
      <c r="AG491">
        <v>3</v>
      </c>
      <c r="AH491" t="s">
        <v>88</v>
      </c>
      <c r="AI491" t="s">
        <v>88</v>
      </c>
      <c r="AJ491" t="s">
        <v>88</v>
      </c>
      <c r="AK491" t="s">
        <v>88</v>
      </c>
      <c r="AL491" t="s">
        <v>88</v>
      </c>
      <c r="AM491" t="s">
        <v>88</v>
      </c>
      <c r="AN491" t="s">
        <v>88</v>
      </c>
      <c r="AO491" t="s">
        <v>88</v>
      </c>
      <c r="AP491" t="s">
        <v>88</v>
      </c>
      <c r="AQ491" t="s">
        <v>88</v>
      </c>
      <c r="AR491" t="s">
        <v>88</v>
      </c>
      <c r="AS491" t="s">
        <v>88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>
      <c r="A492" t="s">
        <v>1171</v>
      </c>
      <c r="B492" t="s">
        <v>80</v>
      </c>
      <c r="C492" t="s">
        <v>1172</v>
      </c>
      <c r="D492" t="s">
        <v>82</v>
      </c>
      <c r="E492" s="2" t="str">
        <f>HYPERLINK("capsilon://?command=openfolder&amp;siteaddress=FAM.docvelocity-na8.net&amp;folderid=FX34512827-29D5-C40C-44C4-B3E7E8812952","FX21123721")</f>
        <v>FX21123721</v>
      </c>
      <c r="F492" t="s">
        <v>19</v>
      </c>
      <c r="G492" t="s">
        <v>19</v>
      </c>
      <c r="H492" t="s">
        <v>83</v>
      </c>
      <c r="I492" t="s">
        <v>1173</v>
      </c>
      <c r="J492">
        <v>66</v>
      </c>
      <c r="K492" t="s">
        <v>85</v>
      </c>
      <c r="L492" t="s">
        <v>86</v>
      </c>
      <c r="M492" t="s">
        <v>87</v>
      </c>
      <c r="N492">
        <v>1</v>
      </c>
      <c r="O492" s="1">
        <v>44538.814351851855</v>
      </c>
      <c r="P492" s="1">
        <v>44539.223379629628</v>
      </c>
      <c r="Q492">
        <v>34962</v>
      </c>
      <c r="R492">
        <v>378</v>
      </c>
      <c r="S492" t="b">
        <v>0</v>
      </c>
      <c r="T492" t="s">
        <v>88</v>
      </c>
      <c r="U492" t="b">
        <v>0</v>
      </c>
      <c r="V492" t="s">
        <v>144</v>
      </c>
      <c r="W492" s="1">
        <v>44539.223379629628</v>
      </c>
      <c r="X492">
        <v>264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66</v>
      </c>
      <c r="AE492">
        <v>54</v>
      </c>
      <c r="AF492">
        <v>0</v>
      </c>
      <c r="AG492">
        <v>7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t="s">
        <v>88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>
      <c r="A493" t="s">
        <v>1174</v>
      </c>
      <c r="B493" t="s">
        <v>80</v>
      </c>
      <c r="C493" t="s">
        <v>1149</v>
      </c>
      <c r="D493" t="s">
        <v>82</v>
      </c>
      <c r="E493" s="2" t="str">
        <f>HYPERLINK("capsilon://?command=openfolder&amp;siteaddress=FAM.docvelocity-na8.net&amp;folderid=FXD8601DEA-1944-26FE-7DFD-27E87598ECE9","FX21125938")</f>
        <v>FX21125938</v>
      </c>
      <c r="F493" t="s">
        <v>19</v>
      </c>
      <c r="G493" t="s">
        <v>19</v>
      </c>
      <c r="H493" t="s">
        <v>83</v>
      </c>
      <c r="I493" t="s">
        <v>1175</v>
      </c>
      <c r="J493">
        <v>32</v>
      </c>
      <c r="K493" t="s">
        <v>85</v>
      </c>
      <c r="L493" t="s">
        <v>86</v>
      </c>
      <c r="M493" t="s">
        <v>87</v>
      </c>
      <c r="N493">
        <v>2</v>
      </c>
      <c r="O493" s="1">
        <v>44538.831226851849</v>
      </c>
      <c r="P493" s="1">
        <v>44539.292511574073</v>
      </c>
      <c r="Q493">
        <v>39252</v>
      </c>
      <c r="R493">
        <v>603</v>
      </c>
      <c r="S493" t="b">
        <v>0</v>
      </c>
      <c r="T493" t="s">
        <v>88</v>
      </c>
      <c r="U493" t="b">
        <v>0</v>
      </c>
      <c r="V493" t="s">
        <v>113</v>
      </c>
      <c r="W493" s="1">
        <v>44539.18209490741</v>
      </c>
      <c r="X493">
        <v>182</v>
      </c>
      <c r="Y493">
        <v>0</v>
      </c>
      <c r="Z493">
        <v>0</v>
      </c>
      <c r="AA493">
        <v>0</v>
      </c>
      <c r="AB493">
        <v>27</v>
      </c>
      <c r="AC493">
        <v>1</v>
      </c>
      <c r="AD493">
        <v>32</v>
      </c>
      <c r="AE493">
        <v>0</v>
      </c>
      <c r="AF493">
        <v>0</v>
      </c>
      <c r="AG493">
        <v>0</v>
      </c>
      <c r="AH493" t="s">
        <v>100</v>
      </c>
      <c r="AI493" s="1">
        <v>44539.292511574073</v>
      </c>
      <c r="AJ493">
        <v>373</v>
      </c>
      <c r="AK493">
        <v>0</v>
      </c>
      <c r="AL493">
        <v>0</v>
      </c>
      <c r="AM493">
        <v>0</v>
      </c>
      <c r="AN493">
        <v>27</v>
      </c>
      <c r="AO493">
        <v>0</v>
      </c>
      <c r="AP493">
        <v>32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>
      <c r="A494" t="s">
        <v>1176</v>
      </c>
      <c r="B494" t="s">
        <v>80</v>
      </c>
      <c r="C494" t="s">
        <v>1177</v>
      </c>
      <c r="D494" t="s">
        <v>82</v>
      </c>
      <c r="E494" s="2" t="str">
        <f>HYPERLINK("capsilon://?command=openfolder&amp;siteaddress=FAM.docvelocity-na8.net&amp;folderid=FX4BD3E6F2-3986-DCF8-7122-2037C640D186","FX21126194")</f>
        <v>FX21126194</v>
      </c>
      <c r="F494" t="s">
        <v>19</v>
      </c>
      <c r="G494" t="s">
        <v>19</v>
      </c>
      <c r="H494" t="s">
        <v>83</v>
      </c>
      <c r="I494" t="s">
        <v>1178</v>
      </c>
      <c r="J494">
        <v>142</v>
      </c>
      <c r="K494" t="s">
        <v>85</v>
      </c>
      <c r="L494" t="s">
        <v>86</v>
      </c>
      <c r="M494" t="s">
        <v>87</v>
      </c>
      <c r="N494">
        <v>1</v>
      </c>
      <c r="O494" s="1">
        <v>44538.873460648145</v>
      </c>
      <c r="P494" s="1">
        <v>44539.232789351852</v>
      </c>
      <c r="Q494">
        <v>30132</v>
      </c>
      <c r="R494">
        <v>914</v>
      </c>
      <c r="S494" t="b">
        <v>0</v>
      </c>
      <c r="T494" t="s">
        <v>88</v>
      </c>
      <c r="U494" t="b">
        <v>0</v>
      </c>
      <c r="V494" t="s">
        <v>144</v>
      </c>
      <c r="W494" s="1">
        <v>44539.232789351852</v>
      </c>
      <c r="X494">
        <v>812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142</v>
      </c>
      <c r="AE494">
        <v>116</v>
      </c>
      <c r="AF494">
        <v>0</v>
      </c>
      <c r="AG494">
        <v>5</v>
      </c>
      <c r="AH494" t="s">
        <v>88</v>
      </c>
      <c r="AI494" t="s">
        <v>88</v>
      </c>
      <c r="AJ494" t="s">
        <v>88</v>
      </c>
      <c r="AK494" t="s">
        <v>88</v>
      </c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R494" t="s">
        <v>88</v>
      </c>
      <c r="AS494" t="s">
        <v>88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>
      <c r="A495" t="s">
        <v>1179</v>
      </c>
      <c r="B495" t="s">
        <v>80</v>
      </c>
      <c r="C495" t="s">
        <v>1180</v>
      </c>
      <c r="D495" t="s">
        <v>82</v>
      </c>
      <c r="E495" s="2" t="str">
        <f>HYPERLINK("capsilon://?command=openfolder&amp;siteaddress=FAM.docvelocity-na8.net&amp;folderid=FX9B5CC6B9-698A-790A-8A1E-AE4285A8A27C","FX21125831")</f>
        <v>FX21125831</v>
      </c>
      <c r="F495" t="s">
        <v>19</v>
      </c>
      <c r="G495" t="s">
        <v>19</v>
      </c>
      <c r="H495" t="s">
        <v>83</v>
      </c>
      <c r="I495" t="s">
        <v>1181</v>
      </c>
      <c r="J495">
        <v>139</v>
      </c>
      <c r="K495" t="s">
        <v>85</v>
      </c>
      <c r="L495" t="s">
        <v>86</v>
      </c>
      <c r="M495" t="s">
        <v>87</v>
      </c>
      <c r="N495">
        <v>1</v>
      </c>
      <c r="O495" s="1">
        <v>44538.896064814813</v>
      </c>
      <c r="P495" s="1">
        <v>44539.26326388889</v>
      </c>
      <c r="Q495">
        <v>31244</v>
      </c>
      <c r="R495">
        <v>482</v>
      </c>
      <c r="S495" t="b">
        <v>0</v>
      </c>
      <c r="T495" t="s">
        <v>88</v>
      </c>
      <c r="U495" t="b">
        <v>0</v>
      </c>
      <c r="V495" t="s">
        <v>144</v>
      </c>
      <c r="W495" s="1">
        <v>44539.26326388889</v>
      </c>
      <c r="X495">
        <v>346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139</v>
      </c>
      <c r="AE495">
        <v>120</v>
      </c>
      <c r="AF495">
        <v>0</v>
      </c>
      <c r="AG495">
        <v>7</v>
      </c>
      <c r="AH495" t="s">
        <v>88</v>
      </c>
      <c r="AI495" t="s">
        <v>88</v>
      </c>
      <c r="AJ495" t="s">
        <v>88</v>
      </c>
      <c r="AK495" t="s">
        <v>88</v>
      </c>
      <c r="AL495" t="s">
        <v>88</v>
      </c>
      <c r="AM495" t="s">
        <v>88</v>
      </c>
      <c r="AN495" t="s">
        <v>88</v>
      </c>
      <c r="AO495" t="s">
        <v>88</v>
      </c>
      <c r="AP495" t="s">
        <v>88</v>
      </c>
      <c r="AQ495" t="s">
        <v>88</v>
      </c>
      <c r="AR495" t="s">
        <v>88</v>
      </c>
      <c r="AS495" t="s">
        <v>88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>
      <c r="A496" t="s">
        <v>1182</v>
      </c>
      <c r="B496" t="s">
        <v>80</v>
      </c>
      <c r="C496" t="s">
        <v>1183</v>
      </c>
      <c r="D496" t="s">
        <v>82</v>
      </c>
      <c r="E496" s="2" t="str">
        <f>HYPERLINK("capsilon://?command=openfolder&amp;siteaddress=FAM.docvelocity-na8.net&amp;folderid=FXB8064634-A279-2266-C4D4-06ACB50D5BE8","FX21119419")</f>
        <v>FX21119419</v>
      </c>
      <c r="F496" t="s">
        <v>19</v>
      </c>
      <c r="G496" t="s">
        <v>19</v>
      </c>
      <c r="H496" t="s">
        <v>83</v>
      </c>
      <c r="I496" t="s">
        <v>1184</v>
      </c>
      <c r="J496">
        <v>41</v>
      </c>
      <c r="K496" t="s">
        <v>85</v>
      </c>
      <c r="L496" t="s">
        <v>86</v>
      </c>
      <c r="M496" t="s">
        <v>87</v>
      </c>
      <c r="N496">
        <v>1</v>
      </c>
      <c r="O496" s="1">
        <v>44538.904166666667</v>
      </c>
      <c r="P496" s="1">
        <v>44539.264444444445</v>
      </c>
      <c r="Q496">
        <v>30870</v>
      </c>
      <c r="R496">
        <v>258</v>
      </c>
      <c r="S496" t="b">
        <v>0</v>
      </c>
      <c r="T496" t="s">
        <v>88</v>
      </c>
      <c r="U496" t="b">
        <v>0</v>
      </c>
      <c r="V496" t="s">
        <v>144</v>
      </c>
      <c r="W496" s="1">
        <v>44539.264444444445</v>
      </c>
      <c r="X496">
        <v>101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41</v>
      </c>
      <c r="AE496">
        <v>36</v>
      </c>
      <c r="AF496">
        <v>0</v>
      </c>
      <c r="AG496">
        <v>2</v>
      </c>
      <c r="AH496" t="s">
        <v>88</v>
      </c>
      <c r="AI496" t="s">
        <v>88</v>
      </c>
      <c r="AJ496" t="s">
        <v>88</v>
      </c>
      <c r="AK496" t="s">
        <v>88</v>
      </c>
      <c r="AL496" t="s">
        <v>88</v>
      </c>
      <c r="AM496" t="s">
        <v>88</v>
      </c>
      <c r="AN496" t="s">
        <v>88</v>
      </c>
      <c r="AO496" t="s">
        <v>88</v>
      </c>
      <c r="AP496" t="s">
        <v>88</v>
      </c>
      <c r="AQ496" t="s">
        <v>88</v>
      </c>
      <c r="AR496" t="s">
        <v>88</v>
      </c>
      <c r="AS496" t="s">
        <v>88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>
      <c r="A497" t="s">
        <v>1185</v>
      </c>
      <c r="B497" t="s">
        <v>80</v>
      </c>
      <c r="C497" t="s">
        <v>1186</v>
      </c>
      <c r="D497" t="s">
        <v>82</v>
      </c>
      <c r="E497" s="2" t="str">
        <f>HYPERLINK("capsilon://?command=openfolder&amp;siteaddress=FAM.docvelocity-na8.net&amp;folderid=FXEB3DBED7-252B-E200-60E6-D4F498252A5B","FX21126011")</f>
        <v>FX21126011</v>
      </c>
      <c r="F497" t="s">
        <v>19</v>
      </c>
      <c r="G497" t="s">
        <v>19</v>
      </c>
      <c r="H497" t="s">
        <v>83</v>
      </c>
      <c r="I497" t="s">
        <v>1187</v>
      </c>
      <c r="J497">
        <v>103</v>
      </c>
      <c r="K497" t="s">
        <v>85</v>
      </c>
      <c r="L497" t="s">
        <v>86</v>
      </c>
      <c r="M497" t="s">
        <v>87</v>
      </c>
      <c r="N497">
        <v>1</v>
      </c>
      <c r="O497" s="1">
        <v>44538.952060185184</v>
      </c>
      <c r="P497" s="1">
        <v>44539.277719907404</v>
      </c>
      <c r="Q497">
        <v>26855</v>
      </c>
      <c r="R497">
        <v>1282</v>
      </c>
      <c r="S497" t="b">
        <v>0</v>
      </c>
      <c r="T497" t="s">
        <v>88</v>
      </c>
      <c r="U497" t="b">
        <v>0</v>
      </c>
      <c r="V497" t="s">
        <v>144</v>
      </c>
      <c r="W497" s="1">
        <v>44539.277719907404</v>
      </c>
      <c r="X497">
        <v>1146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103</v>
      </c>
      <c r="AE497">
        <v>91</v>
      </c>
      <c r="AF497">
        <v>0</v>
      </c>
      <c r="AG497">
        <v>5</v>
      </c>
      <c r="AH497" t="s">
        <v>88</v>
      </c>
      <c r="AI497" t="s">
        <v>88</v>
      </c>
      <c r="AJ497" t="s">
        <v>88</v>
      </c>
      <c r="AK497" t="s">
        <v>88</v>
      </c>
      <c r="AL497" t="s">
        <v>88</v>
      </c>
      <c r="AM497" t="s">
        <v>88</v>
      </c>
      <c r="AN497" t="s">
        <v>88</v>
      </c>
      <c r="AO497" t="s">
        <v>88</v>
      </c>
      <c r="AP497" t="s">
        <v>88</v>
      </c>
      <c r="AQ497" t="s">
        <v>88</v>
      </c>
      <c r="AR497" t="s">
        <v>88</v>
      </c>
      <c r="AS497" t="s">
        <v>88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>
      <c r="A498" t="s">
        <v>1188</v>
      </c>
      <c r="B498" t="s">
        <v>80</v>
      </c>
      <c r="C498" t="s">
        <v>1189</v>
      </c>
      <c r="D498" t="s">
        <v>82</v>
      </c>
      <c r="E498" s="2" t="str">
        <f>HYPERLINK("capsilon://?command=openfolder&amp;siteaddress=FAM.docvelocity-na8.net&amp;folderid=FX119391DE-EF8A-1DE0-7CAB-ED15EF85209F","FX21126172")</f>
        <v>FX21126172</v>
      </c>
      <c r="F498" t="s">
        <v>19</v>
      </c>
      <c r="G498" t="s">
        <v>19</v>
      </c>
      <c r="H498" t="s">
        <v>83</v>
      </c>
      <c r="I498" t="s">
        <v>1190</v>
      </c>
      <c r="J498">
        <v>141</v>
      </c>
      <c r="K498" t="s">
        <v>85</v>
      </c>
      <c r="L498" t="s">
        <v>86</v>
      </c>
      <c r="M498" t="s">
        <v>87</v>
      </c>
      <c r="N498">
        <v>1</v>
      </c>
      <c r="O498" s="1">
        <v>44539.025497685187</v>
      </c>
      <c r="P498" s="1">
        <v>44539.289942129632</v>
      </c>
      <c r="Q498">
        <v>21630</v>
      </c>
      <c r="R498">
        <v>1218</v>
      </c>
      <c r="S498" t="b">
        <v>0</v>
      </c>
      <c r="T498" t="s">
        <v>88</v>
      </c>
      <c r="U498" t="b">
        <v>0</v>
      </c>
      <c r="V498" t="s">
        <v>144</v>
      </c>
      <c r="W498" s="1">
        <v>44539.289942129632</v>
      </c>
      <c r="X498">
        <v>1055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141</v>
      </c>
      <c r="AE498">
        <v>117</v>
      </c>
      <c r="AF498">
        <v>0</v>
      </c>
      <c r="AG498">
        <v>6</v>
      </c>
      <c r="AH498" t="s">
        <v>88</v>
      </c>
      <c r="AI498" t="s">
        <v>88</v>
      </c>
      <c r="AJ498" t="s">
        <v>88</v>
      </c>
      <c r="AK498" t="s">
        <v>88</v>
      </c>
      <c r="AL498" t="s">
        <v>88</v>
      </c>
      <c r="AM498" t="s">
        <v>88</v>
      </c>
      <c r="AN498" t="s">
        <v>88</v>
      </c>
      <c r="AO498" t="s">
        <v>88</v>
      </c>
      <c r="AP498" t="s">
        <v>88</v>
      </c>
      <c r="AQ498" t="s">
        <v>88</v>
      </c>
      <c r="AR498" t="s">
        <v>88</v>
      </c>
      <c r="AS498" t="s">
        <v>88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>
      <c r="A499" t="s">
        <v>1191</v>
      </c>
      <c r="B499" t="s">
        <v>80</v>
      </c>
      <c r="C499" t="s">
        <v>1192</v>
      </c>
      <c r="D499" t="s">
        <v>82</v>
      </c>
      <c r="E499" s="2" t="str">
        <f>HYPERLINK("capsilon://?command=openfolder&amp;siteaddress=FAM.docvelocity-na8.net&amp;folderid=FXC4C4743B-5E63-4C47-85D8-3BBDBE779CD1","FX21126108")</f>
        <v>FX21126108</v>
      </c>
      <c r="F499" t="s">
        <v>19</v>
      </c>
      <c r="G499" t="s">
        <v>19</v>
      </c>
      <c r="H499" t="s">
        <v>83</v>
      </c>
      <c r="I499" t="s">
        <v>1193</v>
      </c>
      <c r="J499">
        <v>244</v>
      </c>
      <c r="K499" t="s">
        <v>85</v>
      </c>
      <c r="L499" t="s">
        <v>86</v>
      </c>
      <c r="M499" t="s">
        <v>87</v>
      </c>
      <c r="N499">
        <v>1</v>
      </c>
      <c r="O499" s="1">
        <v>44539.055891203701</v>
      </c>
      <c r="P499" s="1">
        <v>44539.306631944448</v>
      </c>
      <c r="Q499">
        <v>20070</v>
      </c>
      <c r="R499">
        <v>1594</v>
      </c>
      <c r="S499" t="b">
        <v>0</v>
      </c>
      <c r="T499" t="s">
        <v>88</v>
      </c>
      <c r="U499" t="b">
        <v>0</v>
      </c>
      <c r="V499" t="s">
        <v>144</v>
      </c>
      <c r="W499" s="1">
        <v>44539.306631944448</v>
      </c>
      <c r="X499">
        <v>1441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244</v>
      </c>
      <c r="AE499">
        <v>220</v>
      </c>
      <c r="AF499">
        <v>0</v>
      </c>
      <c r="AG499">
        <v>10</v>
      </c>
      <c r="AH499" t="s">
        <v>88</v>
      </c>
      <c r="AI499" t="s">
        <v>88</v>
      </c>
      <c r="AJ499" t="s">
        <v>88</v>
      </c>
      <c r="AK499" t="s">
        <v>88</v>
      </c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88</v>
      </c>
      <c r="AS499" t="s">
        <v>88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>
      <c r="A500" t="s">
        <v>1194</v>
      </c>
      <c r="B500" t="s">
        <v>80</v>
      </c>
      <c r="C500" t="s">
        <v>1113</v>
      </c>
      <c r="D500" t="s">
        <v>82</v>
      </c>
      <c r="E500" s="2" t="str">
        <f>HYPERLINK("capsilon://?command=openfolder&amp;siteaddress=FAM.docvelocity-na8.net&amp;folderid=FXBC46F6D7-84BC-9757-788C-6111AA5CB30D","FX21125814")</f>
        <v>FX21125814</v>
      </c>
      <c r="F500" t="s">
        <v>19</v>
      </c>
      <c r="G500" t="s">
        <v>19</v>
      </c>
      <c r="H500" t="s">
        <v>83</v>
      </c>
      <c r="I500" t="s">
        <v>1114</v>
      </c>
      <c r="J500">
        <v>354</v>
      </c>
      <c r="K500" t="s">
        <v>85</v>
      </c>
      <c r="L500" t="s">
        <v>86</v>
      </c>
      <c r="M500" t="s">
        <v>87</v>
      </c>
      <c r="N500">
        <v>2</v>
      </c>
      <c r="O500" s="1">
        <v>44539.185300925928</v>
      </c>
      <c r="P500" s="1">
        <v>44539.248067129629</v>
      </c>
      <c r="Q500">
        <v>154</v>
      </c>
      <c r="R500">
        <v>5269</v>
      </c>
      <c r="S500" t="b">
        <v>0</v>
      </c>
      <c r="T500" t="s">
        <v>88</v>
      </c>
      <c r="U500" t="b">
        <v>1</v>
      </c>
      <c r="V500" t="s">
        <v>951</v>
      </c>
      <c r="W500" s="1">
        <v>44539.214594907404</v>
      </c>
      <c r="X500">
        <v>2499</v>
      </c>
      <c r="Y500">
        <v>310</v>
      </c>
      <c r="Z500">
        <v>0</v>
      </c>
      <c r="AA500">
        <v>310</v>
      </c>
      <c r="AB500">
        <v>0</v>
      </c>
      <c r="AC500">
        <v>132</v>
      </c>
      <c r="AD500">
        <v>44</v>
      </c>
      <c r="AE500">
        <v>0</v>
      </c>
      <c r="AF500">
        <v>0</v>
      </c>
      <c r="AG500">
        <v>0</v>
      </c>
      <c r="AH500" t="s">
        <v>100</v>
      </c>
      <c r="AI500" s="1">
        <v>44539.248067129629</v>
      </c>
      <c r="AJ500">
        <v>2770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44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>
      <c r="A501" t="s">
        <v>1195</v>
      </c>
      <c r="B501" t="s">
        <v>80</v>
      </c>
      <c r="C501" t="s">
        <v>1133</v>
      </c>
      <c r="D501" t="s">
        <v>82</v>
      </c>
      <c r="E501" s="2" t="str">
        <f>HYPERLINK("capsilon://?command=openfolder&amp;siteaddress=FAM.docvelocity-na8.net&amp;folderid=FXEAA46039-324C-A8FA-3066-E1BFD8FE9234","FX21125737")</f>
        <v>FX21125737</v>
      </c>
      <c r="F501" t="s">
        <v>19</v>
      </c>
      <c r="G501" t="s">
        <v>19</v>
      </c>
      <c r="H501" t="s">
        <v>83</v>
      </c>
      <c r="I501" t="s">
        <v>1134</v>
      </c>
      <c r="J501">
        <v>298</v>
      </c>
      <c r="K501" t="s">
        <v>85</v>
      </c>
      <c r="L501" t="s">
        <v>86</v>
      </c>
      <c r="M501" t="s">
        <v>87</v>
      </c>
      <c r="N501">
        <v>2</v>
      </c>
      <c r="O501" s="1">
        <v>44539.192800925928</v>
      </c>
      <c r="P501" s="1">
        <v>44539.220960648148</v>
      </c>
      <c r="Q501">
        <v>252</v>
      </c>
      <c r="R501">
        <v>2181</v>
      </c>
      <c r="S501" t="b">
        <v>0</v>
      </c>
      <c r="T501" t="s">
        <v>88</v>
      </c>
      <c r="U501" t="b">
        <v>1</v>
      </c>
      <c r="V501" t="s">
        <v>89</v>
      </c>
      <c r="W501" s="1">
        <v>44539.20517361111</v>
      </c>
      <c r="X501">
        <v>851</v>
      </c>
      <c r="Y501">
        <v>268</v>
      </c>
      <c r="Z501">
        <v>0</v>
      </c>
      <c r="AA501">
        <v>268</v>
      </c>
      <c r="AB501">
        <v>0</v>
      </c>
      <c r="AC501">
        <v>81</v>
      </c>
      <c r="AD501">
        <v>30</v>
      </c>
      <c r="AE501">
        <v>0</v>
      </c>
      <c r="AF501">
        <v>0</v>
      </c>
      <c r="AG501">
        <v>0</v>
      </c>
      <c r="AH501" t="s">
        <v>95</v>
      </c>
      <c r="AI501" s="1">
        <v>44539.220960648148</v>
      </c>
      <c r="AJ501">
        <v>1330</v>
      </c>
      <c r="AK501">
        <v>1</v>
      </c>
      <c r="AL501">
        <v>0</v>
      </c>
      <c r="AM501">
        <v>1</v>
      </c>
      <c r="AN501">
        <v>0</v>
      </c>
      <c r="AO501">
        <v>1</v>
      </c>
      <c r="AP501">
        <v>29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>
      <c r="A502" t="s">
        <v>1196</v>
      </c>
      <c r="B502" t="s">
        <v>80</v>
      </c>
      <c r="C502" t="s">
        <v>1056</v>
      </c>
      <c r="D502" t="s">
        <v>82</v>
      </c>
      <c r="E502" s="2" t="str">
        <f>HYPERLINK("capsilon://?command=openfolder&amp;siteaddress=FAM.docvelocity-na8.net&amp;folderid=FXFE63B64C-8E71-669F-F030-71A793910CDA","FX21125426")</f>
        <v>FX21125426</v>
      </c>
      <c r="F502" t="s">
        <v>19</v>
      </c>
      <c r="G502" t="s">
        <v>19</v>
      </c>
      <c r="H502" t="s">
        <v>83</v>
      </c>
      <c r="I502" t="s">
        <v>1138</v>
      </c>
      <c r="J502">
        <v>84</v>
      </c>
      <c r="K502" t="s">
        <v>85</v>
      </c>
      <c r="L502" t="s">
        <v>86</v>
      </c>
      <c r="M502" t="s">
        <v>87</v>
      </c>
      <c r="N502">
        <v>2</v>
      </c>
      <c r="O502" s="1">
        <v>44539.207974537036</v>
      </c>
      <c r="P502" s="1">
        <v>44539.222256944442</v>
      </c>
      <c r="Q502">
        <v>308</v>
      </c>
      <c r="R502">
        <v>926</v>
      </c>
      <c r="S502" t="b">
        <v>0</v>
      </c>
      <c r="T502" t="s">
        <v>88</v>
      </c>
      <c r="U502" t="b">
        <v>1</v>
      </c>
      <c r="V502" t="s">
        <v>89</v>
      </c>
      <c r="W502" s="1">
        <v>44539.213796296295</v>
      </c>
      <c r="X502">
        <v>500</v>
      </c>
      <c r="Y502">
        <v>63</v>
      </c>
      <c r="Z502">
        <v>0</v>
      </c>
      <c r="AA502">
        <v>63</v>
      </c>
      <c r="AB502">
        <v>0</v>
      </c>
      <c r="AC502">
        <v>21</v>
      </c>
      <c r="AD502">
        <v>21</v>
      </c>
      <c r="AE502">
        <v>0</v>
      </c>
      <c r="AF502">
        <v>0</v>
      </c>
      <c r="AG502">
        <v>0</v>
      </c>
      <c r="AH502" t="s">
        <v>94</v>
      </c>
      <c r="AI502" s="1">
        <v>44539.222256944442</v>
      </c>
      <c r="AJ502">
        <v>426</v>
      </c>
      <c r="AK502">
        <v>1</v>
      </c>
      <c r="AL502">
        <v>0</v>
      </c>
      <c r="AM502">
        <v>1</v>
      </c>
      <c r="AN502">
        <v>0</v>
      </c>
      <c r="AO502">
        <v>1</v>
      </c>
      <c r="AP502">
        <v>20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>
      <c r="A503" t="s">
        <v>1197</v>
      </c>
      <c r="B503" t="s">
        <v>80</v>
      </c>
      <c r="C503" t="s">
        <v>1056</v>
      </c>
      <c r="D503" t="s">
        <v>82</v>
      </c>
      <c r="E503" s="2" t="str">
        <f>HYPERLINK("capsilon://?command=openfolder&amp;siteaddress=FAM.docvelocity-na8.net&amp;folderid=FXFE63B64C-8E71-669F-F030-71A793910CDA","FX21125426")</f>
        <v>FX21125426</v>
      </c>
      <c r="F503" t="s">
        <v>19</v>
      </c>
      <c r="G503" t="s">
        <v>19</v>
      </c>
      <c r="H503" t="s">
        <v>83</v>
      </c>
      <c r="I503" t="s">
        <v>1140</v>
      </c>
      <c r="J503">
        <v>250</v>
      </c>
      <c r="K503" t="s">
        <v>85</v>
      </c>
      <c r="L503" t="s">
        <v>86</v>
      </c>
      <c r="M503" t="s">
        <v>87</v>
      </c>
      <c r="N503">
        <v>2</v>
      </c>
      <c r="O503" s="1">
        <v>44539.211053240739</v>
      </c>
      <c r="P503" s="1">
        <v>44539.265925925924</v>
      </c>
      <c r="Q503">
        <v>403</v>
      </c>
      <c r="R503">
        <v>4338</v>
      </c>
      <c r="S503" t="b">
        <v>0</v>
      </c>
      <c r="T503" t="s">
        <v>88</v>
      </c>
      <c r="U503" t="b">
        <v>1</v>
      </c>
      <c r="V503" t="s">
        <v>953</v>
      </c>
      <c r="W503" s="1">
        <v>44539.245393518519</v>
      </c>
      <c r="X503">
        <v>2888</v>
      </c>
      <c r="Y503">
        <v>166</v>
      </c>
      <c r="Z503">
        <v>0</v>
      </c>
      <c r="AA503">
        <v>166</v>
      </c>
      <c r="AB503">
        <v>72</v>
      </c>
      <c r="AC503">
        <v>130</v>
      </c>
      <c r="AD503">
        <v>84</v>
      </c>
      <c r="AE503">
        <v>0</v>
      </c>
      <c r="AF503">
        <v>0</v>
      </c>
      <c r="AG503">
        <v>0</v>
      </c>
      <c r="AH503" t="s">
        <v>100</v>
      </c>
      <c r="AI503" s="1">
        <v>44539.265925925924</v>
      </c>
      <c r="AJ503">
        <v>1427</v>
      </c>
      <c r="AK503">
        <v>4</v>
      </c>
      <c r="AL503">
        <v>0</v>
      </c>
      <c r="AM503">
        <v>4</v>
      </c>
      <c r="AN503">
        <v>72</v>
      </c>
      <c r="AO503">
        <v>4</v>
      </c>
      <c r="AP503">
        <v>80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>
      <c r="A504" t="s">
        <v>1198</v>
      </c>
      <c r="B504" t="s">
        <v>80</v>
      </c>
      <c r="C504" t="s">
        <v>1152</v>
      </c>
      <c r="D504" t="s">
        <v>82</v>
      </c>
      <c r="E504" s="2" t="str">
        <f>HYPERLINK("capsilon://?command=openfolder&amp;siteaddress=FAM.docvelocity-na8.net&amp;folderid=FX1FF849F2-0492-DBDE-55BA-CE39D48A3864","FX21118844")</f>
        <v>FX21118844</v>
      </c>
      <c r="F504" t="s">
        <v>19</v>
      </c>
      <c r="G504" t="s">
        <v>19</v>
      </c>
      <c r="H504" t="s">
        <v>83</v>
      </c>
      <c r="I504" t="s">
        <v>1153</v>
      </c>
      <c r="J504">
        <v>561</v>
      </c>
      <c r="K504" t="s">
        <v>85</v>
      </c>
      <c r="L504" t="s">
        <v>86</v>
      </c>
      <c r="M504" t="s">
        <v>87</v>
      </c>
      <c r="N504">
        <v>2</v>
      </c>
      <c r="O504" s="1">
        <v>44539.217476851853</v>
      </c>
      <c r="P504" s="1">
        <v>44539.274629629632</v>
      </c>
      <c r="Q504">
        <v>1340</v>
      </c>
      <c r="R504">
        <v>3598</v>
      </c>
      <c r="S504" t="b">
        <v>0</v>
      </c>
      <c r="T504" t="s">
        <v>88</v>
      </c>
      <c r="U504" t="b">
        <v>1</v>
      </c>
      <c r="V504" t="s">
        <v>89</v>
      </c>
      <c r="W504" s="1">
        <v>44539.2425</v>
      </c>
      <c r="X504">
        <v>2023</v>
      </c>
      <c r="Y504">
        <v>176</v>
      </c>
      <c r="Z504">
        <v>0</v>
      </c>
      <c r="AA504">
        <v>176</v>
      </c>
      <c r="AB504">
        <v>298</v>
      </c>
      <c r="AC504">
        <v>68</v>
      </c>
      <c r="AD504">
        <v>385</v>
      </c>
      <c r="AE504">
        <v>0</v>
      </c>
      <c r="AF504">
        <v>0</v>
      </c>
      <c r="AG504">
        <v>0</v>
      </c>
      <c r="AH504" t="s">
        <v>265</v>
      </c>
      <c r="AI504" s="1">
        <v>44539.274629629632</v>
      </c>
      <c r="AJ504">
        <v>994</v>
      </c>
      <c r="AK504">
        <v>0</v>
      </c>
      <c r="AL504">
        <v>0</v>
      </c>
      <c r="AM504">
        <v>0</v>
      </c>
      <c r="AN504">
        <v>298</v>
      </c>
      <c r="AO504">
        <v>0</v>
      </c>
      <c r="AP504">
        <v>385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>
      <c r="A505" t="s">
        <v>1199</v>
      </c>
      <c r="B505" t="s">
        <v>80</v>
      </c>
      <c r="C505" t="s">
        <v>1155</v>
      </c>
      <c r="D505" t="s">
        <v>82</v>
      </c>
      <c r="E505" s="2" t="str">
        <f>HYPERLINK("capsilon://?command=openfolder&amp;siteaddress=FAM.docvelocity-na8.net&amp;folderid=FX5D7A27AB-30D8-C9E4-D401-4656666270DB","FX21123476")</f>
        <v>FX21123476</v>
      </c>
      <c r="F505" t="s">
        <v>19</v>
      </c>
      <c r="G505" t="s">
        <v>19</v>
      </c>
      <c r="H505" t="s">
        <v>83</v>
      </c>
      <c r="I505" t="s">
        <v>1156</v>
      </c>
      <c r="J505">
        <v>160</v>
      </c>
      <c r="K505" t="s">
        <v>85</v>
      </c>
      <c r="L505" t="s">
        <v>86</v>
      </c>
      <c r="M505" t="s">
        <v>87</v>
      </c>
      <c r="N505">
        <v>2</v>
      </c>
      <c r="O505" s="1">
        <v>44539.219907407409</v>
      </c>
      <c r="P505" s="1">
        <v>44539.287604166668</v>
      </c>
      <c r="Q505">
        <v>2978</v>
      </c>
      <c r="R505">
        <v>2871</v>
      </c>
      <c r="S505" t="b">
        <v>0</v>
      </c>
      <c r="T505" t="s">
        <v>88</v>
      </c>
      <c r="U505" t="b">
        <v>1</v>
      </c>
      <c r="V505" t="s">
        <v>951</v>
      </c>
      <c r="W505" s="1">
        <v>44539.244849537034</v>
      </c>
      <c r="X505">
        <v>2020</v>
      </c>
      <c r="Y505">
        <v>146</v>
      </c>
      <c r="Z505">
        <v>0</v>
      </c>
      <c r="AA505">
        <v>146</v>
      </c>
      <c r="AB505">
        <v>0</v>
      </c>
      <c r="AC505">
        <v>91</v>
      </c>
      <c r="AD505">
        <v>14</v>
      </c>
      <c r="AE505">
        <v>0</v>
      </c>
      <c r="AF505">
        <v>0</v>
      </c>
      <c r="AG505">
        <v>0</v>
      </c>
      <c r="AH505" t="s">
        <v>100</v>
      </c>
      <c r="AI505" s="1">
        <v>44539.287604166668</v>
      </c>
      <c r="AJ505">
        <v>725</v>
      </c>
      <c r="AK505">
        <v>1</v>
      </c>
      <c r="AL505">
        <v>0</v>
      </c>
      <c r="AM505">
        <v>1</v>
      </c>
      <c r="AN505">
        <v>0</v>
      </c>
      <c r="AO505">
        <v>1</v>
      </c>
      <c r="AP505">
        <v>13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>
      <c r="A506" t="s">
        <v>1200</v>
      </c>
      <c r="B506" t="s">
        <v>80</v>
      </c>
      <c r="C506" t="s">
        <v>1169</v>
      </c>
      <c r="D506" t="s">
        <v>82</v>
      </c>
      <c r="E506" s="2" t="str">
        <f>HYPERLINK("capsilon://?command=openfolder&amp;siteaddress=FAM.docvelocity-na8.net&amp;folderid=FXC6E29B62-64B4-77A8-7CD1-69B6E316C2D3","FX21115452")</f>
        <v>FX21115452</v>
      </c>
      <c r="F506" t="s">
        <v>19</v>
      </c>
      <c r="G506" t="s">
        <v>19</v>
      </c>
      <c r="H506" t="s">
        <v>83</v>
      </c>
      <c r="I506" t="s">
        <v>1170</v>
      </c>
      <c r="J506">
        <v>157</v>
      </c>
      <c r="K506" t="s">
        <v>85</v>
      </c>
      <c r="L506" t="s">
        <v>86</v>
      </c>
      <c r="M506" t="s">
        <v>87</v>
      </c>
      <c r="N506">
        <v>2</v>
      </c>
      <c r="O506" s="1">
        <v>44539.221250000002</v>
      </c>
      <c r="P506" s="1">
        <v>44539.249641203707</v>
      </c>
      <c r="Q506">
        <v>165</v>
      </c>
      <c r="R506">
        <v>2288</v>
      </c>
      <c r="S506" t="b">
        <v>0</v>
      </c>
      <c r="T506" t="s">
        <v>88</v>
      </c>
      <c r="U506" t="b">
        <v>1</v>
      </c>
      <c r="V506" t="s">
        <v>904</v>
      </c>
      <c r="W506" s="1">
        <v>44539.22991898148</v>
      </c>
      <c r="X506">
        <v>710</v>
      </c>
      <c r="Y506">
        <v>133</v>
      </c>
      <c r="Z506">
        <v>0</v>
      </c>
      <c r="AA506">
        <v>133</v>
      </c>
      <c r="AB506">
        <v>0</v>
      </c>
      <c r="AC506">
        <v>58</v>
      </c>
      <c r="AD506">
        <v>24</v>
      </c>
      <c r="AE506">
        <v>0</v>
      </c>
      <c r="AF506">
        <v>0</v>
      </c>
      <c r="AG506">
        <v>0</v>
      </c>
      <c r="AH506" t="s">
        <v>95</v>
      </c>
      <c r="AI506" s="1">
        <v>44539.249641203707</v>
      </c>
      <c r="AJ506">
        <v>1578</v>
      </c>
      <c r="AK506">
        <v>1</v>
      </c>
      <c r="AL506">
        <v>0</v>
      </c>
      <c r="AM506">
        <v>1</v>
      </c>
      <c r="AN506">
        <v>0</v>
      </c>
      <c r="AO506">
        <v>1</v>
      </c>
      <c r="AP506">
        <v>23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>
      <c r="A507" t="s">
        <v>1201</v>
      </c>
      <c r="B507" t="s">
        <v>80</v>
      </c>
      <c r="C507" t="s">
        <v>1172</v>
      </c>
      <c r="D507" t="s">
        <v>82</v>
      </c>
      <c r="E507" s="2" t="str">
        <f>HYPERLINK("capsilon://?command=openfolder&amp;siteaddress=FAM.docvelocity-na8.net&amp;folderid=FX34512827-29D5-C40C-44C4-B3E7E8812952","FX21123721")</f>
        <v>FX21123721</v>
      </c>
      <c r="F507" t="s">
        <v>19</v>
      </c>
      <c r="G507" t="s">
        <v>19</v>
      </c>
      <c r="H507" t="s">
        <v>83</v>
      </c>
      <c r="I507" t="s">
        <v>1173</v>
      </c>
      <c r="J507">
        <v>228</v>
      </c>
      <c r="K507" t="s">
        <v>85</v>
      </c>
      <c r="L507" t="s">
        <v>86</v>
      </c>
      <c r="M507" t="s">
        <v>87</v>
      </c>
      <c r="N507">
        <v>2</v>
      </c>
      <c r="O507" s="1">
        <v>44539.224641203706</v>
      </c>
      <c r="P507" s="1">
        <v>44539.302430555559</v>
      </c>
      <c r="Q507">
        <v>491</v>
      </c>
      <c r="R507">
        <v>6230</v>
      </c>
      <c r="S507" t="b">
        <v>0</v>
      </c>
      <c r="T507" t="s">
        <v>88</v>
      </c>
      <c r="U507" t="b">
        <v>1</v>
      </c>
      <c r="V507" t="s">
        <v>904</v>
      </c>
      <c r="W507" s="1">
        <v>44539.287106481483</v>
      </c>
      <c r="X507">
        <v>4937</v>
      </c>
      <c r="Y507">
        <v>333</v>
      </c>
      <c r="Z507">
        <v>0</v>
      </c>
      <c r="AA507">
        <v>333</v>
      </c>
      <c r="AB507">
        <v>90</v>
      </c>
      <c r="AC507">
        <v>176</v>
      </c>
      <c r="AD507">
        <v>-105</v>
      </c>
      <c r="AE507">
        <v>0</v>
      </c>
      <c r="AF507">
        <v>0</v>
      </c>
      <c r="AG507">
        <v>0</v>
      </c>
      <c r="AH507" t="s">
        <v>265</v>
      </c>
      <c r="AI507" s="1">
        <v>44539.302430555559</v>
      </c>
      <c r="AJ507">
        <v>1241</v>
      </c>
      <c r="AK507">
        <v>7</v>
      </c>
      <c r="AL507">
        <v>0</v>
      </c>
      <c r="AM507">
        <v>7</v>
      </c>
      <c r="AN507">
        <v>30</v>
      </c>
      <c r="AO507">
        <v>6</v>
      </c>
      <c r="AP507">
        <v>-112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>
      <c r="A508" t="s">
        <v>1202</v>
      </c>
      <c r="B508" t="s">
        <v>80</v>
      </c>
      <c r="C508" t="s">
        <v>1177</v>
      </c>
      <c r="D508" t="s">
        <v>82</v>
      </c>
      <c r="E508" s="2" t="str">
        <f>HYPERLINK("capsilon://?command=openfolder&amp;siteaddress=FAM.docvelocity-na8.net&amp;folderid=FX4BD3E6F2-3986-DCF8-7122-2037C640D186","FX21126194")</f>
        <v>FX21126194</v>
      </c>
      <c r="F508" t="s">
        <v>19</v>
      </c>
      <c r="G508" t="s">
        <v>19</v>
      </c>
      <c r="H508" t="s">
        <v>83</v>
      </c>
      <c r="I508" t="s">
        <v>1178</v>
      </c>
      <c r="J508">
        <v>218</v>
      </c>
      <c r="K508" t="s">
        <v>85</v>
      </c>
      <c r="L508" t="s">
        <v>86</v>
      </c>
      <c r="M508" t="s">
        <v>87</v>
      </c>
      <c r="N508">
        <v>2</v>
      </c>
      <c r="O508" s="1">
        <v>44539.233773148146</v>
      </c>
      <c r="P508" s="1">
        <v>44539.281030092592</v>
      </c>
      <c r="Q508">
        <v>2600</v>
      </c>
      <c r="R508">
        <v>1483</v>
      </c>
      <c r="S508" t="b">
        <v>0</v>
      </c>
      <c r="T508" t="s">
        <v>88</v>
      </c>
      <c r="U508" t="b">
        <v>1</v>
      </c>
      <c r="V508" t="s">
        <v>89</v>
      </c>
      <c r="W508" s="1">
        <v>44539.253287037034</v>
      </c>
      <c r="X508">
        <v>931</v>
      </c>
      <c r="Y508">
        <v>180</v>
      </c>
      <c r="Z508">
        <v>0</v>
      </c>
      <c r="AA508">
        <v>180</v>
      </c>
      <c r="AB508">
        <v>0</v>
      </c>
      <c r="AC508">
        <v>50</v>
      </c>
      <c r="AD508">
        <v>38</v>
      </c>
      <c r="AE508">
        <v>0</v>
      </c>
      <c r="AF508">
        <v>0</v>
      </c>
      <c r="AG508">
        <v>0</v>
      </c>
      <c r="AH508" t="s">
        <v>265</v>
      </c>
      <c r="AI508" s="1">
        <v>44539.281030092592</v>
      </c>
      <c r="AJ508">
        <v>552</v>
      </c>
      <c r="AK508">
        <v>0</v>
      </c>
      <c r="AL508">
        <v>0</v>
      </c>
      <c r="AM508">
        <v>0</v>
      </c>
      <c r="AN508">
        <v>0</v>
      </c>
      <c r="AO508">
        <v>1</v>
      </c>
      <c r="AP508">
        <v>38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>
      <c r="A509" t="s">
        <v>1203</v>
      </c>
      <c r="B509" t="s">
        <v>80</v>
      </c>
      <c r="C509" t="s">
        <v>1180</v>
      </c>
      <c r="D509" t="s">
        <v>82</v>
      </c>
      <c r="E509" s="2" t="str">
        <f>HYPERLINK("capsilon://?command=openfolder&amp;siteaddress=FAM.docvelocity-na8.net&amp;folderid=FX9B5CC6B9-698A-790A-8A1E-AE4285A8A27C","FX21125831")</f>
        <v>FX21125831</v>
      </c>
      <c r="F509" t="s">
        <v>19</v>
      </c>
      <c r="G509" t="s">
        <v>19</v>
      </c>
      <c r="H509" t="s">
        <v>83</v>
      </c>
      <c r="I509" t="s">
        <v>1181</v>
      </c>
      <c r="J509">
        <v>351</v>
      </c>
      <c r="K509" t="s">
        <v>85</v>
      </c>
      <c r="L509" t="s">
        <v>86</v>
      </c>
      <c r="M509" t="s">
        <v>87</v>
      </c>
      <c r="N509">
        <v>2</v>
      </c>
      <c r="O509" s="1">
        <v>44539.264675925922</v>
      </c>
      <c r="P509" s="1">
        <v>44539.293344907404</v>
      </c>
      <c r="Q509">
        <v>41</v>
      </c>
      <c r="R509">
        <v>2436</v>
      </c>
      <c r="S509" t="b">
        <v>0</v>
      </c>
      <c r="T509" t="s">
        <v>88</v>
      </c>
      <c r="U509" t="b">
        <v>1</v>
      </c>
      <c r="V509" t="s">
        <v>113</v>
      </c>
      <c r="W509" s="1">
        <v>44539.278078703705</v>
      </c>
      <c r="X509">
        <v>1158</v>
      </c>
      <c r="Y509">
        <v>258</v>
      </c>
      <c r="Z509">
        <v>0</v>
      </c>
      <c r="AA509">
        <v>258</v>
      </c>
      <c r="AB509">
        <v>0</v>
      </c>
      <c r="AC509">
        <v>78</v>
      </c>
      <c r="AD509">
        <v>93</v>
      </c>
      <c r="AE509">
        <v>0</v>
      </c>
      <c r="AF509">
        <v>0</v>
      </c>
      <c r="AG509">
        <v>0</v>
      </c>
      <c r="AH509" t="s">
        <v>94</v>
      </c>
      <c r="AI509" s="1">
        <v>44539.293344907404</v>
      </c>
      <c r="AJ509">
        <v>1278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93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>
      <c r="A510" t="s">
        <v>1204</v>
      </c>
      <c r="B510" t="s">
        <v>80</v>
      </c>
      <c r="C510" t="s">
        <v>1183</v>
      </c>
      <c r="D510" t="s">
        <v>82</v>
      </c>
      <c r="E510" s="2" t="str">
        <f>HYPERLINK("capsilon://?command=openfolder&amp;siteaddress=FAM.docvelocity-na8.net&amp;folderid=FXB8064634-A279-2266-C4D4-06ACB50D5BE8","FX21119419")</f>
        <v>FX21119419</v>
      </c>
      <c r="F510" t="s">
        <v>19</v>
      </c>
      <c r="G510" t="s">
        <v>19</v>
      </c>
      <c r="H510" t="s">
        <v>83</v>
      </c>
      <c r="I510" t="s">
        <v>1184</v>
      </c>
      <c r="J510">
        <v>79</v>
      </c>
      <c r="K510" t="s">
        <v>85</v>
      </c>
      <c r="L510" t="s">
        <v>86</v>
      </c>
      <c r="M510" t="s">
        <v>87</v>
      </c>
      <c r="N510">
        <v>2</v>
      </c>
      <c r="O510" s="1">
        <v>44539.265486111108</v>
      </c>
      <c r="P510" s="1">
        <v>44539.289178240739</v>
      </c>
      <c r="Q510">
        <v>166</v>
      </c>
      <c r="R510">
        <v>1881</v>
      </c>
      <c r="S510" t="b">
        <v>0</v>
      </c>
      <c r="T510" t="s">
        <v>88</v>
      </c>
      <c r="U510" t="b">
        <v>1</v>
      </c>
      <c r="V510" t="s">
        <v>89</v>
      </c>
      <c r="W510" s="1">
        <v>44539.278483796297</v>
      </c>
      <c r="X510">
        <v>1026</v>
      </c>
      <c r="Y510">
        <v>76</v>
      </c>
      <c r="Z510">
        <v>0</v>
      </c>
      <c r="AA510">
        <v>76</v>
      </c>
      <c r="AB510">
        <v>0</v>
      </c>
      <c r="AC510">
        <v>61</v>
      </c>
      <c r="AD510">
        <v>3</v>
      </c>
      <c r="AE510">
        <v>0</v>
      </c>
      <c r="AF510">
        <v>0</v>
      </c>
      <c r="AG510">
        <v>0</v>
      </c>
      <c r="AH510" t="s">
        <v>95</v>
      </c>
      <c r="AI510" s="1">
        <v>44539.289178240739</v>
      </c>
      <c r="AJ510">
        <v>855</v>
      </c>
      <c r="AK510">
        <v>1</v>
      </c>
      <c r="AL510">
        <v>0</v>
      </c>
      <c r="AM510">
        <v>1</v>
      </c>
      <c r="AN510">
        <v>0</v>
      </c>
      <c r="AO510">
        <v>1</v>
      </c>
      <c r="AP510">
        <v>2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>
      <c r="A511" t="s">
        <v>1205</v>
      </c>
      <c r="B511" t="s">
        <v>80</v>
      </c>
      <c r="C511" t="s">
        <v>1186</v>
      </c>
      <c r="D511" t="s">
        <v>82</v>
      </c>
      <c r="E511" s="2" t="str">
        <f>HYPERLINK("capsilon://?command=openfolder&amp;siteaddress=FAM.docvelocity-na8.net&amp;folderid=FXEB3DBED7-252B-E200-60E6-D4F498252A5B","FX21126011")</f>
        <v>FX21126011</v>
      </c>
      <c r="F511" t="s">
        <v>19</v>
      </c>
      <c r="G511" t="s">
        <v>19</v>
      </c>
      <c r="H511" t="s">
        <v>83</v>
      </c>
      <c r="I511" t="s">
        <v>1187</v>
      </c>
      <c r="J511">
        <v>271</v>
      </c>
      <c r="K511" t="s">
        <v>85</v>
      </c>
      <c r="L511" t="s">
        <v>86</v>
      </c>
      <c r="M511" t="s">
        <v>87</v>
      </c>
      <c r="N511">
        <v>2</v>
      </c>
      <c r="O511" s="1">
        <v>44539.278645833336</v>
      </c>
      <c r="P511" s="1">
        <v>44539.312962962962</v>
      </c>
      <c r="Q511">
        <v>143</v>
      </c>
      <c r="R511">
        <v>2822</v>
      </c>
      <c r="S511" t="b">
        <v>0</v>
      </c>
      <c r="T511" t="s">
        <v>88</v>
      </c>
      <c r="U511" t="b">
        <v>1</v>
      </c>
      <c r="V511" t="s">
        <v>89</v>
      </c>
      <c r="W511" s="1">
        <v>44539.290949074071</v>
      </c>
      <c r="X511">
        <v>1055</v>
      </c>
      <c r="Y511">
        <v>242</v>
      </c>
      <c r="Z511">
        <v>0</v>
      </c>
      <c r="AA511">
        <v>242</v>
      </c>
      <c r="AB511">
        <v>0</v>
      </c>
      <c r="AC511">
        <v>83</v>
      </c>
      <c r="AD511">
        <v>29</v>
      </c>
      <c r="AE511">
        <v>0</v>
      </c>
      <c r="AF511">
        <v>0</v>
      </c>
      <c r="AG511">
        <v>0</v>
      </c>
      <c r="AH511" t="s">
        <v>100</v>
      </c>
      <c r="AI511" s="1">
        <v>44539.312962962962</v>
      </c>
      <c r="AJ511">
        <v>1767</v>
      </c>
      <c r="AK511">
        <v>3</v>
      </c>
      <c r="AL511">
        <v>0</v>
      </c>
      <c r="AM511">
        <v>3</v>
      </c>
      <c r="AN511">
        <v>0</v>
      </c>
      <c r="AO511">
        <v>3</v>
      </c>
      <c r="AP511">
        <v>26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>
      <c r="A512" t="s">
        <v>1206</v>
      </c>
      <c r="B512" t="s">
        <v>80</v>
      </c>
      <c r="C512" t="s">
        <v>1189</v>
      </c>
      <c r="D512" t="s">
        <v>82</v>
      </c>
      <c r="E512" s="2" t="str">
        <f>HYPERLINK("capsilon://?command=openfolder&amp;siteaddress=FAM.docvelocity-na8.net&amp;folderid=FX119391DE-EF8A-1DE0-7CAB-ED15EF85209F","FX21126172")</f>
        <v>FX21126172</v>
      </c>
      <c r="F512" t="s">
        <v>19</v>
      </c>
      <c r="G512" t="s">
        <v>19</v>
      </c>
      <c r="H512" t="s">
        <v>83</v>
      </c>
      <c r="I512" t="s">
        <v>1190</v>
      </c>
      <c r="J512">
        <v>226</v>
      </c>
      <c r="K512" t="s">
        <v>85</v>
      </c>
      <c r="L512" t="s">
        <v>86</v>
      </c>
      <c r="M512" t="s">
        <v>87</v>
      </c>
      <c r="N512">
        <v>2</v>
      </c>
      <c r="O512" s="1">
        <v>44539.291296296295</v>
      </c>
      <c r="P512" s="1">
        <v>44539.33357638889</v>
      </c>
      <c r="Q512">
        <v>397</v>
      </c>
      <c r="R512">
        <v>3256</v>
      </c>
      <c r="S512" t="b">
        <v>0</v>
      </c>
      <c r="T512" t="s">
        <v>88</v>
      </c>
      <c r="U512" t="b">
        <v>1</v>
      </c>
      <c r="V512" t="s">
        <v>89</v>
      </c>
      <c r="W512" s="1">
        <v>44539.322418981479</v>
      </c>
      <c r="X512">
        <v>2618</v>
      </c>
      <c r="Y512">
        <v>197</v>
      </c>
      <c r="Z512">
        <v>0</v>
      </c>
      <c r="AA512">
        <v>197</v>
      </c>
      <c r="AB512">
        <v>0</v>
      </c>
      <c r="AC512">
        <v>109</v>
      </c>
      <c r="AD512">
        <v>29</v>
      </c>
      <c r="AE512">
        <v>0</v>
      </c>
      <c r="AF512">
        <v>0</v>
      </c>
      <c r="AG512">
        <v>0</v>
      </c>
      <c r="AH512" t="s">
        <v>265</v>
      </c>
      <c r="AI512" s="1">
        <v>44539.33357638889</v>
      </c>
      <c r="AJ512">
        <v>638</v>
      </c>
      <c r="AK512">
        <v>2</v>
      </c>
      <c r="AL512">
        <v>0</v>
      </c>
      <c r="AM512">
        <v>2</v>
      </c>
      <c r="AN512">
        <v>0</v>
      </c>
      <c r="AO512">
        <v>2</v>
      </c>
      <c r="AP512">
        <v>27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>
      <c r="A513" t="s">
        <v>1207</v>
      </c>
      <c r="B513" t="s">
        <v>80</v>
      </c>
      <c r="C513" t="s">
        <v>1192</v>
      </c>
      <c r="D513" t="s">
        <v>82</v>
      </c>
      <c r="E513" s="2" t="str">
        <f>HYPERLINK("capsilon://?command=openfolder&amp;siteaddress=FAM.docvelocity-na8.net&amp;folderid=FXC4C4743B-5E63-4C47-85D8-3BBDBE779CD1","FX21126108")</f>
        <v>FX21126108</v>
      </c>
      <c r="F513" t="s">
        <v>19</v>
      </c>
      <c r="G513" t="s">
        <v>19</v>
      </c>
      <c r="H513" t="s">
        <v>83</v>
      </c>
      <c r="I513" t="s">
        <v>1193</v>
      </c>
      <c r="J513">
        <v>548</v>
      </c>
      <c r="K513" t="s">
        <v>85</v>
      </c>
      <c r="L513" t="s">
        <v>86</v>
      </c>
      <c r="M513" t="s">
        <v>87</v>
      </c>
      <c r="N513">
        <v>2</v>
      </c>
      <c r="O513" s="1">
        <v>44539.309062499997</v>
      </c>
      <c r="P513" s="1">
        <v>44539.456678240742</v>
      </c>
      <c r="Q513">
        <v>409</v>
      </c>
      <c r="R513">
        <v>12345</v>
      </c>
      <c r="S513" t="b">
        <v>0</v>
      </c>
      <c r="T513" t="s">
        <v>88</v>
      </c>
      <c r="U513" t="b">
        <v>1</v>
      </c>
      <c r="V513" t="s">
        <v>99</v>
      </c>
      <c r="W513" s="1">
        <v>44539.411562499998</v>
      </c>
      <c r="X513">
        <v>8472</v>
      </c>
      <c r="Y513">
        <v>973</v>
      </c>
      <c r="Z513">
        <v>0</v>
      </c>
      <c r="AA513">
        <v>973</v>
      </c>
      <c r="AB513">
        <v>0</v>
      </c>
      <c r="AC513">
        <v>753</v>
      </c>
      <c r="AD513">
        <v>-425</v>
      </c>
      <c r="AE513">
        <v>0</v>
      </c>
      <c r="AF513">
        <v>0</v>
      </c>
      <c r="AG513">
        <v>0</v>
      </c>
      <c r="AH513" t="s">
        <v>265</v>
      </c>
      <c r="AI513" s="1">
        <v>44539.456678240742</v>
      </c>
      <c r="AJ513">
        <v>79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-425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>
      <c r="A514" t="s">
        <v>1208</v>
      </c>
      <c r="B514" t="s">
        <v>80</v>
      </c>
      <c r="C514" t="s">
        <v>1209</v>
      </c>
      <c r="D514" t="s">
        <v>82</v>
      </c>
      <c r="E514" s="2" t="str">
        <f>HYPERLINK("capsilon://?command=openfolder&amp;siteaddress=FAM.docvelocity-na8.net&amp;folderid=FXA7A48469-4C4A-9682-5490-F5CA37A5EF69","FX211114520")</f>
        <v>FX211114520</v>
      </c>
      <c r="F514" t="s">
        <v>19</v>
      </c>
      <c r="G514" t="s">
        <v>19</v>
      </c>
      <c r="H514" t="s">
        <v>83</v>
      </c>
      <c r="I514" t="s">
        <v>1210</v>
      </c>
      <c r="J514">
        <v>96</v>
      </c>
      <c r="K514" t="s">
        <v>85</v>
      </c>
      <c r="L514" t="s">
        <v>86</v>
      </c>
      <c r="M514" t="s">
        <v>87</v>
      </c>
      <c r="N514">
        <v>2</v>
      </c>
      <c r="O514" s="1">
        <v>44531.610625000001</v>
      </c>
      <c r="P514" s="1">
        <v>44531.690405092595</v>
      </c>
      <c r="Q514">
        <v>5958</v>
      </c>
      <c r="R514">
        <v>935</v>
      </c>
      <c r="S514" t="b">
        <v>0</v>
      </c>
      <c r="T514" t="s">
        <v>88</v>
      </c>
      <c r="U514" t="b">
        <v>0</v>
      </c>
      <c r="V514" t="s">
        <v>155</v>
      </c>
      <c r="W514" s="1">
        <v>44531.62</v>
      </c>
      <c r="X514">
        <v>399</v>
      </c>
      <c r="Y514">
        <v>91</v>
      </c>
      <c r="Z514">
        <v>0</v>
      </c>
      <c r="AA514">
        <v>91</v>
      </c>
      <c r="AB514">
        <v>0</v>
      </c>
      <c r="AC514">
        <v>41</v>
      </c>
      <c r="AD514">
        <v>5</v>
      </c>
      <c r="AE514">
        <v>0</v>
      </c>
      <c r="AF514">
        <v>0</v>
      </c>
      <c r="AG514">
        <v>0</v>
      </c>
      <c r="AH514" t="s">
        <v>167</v>
      </c>
      <c r="AI514" s="1">
        <v>44531.690405092595</v>
      </c>
      <c r="AJ514">
        <v>527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5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>
      <c r="A515" t="s">
        <v>1211</v>
      </c>
      <c r="B515" t="s">
        <v>80</v>
      </c>
      <c r="C515" t="s">
        <v>1212</v>
      </c>
      <c r="D515" t="s">
        <v>82</v>
      </c>
      <c r="E515" s="2" t="str">
        <f>HYPERLINK("capsilon://?command=openfolder&amp;siteaddress=FAM.docvelocity-na8.net&amp;folderid=FX04D29698-9BE9-52D1-C492-33764EC407AB","FX211114964")</f>
        <v>FX211114964</v>
      </c>
      <c r="F515" t="s">
        <v>19</v>
      </c>
      <c r="G515" t="s">
        <v>19</v>
      </c>
      <c r="H515" t="s">
        <v>83</v>
      </c>
      <c r="I515" t="s">
        <v>1213</v>
      </c>
      <c r="J515">
        <v>60</v>
      </c>
      <c r="K515" t="s">
        <v>85</v>
      </c>
      <c r="L515" t="s">
        <v>86</v>
      </c>
      <c r="M515" t="s">
        <v>87</v>
      </c>
      <c r="N515">
        <v>1</v>
      </c>
      <c r="O515" s="1">
        <v>44531.611145833333</v>
      </c>
      <c r="P515" s="1">
        <v>44532.179189814815</v>
      </c>
      <c r="Q515">
        <v>48412</v>
      </c>
      <c r="R515">
        <v>667</v>
      </c>
      <c r="S515" t="b">
        <v>0</v>
      </c>
      <c r="T515" t="s">
        <v>88</v>
      </c>
      <c r="U515" t="b">
        <v>0</v>
      </c>
      <c r="V515" t="s">
        <v>144</v>
      </c>
      <c r="W515" s="1">
        <v>44532.179189814815</v>
      </c>
      <c r="X515">
        <v>229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60</v>
      </c>
      <c r="AE515">
        <v>48</v>
      </c>
      <c r="AF515">
        <v>0</v>
      </c>
      <c r="AG515">
        <v>7</v>
      </c>
      <c r="AH515" t="s">
        <v>88</v>
      </c>
      <c r="AI515" t="s">
        <v>88</v>
      </c>
      <c r="AJ515" t="s">
        <v>88</v>
      </c>
      <c r="AK515" t="s">
        <v>88</v>
      </c>
      <c r="AL515" t="s">
        <v>88</v>
      </c>
      <c r="AM515" t="s">
        <v>88</v>
      </c>
      <c r="AN515" t="s">
        <v>88</v>
      </c>
      <c r="AO515" t="s">
        <v>88</v>
      </c>
      <c r="AP515" t="s">
        <v>88</v>
      </c>
      <c r="AQ515" t="s">
        <v>88</v>
      </c>
      <c r="AR515" t="s">
        <v>88</v>
      </c>
      <c r="AS515" t="s">
        <v>88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>
      <c r="A516" t="s">
        <v>1214</v>
      </c>
      <c r="B516" t="s">
        <v>80</v>
      </c>
      <c r="C516" t="s">
        <v>1209</v>
      </c>
      <c r="D516" t="s">
        <v>82</v>
      </c>
      <c r="E516" s="2" t="str">
        <f>HYPERLINK("capsilon://?command=openfolder&amp;siteaddress=FAM.docvelocity-na8.net&amp;folderid=FXA7A48469-4C4A-9682-5490-F5CA37A5EF69","FX211114520")</f>
        <v>FX211114520</v>
      </c>
      <c r="F516" t="s">
        <v>19</v>
      </c>
      <c r="G516" t="s">
        <v>19</v>
      </c>
      <c r="H516" t="s">
        <v>83</v>
      </c>
      <c r="I516" t="s">
        <v>1215</v>
      </c>
      <c r="J516">
        <v>28</v>
      </c>
      <c r="K516" t="s">
        <v>85</v>
      </c>
      <c r="L516" t="s">
        <v>86</v>
      </c>
      <c r="M516" t="s">
        <v>87</v>
      </c>
      <c r="N516">
        <v>2</v>
      </c>
      <c r="O516" s="1">
        <v>44531.611342592594</v>
      </c>
      <c r="P516" s="1">
        <v>44531.692129629628</v>
      </c>
      <c r="Q516">
        <v>6763</v>
      </c>
      <c r="R516">
        <v>217</v>
      </c>
      <c r="S516" t="b">
        <v>0</v>
      </c>
      <c r="T516" t="s">
        <v>88</v>
      </c>
      <c r="U516" t="b">
        <v>0</v>
      </c>
      <c r="V516" t="s">
        <v>265</v>
      </c>
      <c r="W516" s="1">
        <v>44531.617314814815</v>
      </c>
      <c r="X516">
        <v>69</v>
      </c>
      <c r="Y516">
        <v>21</v>
      </c>
      <c r="Z516">
        <v>0</v>
      </c>
      <c r="AA516">
        <v>21</v>
      </c>
      <c r="AB516">
        <v>0</v>
      </c>
      <c r="AC516">
        <v>3</v>
      </c>
      <c r="AD516">
        <v>7</v>
      </c>
      <c r="AE516">
        <v>0</v>
      </c>
      <c r="AF516">
        <v>0</v>
      </c>
      <c r="AG516">
        <v>0</v>
      </c>
      <c r="AH516" t="s">
        <v>167</v>
      </c>
      <c r="AI516" s="1">
        <v>44531.692129629628</v>
      </c>
      <c r="AJ516">
        <v>148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7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>
      <c r="A517" t="s">
        <v>1216</v>
      </c>
      <c r="B517" t="s">
        <v>80</v>
      </c>
      <c r="C517" t="s">
        <v>1217</v>
      </c>
      <c r="D517" t="s">
        <v>82</v>
      </c>
      <c r="E517" s="2" t="str">
        <f>HYPERLINK("capsilon://?command=openfolder&amp;siteaddress=FAM.docvelocity-na8.net&amp;folderid=FX0E3FB999-25AD-AD81-CF02-F76E61BADDE8","FX21115378")</f>
        <v>FX21115378</v>
      </c>
      <c r="F517" t="s">
        <v>19</v>
      </c>
      <c r="G517" t="s">
        <v>19</v>
      </c>
      <c r="H517" t="s">
        <v>83</v>
      </c>
      <c r="I517" t="s">
        <v>1218</v>
      </c>
      <c r="J517">
        <v>38</v>
      </c>
      <c r="K517" t="s">
        <v>85</v>
      </c>
      <c r="L517" t="s">
        <v>86</v>
      </c>
      <c r="M517" t="s">
        <v>87</v>
      </c>
      <c r="N517">
        <v>2</v>
      </c>
      <c r="O517" s="1">
        <v>44539.447048611109</v>
      </c>
      <c r="P517" s="1">
        <v>44539.457280092596</v>
      </c>
      <c r="Q517">
        <v>783</v>
      </c>
      <c r="R517">
        <v>101</v>
      </c>
      <c r="S517" t="b">
        <v>0</v>
      </c>
      <c r="T517" t="s">
        <v>88</v>
      </c>
      <c r="U517" t="b">
        <v>0</v>
      </c>
      <c r="V517" t="s">
        <v>151</v>
      </c>
      <c r="W517" s="1">
        <v>44539.449247685188</v>
      </c>
      <c r="X517">
        <v>50</v>
      </c>
      <c r="Y517">
        <v>0</v>
      </c>
      <c r="Z517">
        <v>0</v>
      </c>
      <c r="AA517">
        <v>0</v>
      </c>
      <c r="AB517">
        <v>37</v>
      </c>
      <c r="AC517">
        <v>0</v>
      </c>
      <c r="AD517">
        <v>38</v>
      </c>
      <c r="AE517">
        <v>0</v>
      </c>
      <c r="AF517">
        <v>0</v>
      </c>
      <c r="AG517">
        <v>0</v>
      </c>
      <c r="AH517" t="s">
        <v>265</v>
      </c>
      <c r="AI517" s="1">
        <v>44539.457280092596</v>
      </c>
      <c r="AJ517">
        <v>51</v>
      </c>
      <c r="AK517">
        <v>0</v>
      </c>
      <c r="AL517">
        <v>0</v>
      </c>
      <c r="AM517">
        <v>0</v>
      </c>
      <c r="AN517">
        <v>37</v>
      </c>
      <c r="AO517">
        <v>0</v>
      </c>
      <c r="AP517">
        <v>38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>
      <c r="A518" t="s">
        <v>1219</v>
      </c>
      <c r="B518" t="s">
        <v>80</v>
      </c>
      <c r="C518" t="s">
        <v>1220</v>
      </c>
      <c r="D518" t="s">
        <v>82</v>
      </c>
      <c r="E518" s="2" t="str">
        <f>HYPERLINK("capsilon://?command=openfolder&amp;siteaddress=FAM.docvelocity-na8.net&amp;folderid=FX9B963EE6-9D13-2E83-BEA0-C9A30B09F7F0","FX21126190")</f>
        <v>FX21126190</v>
      </c>
      <c r="F518" t="s">
        <v>19</v>
      </c>
      <c r="G518" t="s">
        <v>19</v>
      </c>
      <c r="H518" t="s">
        <v>83</v>
      </c>
      <c r="I518" t="s">
        <v>1221</v>
      </c>
      <c r="J518">
        <v>28</v>
      </c>
      <c r="K518" t="s">
        <v>85</v>
      </c>
      <c r="L518" t="s">
        <v>86</v>
      </c>
      <c r="M518" t="s">
        <v>87</v>
      </c>
      <c r="N518">
        <v>2</v>
      </c>
      <c r="O518" s="1">
        <v>44539.45208333333</v>
      </c>
      <c r="P518" s="1">
        <v>44539.458726851852</v>
      </c>
      <c r="Q518">
        <v>358</v>
      </c>
      <c r="R518">
        <v>216</v>
      </c>
      <c r="S518" t="b">
        <v>0</v>
      </c>
      <c r="T518" t="s">
        <v>88</v>
      </c>
      <c r="U518" t="b">
        <v>0</v>
      </c>
      <c r="V518" t="s">
        <v>113</v>
      </c>
      <c r="W518" s="1">
        <v>44539.456203703703</v>
      </c>
      <c r="X518">
        <v>92</v>
      </c>
      <c r="Y518">
        <v>21</v>
      </c>
      <c r="Z518">
        <v>0</v>
      </c>
      <c r="AA518">
        <v>21</v>
      </c>
      <c r="AB518">
        <v>0</v>
      </c>
      <c r="AC518">
        <v>3</v>
      </c>
      <c r="AD518">
        <v>7</v>
      </c>
      <c r="AE518">
        <v>0</v>
      </c>
      <c r="AF518">
        <v>0</v>
      </c>
      <c r="AG518">
        <v>0</v>
      </c>
      <c r="AH518" t="s">
        <v>265</v>
      </c>
      <c r="AI518" s="1">
        <v>44539.458726851852</v>
      </c>
      <c r="AJ518">
        <v>124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7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>
      <c r="A519" t="s">
        <v>1222</v>
      </c>
      <c r="B519" t="s">
        <v>80</v>
      </c>
      <c r="C519" t="s">
        <v>1220</v>
      </c>
      <c r="D519" t="s">
        <v>82</v>
      </c>
      <c r="E519" s="2" t="str">
        <f>HYPERLINK("capsilon://?command=openfolder&amp;siteaddress=FAM.docvelocity-na8.net&amp;folderid=FX9B963EE6-9D13-2E83-BEA0-C9A30B09F7F0","FX21126190")</f>
        <v>FX21126190</v>
      </c>
      <c r="F519" t="s">
        <v>19</v>
      </c>
      <c r="G519" t="s">
        <v>19</v>
      </c>
      <c r="H519" t="s">
        <v>83</v>
      </c>
      <c r="I519" t="s">
        <v>1223</v>
      </c>
      <c r="J519">
        <v>28</v>
      </c>
      <c r="K519" t="s">
        <v>85</v>
      </c>
      <c r="L519" t="s">
        <v>86</v>
      </c>
      <c r="M519" t="s">
        <v>87</v>
      </c>
      <c r="N519">
        <v>2</v>
      </c>
      <c r="O519" s="1">
        <v>44539.452268518522</v>
      </c>
      <c r="P519" s="1">
        <v>44539.461284722223</v>
      </c>
      <c r="Q519">
        <v>444</v>
      </c>
      <c r="R519">
        <v>335</v>
      </c>
      <c r="S519" t="b">
        <v>0</v>
      </c>
      <c r="T519" t="s">
        <v>88</v>
      </c>
      <c r="U519" t="b">
        <v>0</v>
      </c>
      <c r="V519" t="s">
        <v>155</v>
      </c>
      <c r="W519" s="1">
        <v>44539.457314814812</v>
      </c>
      <c r="X519">
        <v>115</v>
      </c>
      <c r="Y519">
        <v>21</v>
      </c>
      <c r="Z519">
        <v>0</v>
      </c>
      <c r="AA519">
        <v>21</v>
      </c>
      <c r="AB519">
        <v>0</v>
      </c>
      <c r="AC519">
        <v>7</v>
      </c>
      <c r="AD519">
        <v>7</v>
      </c>
      <c r="AE519">
        <v>0</v>
      </c>
      <c r="AF519">
        <v>0</v>
      </c>
      <c r="AG519">
        <v>0</v>
      </c>
      <c r="AH519" t="s">
        <v>265</v>
      </c>
      <c r="AI519" s="1">
        <v>44539.461284722223</v>
      </c>
      <c r="AJ519">
        <v>220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7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>
      <c r="A520" t="s">
        <v>1224</v>
      </c>
      <c r="B520" t="s">
        <v>80</v>
      </c>
      <c r="C520" t="s">
        <v>1220</v>
      </c>
      <c r="D520" t="s">
        <v>82</v>
      </c>
      <c r="E520" s="2" t="str">
        <f>HYPERLINK("capsilon://?command=openfolder&amp;siteaddress=FAM.docvelocity-na8.net&amp;folderid=FX9B963EE6-9D13-2E83-BEA0-C9A30B09F7F0","FX21126190")</f>
        <v>FX21126190</v>
      </c>
      <c r="F520" t="s">
        <v>19</v>
      </c>
      <c r="G520" t="s">
        <v>19</v>
      </c>
      <c r="H520" t="s">
        <v>83</v>
      </c>
      <c r="I520" t="s">
        <v>1225</v>
      </c>
      <c r="J520">
        <v>32</v>
      </c>
      <c r="K520" t="s">
        <v>85</v>
      </c>
      <c r="L520" t="s">
        <v>86</v>
      </c>
      <c r="M520" t="s">
        <v>87</v>
      </c>
      <c r="N520">
        <v>1</v>
      </c>
      <c r="O520" s="1">
        <v>44539.454513888886</v>
      </c>
      <c r="P520" s="1">
        <v>44539.458726851852</v>
      </c>
      <c r="Q520">
        <v>195</v>
      </c>
      <c r="R520">
        <v>169</v>
      </c>
      <c r="S520" t="b">
        <v>0</v>
      </c>
      <c r="T520" t="s">
        <v>88</v>
      </c>
      <c r="U520" t="b">
        <v>0</v>
      </c>
      <c r="V520" t="s">
        <v>155</v>
      </c>
      <c r="W520" s="1">
        <v>44539.458726851852</v>
      </c>
      <c r="X520">
        <v>122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32</v>
      </c>
      <c r="AE520">
        <v>27</v>
      </c>
      <c r="AF520">
        <v>0</v>
      </c>
      <c r="AG520">
        <v>4</v>
      </c>
      <c r="AH520" t="s">
        <v>88</v>
      </c>
      <c r="AI520" t="s">
        <v>88</v>
      </c>
      <c r="AJ520" t="s">
        <v>88</v>
      </c>
      <c r="AK520" t="s">
        <v>88</v>
      </c>
      <c r="AL520" t="s">
        <v>88</v>
      </c>
      <c r="AM520" t="s">
        <v>88</v>
      </c>
      <c r="AN520" t="s">
        <v>88</v>
      </c>
      <c r="AO520" t="s">
        <v>88</v>
      </c>
      <c r="AP520" t="s">
        <v>88</v>
      </c>
      <c r="AQ520" t="s">
        <v>88</v>
      </c>
      <c r="AR520" t="s">
        <v>88</v>
      </c>
      <c r="AS520" t="s">
        <v>88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>
      <c r="A521" t="s">
        <v>1226</v>
      </c>
      <c r="B521" t="s">
        <v>80</v>
      </c>
      <c r="C521" t="s">
        <v>1227</v>
      </c>
      <c r="D521" t="s">
        <v>82</v>
      </c>
      <c r="E521" s="2" t="str">
        <f>HYPERLINK("capsilon://?command=openfolder&amp;siteaddress=FAM.docvelocity-na8.net&amp;folderid=FX805B7A4D-A55E-8A29-4CB2-511F6108AC4E","FX21125889")</f>
        <v>FX21125889</v>
      </c>
      <c r="F521" t="s">
        <v>19</v>
      </c>
      <c r="G521" t="s">
        <v>19</v>
      </c>
      <c r="H521" t="s">
        <v>83</v>
      </c>
      <c r="I521" t="s">
        <v>1228</v>
      </c>
      <c r="J521">
        <v>70</v>
      </c>
      <c r="K521" t="s">
        <v>85</v>
      </c>
      <c r="L521" t="s">
        <v>86</v>
      </c>
      <c r="M521" t="s">
        <v>87</v>
      </c>
      <c r="N521">
        <v>2</v>
      </c>
      <c r="O521" s="1">
        <v>44539.458310185182</v>
      </c>
      <c r="P521" s="1">
        <v>44539.46303240741</v>
      </c>
      <c r="Q521">
        <v>116</v>
      </c>
      <c r="R521">
        <v>292</v>
      </c>
      <c r="S521" t="b">
        <v>0</v>
      </c>
      <c r="T521" t="s">
        <v>88</v>
      </c>
      <c r="U521" t="b">
        <v>0</v>
      </c>
      <c r="V521" t="s">
        <v>155</v>
      </c>
      <c r="W521" s="1">
        <v>44539.460381944446</v>
      </c>
      <c r="X521">
        <v>142</v>
      </c>
      <c r="Y521">
        <v>36</v>
      </c>
      <c r="Z521">
        <v>0</v>
      </c>
      <c r="AA521">
        <v>36</v>
      </c>
      <c r="AB521">
        <v>0</v>
      </c>
      <c r="AC521">
        <v>14</v>
      </c>
      <c r="AD521">
        <v>34</v>
      </c>
      <c r="AE521">
        <v>0</v>
      </c>
      <c r="AF521">
        <v>0</v>
      </c>
      <c r="AG521">
        <v>0</v>
      </c>
      <c r="AH521" t="s">
        <v>265</v>
      </c>
      <c r="AI521" s="1">
        <v>44539.46303240741</v>
      </c>
      <c r="AJ521">
        <v>150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34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>
      <c r="A522" t="s">
        <v>1229</v>
      </c>
      <c r="B522" t="s">
        <v>80</v>
      </c>
      <c r="C522" t="s">
        <v>1227</v>
      </c>
      <c r="D522" t="s">
        <v>82</v>
      </c>
      <c r="E522" s="2" t="str">
        <f>HYPERLINK("capsilon://?command=openfolder&amp;siteaddress=FAM.docvelocity-na8.net&amp;folderid=FX805B7A4D-A55E-8A29-4CB2-511F6108AC4E","FX21125889")</f>
        <v>FX21125889</v>
      </c>
      <c r="F522" t="s">
        <v>19</v>
      </c>
      <c r="G522" t="s">
        <v>19</v>
      </c>
      <c r="H522" t="s">
        <v>83</v>
      </c>
      <c r="I522" t="s">
        <v>1230</v>
      </c>
      <c r="J522">
        <v>65</v>
      </c>
      <c r="K522" t="s">
        <v>85</v>
      </c>
      <c r="L522" t="s">
        <v>86</v>
      </c>
      <c r="M522" t="s">
        <v>87</v>
      </c>
      <c r="N522">
        <v>2</v>
      </c>
      <c r="O522" s="1">
        <v>44539.459409722222</v>
      </c>
      <c r="P522" s="1">
        <v>44539.465011574073</v>
      </c>
      <c r="Q522">
        <v>228</v>
      </c>
      <c r="R522">
        <v>256</v>
      </c>
      <c r="S522" t="b">
        <v>0</v>
      </c>
      <c r="T522" t="s">
        <v>88</v>
      </c>
      <c r="U522" t="b">
        <v>0</v>
      </c>
      <c r="V522" t="s">
        <v>155</v>
      </c>
      <c r="W522" s="1">
        <v>44539.461388888885</v>
      </c>
      <c r="X522">
        <v>86</v>
      </c>
      <c r="Y522">
        <v>36</v>
      </c>
      <c r="Z522">
        <v>0</v>
      </c>
      <c r="AA522">
        <v>36</v>
      </c>
      <c r="AB522">
        <v>0</v>
      </c>
      <c r="AC522">
        <v>13</v>
      </c>
      <c r="AD522">
        <v>29</v>
      </c>
      <c r="AE522">
        <v>0</v>
      </c>
      <c r="AF522">
        <v>0</v>
      </c>
      <c r="AG522">
        <v>0</v>
      </c>
      <c r="AH522" t="s">
        <v>265</v>
      </c>
      <c r="AI522" s="1">
        <v>44539.465011574073</v>
      </c>
      <c r="AJ522">
        <v>170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29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>
      <c r="A523" t="s">
        <v>1231</v>
      </c>
      <c r="B523" t="s">
        <v>80</v>
      </c>
      <c r="C523" t="s">
        <v>1227</v>
      </c>
      <c r="D523" t="s">
        <v>82</v>
      </c>
      <c r="E523" s="2" t="str">
        <f>HYPERLINK("capsilon://?command=openfolder&amp;siteaddress=FAM.docvelocity-na8.net&amp;folderid=FX805B7A4D-A55E-8A29-4CB2-511F6108AC4E","FX21125889")</f>
        <v>FX21125889</v>
      </c>
      <c r="F523" t="s">
        <v>19</v>
      </c>
      <c r="G523" t="s">
        <v>19</v>
      </c>
      <c r="H523" t="s">
        <v>83</v>
      </c>
      <c r="I523" t="s">
        <v>1232</v>
      </c>
      <c r="J523">
        <v>28</v>
      </c>
      <c r="K523" t="s">
        <v>85</v>
      </c>
      <c r="L523" t="s">
        <v>86</v>
      </c>
      <c r="M523" t="s">
        <v>87</v>
      </c>
      <c r="N523">
        <v>2</v>
      </c>
      <c r="O523" s="1">
        <v>44539.459756944445</v>
      </c>
      <c r="P523" s="1">
        <v>44539.47278935185</v>
      </c>
      <c r="Q523">
        <v>735</v>
      </c>
      <c r="R523">
        <v>391</v>
      </c>
      <c r="S523" t="b">
        <v>0</v>
      </c>
      <c r="T523" t="s">
        <v>88</v>
      </c>
      <c r="U523" t="b">
        <v>0</v>
      </c>
      <c r="V523" t="s">
        <v>162</v>
      </c>
      <c r="W523" s="1">
        <v>44539.467997685184</v>
      </c>
      <c r="X523">
        <v>127</v>
      </c>
      <c r="Y523">
        <v>21</v>
      </c>
      <c r="Z523">
        <v>0</v>
      </c>
      <c r="AA523">
        <v>21</v>
      </c>
      <c r="AB523">
        <v>0</v>
      </c>
      <c r="AC523">
        <v>5</v>
      </c>
      <c r="AD523">
        <v>7</v>
      </c>
      <c r="AE523">
        <v>0</v>
      </c>
      <c r="AF523">
        <v>0</v>
      </c>
      <c r="AG523">
        <v>0</v>
      </c>
      <c r="AH523" t="s">
        <v>104</v>
      </c>
      <c r="AI523" s="1">
        <v>44539.47278935185</v>
      </c>
      <c r="AJ523">
        <v>264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7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>
      <c r="A524" t="s">
        <v>1233</v>
      </c>
      <c r="B524" t="s">
        <v>80</v>
      </c>
      <c r="C524" t="s">
        <v>1220</v>
      </c>
      <c r="D524" t="s">
        <v>82</v>
      </c>
      <c r="E524" s="2" t="str">
        <f>HYPERLINK("capsilon://?command=openfolder&amp;siteaddress=FAM.docvelocity-na8.net&amp;folderid=FX9B963EE6-9D13-2E83-BEA0-C9A30B09F7F0","FX21126190")</f>
        <v>FX21126190</v>
      </c>
      <c r="F524" t="s">
        <v>19</v>
      </c>
      <c r="G524" t="s">
        <v>19</v>
      </c>
      <c r="H524" t="s">
        <v>83</v>
      </c>
      <c r="I524" t="s">
        <v>1225</v>
      </c>
      <c r="J524">
        <v>128</v>
      </c>
      <c r="K524" t="s">
        <v>85</v>
      </c>
      <c r="L524" t="s">
        <v>86</v>
      </c>
      <c r="M524" t="s">
        <v>87</v>
      </c>
      <c r="N524">
        <v>2</v>
      </c>
      <c r="O524" s="1">
        <v>44539.460590277777</v>
      </c>
      <c r="P524" s="1">
        <v>44539.514074074075</v>
      </c>
      <c r="Q524">
        <v>1027</v>
      </c>
      <c r="R524">
        <v>3594</v>
      </c>
      <c r="S524" t="b">
        <v>0</v>
      </c>
      <c r="T524" t="s">
        <v>88</v>
      </c>
      <c r="U524" t="b">
        <v>1</v>
      </c>
      <c r="V524" t="s">
        <v>953</v>
      </c>
      <c r="W524" s="1">
        <v>44539.497037037036</v>
      </c>
      <c r="X524">
        <v>2866</v>
      </c>
      <c r="Y524">
        <v>257</v>
      </c>
      <c r="Z524">
        <v>0</v>
      </c>
      <c r="AA524">
        <v>257</v>
      </c>
      <c r="AB524">
        <v>0</v>
      </c>
      <c r="AC524">
        <v>192</v>
      </c>
      <c r="AD524">
        <v>-129</v>
      </c>
      <c r="AE524">
        <v>0</v>
      </c>
      <c r="AF524">
        <v>0</v>
      </c>
      <c r="AG524">
        <v>0</v>
      </c>
      <c r="AH524" t="s">
        <v>163</v>
      </c>
      <c r="AI524" s="1">
        <v>44539.514074074075</v>
      </c>
      <c r="AJ524">
        <v>710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-129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>
      <c r="A525" t="s">
        <v>1234</v>
      </c>
      <c r="B525" t="s">
        <v>80</v>
      </c>
      <c r="C525" t="s">
        <v>1209</v>
      </c>
      <c r="D525" t="s">
        <v>82</v>
      </c>
      <c r="E525" s="2" t="str">
        <f>HYPERLINK("capsilon://?command=openfolder&amp;siteaddress=FAM.docvelocity-na8.net&amp;folderid=FXA7A48469-4C4A-9682-5490-F5CA37A5EF69","FX211114520")</f>
        <v>FX211114520</v>
      </c>
      <c r="F525" t="s">
        <v>19</v>
      </c>
      <c r="G525" t="s">
        <v>19</v>
      </c>
      <c r="H525" t="s">
        <v>83</v>
      </c>
      <c r="I525" t="s">
        <v>1235</v>
      </c>
      <c r="J525">
        <v>28</v>
      </c>
      <c r="K525" t="s">
        <v>85</v>
      </c>
      <c r="L525" t="s">
        <v>86</v>
      </c>
      <c r="M525" t="s">
        <v>87</v>
      </c>
      <c r="N525">
        <v>2</v>
      </c>
      <c r="O525" s="1">
        <v>44531.612986111111</v>
      </c>
      <c r="P525" s="1">
        <v>44531.693807870368</v>
      </c>
      <c r="Q525">
        <v>6706</v>
      </c>
      <c r="R525">
        <v>277</v>
      </c>
      <c r="S525" t="b">
        <v>0</v>
      </c>
      <c r="T525" t="s">
        <v>88</v>
      </c>
      <c r="U525" t="b">
        <v>0</v>
      </c>
      <c r="V525" t="s">
        <v>265</v>
      </c>
      <c r="W525" s="1">
        <v>44531.622997685183</v>
      </c>
      <c r="X525">
        <v>133</v>
      </c>
      <c r="Y525">
        <v>21</v>
      </c>
      <c r="Z525">
        <v>0</v>
      </c>
      <c r="AA525">
        <v>21</v>
      </c>
      <c r="AB525">
        <v>0</v>
      </c>
      <c r="AC525">
        <v>8</v>
      </c>
      <c r="AD525">
        <v>7</v>
      </c>
      <c r="AE525">
        <v>0</v>
      </c>
      <c r="AF525">
        <v>0</v>
      </c>
      <c r="AG525">
        <v>0</v>
      </c>
      <c r="AH525" t="s">
        <v>167</v>
      </c>
      <c r="AI525" s="1">
        <v>44531.693807870368</v>
      </c>
      <c r="AJ525">
        <v>144</v>
      </c>
      <c r="AK525">
        <v>0</v>
      </c>
      <c r="AL525">
        <v>0</v>
      </c>
      <c r="AM525">
        <v>0</v>
      </c>
      <c r="AN525">
        <v>0</v>
      </c>
      <c r="AO525">
        <v>1</v>
      </c>
      <c r="AP525">
        <v>7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>
      <c r="A526" t="s">
        <v>1236</v>
      </c>
      <c r="B526" t="s">
        <v>80</v>
      </c>
      <c r="C526" t="s">
        <v>1209</v>
      </c>
      <c r="D526" t="s">
        <v>82</v>
      </c>
      <c r="E526" s="2" t="str">
        <f>HYPERLINK("capsilon://?command=openfolder&amp;siteaddress=FAM.docvelocity-na8.net&amp;folderid=FXA7A48469-4C4A-9682-5490-F5CA37A5EF69","FX211114520")</f>
        <v>FX211114520</v>
      </c>
      <c r="F526" t="s">
        <v>19</v>
      </c>
      <c r="G526" t="s">
        <v>19</v>
      </c>
      <c r="H526" t="s">
        <v>83</v>
      </c>
      <c r="I526" t="s">
        <v>1237</v>
      </c>
      <c r="J526">
        <v>37</v>
      </c>
      <c r="K526" t="s">
        <v>85</v>
      </c>
      <c r="L526" t="s">
        <v>86</v>
      </c>
      <c r="M526" t="s">
        <v>87</v>
      </c>
      <c r="N526">
        <v>2</v>
      </c>
      <c r="O526" s="1">
        <v>44531.613321759258</v>
      </c>
      <c r="P526" s="1">
        <v>44531.696562500001</v>
      </c>
      <c r="Q526">
        <v>6837</v>
      </c>
      <c r="R526">
        <v>355</v>
      </c>
      <c r="S526" t="b">
        <v>0</v>
      </c>
      <c r="T526" t="s">
        <v>88</v>
      </c>
      <c r="U526" t="b">
        <v>0</v>
      </c>
      <c r="V526" t="s">
        <v>265</v>
      </c>
      <c r="W526" s="1">
        <v>44531.624374999999</v>
      </c>
      <c r="X526">
        <v>118</v>
      </c>
      <c r="Y526">
        <v>41</v>
      </c>
      <c r="Z526">
        <v>0</v>
      </c>
      <c r="AA526">
        <v>41</v>
      </c>
      <c r="AB526">
        <v>0</v>
      </c>
      <c r="AC526">
        <v>24</v>
      </c>
      <c r="AD526">
        <v>-4</v>
      </c>
      <c r="AE526">
        <v>0</v>
      </c>
      <c r="AF526">
        <v>0</v>
      </c>
      <c r="AG526">
        <v>0</v>
      </c>
      <c r="AH526" t="s">
        <v>167</v>
      </c>
      <c r="AI526" s="1">
        <v>44531.696562500001</v>
      </c>
      <c r="AJ526">
        <v>237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-4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>
      <c r="A527" t="s">
        <v>1238</v>
      </c>
      <c r="B527" t="s">
        <v>80</v>
      </c>
      <c r="C527" t="s">
        <v>1239</v>
      </c>
      <c r="D527" t="s">
        <v>82</v>
      </c>
      <c r="E527" s="2" t="str">
        <f>HYPERLINK("capsilon://?command=openfolder&amp;siteaddress=FAM.docvelocity-na8.net&amp;folderid=FX147DCA39-42EF-240E-950A-DA5D42259F16","FX21124177")</f>
        <v>FX21124177</v>
      </c>
      <c r="F527" t="s">
        <v>19</v>
      </c>
      <c r="G527" t="s">
        <v>19</v>
      </c>
      <c r="H527" t="s">
        <v>83</v>
      </c>
      <c r="I527" t="s">
        <v>1240</v>
      </c>
      <c r="J527">
        <v>28</v>
      </c>
      <c r="K527" t="s">
        <v>85</v>
      </c>
      <c r="L527" t="s">
        <v>86</v>
      </c>
      <c r="M527" t="s">
        <v>87</v>
      </c>
      <c r="N527">
        <v>2</v>
      </c>
      <c r="O527" s="1">
        <v>44539.470983796295</v>
      </c>
      <c r="P527" s="1">
        <v>44539.478472222225</v>
      </c>
      <c r="Q527">
        <v>245</v>
      </c>
      <c r="R527">
        <v>402</v>
      </c>
      <c r="S527" t="b">
        <v>0</v>
      </c>
      <c r="T527" t="s">
        <v>88</v>
      </c>
      <c r="U527" t="b">
        <v>0</v>
      </c>
      <c r="V527" t="s">
        <v>151</v>
      </c>
      <c r="W527" s="1">
        <v>44539.47388888889</v>
      </c>
      <c r="X527">
        <v>138</v>
      </c>
      <c r="Y527">
        <v>21</v>
      </c>
      <c r="Z527">
        <v>0</v>
      </c>
      <c r="AA527">
        <v>21</v>
      </c>
      <c r="AB527">
        <v>0</v>
      </c>
      <c r="AC527">
        <v>2</v>
      </c>
      <c r="AD527">
        <v>7</v>
      </c>
      <c r="AE527">
        <v>0</v>
      </c>
      <c r="AF527">
        <v>0</v>
      </c>
      <c r="AG527">
        <v>0</v>
      </c>
      <c r="AH527" t="s">
        <v>104</v>
      </c>
      <c r="AI527" s="1">
        <v>44539.478472222225</v>
      </c>
      <c r="AJ527">
        <v>246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7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>
      <c r="A528" t="s">
        <v>1241</v>
      </c>
      <c r="B528" t="s">
        <v>80</v>
      </c>
      <c r="C528" t="s">
        <v>1239</v>
      </c>
      <c r="D528" t="s">
        <v>82</v>
      </c>
      <c r="E528" s="2" t="str">
        <f>HYPERLINK("capsilon://?command=openfolder&amp;siteaddress=FAM.docvelocity-na8.net&amp;folderid=FX147DCA39-42EF-240E-950A-DA5D42259F16","FX21124177")</f>
        <v>FX21124177</v>
      </c>
      <c r="F528" t="s">
        <v>19</v>
      </c>
      <c r="G528" t="s">
        <v>19</v>
      </c>
      <c r="H528" t="s">
        <v>83</v>
      </c>
      <c r="I528" t="s">
        <v>1242</v>
      </c>
      <c r="J528">
        <v>28</v>
      </c>
      <c r="K528" t="s">
        <v>85</v>
      </c>
      <c r="L528" t="s">
        <v>86</v>
      </c>
      <c r="M528" t="s">
        <v>87</v>
      </c>
      <c r="N528">
        <v>2</v>
      </c>
      <c r="O528" s="1">
        <v>44539.471331018518</v>
      </c>
      <c r="P528" s="1">
        <v>44539.484120370369</v>
      </c>
      <c r="Q528">
        <v>638</v>
      </c>
      <c r="R528">
        <v>467</v>
      </c>
      <c r="S528" t="b">
        <v>0</v>
      </c>
      <c r="T528" t="s">
        <v>88</v>
      </c>
      <c r="U528" t="b">
        <v>0</v>
      </c>
      <c r="V528" t="s">
        <v>151</v>
      </c>
      <c r="W528" s="1">
        <v>44539.475729166668</v>
      </c>
      <c r="X528">
        <v>159</v>
      </c>
      <c r="Y528">
        <v>21</v>
      </c>
      <c r="Z528">
        <v>0</v>
      </c>
      <c r="AA528">
        <v>21</v>
      </c>
      <c r="AB528">
        <v>0</v>
      </c>
      <c r="AC528">
        <v>5</v>
      </c>
      <c r="AD528">
        <v>7</v>
      </c>
      <c r="AE528">
        <v>0</v>
      </c>
      <c r="AF528">
        <v>0</v>
      </c>
      <c r="AG528">
        <v>0</v>
      </c>
      <c r="AH528" t="s">
        <v>94</v>
      </c>
      <c r="AI528" s="1">
        <v>44539.484120370369</v>
      </c>
      <c r="AJ528">
        <v>299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6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>
      <c r="A529" t="s">
        <v>1243</v>
      </c>
      <c r="B529" t="s">
        <v>80</v>
      </c>
      <c r="C529" t="s">
        <v>1239</v>
      </c>
      <c r="D529" t="s">
        <v>82</v>
      </c>
      <c r="E529" s="2" t="str">
        <f>HYPERLINK("capsilon://?command=openfolder&amp;siteaddress=FAM.docvelocity-na8.net&amp;folderid=FX147DCA39-42EF-240E-950A-DA5D42259F16","FX21124177")</f>
        <v>FX21124177</v>
      </c>
      <c r="F529" t="s">
        <v>19</v>
      </c>
      <c r="G529" t="s">
        <v>19</v>
      </c>
      <c r="H529" t="s">
        <v>83</v>
      </c>
      <c r="I529" t="s">
        <v>1244</v>
      </c>
      <c r="J529">
        <v>76</v>
      </c>
      <c r="K529" t="s">
        <v>85</v>
      </c>
      <c r="L529" t="s">
        <v>86</v>
      </c>
      <c r="M529" t="s">
        <v>87</v>
      </c>
      <c r="N529">
        <v>2</v>
      </c>
      <c r="O529" s="1">
        <v>44539.472291666665</v>
      </c>
      <c r="P529" s="1">
        <v>44539.520648148151</v>
      </c>
      <c r="Q529">
        <v>2205</v>
      </c>
      <c r="R529">
        <v>1973</v>
      </c>
      <c r="S529" t="b">
        <v>0</v>
      </c>
      <c r="T529" t="s">
        <v>88</v>
      </c>
      <c r="U529" t="b">
        <v>0</v>
      </c>
      <c r="V529" t="s">
        <v>222</v>
      </c>
      <c r="W529" s="1">
        <v>44539.491053240738</v>
      </c>
      <c r="X529">
        <v>1437</v>
      </c>
      <c r="Y529">
        <v>76</v>
      </c>
      <c r="Z529">
        <v>0</v>
      </c>
      <c r="AA529">
        <v>76</v>
      </c>
      <c r="AB529">
        <v>0</v>
      </c>
      <c r="AC529">
        <v>72</v>
      </c>
      <c r="AD529">
        <v>0</v>
      </c>
      <c r="AE529">
        <v>0</v>
      </c>
      <c r="AF529">
        <v>0</v>
      </c>
      <c r="AG529">
        <v>0</v>
      </c>
      <c r="AH529" t="s">
        <v>167</v>
      </c>
      <c r="AI529" s="1">
        <v>44539.520648148151</v>
      </c>
      <c r="AJ529">
        <v>478</v>
      </c>
      <c r="AK529">
        <v>1</v>
      </c>
      <c r="AL529">
        <v>0</v>
      </c>
      <c r="AM529">
        <v>1</v>
      </c>
      <c r="AN529">
        <v>0</v>
      </c>
      <c r="AO529">
        <v>1</v>
      </c>
      <c r="AP529">
        <v>-1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>
      <c r="A530" t="s">
        <v>1245</v>
      </c>
      <c r="B530" t="s">
        <v>80</v>
      </c>
      <c r="C530" t="s">
        <v>1239</v>
      </c>
      <c r="D530" t="s">
        <v>82</v>
      </c>
      <c r="E530" s="2" t="str">
        <f>HYPERLINK("capsilon://?command=openfolder&amp;siteaddress=FAM.docvelocity-na8.net&amp;folderid=FX147DCA39-42EF-240E-950A-DA5D42259F16","FX21124177")</f>
        <v>FX21124177</v>
      </c>
      <c r="F530" t="s">
        <v>19</v>
      </c>
      <c r="G530" t="s">
        <v>19</v>
      </c>
      <c r="H530" t="s">
        <v>83</v>
      </c>
      <c r="I530" t="s">
        <v>1246</v>
      </c>
      <c r="J530">
        <v>76</v>
      </c>
      <c r="K530" t="s">
        <v>85</v>
      </c>
      <c r="L530" t="s">
        <v>86</v>
      </c>
      <c r="M530" t="s">
        <v>87</v>
      </c>
      <c r="N530">
        <v>2</v>
      </c>
      <c r="O530" s="1">
        <v>44539.473252314812</v>
      </c>
      <c r="P530" s="1">
        <v>44539.491562499999</v>
      </c>
      <c r="Q530">
        <v>627</v>
      </c>
      <c r="R530">
        <v>955</v>
      </c>
      <c r="S530" t="b">
        <v>0</v>
      </c>
      <c r="T530" t="s">
        <v>88</v>
      </c>
      <c r="U530" t="b">
        <v>0</v>
      </c>
      <c r="V530" t="s">
        <v>162</v>
      </c>
      <c r="W530" s="1">
        <v>44539.481053240743</v>
      </c>
      <c r="X530">
        <v>496</v>
      </c>
      <c r="Y530">
        <v>76</v>
      </c>
      <c r="Z530">
        <v>0</v>
      </c>
      <c r="AA530">
        <v>76</v>
      </c>
      <c r="AB530">
        <v>0</v>
      </c>
      <c r="AC530">
        <v>59</v>
      </c>
      <c r="AD530">
        <v>0</v>
      </c>
      <c r="AE530">
        <v>0</v>
      </c>
      <c r="AF530">
        <v>0</v>
      </c>
      <c r="AG530">
        <v>0</v>
      </c>
      <c r="AH530" t="s">
        <v>104</v>
      </c>
      <c r="AI530" s="1">
        <v>44539.491562499999</v>
      </c>
      <c r="AJ530">
        <v>434</v>
      </c>
      <c r="AK530">
        <v>1</v>
      </c>
      <c r="AL530">
        <v>0</v>
      </c>
      <c r="AM530">
        <v>1</v>
      </c>
      <c r="AN530">
        <v>0</v>
      </c>
      <c r="AO530">
        <v>1</v>
      </c>
      <c r="AP530">
        <v>-1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>
      <c r="A531" t="s">
        <v>1247</v>
      </c>
      <c r="B531" t="s">
        <v>80</v>
      </c>
      <c r="C531" t="s">
        <v>1239</v>
      </c>
      <c r="D531" t="s">
        <v>82</v>
      </c>
      <c r="E531" s="2" t="str">
        <f>HYPERLINK("capsilon://?command=openfolder&amp;siteaddress=FAM.docvelocity-na8.net&amp;folderid=FX147DCA39-42EF-240E-950A-DA5D42259F16","FX21124177")</f>
        <v>FX21124177</v>
      </c>
      <c r="F531" t="s">
        <v>19</v>
      </c>
      <c r="G531" t="s">
        <v>19</v>
      </c>
      <c r="H531" t="s">
        <v>83</v>
      </c>
      <c r="I531" t="s">
        <v>1248</v>
      </c>
      <c r="J531">
        <v>76</v>
      </c>
      <c r="K531" t="s">
        <v>85</v>
      </c>
      <c r="L531" t="s">
        <v>86</v>
      </c>
      <c r="M531" t="s">
        <v>87</v>
      </c>
      <c r="N531">
        <v>2</v>
      </c>
      <c r="O531" s="1">
        <v>44539.474166666667</v>
      </c>
      <c r="P531" s="1">
        <v>44539.486527777779</v>
      </c>
      <c r="Q531">
        <v>268</v>
      </c>
      <c r="R531">
        <v>800</v>
      </c>
      <c r="S531" t="b">
        <v>0</v>
      </c>
      <c r="T531" t="s">
        <v>88</v>
      </c>
      <c r="U531" t="b">
        <v>0</v>
      </c>
      <c r="V531" t="s">
        <v>151</v>
      </c>
      <c r="W531" s="1">
        <v>44539.479212962964</v>
      </c>
      <c r="X531">
        <v>300</v>
      </c>
      <c r="Y531">
        <v>76</v>
      </c>
      <c r="Z531">
        <v>0</v>
      </c>
      <c r="AA531">
        <v>76</v>
      </c>
      <c r="AB531">
        <v>0</v>
      </c>
      <c r="AC531">
        <v>50</v>
      </c>
      <c r="AD531">
        <v>0</v>
      </c>
      <c r="AE531">
        <v>0</v>
      </c>
      <c r="AF531">
        <v>0</v>
      </c>
      <c r="AG531">
        <v>0</v>
      </c>
      <c r="AH531" t="s">
        <v>104</v>
      </c>
      <c r="AI531" s="1">
        <v>44539.486527777779</v>
      </c>
      <c r="AJ531">
        <v>500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>
      <c r="A532" t="s">
        <v>1249</v>
      </c>
      <c r="B532" t="s">
        <v>80</v>
      </c>
      <c r="C532" t="s">
        <v>1209</v>
      </c>
      <c r="D532" t="s">
        <v>82</v>
      </c>
      <c r="E532" s="2" t="str">
        <f>HYPERLINK("capsilon://?command=openfolder&amp;siteaddress=FAM.docvelocity-na8.net&amp;folderid=FXA7A48469-4C4A-9682-5490-F5CA37A5EF69","FX211114520")</f>
        <v>FX211114520</v>
      </c>
      <c r="F532" t="s">
        <v>19</v>
      </c>
      <c r="G532" t="s">
        <v>19</v>
      </c>
      <c r="H532" t="s">
        <v>83</v>
      </c>
      <c r="I532" t="s">
        <v>1250</v>
      </c>
      <c r="J532">
        <v>28</v>
      </c>
      <c r="K532" t="s">
        <v>85</v>
      </c>
      <c r="L532" t="s">
        <v>86</v>
      </c>
      <c r="M532" t="s">
        <v>87</v>
      </c>
      <c r="N532">
        <v>2</v>
      </c>
      <c r="O532" s="1">
        <v>44531.613703703704</v>
      </c>
      <c r="P532" s="1">
        <v>44531.69866898148</v>
      </c>
      <c r="Q532">
        <v>7045</v>
      </c>
      <c r="R532">
        <v>296</v>
      </c>
      <c r="S532" t="b">
        <v>0</v>
      </c>
      <c r="T532" t="s">
        <v>88</v>
      </c>
      <c r="U532" t="b">
        <v>0</v>
      </c>
      <c r="V532" t="s">
        <v>265</v>
      </c>
      <c r="W532" s="1">
        <v>44531.62572916667</v>
      </c>
      <c r="X532">
        <v>116</v>
      </c>
      <c r="Y532">
        <v>21</v>
      </c>
      <c r="Z532">
        <v>0</v>
      </c>
      <c r="AA532">
        <v>21</v>
      </c>
      <c r="AB532">
        <v>0</v>
      </c>
      <c r="AC532">
        <v>18</v>
      </c>
      <c r="AD532">
        <v>7</v>
      </c>
      <c r="AE532">
        <v>0</v>
      </c>
      <c r="AF532">
        <v>0</v>
      </c>
      <c r="AG532">
        <v>0</v>
      </c>
      <c r="AH532" t="s">
        <v>167</v>
      </c>
      <c r="AI532" s="1">
        <v>44531.69866898148</v>
      </c>
      <c r="AJ532">
        <v>180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7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>
      <c r="A533" t="s">
        <v>1251</v>
      </c>
      <c r="B533" t="s">
        <v>80</v>
      </c>
      <c r="C533" t="s">
        <v>1209</v>
      </c>
      <c r="D533" t="s">
        <v>82</v>
      </c>
      <c r="E533" s="2" t="str">
        <f>HYPERLINK("capsilon://?command=openfolder&amp;siteaddress=FAM.docvelocity-na8.net&amp;folderid=FXA7A48469-4C4A-9682-5490-F5CA37A5EF69","FX211114520")</f>
        <v>FX211114520</v>
      </c>
      <c r="F533" t="s">
        <v>19</v>
      </c>
      <c r="G533" t="s">
        <v>19</v>
      </c>
      <c r="H533" t="s">
        <v>83</v>
      </c>
      <c r="I533" t="s">
        <v>1252</v>
      </c>
      <c r="J533">
        <v>37</v>
      </c>
      <c r="K533" t="s">
        <v>85</v>
      </c>
      <c r="L533" t="s">
        <v>86</v>
      </c>
      <c r="M533" t="s">
        <v>87</v>
      </c>
      <c r="N533">
        <v>1</v>
      </c>
      <c r="O533" s="1">
        <v>44531.615567129629</v>
      </c>
      <c r="P533" s="1">
        <v>44532.188171296293</v>
      </c>
      <c r="Q533">
        <v>48549</v>
      </c>
      <c r="R533">
        <v>924</v>
      </c>
      <c r="S533" t="b">
        <v>0</v>
      </c>
      <c r="T533" t="s">
        <v>88</v>
      </c>
      <c r="U533" t="b">
        <v>0</v>
      </c>
      <c r="V533" t="s">
        <v>144</v>
      </c>
      <c r="W533" s="1">
        <v>44532.188171296293</v>
      </c>
      <c r="X533">
        <v>775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37</v>
      </c>
      <c r="AE533">
        <v>32</v>
      </c>
      <c r="AF533">
        <v>0</v>
      </c>
      <c r="AG533">
        <v>2</v>
      </c>
      <c r="AH533" t="s">
        <v>88</v>
      </c>
      <c r="AI533" t="s">
        <v>88</v>
      </c>
      <c r="AJ533" t="s">
        <v>88</v>
      </c>
      <c r="AK533" t="s">
        <v>88</v>
      </c>
      <c r="AL533" t="s">
        <v>88</v>
      </c>
      <c r="AM533" t="s">
        <v>88</v>
      </c>
      <c r="AN533" t="s">
        <v>88</v>
      </c>
      <c r="AO533" t="s">
        <v>88</v>
      </c>
      <c r="AP533" t="s">
        <v>88</v>
      </c>
      <c r="AQ533" t="s">
        <v>88</v>
      </c>
      <c r="AR533" t="s">
        <v>88</v>
      </c>
      <c r="AS533" t="s">
        <v>88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>
      <c r="A534" t="s">
        <v>1253</v>
      </c>
      <c r="B534" t="s">
        <v>80</v>
      </c>
      <c r="C534" t="s">
        <v>1209</v>
      </c>
      <c r="D534" t="s">
        <v>82</v>
      </c>
      <c r="E534" s="2" t="str">
        <f>HYPERLINK("capsilon://?command=openfolder&amp;siteaddress=FAM.docvelocity-na8.net&amp;folderid=FXA7A48469-4C4A-9682-5490-F5CA37A5EF69","FX211114520")</f>
        <v>FX211114520</v>
      </c>
      <c r="F534" t="s">
        <v>19</v>
      </c>
      <c r="G534" t="s">
        <v>19</v>
      </c>
      <c r="H534" t="s">
        <v>83</v>
      </c>
      <c r="I534" t="s">
        <v>1254</v>
      </c>
      <c r="J534">
        <v>28</v>
      </c>
      <c r="K534" t="s">
        <v>85</v>
      </c>
      <c r="L534" t="s">
        <v>86</v>
      </c>
      <c r="M534" t="s">
        <v>87</v>
      </c>
      <c r="N534">
        <v>1</v>
      </c>
      <c r="O534" s="1">
        <v>44531.615636574075</v>
      </c>
      <c r="P534" s="1">
        <v>44532.190740740742</v>
      </c>
      <c r="Q534">
        <v>49321</v>
      </c>
      <c r="R534">
        <v>368</v>
      </c>
      <c r="S534" t="b">
        <v>0</v>
      </c>
      <c r="T534" t="s">
        <v>88</v>
      </c>
      <c r="U534" t="b">
        <v>0</v>
      </c>
      <c r="V534" t="s">
        <v>144</v>
      </c>
      <c r="W534" s="1">
        <v>44532.190740740742</v>
      </c>
      <c r="X534">
        <v>222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28</v>
      </c>
      <c r="AE534">
        <v>21</v>
      </c>
      <c r="AF534">
        <v>0</v>
      </c>
      <c r="AG534">
        <v>2</v>
      </c>
      <c r="AH534" t="s">
        <v>88</v>
      </c>
      <c r="AI534" t="s">
        <v>88</v>
      </c>
      <c r="AJ534" t="s">
        <v>88</v>
      </c>
      <c r="AK534" t="s">
        <v>88</v>
      </c>
      <c r="AL534" t="s">
        <v>88</v>
      </c>
      <c r="AM534" t="s">
        <v>88</v>
      </c>
      <c r="AN534" t="s">
        <v>88</v>
      </c>
      <c r="AO534" t="s">
        <v>88</v>
      </c>
      <c r="AP534" t="s">
        <v>88</v>
      </c>
      <c r="AQ534" t="s">
        <v>88</v>
      </c>
      <c r="AR534" t="s">
        <v>88</v>
      </c>
      <c r="AS534" t="s">
        <v>88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>
      <c r="A535" t="s">
        <v>1255</v>
      </c>
      <c r="B535" t="s">
        <v>80</v>
      </c>
      <c r="C535" t="s">
        <v>754</v>
      </c>
      <c r="D535" t="s">
        <v>82</v>
      </c>
      <c r="E535" s="2" t="str">
        <f>HYPERLINK("capsilon://?command=openfolder&amp;siteaddress=FAM.docvelocity-na8.net&amp;folderid=FX77070EF4-0B88-ADAA-B59F-C9FDB77B075B","FX211114698")</f>
        <v>FX211114698</v>
      </c>
      <c r="F535" t="s">
        <v>19</v>
      </c>
      <c r="G535" t="s">
        <v>19</v>
      </c>
      <c r="H535" t="s">
        <v>83</v>
      </c>
      <c r="I535" t="s">
        <v>791</v>
      </c>
      <c r="J535">
        <v>112</v>
      </c>
      <c r="K535" t="s">
        <v>85</v>
      </c>
      <c r="L535" t="s">
        <v>86</v>
      </c>
      <c r="M535" t="s">
        <v>87</v>
      </c>
      <c r="N535">
        <v>2</v>
      </c>
      <c r="O535" s="1">
        <v>44531.616759259261</v>
      </c>
      <c r="P535" s="1">
        <v>44531.684293981481</v>
      </c>
      <c r="Q535">
        <v>4959</v>
      </c>
      <c r="R535">
        <v>876</v>
      </c>
      <c r="S535" t="b">
        <v>0</v>
      </c>
      <c r="T535" t="s">
        <v>88</v>
      </c>
      <c r="U535" t="b">
        <v>1</v>
      </c>
      <c r="V535" t="s">
        <v>265</v>
      </c>
      <c r="W535" s="1">
        <v>44531.621446759258</v>
      </c>
      <c r="X535">
        <v>356</v>
      </c>
      <c r="Y535">
        <v>84</v>
      </c>
      <c r="Z535">
        <v>0</v>
      </c>
      <c r="AA535">
        <v>84</v>
      </c>
      <c r="AB535">
        <v>0</v>
      </c>
      <c r="AC535">
        <v>38</v>
      </c>
      <c r="AD535">
        <v>28</v>
      </c>
      <c r="AE535">
        <v>0</v>
      </c>
      <c r="AF535">
        <v>0</v>
      </c>
      <c r="AG535">
        <v>0</v>
      </c>
      <c r="AH535" t="s">
        <v>167</v>
      </c>
      <c r="AI535" s="1">
        <v>44531.684293981481</v>
      </c>
      <c r="AJ535">
        <v>447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28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>
      <c r="A536" t="s">
        <v>1256</v>
      </c>
      <c r="B536" t="s">
        <v>80</v>
      </c>
      <c r="C536" t="s">
        <v>1257</v>
      </c>
      <c r="D536" t="s">
        <v>82</v>
      </c>
      <c r="E536" s="2" t="str">
        <f>HYPERLINK("capsilon://?command=openfolder&amp;siteaddress=FAM.docvelocity-na8.net&amp;folderid=FX65EE3118-1FBD-EE34-9FEA-C3E4DE6C5093","FX211114300")</f>
        <v>FX211114300</v>
      </c>
      <c r="F536" t="s">
        <v>19</v>
      </c>
      <c r="G536" t="s">
        <v>19</v>
      </c>
      <c r="H536" t="s">
        <v>83</v>
      </c>
      <c r="I536" t="s">
        <v>1258</v>
      </c>
      <c r="J536">
        <v>30</v>
      </c>
      <c r="K536" t="s">
        <v>85</v>
      </c>
      <c r="L536" t="s">
        <v>86</v>
      </c>
      <c r="M536" t="s">
        <v>87</v>
      </c>
      <c r="N536">
        <v>2</v>
      </c>
      <c r="O536" s="1">
        <v>44531.617268518516</v>
      </c>
      <c r="P536" s="1">
        <v>44531.700254629628</v>
      </c>
      <c r="Q536">
        <v>6996</v>
      </c>
      <c r="R536">
        <v>174</v>
      </c>
      <c r="S536" t="b">
        <v>0</v>
      </c>
      <c r="T536" t="s">
        <v>88</v>
      </c>
      <c r="U536" t="b">
        <v>0</v>
      </c>
      <c r="V536" t="s">
        <v>265</v>
      </c>
      <c r="W536" s="1">
        <v>44531.627268518518</v>
      </c>
      <c r="X536">
        <v>38</v>
      </c>
      <c r="Y536">
        <v>9</v>
      </c>
      <c r="Z536">
        <v>0</v>
      </c>
      <c r="AA536">
        <v>9</v>
      </c>
      <c r="AB536">
        <v>0</v>
      </c>
      <c r="AC536">
        <v>2</v>
      </c>
      <c r="AD536">
        <v>21</v>
      </c>
      <c r="AE536">
        <v>0</v>
      </c>
      <c r="AF536">
        <v>0</v>
      </c>
      <c r="AG536">
        <v>0</v>
      </c>
      <c r="AH536" t="s">
        <v>167</v>
      </c>
      <c r="AI536" s="1">
        <v>44531.700254629628</v>
      </c>
      <c r="AJ536">
        <v>136</v>
      </c>
      <c r="AK536">
        <v>0</v>
      </c>
      <c r="AL536">
        <v>0</v>
      </c>
      <c r="AM536">
        <v>0</v>
      </c>
      <c r="AN536">
        <v>0</v>
      </c>
      <c r="AO536">
        <v>2</v>
      </c>
      <c r="AP536">
        <v>21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>
      <c r="A537" t="s">
        <v>1259</v>
      </c>
      <c r="B537" t="s">
        <v>80</v>
      </c>
      <c r="C537" t="s">
        <v>1260</v>
      </c>
      <c r="D537" t="s">
        <v>82</v>
      </c>
      <c r="E537" s="2" t="str">
        <f>HYPERLINK("capsilon://?command=openfolder&amp;siteaddress=FAM.docvelocity-na8.net&amp;folderid=FX4F8FA24B-60AC-F958-82D7-D5B957B3083D","FX21125167")</f>
        <v>FX21125167</v>
      </c>
      <c r="F537" t="s">
        <v>19</v>
      </c>
      <c r="G537" t="s">
        <v>19</v>
      </c>
      <c r="H537" t="s">
        <v>83</v>
      </c>
      <c r="I537" t="s">
        <v>1261</v>
      </c>
      <c r="J537">
        <v>68</v>
      </c>
      <c r="K537" t="s">
        <v>85</v>
      </c>
      <c r="L537" t="s">
        <v>86</v>
      </c>
      <c r="M537" t="s">
        <v>87</v>
      </c>
      <c r="N537">
        <v>2</v>
      </c>
      <c r="O537" s="1">
        <v>44539.537962962961</v>
      </c>
      <c r="P537" s="1">
        <v>44539.576261574075</v>
      </c>
      <c r="Q537">
        <v>1593</v>
      </c>
      <c r="R537">
        <v>1716</v>
      </c>
      <c r="S537" t="b">
        <v>0</v>
      </c>
      <c r="T537" t="s">
        <v>88</v>
      </c>
      <c r="U537" t="b">
        <v>0</v>
      </c>
      <c r="V537" t="s">
        <v>155</v>
      </c>
      <c r="W537" s="1">
        <v>44539.552731481483</v>
      </c>
      <c r="X537">
        <v>191</v>
      </c>
      <c r="Y537">
        <v>54</v>
      </c>
      <c r="Z537">
        <v>0</v>
      </c>
      <c r="AA537">
        <v>54</v>
      </c>
      <c r="AB537">
        <v>0</v>
      </c>
      <c r="AC537">
        <v>20</v>
      </c>
      <c r="AD537">
        <v>14</v>
      </c>
      <c r="AE537">
        <v>0</v>
      </c>
      <c r="AF537">
        <v>0</v>
      </c>
      <c r="AG537">
        <v>0</v>
      </c>
      <c r="AH537" t="s">
        <v>104</v>
      </c>
      <c r="AI537" s="1">
        <v>44539.576261574075</v>
      </c>
      <c r="AJ537">
        <v>1525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14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>
      <c r="A538" t="s">
        <v>1262</v>
      </c>
      <c r="B538" t="s">
        <v>80</v>
      </c>
      <c r="C538" t="s">
        <v>1260</v>
      </c>
      <c r="D538" t="s">
        <v>82</v>
      </c>
      <c r="E538" s="2" t="str">
        <f>HYPERLINK("capsilon://?command=openfolder&amp;siteaddress=FAM.docvelocity-na8.net&amp;folderid=FX4F8FA24B-60AC-F958-82D7-D5B957B3083D","FX21125167")</f>
        <v>FX21125167</v>
      </c>
      <c r="F538" t="s">
        <v>19</v>
      </c>
      <c r="G538" t="s">
        <v>19</v>
      </c>
      <c r="H538" t="s">
        <v>83</v>
      </c>
      <c r="I538" t="s">
        <v>1263</v>
      </c>
      <c r="J538">
        <v>68</v>
      </c>
      <c r="K538" t="s">
        <v>85</v>
      </c>
      <c r="L538" t="s">
        <v>86</v>
      </c>
      <c r="M538" t="s">
        <v>87</v>
      </c>
      <c r="N538">
        <v>2</v>
      </c>
      <c r="O538" s="1">
        <v>44539.5390625</v>
      </c>
      <c r="P538" s="1">
        <v>44539.603217592594</v>
      </c>
      <c r="Q538">
        <v>5080</v>
      </c>
      <c r="R538">
        <v>463</v>
      </c>
      <c r="S538" t="b">
        <v>0</v>
      </c>
      <c r="T538" t="s">
        <v>88</v>
      </c>
      <c r="U538" t="b">
        <v>0</v>
      </c>
      <c r="V538" t="s">
        <v>155</v>
      </c>
      <c r="W538" s="1">
        <v>44539.554351851853</v>
      </c>
      <c r="X538">
        <v>140</v>
      </c>
      <c r="Y538">
        <v>54</v>
      </c>
      <c r="Z538">
        <v>0</v>
      </c>
      <c r="AA538">
        <v>54</v>
      </c>
      <c r="AB538">
        <v>0</v>
      </c>
      <c r="AC538">
        <v>20</v>
      </c>
      <c r="AD538">
        <v>14</v>
      </c>
      <c r="AE538">
        <v>0</v>
      </c>
      <c r="AF538">
        <v>0</v>
      </c>
      <c r="AG538">
        <v>0</v>
      </c>
      <c r="AH538" t="s">
        <v>167</v>
      </c>
      <c r="AI538" s="1">
        <v>44539.603217592594</v>
      </c>
      <c r="AJ538">
        <v>323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>
      <c r="A539" t="s">
        <v>1264</v>
      </c>
      <c r="B539" t="s">
        <v>80</v>
      </c>
      <c r="C539" t="s">
        <v>1260</v>
      </c>
      <c r="D539" t="s">
        <v>82</v>
      </c>
      <c r="E539" s="2" t="str">
        <f>HYPERLINK("capsilon://?command=openfolder&amp;siteaddress=FAM.docvelocity-na8.net&amp;folderid=FX4F8FA24B-60AC-F958-82D7-D5B957B3083D","FX21125167")</f>
        <v>FX21125167</v>
      </c>
      <c r="F539" t="s">
        <v>19</v>
      </c>
      <c r="G539" t="s">
        <v>19</v>
      </c>
      <c r="H539" t="s">
        <v>83</v>
      </c>
      <c r="I539" t="s">
        <v>1265</v>
      </c>
      <c r="J539">
        <v>59</v>
      </c>
      <c r="K539" t="s">
        <v>85</v>
      </c>
      <c r="L539" t="s">
        <v>86</v>
      </c>
      <c r="M539" t="s">
        <v>87</v>
      </c>
      <c r="N539">
        <v>1</v>
      </c>
      <c r="O539" s="1">
        <v>44539.540578703702</v>
      </c>
      <c r="P539" s="1">
        <v>44539.560914351852</v>
      </c>
      <c r="Q539">
        <v>1328</v>
      </c>
      <c r="R539">
        <v>429</v>
      </c>
      <c r="S539" t="b">
        <v>0</v>
      </c>
      <c r="T539" t="s">
        <v>88</v>
      </c>
      <c r="U539" t="b">
        <v>0</v>
      </c>
      <c r="V539" t="s">
        <v>155</v>
      </c>
      <c r="W539" s="1">
        <v>44539.560914351852</v>
      </c>
      <c r="X539">
        <v>60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59</v>
      </c>
      <c r="AE539">
        <v>54</v>
      </c>
      <c r="AF539">
        <v>0</v>
      </c>
      <c r="AG539">
        <v>2</v>
      </c>
      <c r="AH539" t="s">
        <v>88</v>
      </c>
      <c r="AI539" t="s">
        <v>88</v>
      </c>
      <c r="AJ539" t="s">
        <v>88</v>
      </c>
      <c r="AK539" t="s">
        <v>88</v>
      </c>
      <c r="AL539" t="s">
        <v>88</v>
      </c>
      <c r="AM539" t="s">
        <v>88</v>
      </c>
      <c r="AN539" t="s">
        <v>88</v>
      </c>
      <c r="AO539" t="s">
        <v>88</v>
      </c>
      <c r="AP539" t="s">
        <v>88</v>
      </c>
      <c r="AQ539" t="s">
        <v>88</v>
      </c>
      <c r="AR539" t="s">
        <v>88</v>
      </c>
      <c r="AS539" t="s">
        <v>88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>
      <c r="A540" t="s">
        <v>1266</v>
      </c>
      <c r="B540" t="s">
        <v>80</v>
      </c>
      <c r="C540" t="s">
        <v>1260</v>
      </c>
      <c r="D540" t="s">
        <v>82</v>
      </c>
      <c r="E540" s="2" t="str">
        <f>HYPERLINK("capsilon://?command=openfolder&amp;siteaddress=FAM.docvelocity-na8.net&amp;folderid=FX4F8FA24B-60AC-F958-82D7-D5B957B3083D","FX21125167")</f>
        <v>FX21125167</v>
      </c>
      <c r="F540" t="s">
        <v>19</v>
      </c>
      <c r="G540" t="s">
        <v>19</v>
      </c>
      <c r="H540" t="s">
        <v>83</v>
      </c>
      <c r="I540" t="s">
        <v>1267</v>
      </c>
      <c r="J540">
        <v>135</v>
      </c>
      <c r="K540" t="s">
        <v>85</v>
      </c>
      <c r="L540" t="s">
        <v>86</v>
      </c>
      <c r="M540" t="s">
        <v>87</v>
      </c>
      <c r="N540">
        <v>1</v>
      </c>
      <c r="O540" s="1">
        <v>44539.542800925927</v>
      </c>
      <c r="P540" s="1">
        <v>44539.58222222222</v>
      </c>
      <c r="Q540">
        <v>2646</v>
      </c>
      <c r="R540">
        <v>760</v>
      </c>
      <c r="S540" t="b">
        <v>0</v>
      </c>
      <c r="T540" t="s">
        <v>88</v>
      </c>
      <c r="U540" t="b">
        <v>0</v>
      </c>
      <c r="V540" t="s">
        <v>155</v>
      </c>
      <c r="W540" s="1">
        <v>44539.58222222222</v>
      </c>
      <c r="X540">
        <v>184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135</v>
      </c>
      <c r="AE540">
        <v>116</v>
      </c>
      <c r="AF540">
        <v>0</v>
      </c>
      <c r="AG540">
        <v>4</v>
      </c>
      <c r="AH540" t="s">
        <v>88</v>
      </c>
      <c r="AI540" t="s">
        <v>88</v>
      </c>
      <c r="AJ540" t="s">
        <v>88</v>
      </c>
      <c r="AK540" t="s">
        <v>88</v>
      </c>
      <c r="AL540" t="s">
        <v>88</v>
      </c>
      <c r="AM540" t="s">
        <v>88</v>
      </c>
      <c r="AN540" t="s">
        <v>88</v>
      </c>
      <c r="AO540" t="s">
        <v>88</v>
      </c>
      <c r="AP540" t="s">
        <v>88</v>
      </c>
      <c r="AQ540" t="s">
        <v>88</v>
      </c>
      <c r="AR540" t="s">
        <v>88</v>
      </c>
      <c r="AS540" t="s">
        <v>88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>
      <c r="A541" t="s">
        <v>1268</v>
      </c>
      <c r="B541" t="s">
        <v>80</v>
      </c>
      <c r="C541" t="s">
        <v>1260</v>
      </c>
      <c r="D541" t="s">
        <v>82</v>
      </c>
      <c r="E541" s="2" t="str">
        <f>HYPERLINK("capsilon://?command=openfolder&amp;siteaddress=FAM.docvelocity-na8.net&amp;folderid=FX4F8FA24B-60AC-F958-82D7-D5B957B3083D","FX21125167")</f>
        <v>FX21125167</v>
      </c>
      <c r="F541" t="s">
        <v>19</v>
      </c>
      <c r="G541" t="s">
        <v>19</v>
      </c>
      <c r="H541" t="s">
        <v>83</v>
      </c>
      <c r="I541" t="s">
        <v>1269</v>
      </c>
      <c r="J541">
        <v>28</v>
      </c>
      <c r="K541" t="s">
        <v>85</v>
      </c>
      <c r="L541" t="s">
        <v>86</v>
      </c>
      <c r="M541" t="s">
        <v>87</v>
      </c>
      <c r="N541">
        <v>1</v>
      </c>
      <c r="O541" s="1">
        <v>44539.54310185185</v>
      </c>
      <c r="P541" s="1">
        <v>44539.555393518516</v>
      </c>
      <c r="Q541">
        <v>973</v>
      </c>
      <c r="R541">
        <v>89</v>
      </c>
      <c r="S541" t="b">
        <v>0</v>
      </c>
      <c r="T541" t="s">
        <v>88</v>
      </c>
      <c r="U541" t="b">
        <v>0</v>
      </c>
      <c r="V541" t="s">
        <v>155</v>
      </c>
      <c r="W541" s="1">
        <v>44539.555393518516</v>
      </c>
      <c r="X541">
        <v>89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28</v>
      </c>
      <c r="AE541">
        <v>21</v>
      </c>
      <c r="AF541">
        <v>0</v>
      </c>
      <c r="AG541">
        <v>2</v>
      </c>
      <c r="AH541" t="s">
        <v>88</v>
      </c>
      <c r="AI541" t="s">
        <v>88</v>
      </c>
      <c r="AJ541" t="s">
        <v>88</v>
      </c>
      <c r="AK541" t="s">
        <v>88</v>
      </c>
      <c r="AL541" t="s">
        <v>88</v>
      </c>
      <c r="AM541" t="s">
        <v>88</v>
      </c>
      <c r="AN541" t="s">
        <v>88</v>
      </c>
      <c r="AO541" t="s">
        <v>88</v>
      </c>
      <c r="AP541" t="s">
        <v>88</v>
      </c>
      <c r="AQ541" t="s">
        <v>88</v>
      </c>
      <c r="AR541" t="s">
        <v>88</v>
      </c>
      <c r="AS541" t="s">
        <v>88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>
      <c r="A542" t="s">
        <v>1270</v>
      </c>
      <c r="B542" t="s">
        <v>80</v>
      </c>
      <c r="C542" t="s">
        <v>1260</v>
      </c>
      <c r="D542" t="s">
        <v>82</v>
      </c>
      <c r="E542" s="2" t="str">
        <f>HYPERLINK("capsilon://?command=openfolder&amp;siteaddress=FAM.docvelocity-na8.net&amp;folderid=FX4F8FA24B-60AC-F958-82D7-D5B957B3083D","FX21125167")</f>
        <v>FX21125167</v>
      </c>
      <c r="F542" t="s">
        <v>19</v>
      </c>
      <c r="G542" t="s">
        <v>19</v>
      </c>
      <c r="H542" t="s">
        <v>83</v>
      </c>
      <c r="I542" t="s">
        <v>1271</v>
      </c>
      <c r="J542">
        <v>28</v>
      </c>
      <c r="K542" t="s">
        <v>85</v>
      </c>
      <c r="L542" t="s">
        <v>86</v>
      </c>
      <c r="M542" t="s">
        <v>87</v>
      </c>
      <c r="N542">
        <v>1</v>
      </c>
      <c r="O542" s="1">
        <v>44539.54346064815</v>
      </c>
      <c r="P542" s="1">
        <v>44539.557685185187</v>
      </c>
      <c r="Q542">
        <v>1032</v>
      </c>
      <c r="R542">
        <v>197</v>
      </c>
      <c r="S542" t="b">
        <v>0</v>
      </c>
      <c r="T542" t="s">
        <v>88</v>
      </c>
      <c r="U542" t="b">
        <v>0</v>
      </c>
      <c r="V542" t="s">
        <v>155</v>
      </c>
      <c r="W542" s="1">
        <v>44539.557685185187</v>
      </c>
      <c r="X542">
        <v>197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28</v>
      </c>
      <c r="AE542">
        <v>21</v>
      </c>
      <c r="AF542">
        <v>0</v>
      </c>
      <c r="AG542">
        <v>5</v>
      </c>
      <c r="AH542" t="s">
        <v>88</v>
      </c>
      <c r="AI542" t="s">
        <v>88</v>
      </c>
      <c r="AJ542" t="s">
        <v>88</v>
      </c>
      <c r="AK542" t="s">
        <v>88</v>
      </c>
      <c r="AL542" t="s">
        <v>88</v>
      </c>
      <c r="AM542" t="s">
        <v>88</v>
      </c>
      <c r="AN542" t="s">
        <v>88</v>
      </c>
      <c r="AO542" t="s">
        <v>88</v>
      </c>
      <c r="AP542" t="s">
        <v>88</v>
      </c>
      <c r="AQ542" t="s">
        <v>88</v>
      </c>
      <c r="AR542" t="s">
        <v>88</v>
      </c>
      <c r="AS542" t="s">
        <v>88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>
      <c r="A543" t="s">
        <v>1272</v>
      </c>
      <c r="B543" t="s">
        <v>80</v>
      </c>
      <c r="C543" t="s">
        <v>575</v>
      </c>
      <c r="D543" t="s">
        <v>82</v>
      </c>
      <c r="E543" s="2" t="str">
        <f>HYPERLINK("capsilon://?command=openfolder&amp;siteaddress=FAM.docvelocity-na8.net&amp;folderid=FX40FF24DB-31BB-C5E8-7323-399D5C84FFC1","FX211114182")</f>
        <v>FX211114182</v>
      </c>
      <c r="F543" t="s">
        <v>19</v>
      </c>
      <c r="G543" t="s">
        <v>19</v>
      </c>
      <c r="H543" t="s">
        <v>83</v>
      </c>
      <c r="I543" t="s">
        <v>1273</v>
      </c>
      <c r="J543">
        <v>90</v>
      </c>
      <c r="K543" t="s">
        <v>85</v>
      </c>
      <c r="L543" t="s">
        <v>86</v>
      </c>
      <c r="M543" t="s">
        <v>87</v>
      </c>
      <c r="N543">
        <v>1</v>
      </c>
      <c r="O543" s="1">
        <v>44531.618368055555</v>
      </c>
      <c r="P543" s="1">
        <v>44532.194594907407</v>
      </c>
      <c r="Q543">
        <v>49326</v>
      </c>
      <c r="R543">
        <v>460</v>
      </c>
      <c r="S543" t="b">
        <v>0</v>
      </c>
      <c r="T543" t="s">
        <v>88</v>
      </c>
      <c r="U543" t="b">
        <v>0</v>
      </c>
      <c r="V543" t="s">
        <v>144</v>
      </c>
      <c r="W543" s="1">
        <v>44532.194594907407</v>
      </c>
      <c r="X543">
        <v>332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90</v>
      </c>
      <c r="AE543">
        <v>78</v>
      </c>
      <c r="AF543">
        <v>0</v>
      </c>
      <c r="AG543">
        <v>7</v>
      </c>
      <c r="AH543" t="s">
        <v>88</v>
      </c>
      <c r="AI543" t="s">
        <v>88</v>
      </c>
      <c r="AJ543" t="s">
        <v>88</v>
      </c>
      <c r="AK543" t="s">
        <v>88</v>
      </c>
      <c r="AL543" t="s">
        <v>88</v>
      </c>
      <c r="AM543" t="s">
        <v>88</v>
      </c>
      <c r="AN543" t="s">
        <v>88</v>
      </c>
      <c r="AO543" t="s">
        <v>88</v>
      </c>
      <c r="AP543" t="s">
        <v>88</v>
      </c>
      <c r="AQ543" t="s">
        <v>88</v>
      </c>
      <c r="AR543" t="s">
        <v>88</v>
      </c>
      <c r="AS543" t="s">
        <v>88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>
      <c r="A544" t="s">
        <v>1274</v>
      </c>
      <c r="B544" t="s">
        <v>80</v>
      </c>
      <c r="C544" t="s">
        <v>796</v>
      </c>
      <c r="D544" t="s">
        <v>82</v>
      </c>
      <c r="E544" s="2" t="str">
        <f>HYPERLINK("capsilon://?command=openfolder&amp;siteaddress=FAM.docvelocity-na8.net&amp;folderid=FXE1A5449C-9181-9733-2566-40064F2367AB","FX21125")</f>
        <v>FX21125</v>
      </c>
      <c r="F544" t="s">
        <v>19</v>
      </c>
      <c r="G544" t="s">
        <v>19</v>
      </c>
      <c r="H544" t="s">
        <v>83</v>
      </c>
      <c r="I544" t="s">
        <v>1275</v>
      </c>
      <c r="J544">
        <v>71</v>
      </c>
      <c r="K544" t="s">
        <v>85</v>
      </c>
      <c r="L544" t="s">
        <v>86</v>
      </c>
      <c r="M544" t="s">
        <v>87</v>
      </c>
      <c r="N544">
        <v>2</v>
      </c>
      <c r="O544" s="1">
        <v>44531.618807870371</v>
      </c>
      <c r="P544" s="1">
        <v>44531.703287037039</v>
      </c>
      <c r="Q544">
        <v>6417</v>
      </c>
      <c r="R544">
        <v>882</v>
      </c>
      <c r="S544" t="b">
        <v>0</v>
      </c>
      <c r="T544" t="s">
        <v>88</v>
      </c>
      <c r="U544" t="b">
        <v>0</v>
      </c>
      <c r="V544" t="s">
        <v>265</v>
      </c>
      <c r="W544" s="1">
        <v>44531.633333333331</v>
      </c>
      <c r="X544">
        <v>489</v>
      </c>
      <c r="Y544">
        <v>64</v>
      </c>
      <c r="Z544">
        <v>0</v>
      </c>
      <c r="AA544">
        <v>64</v>
      </c>
      <c r="AB544">
        <v>0</v>
      </c>
      <c r="AC544">
        <v>15</v>
      </c>
      <c r="AD544">
        <v>7</v>
      </c>
      <c r="AE544">
        <v>0</v>
      </c>
      <c r="AF544">
        <v>0</v>
      </c>
      <c r="AG544">
        <v>0</v>
      </c>
      <c r="AH544" t="s">
        <v>109</v>
      </c>
      <c r="AI544" s="1">
        <v>44531.703287037039</v>
      </c>
      <c r="AJ544">
        <v>393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7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>
      <c r="A545" t="s">
        <v>1276</v>
      </c>
      <c r="B545" t="s">
        <v>80</v>
      </c>
      <c r="C545" t="s">
        <v>1260</v>
      </c>
      <c r="D545" t="s">
        <v>82</v>
      </c>
      <c r="E545" s="2" t="str">
        <f>HYPERLINK("capsilon://?command=openfolder&amp;siteaddress=FAM.docvelocity-na8.net&amp;folderid=FX4F8FA24B-60AC-F958-82D7-D5B957B3083D","FX21125167")</f>
        <v>FX21125167</v>
      </c>
      <c r="F545" t="s">
        <v>19</v>
      </c>
      <c r="G545" t="s">
        <v>19</v>
      </c>
      <c r="H545" t="s">
        <v>83</v>
      </c>
      <c r="I545" t="s">
        <v>1269</v>
      </c>
      <c r="J545">
        <v>56</v>
      </c>
      <c r="K545" t="s">
        <v>85</v>
      </c>
      <c r="L545" t="s">
        <v>86</v>
      </c>
      <c r="M545" t="s">
        <v>87</v>
      </c>
      <c r="N545">
        <v>2</v>
      </c>
      <c r="O545" s="1">
        <v>44539.555856481478</v>
      </c>
      <c r="P545" s="1">
        <v>44539.590995370374</v>
      </c>
      <c r="Q545">
        <v>1564</v>
      </c>
      <c r="R545">
        <v>1472</v>
      </c>
      <c r="S545" t="b">
        <v>0</v>
      </c>
      <c r="T545" t="s">
        <v>88</v>
      </c>
      <c r="U545" t="b">
        <v>1</v>
      </c>
      <c r="V545" t="s">
        <v>222</v>
      </c>
      <c r="W545" s="1">
        <v>44539.570347222223</v>
      </c>
      <c r="X545">
        <v>1163</v>
      </c>
      <c r="Y545">
        <v>42</v>
      </c>
      <c r="Z545">
        <v>0</v>
      </c>
      <c r="AA545">
        <v>42</v>
      </c>
      <c r="AB545">
        <v>0</v>
      </c>
      <c r="AC545">
        <v>5</v>
      </c>
      <c r="AD545">
        <v>14</v>
      </c>
      <c r="AE545">
        <v>0</v>
      </c>
      <c r="AF545">
        <v>0</v>
      </c>
      <c r="AG545">
        <v>0</v>
      </c>
      <c r="AH545" t="s">
        <v>167</v>
      </c>
      <c r="AI545" s="1">
        <v>44539.590995370374</v>
      </c>
      <c r="AJ545">
        <v>305</v>
      </c>
      <c r="AK545">
        <v>1</v>
      </c>
      <c r="AL545">
        <v>0</v>
      </c>
      <c r="AM545">
        <v>1</v>
      </c>
      <c r="AN545">
        <v>0</v>
      </c>
      <c r="AO545">
        <v>1</v>
      </c>
      <c r="AP545">
        <v>13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>
      <c r="A546" t="s">
        <v>1277</v>
      </c>
      <c r="B546" t="s">
        <v>80</v>
      </c>
      <c r="C546" t="s">
        <v>1260</v>
      </c>
      <c r="D546" t="s">
        <v>82</v>
      </c>
      <c r="E546" s="2" t="str">
        <f>HYPERLINK("capsilon://?command=openfolder&amp;siteaddress=FAM.docvelocity-na8.net&amp;folderid=FX4F8FA24B-60AC-F958-82D7-D5B957B3083D","FX21125167")</f>
        <v>FX21125167</v>
      </c>
      <c r="F546" t="s">
        <v>19</v>
      </c>
      <c r="G546" t="s">
        <v>19</v>
      </c>
      <c r="H546" t="s">
        <v>83</v>
      </c>
      <c r="I546" t="s">
        <v>1271</v>
      </c>
      <c r="J546">
        <v>140</v>
      </c>
      <c r="K546" t="s">
        <v>85</v>
      </c>
      <c r="L546" t="s">
        <v>86</v>
      </c>
      <c r="M546" t="s">
        <v>87</v>
      </c>
      <c r="N546">
        <v>2</v>
      </c>
      <c r="O546" s="1">
        <v>44539.55810185185</v>
      </c>
      <c r="P546" s="1">
        <v>44539.59946759259</v>
      </c>
      <c r="Q546">
        <v>1049</v>
      </c>
      <c r="R546">
        <v>2525</v>
      </c>
      <c r="S546" t="b">
        <v>0</v>
      </c>
      <c r="T546" t="s">
        <v>88</v>
      </c>
      <c r="U546" t="b">
        <v>1</v>
      </c>
      <c r="V546" t="s">
        <v>856</v>
      </c>
      <c r="W546" s="1">
        <v>44539.579745370371</v>
      </c>
      <c r="X546">
        <v>1760</v>
      </c>
      <c r="Y546">
        <v>105</v>
      </c>
      <c r="Z546">
        <v>0</v>
      </c>
      <c r="AA546">
        <v>105</v>
      </c>
      <c r="AB546">
        <v>0</v>
      </c>
      <c r="AC546">
        <v>47</v>
      </c>
      <c r="AD546">
        <v>35</v>
      </c>
      <c r="AE546">
        <v>0</v>
      </c>
      <c r="AF546">
        <v>0</v>
      </c>
      <c r="AG546">
        <v>0</v>
      </c>
      <c r="AH546" t="s">
        <v>167</v>
      </c>
      <c r="AI546" s="1">
        <v>44539.59946759259</v>
      </c>
      <c r="AJ546">
        <v>732</v>
      </c>
      <c r="AK546">
        <v>3</v>
      </c>
      <c r="AL546">
        <v>0</v>
      </c>
      <c r="AM546">
        <v>3</v>
      </c>
      <c r="AN546">
        <v>0</v>
      </c>
      <c r="AO546">
        <v>3</v>
      </c>
      <c r="AP546">
        <v>32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>
      <c r="A547" t="s">
        <v>1278</v>
      </c>
      <c r="B547" t="s">
        <v>80</v>
      </c>
      <c r="C547" t="s">
        <v>796</v>
      </c>
      <c r="D547" t="s">
        <v>82</v>
      </c>
      <c r="E547" s="2" t="str">
        <f>HYPERLINK("capsilon://?command=openfolder&amp;siteaddress=FAM.docvelocity-na8.net&amp;folderid=FXE1A5449C-9181-9733-2566-40064F2367AB","FX21125")</f>
        <v>FX21125</v>
      </c>
      <c r="F547" t="s">
        <v>19</v>
      </c>
      <c r="G547" t="s">
        <v>19</v>
      </c>
      <c r="H547" t="s">
        <v>83</v>
      </c>
      <c r="I547" t="s">
        <v>1279</v>
      </c>
      <c r="J547">
        <v>71</v>
      </c>
      <c r="K547" t="s">
        <v>85</v>
      </c>
      <c r="L547" t="s">
        <v>86</v>
      </c>
      <c r="M547" t="s">
        <v>87</v>
      </c>
      <c r="N547">
        <v>2</v>
      </c>
      <c r="O547" s="1">
        <v>44531.620497685188</v>
      </c>
      <c r="P547" s="1">
        <v>44531.703310185185</v>
      </c>
      <c r="Q547">
        <v>6704</v>
      </c>
      <c r="R547">
        <v>451</v>
      </c>
      <c r="S547" t="b">
        <v>0</v>
      </c>
      <c r="T547" t="s">
        <v>88</v>
      </c>
      <c r="U547" t="b">
        <v>0</v>
      </c>
      <c r="V547" t="s">
        <v>265</v>
      </c>
      <c r="W547" s="1">
        <v>44531.635520833333</v>
      </c>
      <c r="X547">
        <v>188</v>
      </c>
      <c r="Y547">
        <v>64</v>
      </c>
      <c r="Z547">
        <v>0</v>
      </c>
      <c r="AA547">
        <v>64</v>
      </c>
      <c r="AB547">
        <v>0</v>
      </c>
      <c r="AC547">
        <v>12</v>
      </c>
      <c r="AD547">
        <v>7</v>
      </c>
      <c r="AE547">
        <v>0</v>
      </c>
      <c r="AF547">
        <v>0</v>
      </c>
      <c r="AG547">
        <v>0</v>
      </c>
      <c r="AH547" t="s">
        <v>167</v>
      </c>
      <c r="AI547" s="1">
        <v>44531.703310185185</v>
      </c>
      <c r="AJ547">
        <v>263</v>
      </c>
      <c r="AK547">
        <v>0</v>
      </c>
      <c r="AL547">
        <v>0</v>
      </c>
      <c r="AM547">
        <v>0</v>
      </c>
      <c r="AN547">
        <v>0</v>
      </c>
      <c r="AO547">
        <v>1</v>
      </c>
      <c r="AP547">
        <v>7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>
      <c r="A548" t="s">
        <v>1280</v>
      </c>
      <c r="B548" t="s">
        <v>80</v>
      </c>
      <c r="C548" t="s">
        <v>1260</v>
      </c>
      <c r="D548" t="s">
        <v>82</v>
      </c>
      <c r="E548" s="2" t="str">
        <f>HYPERLINK("capsilon://?command=openfolder&amp;siteaddress=FAM.docvelocity-na8.net&amp;folderid=FX4F8FA24B-60AC-F958-82D7-D5B957B3083D","FX21125167")</f>
        <v>FX21125167</v>
      </c>
      <c r="F548" t="s">
        <v>19</v>
      </c>
      <c r="G548" t="s">
        <v>19</v>
      </c>
      <c r="H548" t="s">
        <v>83</v>
      </c>
      <c r="I548" t="s">
        <v>1265</v>
      </c>
      <c r="J548">
        <v>108</v>
      </c>
      <c r="K548" t="s">
        <v>85</v>
      </c>
      <c r="L548" t="s">
        <v>86</v>
      </c>
      <c r="M548" t="s">
        <v>87</v>
      </c>
      <c r="N548">
        <v>2</v>
      </c>
      <c r="O548" s="1">
        <v>44539.562951388885</v>
      </c>
      <c r="P548" s="1">
        <v>44539.602662037039</v>
      </c>
      <c r="Q548">
        <v>2476</v>
      </c>
      <c r="R548">
        <v>955</v>
      </c>
      <c r="S548" t="b">
        <v>0</v>
      </c>
      <c r="T548" t="s">
        <v>88</v>
      </c>
      <c r="U548" t="b">
        <v>1</v>
      </c>
      <c r="V548" t="s">
        <v>151</v>
      </c>
      <c r="W548" s="1">
        <v>44539.566180555557</v>
      </c>
      <c r="X548">
        <v>233</v>
      </c>
      <c r="Y548">
        <v>88</v>
      </c>
      <c r="Z548">
        <v>0</v>
      </c>
      <c r="AA548">
        <v>88</v>
      </c>
      <c r="AB548">
        <v>0</v>
      </c>
      <c r="AC548">
        <v>10</v>
      </c>
      <c r="AD548">
        <v>20</v>
      </c>
      <c r="AE548">
        <v>0</v>
      </c>
      <c r="AF548">
        <v>0</v>
      </c>
      <c r="AG548">
        <v>0</v>
      </c>
      <c r="AH548" t="s">
        <v>104</v>
      </c>
      <c r="AI548" s="1">
        <v>44539.602662037039</v>
      </c>
      <c r="AJ548">
        <v>722</v>
      </c>
      <c r="AK548">
        <v>2</v>
      </c>
      <c r="AL548">
        <v>0</v>
      </c>
      <c r="AM548">
        <v>2</v>
      </c>
      <c r="AN548">
        <v>0</v>
      </c>
      <c r="AO548">
        <v>2</v>
      </c>
      <c r="AP548">
        <v>18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>
      <c r="A549" t="s">
        <v>1281</v>
      </c>
      <c r="B549" t="s">
        <v>80</v>
      </c>
      <c r="C549" t="s">
        <v>1282</v>
      </c>
      <c r="D549" t="s">
        <v>82</v>
      </c>
      <c r="E549" s="2" t="str">
        <f>HYPERLINK("capsilon://?command=openfolder&amp;siteaddress=FAM.docvelocity-na8.net&amp;folderid=FX90A6D90A-C653-1248-80DD-16611FD5C6E1","FX21126375")</f>
        <v>FX21126375</v>
      </c>
      <c r="F549" t="s">
        <v>19</v>
      </c>
      <c r="G549" t="s">
        <v>19</v>
      </c>
      <c r="H549" t="s">
        <v>83</v>
      </c>
      <c r="I549" t="s">
        <v>1283</v>
      </c>
      <c r="J549">
        <v>113</v>
      </c>
      <c r="K549" t="s">
        <v>85</v>
      </c>
      <c r="L549" t="s">
        <v>86</v>
      </c>
      <c r="M549" t="s">
        <v>87</v>
      </c>
      <c r="N549">
        <v>1</v>
      </c>
      <c r="O549" s="1">
        <v>44539.576597222222</v>
      </c>
      <c r="P549" s="1">
        <v>44539.591192129628</v>
      </c>
      <c r="Q549">
        <v>343</v>
      </c>
      <c r="R549">
        <v>918</v>
      </c>
      <c r="S549" t="b">
        <v>0</v>
      </c>
      <c r="T549" t="s">
        <v>88</v>
      </c>
      <c r="U549" t="b">
        <v>0</v>
      </c>
      <c r="V549" t="s">
        <v>155</v>
      </c>
      <c r="W549" s="1">
        <v>44539.591192129628</v>
      </c>
      <c r="X549">
        <v>263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113</v>
      </c>
      <c r="AE549">
        <v>94</v>
      </c>
      <c r="AF549">
        <v>0</v>
      </c>
      <c r="AG549">
        <v>6</v>
      </c>
      <c r="AH549" t="s">
        <v>88</v>
      </c>
      <c r="AI549" t="s">
        <v>88</v>
      </c>
      <c r="AJ549" t="s">
        <v>88</v>
      </c>
      <c r="AK549" t="s">
        <v>88</v>
      </c>
      <c r="AL549" t="s">
        <v>88</v>
      </c>
      <c r="AM549" t="s">
        <v>88</v>
      </c>
      <c r="AN549" t="s">
        <v>88</v>
      </c>
      <c r="AO549" t="s">
        <v>88</v>
      </c>
      <c r="AP549" t="s">
        <v>88</v>
      </c>
      <c r="AQ549" t="s">
        <v>88</v>
      </c>
      <c r="AR549" t="s">
        <v>88</v>
      </c>
      <c r="AS549" t="s">
        <v>88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>
      <c r="A550" t="s">
        <v>1284</v>
      </c>
      <c r="B550" t="s">
        <v>80</v>
      </c>
      <c r="C550" t="s">
        <v>1260</v>
      </c>
      <c r="D550" t="s">
        <v>82</v>
      </c>
      <c r="E550" s="2" t="str">
        <f>HYPERLINK("capsilon://?command=openfolder&amp;siteaddress=FAM.docvelocity-na8.net&amp;folderid=FX4F8FA24B-60AC-F958-82D7-D5B957B3083D","FX21125167")</f>
        <v>FX21125167</v>
      </c>
      <c r="F550" t="s">
        <v>19</v>
      </c>
      <c r="G550" t="s">
        <v>19</v>
      </c>
      <c r="H550" t="s">
        <v>83</v>
      </c>
      <c r="I550" t="s">
        <v>1267</v>
      </c>
      <c r="J550">
        <v>238</v>
      </c>
      <c r="K550" t="s">
        <v>85</v>
      </c>
      <c r="L550" t="s">
        <v>86</v>
      </c>
      <c r="M550" t="s">
        <v>87</v>
      </c>
      <c r="N550">
        <v>2</v>
      </c>
      <c r="O550" s="1">
        <v>44539.583553240744</v>
      </c>
      <c r="P550" s="1">
        <v>44539.636574074073</v>
      </c>
      <c r="Q550">
        <v>503</v>
      </c>
      <c r="R550">
        <v>4078</v>
      </c>
      <c r="S550" t="b">
        <v>0</v>
      </c>
      <c r="T550" t="s">
        <v>88</v>
      </c>
      <c r="U550" t="b">
        <v>1</v>
      </c>
      <c r="V550" t="s">
        <v>89</v>
      </c>
      <c r="W550" s="1">
        <v>44539.62060185185</v>
      </c>
      <c r="X550">
        <v>2942</v>
      </c>
      <c r="Y550">
        <v>219</v>
      </c>
      <c r="Z550">
        <v>0</v>
      </c>
      <c r="AA550">
        <v>219</v>
      </c>
      <c r="AB550">
        <v>0</v>
      </c>
      <c r="AC550">
        <v>49</v>
      </c>
      <c r="AD550">
        <v>19</v>
      </c>
      <c r="AE550">
        <v>0</v>
      </c>
      <c r="AF550">
        <v>0</v>
      </c>
      <c r="AG550">
        <v>0</v>
      </c>
      <c r="AH550" t="s">
        <v>167</v>
      </c>
      <c r="AI550" s="1">
        <v>44539.636574074073</v>
      </c>
      <c r="AJ550">
        <v>1074</v>
      </c>
      <c r="AK550">
        <v>0</v>
      </c>
      <c r="AL550">
        <v>0</v>
      </c>
      <c r="AM550">
        <v>0</v>
      </c>
      <c r="AN550">
        <v>0</v>
      </c>
      <c r="AO550">
        <v>5</v>
      </c>
      <c r="AP550">
        <v>19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>
      <c r="A551" t="s">
        <v>1285</v>
      </c>
      <c r="B551" t="s">
        <v>80</v>
      </c>
      <c r="C551" t="s">
        <v>1286</v>
      </c>
      <c r="D551" t="s">
        <v>82</v>
      </c>
      <c r="E551" s="2" t="str">
        <f>HYPERLINK("capsilon://?command=openfolder&amp;siteaddress=FAM.docvelocity-na8.net&amp;folderid=FX3380E21F-E02E-57AD-6588-C51CF6F52253","FX21123580")</f>
        <v>FX21123580</v>
      </c>
      <c r="F551" t="s">
        <v>19</v>
      </c>
      <c r="G551" t="s">
        <v>19</v>
      </c>
      <c r="H551" t="s">
        <v>83</v>
      </c>
      <c r="I551" t="s">
        <v>1287</v>
      </c>
      <c r="J551">
        <v>52</v>
      </c>
      <c r="K551" t="s">
        <v>85</v>
      </c>
      <c r="L551" t="s">
        <v>86</v>
      </c>
      <c r="M551" t="s">
        <v>87</v>
      </c>
      <c r="N551">
        <v>2</v>
      </c>
      <c r="O551" s="1">
        <v>44539.584317129629</v>
      </c>
      <c r="P551" s="1">
        <v>44539.607094907406</v>
      </c>
      <c r="Q551">
        <v>738</v>
      </c>
      <c r="R551">
        <v>1230</v>
      </c>
      <c r="S551" t="b">
        <v>0</v>
      </c>
      <c r="T551" t="s">
        <v>88</v>
      </c>
      <c r="U551" t="b">
        <v>0</v>
      </c>
      <c r="V551" t="s">
        <v>856</v>
      </c>
      <c r="W551" s="1">
        <v>44539.59715277778</v>
      </c>
      <c r="X551">
        <v>847</v>
      </c>
      <c r="Y551">
        <v>50</v>
      </c>
      <c r="Z551">
        <v>0</v>
      </c>
      <c r="AA551">
        <v>50</v>
      </c>
      <c r="AB551">
        <v>0</v>
      </c>
      <c r="AC551">
        <v>16</v>
      </c>
      <c r="AD551">
        <v>2</v>
      </c>
      <c r="AE551">
        <v>0</v>
      </c>
      <c r="AF551">
        <v>0</v>
      </c>
      <c r="AG551">
        <v>0</v>
      </c>
      <c r="AH551" t="s">
        <v>104</v>
      </c>
      <c r="AI551" s="1">
        <v>44539.607094907406</v>
      </c>
      <c r="AJ551">
        <v>383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2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>
      <c r="A552" t="s">
        <v>1288</v>
      </c>
      <c r="B552" t="s">
        <v>80</v>
      </c>
      <c r="C552" t="s">
        <v>1286</v>
      </c>
      <c r="D552" t="s">
        <v>82</v>
      </c>
      <c r="E552" s="2" t="str">
        <f>HYPERLINK("capsilon://?command=openfolder&amp;siteaddress=FAM.docvelocity-na8.net&amp;folderid=FX3380E21F-E02E-57AD-6588-C51CF6F52253","FX21123580")</f>
        <v>FX21123580</v>
      </c>
      <c r="F552" t="s">
        <v>19</v>
      </c>
      <c r="G552" t="s">
        <v>19</v>
      </c>
      <c r="H552" t="s">
        <v>83</v>
      </c>
      <c r="I552" t="s">
        <v>1289</v>
      </c>
      <c r="J552">
        <v>50</v>
      </c>
      <c r="K552" t="s">
        <v>85</v>
      </c>
      <c r="L552" t="s">
        <v>86</v>
      </c>
      <c r="M552" t="s">
        <v>87</v>
      </c>
      <c r="N552">
        <v>2</v>
      </c>
      <c r="O552" s="1">
        <v>44539.585219907407</v>
      </c>
      <c r="P552" s="1">
        <v>44539.624131944445</v>
      </c>
      <c r="Q552">
        <v>1215</v>
      </c>
      <c r="R552">
        <v>2147</v>
      </c>
      <c r="S552" t="b">
        <v>0</v>
      </c>
      <c r="T552" t="s">
        <v>88</v>
      </c>
      <c r="U552" t="b">
        <v>0</v>
      </c>
      <c r="V552" t="s">
        <v>856</v>
      </c>
      <c r="W552" s="1">
        <v>44539.611817129633</v>
      </c>
      <c r="X552">
        <v>1266</v>
      </c>
      <c r="Y552">
        <v>68</v>
      </c>
      <c r="Z552">
        <v>0</v>
      </c>
      <c r="AA552">
        <v>68</v>
      </c>
      <c r="AB552">
        <v>0</v>
      </c>
      <c r="AC552">
        <v>60</v>
      </c>
      <c r="AD552">
        <v>-18</v>
      </c>
      <c r="AE552">
        <v>0</v>
      </c>
      <c r="AF552">
        <v>0</v>
      </c>
      <c r="AG552">
        <v>0</v>
      </c>
      <c r="AH552" t="s">
        <v>167</v>
      </c>
      <c r="AI552" s="1">
        <v>44539.624131944445</v>
      </c>
      <c r="AJ552">
        <v>846</v>
      </c>
      <c r="AK552">
        <v>3</v>
      </c>
      <c r="AL552">
        <v>0</v>
      </c>
      <c r="AM552">
        <v>3</v>
      </c>
      <c r="AN552">
        <v>0</v>
      </c>
      <c r="AO552">
        <v>3</v>
      </c>
      <c r="AP552">
        <v>-21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>
      <c r="A553" t="s">
        <v>1290</v>
      </c>
      <c r="B553" t="s">
        <v>80</v>
      </c>
      <c r="C553" t="s">
        <v>1286</v>
      </c>
      <c r="D553" t="s">
        <v>82</v>
      </c>
      <c r="E553" s="2" t="str">
        <f>HYPERLINK("capsilon://?command=openfolder&amp;siteaddress=FAM.docvelocity-na8.net&amp;folderid=FX3380E21F-E02E-57AD-6588-C51CF6F52253","FX21123580")</f>
        <v>FX21123580</v>
      </c>
      <c r="F553" t="s">
        <v>19</v>
      </c>
      <c r="G553" t="s">
        <v>19</v>
      </c>
      <c r="H553" t="s">
        <v>83</v>
      </c>
      <c r="I553" t="s">
        <v>1291</v>
      </c>
      <c r="J553">
        <v>52</v>
      </c>
      <c r="K553" t="s">
        <v>85</v>
      </c>
      <c r="L553" t="s">
        <v>86</v>
      </c>
      <c r="M553" t="s">
        <v>87</v>
      </c>
      <c r="N553">
        <v>2</v>
      </c>
      <c r="O553" s="1">
        <v>44539.586087962962</v>
      </c>
      <c r="P553" s="1">
        <v>44539.610023148147</v>
      </c>
      <c r="Q553">
        <v>1199</v>
      </c>
      <c r="R553">
        <v>869</v>
      </c>
      <c r="S553" t="b">
        <v>0</v>
      </c>
      <c r="T553" t="s">
        <v>88</v>
      </c>
      <c r="U553" t="b">
        <v>0</v>
      </c>
      <c r="V553" t="s">
        <v>155</v>
      </c>
      <c r="W553" s="1">
        <v>44539.594618055555</v>
      </c>
      <c r="X553">
        <v>282</v>
      </c>
      <c r="Y553">
        <v>50</v>
      </c>
      <c r="Z553">
        <v>0</v>
      </c>
      <c r="AA553">
        <v>50</v>
      </c>
      <c r="AB553">
        <v>0</v>
      </c>
      <c r="AC553">
        <v>20</v>
      </c>
      <c r="AD553">
        <v>2</v>
      </c>
      <c r="AE553">
        <v>0</v>
      </c>
      <c r="AF553">
        <v>0</v>
      </c>
      <c r="AG553">
        <v>0</v>
      </c>
      <c r="AH553" t="s">
        <v>167</v>
      </c>
      <c r="AI553" s="1">
        <v>44539.610023148147</v>
      </c>
      <c r="AJ553">
        <v>587</v>
      </c>
      <c r="AK553">
        <v>4</v>
      </c>
      <c r="AL553">
        <v>0</v>
      </c>
      <c r="AM553">
        <v>4</v>
      </c>
      <c r="AN553">
        <v>0</v>
      </c>
      <c r="AO553">
        <v>4</v>
      </c>
      <c r="AP553">
        <v>-2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>
      <c r="A554" t="s">
        <v>1292</v>
      </c>
      <c r="B554" t="s">
        <v>80</v>
      </c>
      <c r="C554" t="s">
        <v>1286</v>
      </c>
      <c r="D554" t="s">
        <v>82</v>
      </c>
      <c r="E554" s="2" t="str">
        <f>HYPERLINK("capsilon://?command=openfolder&amp;siteaddress=FAM.docvelocity-na8.net&amp;folderid=FX3380E21F-E02E-57AD-6588-C51CF6F52253","FX21123580")</f>
        <v>FX21123580</v>
      </c>
      <c r="F554" t="s">
        <v>19</v>
      </c>
      <c r="G554" t="s">
        <v>19</v>
      </c>
      <c r="H554" t="s">
        <v>83</v>
      </c>
      <c r="I554" t="s">
        <v>1293</v>
      </c>
      <c r="J554">
        <v>52</v>
      </c>
      <c r="K554" t="s">
        <v>85</v>
      </c>
      <c r="L554" t="s">
        <v>86</v>
      </c>
      <c r="M554" t="s">
        <v>87</v>
      </c>
      <c r="N554">
        <v>2</v>
      </c>
      <c r="O554" s="1">
        <v>44539.586840277778</v>
      </c>
      <c r="P554" s="1">
        <v>44539.614340277774</v>
      </c>
      <c r="Q554">
        <v>1681</v>
      </c>
      <c r="R554">
        <v>695</v>
      </c>
      <c r="S554" t="b">
        <v>0</v>
      </c>
      <c r="T554" t="s">
        <v>88</v>
      </c>
      <c r="U554" t="b">
        <v>0</v>
      </c>
      <c r="V554" t="s">
        <v>155</v>
      </c>
      <c r="W554" s="1">
        <v>44539.607800925929</v>
      </c>
      <c r="X554">
        <v>301</v>
      </c>
      <c r="Y554">
        <v>50</v>
      </c>
      <c r="Z554">
        <v>0</v>
      </c>
      <c r="AA554">
        <v>50</v>
      </c>
      <c r="AB554">
        <v>0</v>
      </c>
      <c r="AC554">
        <v>25</v>
      </c>
      <c r="AD554">
        <v>2</v>
      </c>
      <c r="AE554">
        <v>0</v>
      </c>
      <c r="AF554">
        <v>0</v>
      </c>
      <c r="AG554">
        <v>0</v>
      </c>
      <c r="AH554" t="s">
        <v>167</v>
      </c>
      <c r="AI554" s="1">
        <v>44539.614340277774</v>
      </c>
      <c r="AJ554">
        <v>372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2</v>
      </c>
      <c r="AQ554">
        <v>0</v>
      </c>
      <c r="AR554">
        <v>0</v>
      </c>
      <c r="AS554">
        <v>0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>
      <c r="A555" t="s">
        <v>1294</v>
      </c>
      <c r="B555" t="s">
        <v>80</v>
      </c>
      <c r="C555" t="s">
        <v>1286</v>
      </c>
      <c r="D555" t="s">
        <v>82</v>
      </c>
      <c r="E555" s="2" t="str">
        <f>HYPERLINK("capsilon://?command=openfolder&amp;siteaddress=FAM.docvelocity-na8.net&amp;folderid=FX3380E21F-E02E-57AD-6588-C51CF6F52253","FX21123580")</f>
        <v>FX21123580</v>
      </c>
      <c r="F555" t="s">
        <v>19</v>
      </c>
      <c r="G555" t="s">
        <v>19</v>
      </c>
      <c r="H555" t="s">
        <v>83</v>
      </c>
      <c r="I555" t="s">
        <v>1295</v>
      </c>
      <c r="J555">
        <v>44</v>
      </c>
      <c r="K555" t="s">
        <v>85</v>
      </c>
      <c r="L555" t="s">
        <v>86</v>
      </c>
      <c r="M555" t="s">
        <v>87</v>
      </c>
      <c r="N555">
        <v>2</v>
      </c>
      <c r="O555" s="1">
        <v>44539.587962962964</v>
      </c>
      <c r="P555" s="1">
        <v>44539.645046296297</v>
      </c>
      <c r="Q555">
        <v>2579</v>
      </c>
      <c r="R555">
        <v>2353</v>
      </c>
      <c r="S555" t="b">
        <v>0</v>
      </c>
      <c r="T555" t="s">
        <v>88</v>
      </c>
      <c r="U555" t="b">
        <v>0</v>
      </c>
      <c r="V555" t="s">
        <v>856</v>
      </c>
      <c r="W555" s="1">
        <v>44539.626145833332</v>
      </c>
      <c r="X555">
        <v>1237</v>
      </c>
      <c r="Y555">
        <v>78</v>
      </c>
      <c r="Z555">
        <v>0</v>
      </c>
      <c r="AA555">
        <v>78</v>
      </c>
      <c r="AB555">
        <v>0</v>
      </c>
      <c r="AC555">
        <v>74</v>
      </c>
      <c r="AD555">
        <v>-34</v>
      </c>
      <c r="AE555">
        <v>0</v>
      </c>
      <c r="AF555">
        <v>0</v>
      </c>
      <c r="AG555">
        <v>0</v>
      </c>
      <c r="AH555" t="s">
        <v>100</v>
      </c>
      <c r="AI555" s="1">
        <v>44539.645046296297</v>
      </c>
      <c r="AJ555">
        <v>1106</v>
      </c>
      <c r="AK555">
        <v>2</v>
      </c>
      <c r="AL555">
        <v>0</v>
      </c>
      <c r="AM555">
        <v>2</v>
      </c>
      <c r="AN555">
        <v>0</v>
      </c>
      <c r="AO555">
        <v>2</v>
      </c>
      <c r="AP555">
        <v>-36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>
      <c r="A556" t="s">
        <v>1296</v>
      </c>
      <c r="B556" t="s">
        <v>80</v>
      </c>
      <c r="C556" t="s">
        <v>1286</v>
      </c>
      <c r="D556" t="s">
        <v>82</v>
      </c>
      <c r="E556" s="2" t="str">
        <f>HYPERLINK("capsilon://?command=openfolder&amp;siteaddress=FAM.docvelocity-na8.net&amp;folderid=FX3380E21F-E02E-57AD-6588-C51CF6F52253","FX21123580")</f>
        <v>FX21123580</v>
      </c>
      <c r="F556" t="s">
        <v>19</v>
      </c>
      <c r="G556" t="s">
        <v>19</v>
      </c>
      <c r="H556" t="s">
        <v>83</v>
      </c>
      <c r="I556" t="s">
        <v>1297</v>
      </c>
      <c r="J556">
        <v>52</v>
      </c>
      <c r="K556" t="s">
        <v>85</v>
      </c>
      <c r="L556" t="s">
        <v>86</v>
      </c>
      <c r="M556" t="s">
        <v>87</v>
      </c>
      <c r="N556">
        <v>2</v>
      </c>
      <c r="O556" s="1">
        <v>44539.588750000003</v>
      </c>
      <c r="P556" s="1">
        <v>44539.642280092594</v>
      </c>
      <c r="Q556">
        <v>3488</v>
      </c>
      <c r="R556">
        <v>1137</v>
      </c>
      <c r="S556" t="b">
        <v>0</v>
      </c>
      <c r="T556" t="s">
        <v>88</v>
      </c>
      <c r="U556" t="b">
        <v>0</v>
      </c>
      <c r="V556" t="s">
        <v>162</v>
      </c>
      <c r="W556" s="1">
        <v>44539.620659722219</v>
      </c>
      <c r="X556">
        <v>610</v>
      </c>
      <c r="Y556">
        <v>50</v>
      </c>
      <c r="Z556">
        <v>0</v>
      </c>
      <c r="AA556">
        <v>50</v>
      </c>
      <c r="AB556">
        <v>0</v>
      </c>
      <c r="AC556">
        <v>21</v>
      </c>
      <c r="AD556">
        <v>2</v>
      </c>
      <c r="AE556">
        <v>0</v>
      </c>
      <c r="AF556">
        <v>0</v>
      </c>
      <c r="AG556">
        <v>0</v>
      </c>
      <c r="AH556" t="s">
        <v>167</v>
      </c>
      <c r="AI556" s="1">
        <v>44539.642280092594</v>
      </c>
      <c r="AJ556">
        <v>492</v>
      </c>
      <c r="AK556">
        <v>1</v>
      </c>
      <c r="AL556">
        <v>0</v>
      </c>
      <c r="AM556">
        <v>1</v>
      </c>
      <c r="AN556">
        <v>0</v>
      </c>
      <c r="AO556">
        <v>1</v>
      </c>
      <c r="AP556">
        <v>1</v>
      </c>
      <c r="AQ556">
        <v>0</v>
      </c>
      <c r="AR556">
        <v>0</v>
      </c>
      <c r="AS556">
        <v>0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>
      <c r="A557" t="s">
        <v>1298</v>
      </c>
      <c r="B557" t="s">
        <v>80</v>
      </c>
      <c r="C557" t="s">
        <v>1286</v>
      </c>
      <c r="D557" t="s">
        <v>82</v>
      </c>
      <c r="E557" s="2" t="str">
        <f>HYPERLINK("capsilon://?command=openfolder&amp;siteaddress=FAM.docvelocity-na8.net&amp;folderid=FX3380E21F-E02E-57AD-6588-C51CF6F52253","FX21123580")</f>
        <v>FX21123580</v>
      </c>
      <c r="F557" t="s">
        <v>19</v>
      </c>
      <c r="G557" t="s">
        <v>19</v>
      </c>
      <c r="H557" t="s">
        <v>83</v>
      </c>
      <c r="I557" t="s">
        <v>1299</v>
      </c>
      <c r="J557">
        <v>28</v>
      </c>
      <c r="K557" t="s">
        <v>85</v>
      </c>
      <c r="L557" t="s">
        <v>86</v>
      </c>
      <c r="M557" t="s">
        <v>87</v>
      </c>
      <c r="N557">
        <v>2</v>
      </c>
      <c r="O557" s="1">
        <v>44539.589050925926</v>
      </c>
      <c r="P557" s="1">
        <v>44539.615648148145</v>
      </c>
      <c r="Q557">
        <v>1744</v>
      </c>
      <c r="R557">
        <v>554</v>
      </c>
      <c r="S557" t="b">
        <v>0</v>
      </c>
      <c r="T557" t="s">
        <v>88</v>
      </c>
      <c r="U557" t="b">
        <v>0</v>
      </c>
      <c r="V557" t="s">
        <v>155</v>
      </c>
      <c r="W557" s="1">
        <v>44539.609675925924</v>
      </c>
      <c r="X557">
        <v>125</v>
      </c>
      <c r="Y557">
        <v>21</v>
      </c>
      <c r="Z557">
        <v>0</v>
      </c>
      <c r="AA557">
        <v>21</v>
      </c>
      <c r="AB557">
        <v>0</v>
      </c>
      <c r="AC557">
        <v>11</v>
      </c>
      <c r="AD557">
        <v>7</v>
      </c>
      <c r="AE557">
        <v>0</v>
      </c>
      <c r="AF557">
        <v>0</v>
      </c>
      <c r="AG557">
        <v>0</v>
      </c>
      <c r="AH557" t="s">
        <v>104</v>
      </c>
      <c r="AI557" s="1">
        <v>44539.615648148145</v>
      </c>
      <c r="AJ557">
        <v>429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7</v>
      </c>
      <c r="AQ557">
        <v>0</v>
      </c>
      <c r="AR557">
        <v>0</v>
      </c>
      <c r="AS557">
        <v>0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>
      <c r="A558" t="s">
        <v>1300</v>
      </c>
      <c r="B558" t="s">
        <v>80</v>
      </c>
      <c r="C558" t="s">
        <v>1301</v>
      </c>
      <c r="D558" t="s">
        <v>82</v>
      </c>
      <c r="E558" s="2" t="str">
        <f>HYPERLINK("capsilon://?command=openfolder&amp;siteaddress=FAM.docvelocity-na8.net&amp;folderid=FX72D67D61-860B-9A32-5A6A-DA3AAF44AC91","FX21125424")</f>
        <v>FX21125424</v>
      </c>
      <c r="F558" t="s">
        <v>19</v>
      </c>
      <c r="G558" t="s">
        <v>19</v>
      </c>
      <c r="H558" t="s">
        <v>83</v>
      </c>
      <c r="I558" t="s">
        <v>1302</v>
      </c>
      <c r="J558">
        <v>142</v>
      </c>
      <c r="K558" t="s">
        <v>85</v>
      </c>
      <c r="L558" t="s">
        <v>86</v>
      </c>
      <c r="M558" t="s">
        <v>87</v>
      </c>
      <c r="N558">
        <v>1</v>
      </c>
      <c r="O558" s="1">
        <v>44539.591365740744</v>
      </c>
      <c r="P558" s="1">
        <v>44539.611932870372</v>
      </c>
      <c r="Q558">
        <v>1582</v>
      </c>
      <c r="R558">
        <v>195</v>
      </c>
      <c r="S558" t="b">
        <v>0</v>
      </c>
      <c r="T558" t="s">
        <v>88</v>
      </c>
      <c r="U558" t="b">
        <v>0</v>
      </c>
      <c r="V558" t="s">
        <v>155</v>
      </c>
      <c r="W558" s="1">
        <v>44539.611932870372</v>
      </c>
      <c r="X558">
        <v>195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142</v>
      </c>
      <c r="AE558">
        <v>130</v>
      </c>
      <c r="AF558">
        <v>0</v>
      </c>
      <c r="AG558">
        <v>4</v>
      </c>
      <c r="AH558" t="s">
        <v>88</v>
      </c>
      <c r="AI558" t="s">
        <v>88</v>
      </c>
      <c r="AJ558" t="s">
        <v>88</v>
      </c>
      <c r="AK558" t="s">
        <v>88</v>
      </c>
      <c r="AL558" t="s">
        <v>88</v>
      </c>
      <c r="AM558" t="s">
        <v>88</v>
      </c>
      <c r="AN558" t="s">
        <v>88</v>
      </c>
      <c r="AO558" t="s">
        <v>88</v>
      </c>
      <c r="AP558" t="s">
        <v>88</v>
      </c>
      <c r="AQ558" t="s">
        <v>88</v>
      </c>
      <c r="AR558" t="s">
        <v>88</v>
      </c>
      <c r="AS558" t="s">
        <v>88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>
      <c r="A559" t="s">
        <v>1303</v>
      </c>
      <c r="B559" t="s">
        <v>80</v>
      </c>
      <c r="C559" t="s">
        <v>1286</v>
      </c>
      <c r="D559" t="s">
        <v>82</v>
      </c>
      <c r="E559" s="2" t="str">
        <f>HYPERLINK("capsilon://?command=openfolder&amp;siteaddress=FAM.docvelocity-na8.net&amp;folderid=FX3380E21F-E02E-57AD-6588-C51CF6F52253","FX21123580")</f>
        <v>FX21123580</v>
      </c>
      <c r="F559" t="s">
        <v>19</v>
      </c>
      <c r="G559" t="s">
        <v>19</v>
      </c>
      <c r="H559" t="s">
        <v>83</v>
      </c>
      <c r="I559" t="s">
        <v>1304</v>
      </c>
      <c r="J559">
        <v>28</v>
      </c>
      <c r="K559" t="s">
        <v>85</v>
      </c>
      <c r="L559" t="s">
        <v>86</v>
      </c>
      <c r="M559" t="s">
        <v>87</v>
      </c>
      <c r="N559">
        <v>1</v>
      </c>
      <c r="O559" s="1">
        <v>44539.591724537036</v>
      </c>
      <c r="P559" s="1">
        <v>44539.61383101852</v>
      </c>
      <c r="Q559">
        <v>1747</v>
      </c>
      <c r="R559">
        <v>163</v>
      </c>
      <c r="S559" t="b">
        <v>0</v>
      </c>
      <c r="T559" t="s">
        <v>88</v>
      </c>
      <c r="U559" t="b">
        <v>0</v>
      </c>
      <c r="V559" t="s">
        <v>155</v>
      </c>
      <c r="W559" s="1">
        <v>44539.61383101852</v>
      </c>
      <c r="X559">
        <v>163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28</v>
      </c>
      <c r="AE559">
        <v>21</v>
      </c>
      <c r="AF559">
        <v>0</v>
      </c>
      <c r="AG559">
        <v>2</v>
      </c>
      <c r="AH559" t="s">
        <v>88</v>
      </c>
      <c r="AI559" t="s">
        <v>88</v>
      </c>
      <c r="AJ559" t="s">
        <v>88</v>
      </c>
      <c r="AK559" t="s">
        <v>88</v>
      </c>
      <c r="AL559" t="s">
        <v>88</v>
      </c>
      <c r="AM559" t="s">
        <v>88</v>
      </c>
      <c r="AN559" t="s">
        <v>88</v>
      </c>
      <c r="AO559" t="s">
        <v>88</v>
      </c>
      <c r="AP559" t="s">
        <v>88</v>
      </c>
      <c r="AQ559" t="s">
        <v>88</v>
      </c>
      <c r="AR559" t="s">
        <v>88</v>
      </c>
      <c r="AS559" t="s">
        <v>88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>
      <c r="A560" t="s">
        <v>1305</v>
      </c>
      <c r="B560" t="s">
        <v>80</v>
      </c>
      <c r="C560" t="s">
        <v>1286</v>
      </c>
      <c r="D560" t="s">
        <v>82</v>
      </c>
      <c r="E560" s="2" t="str">
        <f>HYPERLINK("capsilon://?command=openfolder&amp;siteaddress=FAM.docvelocity-na8.net&amp;folderid=FX3380E21F-E02E-57AD-6588-C51CF6F52253","FX21123580")</f>
        <v>FX21123580</v>
      </c>
      <c r="F560" t="s">
        <v>19</v>
      </c>
      <c r="G560" t="s">
        <v>19</v>
      </c>
      <c r="H560" t="s">
        <v>83</v>
      </c>
      <c r="I560" t="s">
        <v>1306</v>
      </c>
      <c r="J560">
        <v>28</v>
      </c>
      <c r="K560" t="s">
        <v>85</v>
      </c>
      <c r="L560" t="s">
        <v>86</v>
      </c>
      <c r="M560" t="s">
        <v>87</v>
      </c>
      <c r="N560">
        <v>2</v>
      </c>
      <c r="O560" s="1">
        <v>44539.592233796298</v>
      </c>
      <c r="P560" s="1">
        <v>44539.622106481482</v>
      </c>
      <c r="Q560">
        <v>2161</v>
      </c>
      <c r="R560">
        <v>420</v>
      </c>
      <c r="S560" t="b">
        <v>0</v>
      </c>
      <c r="T560" t="s">
        <v>88</v>
      </c>
      <c r="U560" t="b">
        <v>0</v>
      </c>
      <c r="V560" t="s">
        <v>155</v>
      </c>
      <c r="W560" s="1">
        <v>44539.615127314813</v>
      </c>
      <c r="X560">
        <v>111</v>
      </c>
      <c r="Y560">
        <v>21</v>
      </c>
      <c r="Z560">
        <v>0</v>
      </c>
      <c r="AA560">
        <v>21</v>
      </c>
      <c r="AB560">
        <v>0</v>
      </c>
      <c r="AC560">
        <v>13</v>
      </c>
      <c r="AD560">
        <v>7</v>
      </c>
      <c r="AE560">
        <v>0</v>
      </c>
      <c r="AF560">
        <v>0</v>
      </c>
      <c r="AG560">
        <v>0</v>
      </c>
      <c r="AH560" t="s">
        <v>100</v>
      </c>
      <c r="AI560" s="1">
        <v>44539.622106481482</v>
      </c>
      <c r="AJ560">
        <v>303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7</v>
      </c>
      <c r="AQ560">
        <v>0</v>
      </c>
      <c r="AR560">
        <v>0</v>
      </c>
      <c r="AS560">
        <v>0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>
      <c r="A561" t="s">
        <v>1307</v>
      </c>
      <c r="B561" t="s">
        <v>80</v>
      </c>
      <c r="C561" t="s">
        <v>1286</v>
      </c>
      <c r="D561" t="s">
        <v>82</v>
      </c>
      <c r="E561" s="2" t="str">
        <f>HYPERLINK("capsilon://?command=openfolder&amp;siteaddress=FAM.docvelocity-na8.net&amp;folderid=FX3380E21F-E02E-57AD-6588-C51CF6F52253","FX21123580")</f>
        <v>FX21123580</v>
      </c>
      <c r="F561" t="s">
        <v>19</v>
      </c>
      <c r="G561" t="s">
        <v>19</v>
      </c>
      <c r="H561" t="s">
        <v>83</v>
      </c>
      <c r="I561" t="s">
        <v>1308</v>
      </c>
      <c r="J561">
        <v>28</v>
      </c>
      <c r="K561" t="s">
        <v>85</v>
      </c>
      <c r="L561" t="s">
        <v>86</v>
      </c>
      <c r="M561" t="s">
        <v>87</v>
      </c>
      <c r="N561">
        <v>2</v>
      </c>
      <c r="O561" s="1">
        <v>44539.592546296299</v>
      </c>
      <c r="P561" s="1">
        <v>44539.645011574074</v>
      </c>
      <c r="Q561">
        <v>3817</v>
      </c>
      <c r="R561">
        <v>716</v>
      </c>
      <c r="S561" t="b">
        <v>0</v>
      </c>
      <c r="T561" t="s">
        <v>88</v>
      </c>
      <c r="U561" t="b">
        <v>0</v>
      </c>
      <c r="V561" t="s">
        <v>856</v>
      </c>
      <c r="W561" s="1">
        <v>44539.631712962961</v>
      </c>
      <c r="X561">
        <v>481</v>
      </c>
      <c r="Y561">
        <v>21</v>
      </c>
      <c r="Z561">
        <v>0</v>
      </c>
      <c r="AA561">
        <v>21</v>
      </c>
      <c r="AB561">
        <v>0</v>
      </c>
      <c r="AC561">
        <v>8</v>
      </c>
      <c r="AD561">
        <v>7</v>
      </c>
      <c r="AE561">
        <v>0</v>
      </c>
      <c r="AF561">
        <v>0</v>
      </c>
      <c r="AG561">
        <v>0</v>
      </c>
      <c r="AH561" t="s">
        <v>167</v>
      </c>
      <c r="AI561" s="1">
        <v>44539.645011574074</v>
      </c>
      <c r="AJ561">
        <v>235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7</v>
      </c>
      <c r="AQ561">
        <v>0</v>
      </c>
      <c r="AR561">
        <v>0</v>
      </c>
      <c r="AS561">
        <v>0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>
      <c r="A562" t="s">
        <v>1309</v>
      </c>
      <c r="B562" t="s">
        <v>80</v>
      </c>
      <c r="C562" t="s">
        <v>1310</v>
      </c>
      <c r="D562" t="s">
        <v>82</v>
      </c>
      <c r="E562" s="2" t="str">
        <f>HYPERLINK("capsilon://?command=openfolder&amp;siteaddress=FAM.docvelocity-na8.net&amp;folderid=FXE50585EB-78D3-0812-F8A9-FA039DEC72C6","FX21125270")</f>
        <v>FX21125270</v>
      </c>
      <c r="F562" t="s">
        <v>19</v>
      </c>
      <c r="G562" t="s">
        <v>19</v>
      </c>
      <c r="H562" t="s">
        <v>83</v>
      </c>
      <c r="I562" t="s">
        <v>1311</v>
      </c>
      <c r="J562">
        <v>30</v>
      </c>
      <c r="K562" t="s">
        <v>85</v>
      </c>
      <c r="L562" t="s">
        <v>86</v>
      </c>
      <c r="M562" t="s">
        <v>87</v>
      </c>
      <c r="N562">
        <v>2</v>
      </c>
      <c r="O562" s="1">
        <v>44539.592951388891</v>
      </c>
      <c r="P562" s="1">
        <v>44539.646585648145</v>
      </c>
      <c r="Q562">
        <v>4334</v>
      </c>
      <c r="R562">
        <v>300</v>
      </c>
      <c r="S562" t="b">
        <v>0</v>
      </c>
      <c r="T562" t="s">
        <v>88</v>
      </c>
      <c r="U562" t="b">
        <v>0</v>
      </c>
      <c r="V562" t="s">
        <v>162</v>
      </c>
      <c r="W562" s="1">
        <v>44539.629108796296</v>
      </c>
      <c r="X562">
        <v>165</v>
      </c>
      <c r="Y562">
        <v>9</v>
      </c>
      <c r="Z562">
        <v>0</v>
      </c>
      <c r="AA562">
        <v>9</v>
      </c>
      <c r="AB562">
        <v>0</v>
      </c>
      <c r="AC562">
        <v>3</v>
      </c>
      <c r="AD562">
        <v>21</v>
      </c>
      <c r="AE562">
        <v>0</v>
      </c>
      <c r="AF562">
        <v>0</v>
      </c>
      <c r="AG562">
        <v>0</v>
      </c>
      <c r="AH562" t="s">
        <v>167</v>
      </c>
      <c r="AI562" s="1">
        <v>44539.646585648145</v>
      </c>
      <c r="AJ562">
        <v>135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21</v>
      </c>
      <c r="AQ562">
        <v>0</v>
      </c>
      <c r="AR562">
        <v>0</v>
      </c>
      <c r="AS562">
        <v>0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>
      <c r="A563" t="s">
        <v>1312</v>
      </c>
      <c r="B563" t="s">
        <v>80</v>
      </c>
      <c r="C563" t="s">
        <v>1282</v>
      </c>
      <c r="D563" t="s">
        <v>82</v>
      </c>
      <c r="E563" s="2" t="str">
        <f>HYPERLINK("capsilon://?command=openfolder&amp;siteaddress=FAM.docvelocity-na8.net&amp;folderid=FX90A6D90A-C653-1248-80DD-16611FD5C6E1","FX21126375")</f>
        <v>FX21126375</v>
      </c>
      <c r="F563" t="s">
        <v>19</v>
      </c>
      <c r="G563" t="s">
        <v>19</v>
      </c>
      <c r="H563" t="s">
        <v>83</v>
      </c>
      <c r="I563" t="s">
        <v>1283</v>
      </c>
      <c r="J563">
        <v>229</v>
      </c>
      <c r="K563" t="s">
        <v>85</v>
      </c>
      <c r="L563" t="s">
        <v>86</v>
      </c>
      <c r="M563" t="s">
        <v>87</v>
      </c>
      <c r="N563">
        <v>2</v>
      </c>
      <c r="O563" s="1">
        <v>44539.594224537039</v>
      </c>
      <c r="P563" s="1">
        <v>44539.618587962963</v>
      </c>
      <c r="Q563">
        <v>53</v>
      </c>
      <c r="R563">
        <v>2052</v>
      </c>
      <c r="S563" t="b">
        <v>0</v>
      </c>
      <c r="T563" t="s">
        <v>88</v>
      </c>
      <c r="U563" t="b">
        <v>1</v>
      </c>
      <c r="V563" t="s">
        <v>155</v>
      </c>
      <c r="W563" s="1">
        <v>44539.604305555556</v>
      </c>
      <c r="X563">
        <v>836</v>
      </c>
      <c r="Y563">
        <v>193</v>
      </c>
      <c r="Z563">
        <v>0</v>
      </c>
      <c r="AA563">
        <v>193</v>
      </c>
      <c r="AB563">
        <v>0</v>
      </c>
      <c r="AC563">
        <v>83</v>
      </c>
      <c r="AD563">
        <v>36</v>
      </c>
      <c r="AE563">
        <v>0</v>
      </c>
      <c r="AF563">
        <v>0</v>
      </c>
      <c r="AG563">
        <v>0</v>
      </c>
      <c r="AH563" t="s">
        <v>100</v>
      </c>
      <c r="AI563" s="1">
        <v>44539.618587962963</v>
      </c>
      <c r="AJ563">
        <v>1216</v>
      </c>
      <c r="AK563">
        <v>1</v>
      </c>
      <c r="AL563">
        <v>0</v>
      </c>
      <c r="AM563">
        <v>1</v>
      </c>
      <c r="AN563">
        <v>0</v>
      </c>
      <c r="AO563">
        <v>1</v>
      </c>
      <c r="AP563">
        <v>35</v>
      </c>
      <c r="AQ563">
        <v>0</v>
      </c>
      <c r="AR563">
        <v>0</v>
      </c>
      <c r="AS563">
        <v>0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>
      <c r="A564" t="s">
        <v>1313</v>
      </c>
      <c r="B564" t="s">
        <v>80</v>
      </c>
      <c r="C564" t="s">
        <v>1314</v>
      </c>
      <c r="D564" t="s">
        <v>82</v>
      </c>
      <c r="E564" s="2" t="str">
        <f>HYPERLINK("capsilon://?command=openfolder&amp;siteaddress=FAM.docvelocity-na8.net&amp;folderid=FXBB5019E3-07D2-02A6-2AAC-C6D3FAEF2DA0","FX211113157")</f>
        <v>FX211113157</v>
      </c>
      <c r="F564" t="s">
        <v>19</v>
      </c>
      <c r="G564" t="s">
        <v>19</v>
      </c>
      <c r="H564" t="s">
        <v>83</v>
      </c>
      <c r="I564" t="s">
        <v>1315</v>
      </c>
      <c r="J564">
        <v>82</v>
      </c>
      <c r="K564" t="s">
        <v>85</v>
      </c>
      <c r="L564" t="s">
        <v>86</v>
      </c>
      <c r="M564" t="s">
        <v>87</v>
      </c>
      <c r="N564">
        <v>1</v>
      </c>
      <c r="O564" s="1">
        <v>44531.623495370368</v>
      </c>
      <c r="P564" s="1">
        <v>44532.199699074074</v>
      </c>
      <c r="Q564">
        <v>49171</v>
      </c>
      <c r="R564">
        <v>613</v>
      </c>
      <c r="S564" t="b">
        <v>0</v>
      </c>
      <c r="T564" t="s">
        <v>88</v>
      </c>
      <c r="U564" t="b">
        <v>0</v>
      </c>
      <c r="V564" t="s">
        <v>144</v>
      </c>
      <c r="W564" s="1">
        <v>44532.199699074074</v>
      </c>
      <c r="X564">
        <v>440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82</v>
      </c>
      <c r="AE564">
        <v>77</v>
      </c>
      <c r="AF564">
        <v>0</v>
      </c>
      <c r="AG564">
        <v>4</v>
      </c>
      <c r="AH564" t="s">
        <v>88</v>
      </c>
      <c r="AI564" t="s">
        <v>88</v>
      </c>
      <c r="AJ564" t="s">
        <v>88</v>
      </c>
      <c r="AK564" t="s">
        <v>88</v>
      </c>
      <c r="AL564" t="s">
        <v>88</v>
      </c>
      <c r="AM564" t="s">
        <v>88</v>
      </c>
      <c r="AN564" t="s">
        <v>88</v>
      </c>
      <c r="AO564" t="s">
        <v>88</v>
      </c>
      <c r="AP564" t="s">
        <v>88</v>
      </c>
      <c r="AQ564" t="s">
        <v>88</v>
      </c>
      <c r="AR564" t="s">
        <v>88</v>
      </c>
      <c r="AS564" t="s">
        <v>88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>
      <c r="A565" t="s">
        <v>1316</v>
      </c>
      <c r="B565" t="s">
        <v>80</v>
      </c>
      <c r="C565" t="s">
        <v>1317</v>
      </c>
      <c r="D565" t="s">
        <v>82</v>
      </c>
      <c r="E565" s="2" t="str">
        <f>HYPERLINK("capsilon://?command=openfolder&amp;siteaddress=FAM.docvelocity-na8.net&amp;folderid=FX86DACC84-07D8-5191-0E1C-B092C7FB720E","FX21125155")</f>
        <v>FX21125155</v>
      </c>
      <c r="F565" t="s">
        <v>19</v>
      </c>
      <c r="G565" t="s">
        <v>19</v>
      </c>
      <c r="H565" t="s">
        <v>83</v>
      </c>
      <c r="I565" t="s">
        <v>1318</v>
      </c>
      <c r="J565">
        <v>170</v>
      </c>
      <c r="K565" t="s">
        <v>85</v>
      </c>
      <c r="L565" t="s">
        <v>86</v>
      </c>
      <c r="M565" t="s">
        <v>87</v>
      </c>
      <c r="N565">
        <v>1</v>
      </c>
      <c r="O565" s="1">
        <v>44539.603750000002</v>
      </c>
      <c r="P565" s="1">
        <v>44539.635439814818</v>
      </c>
      <c r="Q565">
        <v>2264</v>
      </c>
      <c r="R565">
        <v>474</v>
      </c>
      <c r="S565" t="b">
        <v>0</v>
      </c>
      <c r="T565" t="s">
        <v>88</v>
      </c>
      <c r="U565" t="b">
        <v>0</v>
      </c>
      <c r="V565" t="s">
        <v>155</v>
      </c>
      <c r="W565" s="1">
        <v>44539.635439814818</v>
      </c>
      <c r="X565">
        <v>442</v>
      </c>
      <c r="Y565">
        <v>0</v>
      </c>
      <c r="Z565">
        <v>0</v>
      </c>
      <c r="AA565">
        <v>0</v>
      </c>
      <c r="AB565">
        <v>2</v>
      </c>
      <c r="AC565">
        <v>3</v>
      </c>
      <c r="AD565">
        <v>170</v>
      </c>
      <c r="AE565">
        <v>159</v>
      </c>
      <c r="AF565">
        <v>0</v>
      </c>
      <c r="AG565">
        <v>6</v>
      </c>
      <c r="AH565" t="s">
        <v>88</v>
      </c>
      <c r="AI565" t="s">
        <v>88</v>
      </c>
      <c r="AJ565" t="s">
        <v>88</v>
      </c>
      <c r="AK565" t="s">
        <v>88</v>
      </c>
      <c r="AL565" t="s">
        <v>88</v>
      </c>
      <c r="AM565" t="s">
        <v>88</v>
      </c>
      <c r="AN565" t="s">
        <v>88</v>
      </c>
      <c r="AO565" t="s">
        <v>88</v>
      </c>
      <c r="AP565" t="s">
        <v>88</v>
      </c>
      <c r="AQ565" t="s">
        <v>88</v>
      </c>
      <c r="AR565" t="s">
        <v>88</v>
      </c>
      <c r="AS565" t="s">
        <v>88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>
      <c r="A566" t="s">
        <v>1319</v>
      </c>
      <c r="B566" t="s">
        <v>80</v>
      </c>
      <c r="C566" t="s">
        <v>1039</v>
      </c>
      <c r="D566" t="s">
        <v>82</v>
      </c>
      <c r="E566" s="2" t="str">
        <f>HYPERLINK("capsilon://?command=openfolder&amp;siteaddress=FAM.docvelocity-na8.net&amp;folderid=FX7DECB663-B4CE-BC8D-C254-44A147D91938","FX21125347")</f>
        <v>FX21125347</v>
      </c>
      <c r="F566" t="s">
        <v>19</v>
      </c>
      <c r="G566" t="s">
        <v>19</v>
      </c>
      <c r="H566" t="s">
        <v>83</v>
      </c>
      <c r="I566" t="s">
        <v>1320</v>
      </c>
      <c r="J566">
        <v>147</v>
      </c>
      <c r="K566" t="s">
        <v>85</v>
      </c>
      <c r="L566" t="s">
        <v>86</v>
      </c>
      <c r="M566" t="s">
        <v>87</v>
      </c>
      <c r="N566">
        <v>1</v>
      </c>
      <c r="O566" s="1">
        <v>44539.606458333335</v>
      </c>
      <c r="P566" s="1">
        <v>44539.637002314812</v>
      </c>
      <c r="Q566">
        <v>2268</v>
      </c>
      <c r="R566">
        <v>371</v>
      </c>
      <c r="S566" t="b">
        <v>0</v>
      </c>
      <c r="T566" t="s">
        <v>88</v>
      </c>
      <c r="U566" t="b">
        <v>0</v>
      </c>
      <c r="V566" t="s">
        <v>155</v>
      </c>
      <c r="W566" s="1">
        <v>44539.637002314812</v>
      </c>
      <c r="X566">
        <v>134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147</v>
      </c>
      <c r="AE566">
        <v>0</v>
      </c>
      <c r="AF566">
        <v>0</v>
      </c>
      <c r="AG566">
        <v>2</v>
      </c>
      <c r="AH566" t="s">
        <v>88</v>
      </c>
      <c r="AI566" t="s">
        <v>88</v>
      </c>
      <c r="AJ566" t="s">
        <v>88</v>
      </c>
      <c r="AK566" t="s">
        <v>88</v>
      </c>
      <c r="AL566" t="s">
        <v>88</v>
      </c>
      <c r="AM566" t="s">
        <v>88</v>
      </c>
      <c r="AN566" t="s">
        <v>88</v>
      </c>
      <c r="AO566" t="s">
        <v>88</v>
      </c>
      <c r="AP566" t="s">
        <v>88</v>
      </c>
      <c r="AQ566" t="s">
        <v>88</v>
      </c>
      <c r="AR566" t="s">
        <v>88</v>
      </c>
      <c r="AS566" t="s">
        <v>88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>
      <c r="A567" t="s">
        <v>1321</v>
      </c>
      <c r="B567" t="s">
        <v>80</v>
      </c>
      <c r="C567" t="s">
        <v>1039</v>
      </c>
      <c r="D567" t="s">
        <v>82</v>
      </c>
      <c r="E567" s="2" t="str">
        <f>HYPERLINK("capsilon://?command=openfolder&amp;siteaddress=FAM.docvelocity-na8.net&amp;folderid=FX7DECB663-B4CE-BC8D-C254-44A147D91938","FX21125347")</f>
        <v>FX21125347</v>
      </c>
      <c r="F567" t="s">
        <v>19</v>
      </c>
      <c r="G567" t="s">
        <v>19</v>
      </c>
      <c r="H567" t="s">
        <v>83</v>
      </c>
      <c r="I567" t="s">
        <v>1322</v>
      </c>
      <c r="J567">
        <v>28</v>
      </c>
      <c r="K567" t="s">
        <v>85</v>
      </c>
      <c r="L567" t="s">
        <v>86</v>
      </c>
      <c r="M567" t="s">
        <v>87</v>
      </c>
      <c r="N567">
        <v>1</v>
      </c>
      <c r="O567" s="1">
        <v>44539.606805555559</v>
      </c>
      <c r="P567" s="1">
        <v>44539.639780092592</v>
      </c>
      <c r="Q567">
        <v>2396</v>
      </c>
      <c r="R567">
        <v>453</v>
      </c>
      <c r="S567" t="b">
        <v>0</v>
      </c>
      <c r="T567" t="s">
        <v>88</v>
      </c>
      <c r="U567" t="b">
        <v>0</v>
      </c>
      <c r="V567" t="s">
        <v>155</v>
      </c>
      <c r="W567" s="1">
        <v>44539.639780092592</v>
      </c>
      <c r="X567">
        <v>239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28</v>
      </c>
      <c r="AE567">
        <v>21</v>
      </c>
      <c r="AF567">
        <v>0</v>
      </c>
      <c r="AG567">
        <v>2</v>
      </c>
      <c r="AH567" t="s">
        <v>88</v>
      </c>
      <c r="AI567" t="s">
        <v>88</v>
      </c>
      <c r="AJ567" t="s">
        <v>88</v>
      </c>
      <c r="AK567" t="s">
        <v>88</v>
      </c>
      <c r="AL567" t="s">
        <v>88</v>
      </c>
      <c r="AM567" t="s">
        <v>88</v>
      </c>
      <c r="AN567" t="s">
        <v>88</v>
      </c>
      <c r="AO567" t="s">
        <v>88</v>
      </c>
      <c r="AP567" t="s">
        <v>88</v>
      </c>
      <c r="AQ567" t="s">
        <v>88</v>
      </c>
      <c r="AR567" t="s">
        <v>88</v>
      </c>
      <c r="AS567" t="s">
        <v>88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>
      <c r="A568" t="s">
        <v>1323</v>
      </c>
      <c r="B568" t="s">
        <v>80</v>
      </c>
      <c r="C568" t="s">
        <v>1314</v>
      </c>
      <c r="D568" t="s">
        <v>82</v>
      </c>
      <c r="E568" s="2" t="str">
        <f>HYPERLINK("capsilon://?command=openfolder&amp;siteaddress=FAM.docvelocity-na8.net&amp;folderid=FXBB5019E3-07D2-02A6-2AAC-C6D3FAEF2DA0","FX211113157")</f>
        <v>FX211113157</v>
      </c>
      <c r="F568" t="s">
        <v>19</v>
      </c>
      <c r="G568" t="s">
        <v>19</v>
      </c>
      <c r="H568" t="s">
        <v>83</v>
      </c>
      <c r="I568" t="s">
        <v>1324</v>
      </c>
      <c r="J568">
        <v>28</v>
      </c>
      <c r="K568" t="s">
        <v>85</v>
      </c>
      <c r="L568" t="s">
        <v>86</v>
      </c>
      <c r="M568" t="s">
        <v>87</v>
      </c>
      <c r="N568">
        <v>2</v>
      </c>
      <c r="O568" s="1">
        <v>44531.62394675926</v>
      </c>
      <c r="P568" s="1">
        <v>44531.707326388889</v>
      </c>
      <c r="Q568">
        <v>6724</v>
      </c>
      <c r="R568">
        <v>480</v>
      </c>
      <c r="S568" t="b">
        <v>0</v>
      </c>
      <c r="T568" t="s">
        <v>88</v>
      </c>
      <c r="U568" t="b">
        <v>0</v>
      </c>
      <c r="V568" t="s">
        <v>265</v>
      </c>
      <c r="W568" s="1">
        <v>44531.68</v>
      </c>
      <c r="X568">
        <v>198</v>
      </c>
      <c r="Y568">
        <v>21</v>
      </c>
      <c r="Z568">
        <v>0</v>
      </c>
      <c r="AA568">
        <v>21</v>
      </c>
      <c r="AB568">
        <v>0</v>
      </c>
      <c r="AC568">
        <v>11</v>
      </c>
      <c r="AD568">
        <v>7</v>
      </c>
      <c r="AE568">
        <v>0</v>
      </c>
      <c r="AF568">
        <v>0</v>
      </c>
      <c r="AG568">
        <v>0</v>
      </c>
      <c r="AH568" t="s">
        <v>167</v>
      </c>
      <c r="AI568" s="1">
        <v>44531.707326388889</v>
      </c>
      <c r="AJ568">
        <v>212</v>
      </c>
      <c r="AK568">
        <v>3</v>
      </c>
      <c r="AL568">
        <v>0</v>
      </c>
      <c r="AM568">
        <v>3</v>
      </c>
      <c r="AN568">
        <v>0</v>
      </c>
      <c r="AO568">
        <v>3</v>
      </c>
      <c r="AP568">
        <v>4</v>
      </c>
      <c r="AQ568">
        <v>0</v>
      </c>
      <c r="AR568">
        <v>0</v>
      </c>
      <c r="AS568">
        <v>0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>
      <c r="A569" t="s">
        <v>1325</v>
      </c>
      <c r="B569" t="s">
        <v>80</v>
      </c>
      <c r="C569" t="s">
        <v>1039</v>
      </c>
      <c r="D569" t="s">
        <v>82</v>
      </c>
      <c r="E569" s="2" t="str">
        <f>HYPERLINK("capsilon://?command=openfolder&amp;siteaddress=FAM.docvelocity-na8.net&amp;folderid=FX7DECB663-B4CE-BC8D-C254-44A147D91938","FX21125347")</f>
        <v>FX21125347</v>
      </c>
      <c r="F569" t="s">
        <v>19</v>
      </c>
      <c r="G569" t="s">
        <v>19</v>
      </c>
      <c r="H569" t="s">
        <v>83</v>
      </c>
      <c r="I569" t="s">
        <v>1326</v>
      </c>
      <c r="J569">
        <v>147</v>
      </c>
      <c r="K569" t="s">
        <v>85</v>
      </c>
      <c r="L569" t="s">
        <v>86</v>
      </c>
      <c r="M569" t="s">
        <v>87</v>
      </c>
      <c r="N569">
        <v>1</v>
      </c>
      <c r="O569" s="1">
        <v>44539.610173611109</v>
      </c>
      <c r="P569" s="1">
        <v>44539.642256944448</v>
      </c>
      <c r="Q569">
        <v>2308</v>
      </c>
      <c r="R569">
        <v>464</v>
      </c>
      <c r="S569" t="b">
        <v>0</v>
      </c>
      <c r="T569" t="s">
        <v>88</v>
      </c>
      <c r="U569" t="b">
        <v>0</v>
      </c>
      <c r="V569" t="s">
        <v>155</v>
      </c>
      <c r="W569" s="1">
        <v>44539.642256944448</v>
      </c>
      <c r="X569">
        <v>95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147</v>
      </c>
      <c r="AE569">
        <v>142</v>
      </c>
      <c r="AF569">
        <v>0</v>
      </c>
      <c r="AG569">
        <v>2</v>
      </c>
      <c r="AH569" t="s">
        <v>88</v>
      </c>
      <c r="AI569" t="s">
        <v>88</v>
      </c>
      <c r="AJ569" t="s">
        <v>88</v>
      </c>
      <c r="AK569" t="s">
        <v>88</v>
      </c>
      <c r="AL569" t="s">
        <v>88</v>
      </c>
      <c r="AM569" t="s">
        <v>88</v>
      </c>
      <c r="AN569" t="s">
        <v>88</v>
      </c>
      <c r="AO569" t="s">
        <v>88</v>
      </c>
      <c r="AP569" t="s">
        <v>88</v>
      </c>
      <c r="AQ569" t="s">
        <v>88</v>
      </c>
      <c r="AR569" t="s">
        <v>88</v>
      </c>
      <c r="AS569" t="s">
        <v>88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>
      <c r="A570" t="s">
        <v>1327</v>
      </c>
      <c r="B570" t="s">
        <v>80</v>
      </c>
      <c r="C570" t="s">
        <v>1039</v>
      </c>
      <c r="D570" t="s">
        <v>82</v>
      </c>
      <c r="E570" s="2" t="str">
        <f>HYPERLINK("capsilon://?command=openfolder&amp;siteaddress=FAM.docvelocity-na8.net&amp;folderid=FX7DECB663-B4CE-BC8D-C254-44A147D91938","FX21125347")</f>
        <v>FX21125347</v>
      </c>
      <c r="F570" t="s">
        <v>19</v>
      </c>
      <c r="G570" t="s">
        <v>19</v>
      </c>
      <c r="H570" t="s">
        <v>83</v>
      </c>
      <c r="I570" t="s">
        <v>1328</v>
      </c>
      <c r="J570">
        <v>28</v>
      </c>
      <c r="K570" t="s">
        <v>85</v>
      </c>
      <c r="L570" t="s">
        <v>86</v>
      </c>
      <c r="M570" t="s">
        <v>87</v>
      </c>
      <c r="N570">
        <v>1</v>
      </c>
      <c r="O570" s="1">
        <v>44539.610497685186</v>
      </c>
      <c r="P570" s="1">
        <v>44539.641041666669</v>
      </c>
      <c r="Q570">
        <v>2545</v>
      </c>
      <c r="R570">
        <v>94</v>
      </c>
      <c r="S570" t="b">
        <v>0</v>
      </c>
      <c r="T570" t="s">
        <v>88</v>
      </c>
      <c r="U570" t="b">
        <v>0</v>
      </c>
      <c r="V570" t="s">
        <v>155</v>
      </c>
      <c r="W570" s="1">
        <v>44539.641041666669</v>
      </c>
      <c r="X570">
        <v>87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28</v>
      </c>
      <c r="AE570">
        <v>21</v>
      </c>
      <c r="AF570">
        <v>0</v>
      </c>
      <c r="AG570">
        <v>2</v>
      </c>
      <c r="AH570" t="s">
        <v>88</v>
      </c>
      <c r="AI570" t="s">
        <v>88</v>
      </c>
      <c r="AJ570" t="s">
        <v>88</v>
      </c>
      <c r="AK570" t="s">
        <v>88</v>
      </c>
      <c r="AL570" t="s">
        <v>88</v>
      </c>
      <c r="AM570" t="s">
        <v>88</v>
      </c>
      <c r="AN570" t="s">
        <v>88</v>
      </c>
      <c r="AO570" t="s">
        <v>88</v>
      </c>
      <c r="AP570" t="s">
        <v>88</v>
      </c>
      <c r="AQ570" t="s">
        <v>88</v>
      </c>
      <c r="AR570" t="s">
        <v>88</v>
      </c>
      <c r="AS570" t="s">
        <v>88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>
      <c r="A571" t="s">
        <v>1329</v>
      </c>
      <c r="B571" t="s">
        <v>80</v>
      </c>
      <c r="C571" t="s">
        <v>1330</v>
      </c>
      <c r="D571" t="s">
        <v>82</v>
      </c>
      <c r="E571" s="2" t="str">
        <f>HYPERLINK("capsilon://?command=openfolder&amp;siteaddress=FAM.docvelocity-na8.net&amp;folderid=FX76E7A32B-7DAA-A508-16CB-27707C0361CC","FX21124803")</f>
        <v>FX21124803</v>
      </c>
      <c r="F571" t="s">
        <v>19</v>
      </c>
      <c r="G571" t="s">
        <v>19</v>
      </c>
      <c r="H571" t="s">
        <v>83</v>
      </c>
      <c r="I571" t="s">
        <v>1331</v>
      </c>
      <c r="J571">
        <v>256</v>
      </c>
      <c r="K571" t="s">
        <v>85</v>
      </c>
      <c r="L571" t="s">
        <v>86</v>
      </c>
      <c r="M571" t="s">
        <v>87</v>
      </c>
      <c r="N571">
        <v>1</v>
      </c>
      <c r="O571" s="1">
        <v>44539.61277777778</v>
      </c>
      <c r="P571" s="1">
        <v>44539.645243055558</v>
      </c>
      <c r="Q571">
        <v>2547</v>
      </c>
      <c r="R571">
        <v>258</v>
      </c>
      <c r="S571" t="b">
        <v>0</v>
      </c>
      <c r="T571" t="s">
        <v>88</v>
      </c>
      <c r="U571" t="b">
        <v>0</v>
      </c>
      <c r="V571" t="s">
        <v>155</v>
      </c>
      <c r="W571" s="1">
        <v>44539.645243055558</v>
      </c>
      <c r="X571">
        <v>250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256</v>
      </c>
      <c r="AE571">
        <v>222</v>
      </c>
      <c r="AF571">
        <v>0</v>
      </c>
      <c r="AG571">
        <v>8</v>
      </c>
      <c r="AH571" t="s">
        <v>88</v>
      </c>
      <c r="AI571" t="s">
        <v>88</v>
      </c>
      <c r="AJ571" t="s">
        <v>88</v>
      </c>
      <c r="AK571" t="s">
        <v>88</v>
      </c>
      <c r="AL571" t="s">
        <v>88</v>
      </c>
      <c r="AM571" t="s">
        <v>88</v>
      </c>
      <c r="AN571" t="s">
        <v>88</v>
      </c>
      <c r="AO571" t="s">
        <v>88</v>
      </c>
      <c r="AP571" t="s">
        <v>88</v>
      </c>
      <c r="AQ571" t="s">
        <v>88</v>
      </c>
      <c r="AR571" t="s">
        <v>88</v>
      </c>
      <c r="AS571" t="s">
        <v>88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>
      <c r="A572" t="s">
        <v>1332</v>
      </c>
      <c r="B572" t="s">
        <v>80</v>
      </c>
      <c r="C572" t="s">
        <v>1301</v>
      </c>
      <c r="D572" t="s">
        <v>82</v>
      </c>
      <c r="E572" s="2" t="str">
        <f>HYPERLINK("capsilon://?command=openfolder&amp;siteaddress=FAM.docvelocity-na8.net&amp;folderid=FX72D67D61-860B-9A32-5A6A-DA3AAF44AC91","FX21125424")</f>
        <v>FX21125424</v>
      </c>
      <c r="F572" t="s">
        <v>19</v>
      </c>
      <c r="G572" t="s">
        <v>19</v>
      </c>
      <c r="H572" t="s">
        <v>83</v>
      </c>
      <c r="I572" t="s">
        <v>1302</v>
      </c>
      <c r="J572">
        <v>284</v>
      </c>
      <c r="K572" t="s">
        <v>85</v>
      </c>
      <c r="L572" t="s">
        <v>86</v>
      </c>
      <c r="M572" t="s">
        <v>87</v>
      </c>
      <c r="N572">
        <v>2</v>
      </c>
      <c r="O572" s="1">
        <v>44539.614317129628</v>
      </c>
      <c r="P572" s="1">
        <v>44539.674432870372</v>
      </c>
      <c r="Q572">
        <v>1476</v>
      </c>
      <c r="R572">
        <v>3718</v>
      </c>
      <c r="S572" t="b">
        <v>0</v>
      </c>
      <c r="T572" t="s">
        <v>88</v>
      </c>
      <c r="U572" t="b">
        <v>1</v>
      </c>
      <c r="V572" t="s">
        <v>89</v>
      </c>
      <c r="W572" s="1">
        <v>44539.654432870368</v>
      </c>
      <c r="X572">
        <v>2922</v>
      </c>
      <c r="Y572">
        <v>260</v>
      </c>
      <c r="Z572">
        <v>0</v>
      </c>
      <c r="AA572">
        <v>260</v>
      </c>
      <c r="AB572">
        <v>0</v>
      </c>
      <c r="AC572">
        <v>124</v>
      </c>
      <c r="AD572">
        <v>24</v>
      </c>
      <c r="AE572">
        <v>0</v>
      </c>
      <c r="AF572">
        <v>0</v>
      </c>
      <c r="AG572">
        <v>0</v>
      </c>
      <c r="AH572" t="s">
        <v>163</v>
      </c>
      <c r="AI572" s="1">
        <v>44539.674432870372</v>
      </c>
      <c r="AJ572">
        <v>671</v>
      </c>
      <c r="AK572">
        <v>4</v>
      </c>
      <c r="AL572">
        <v>0</v>
      </c>
      <c r="AM572">
        <v>4</v>
      </c>
      <c r="AN572">
        <v>0</v>
      </c>
      <c r="AO572">
        <v>10</v>
      </c>
      <c r="AP572">
        <v>20</v>
      </c>
      <c r="AQ572">
        <v>0</v>
      </c>
      <c r="AR572">
        <v>0</v>
      </c>
      <c r="AS572">
        <v>0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>
      <c r="A573" t="s">
        <v>1333</v>
      </c>
      <c r="B573" t="s">
        <v>80</v>
      </c>
      <c r="C573" t="s">
        <v>1286</v>
      </c>
      <c r="D573" t="s">
        <v>82</v>
      </c>
      <c r="E573" s="2" t="str">
        <f>HYPERLINK("capsilon://?command=openfolder&amp;siteaddress=FAM.docvelocity-na8.net&amp;folderid=FX3380E21F-E02E-57AD-6588-C51CF6F52253","FX21123580")</f>
        <v>FX21123580</v>
      </c>
      <c r="F573" t="s">
        <v>19</v>
      </c>
      <c r="G573" t="s">
        <v>19</v>
      </c>
      <c r="H573" t="s">
        <v>83</v>
      </c>
      <c r="I573" t="s">
        <v>1304</v>
      </c>
      <c r="J573">
        <v>56</v>
      </c>
      <c r="K573" t="s">
        <v>85</v>
      </c>
      <c r="L573" t="s">
        <v>86</v>
      </c>
      <c r="M573" t="s">
        <v>87</v>
      </c>
      <c r="N573">
        <v>2</v>
      </c>
      <c r="O573" s="1">
        <v>44539.616944444446</v>
      </c>
      <c r="P573" s="1">
        <v>44539.632233796299</v>
      </c>
      <c r="Q573">
        <v>526</v>
      </c>
      <c r="R573">
        <v>795</v>
      </c>
      <c r="S573" t="b">
        <v>0</v>
      </c>
      <c r="T573" t="s">
        <v>88</v>
      </c>
      <c r="U573" t="b">
        <v>1</v>
      </c>
      <c r="V573" t="s">
        <v>162</v>
      </c>
      <c r="W573" s="1">
        <v>44539.627187500002</v>
      </c>
      <c r="X573">
        <v>563</v>
      </c>
      <c r="Y573">
        <v>42</v>
      </c>
      <c r="Z573">
        <v>0</v>
      </c>
      <c r="AA573">
        <v>42</v>
      </c>
      <c r="AB573">
        <v>0</v>
      </c>
      <c r="AC573">
        <v>10</v>
      </c>
      <c r="AD573">
        <v>14</v>
      </c>
      <c r="AE573">
        <v>0</v>
      </c>
      <c r="AF573">
        <v>0</v>
      </c>
      <c r="AG573">
        <v>0</v>
      </c>
      <c r="AH573" t="s">
        <v>100</v>
      </c>
      <c r="AI573" s="1">
        <v>44539.632233796299</v>
      </c>
      <c r="AJ573">
        <v>232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14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>
      <c r="A574" t="s">
        <v>1334</v>
      </c>
      <c r="B574" t="s">
        <v>80</v>
      </c>
      <c r="C574" t="s">
        <v>1335</v>
      </c>
      <c r="D574" t="s">
        <v>82</v>
      </c>
      <c r="E574" s="2" t="str">
        <f>HYPERLINK("capsilon://?command=openfolder&amp;siteaddress=FAM.docvelocity-na8.net&amp;folderid=FX9D412D65-CC61-1770-1238-10F8C6AB83C4","FX21124993")</f>
        <v>FX21124993</v>
      </c>
      <c r="F574" t="s">
        <v>19</v>
      </c>
      <c r="G574" t="s">
        <v>19</v>
      </c>
      <c r="H574" t="s">
        <v>83</v>
      </c>
      <c r="I574" t="s">
        <v>1336</v>
      </c>
      <c r="J574">
        <v>64</v>
      </c>
      <c r="K574" t="s">
        <v>85</v>
      </c>
      <c r="L574" t="s">
        <v>86</v>
      </c>
      <c r="M574" t="s">
        <v>87</v>
      </c>
      <c r="N574">
        <v>1</v>
      </c>
      <c r="O574" s="1">
        <v>44539.620324074072</v>
      </c>
      <c r="P574" s="1">
        <v>44539.650682870371</v>
      </c>
      <c r="Q574">
        <v>2292</v>
      </c>
      <c r="R574">
        <v>331</v>
      </c>
      <c r="S574" t="b">
        <v>0</v>
      </c>
      <c r="T574" t="s">
        <v>88</v>
      </c>
      <c r="U574" t="b">
        <v>0</v>
      </c>
      <c r="V574" t="s">
        <v>155</v>
      </c>
      <c r="W574" s="1">
        <v>44539.650682870371</v>
      </c>
      <c r="X574">
        <v>309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64</v>
      </c>
      <c r="AE574">
        <v>59</v>
      </c>
      <c r="AF574">
        <v>0</v>
      </c>
      <c r="AG574">
        <v>3</v>
      </c>
      <c r="AH574" t="s">
        <v>88</v>
      </c>
      <c r="AI574" t="s">
        <v>88</v>
      </c>
      <c r="AJ574" t="s">
        <v>88</v>
      </c>
      <c r="AK574" t="s">
        <v>88</v>
      </c>
      <c r="AL574" t="s">
        <v>88</v>
      </c>
      <c r="AM574" t="s">
        <v>88</v>
      </c>
      <c r="AN574" t="s">
        <v>88</v>
      </c>
      <c r="AO574" t="s">
        <v>88</v>
      </c>
      <c r="AP574" t="s">
        <v>88</v>
      </c>
      <c r="AQ574" t="s">
        <v>88</v>
      </c>
      <c r="AR574" t="s">
        <v>88</v>
      </c>
      <c r="AS574" t="s">
        <v>88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>
      <c r="A575" t="s">
        <v>1337</v>
      </c>
      <c r="B575" t="s">
        <v>80</v>
      </c>
      <c r="C575" t="s">
        <v>1335</v>
      </c>
      <c r="D575" t="s">
        <v>82</v>
      </c>
      <c r="E575" s="2" t="str">
        <f>HYPERLINK("capsilon://?command=openfolder&amp;siteaddress=FAM.docvelocity-na8.net&amp;folderid=FX9D412D65-CC61-1770-1238-10F8C6AB83C4","FX21124993")</f>
        <v>FX21124993</v>
      </c>
      <c r="F575" t="s">
        <v>19</v>
      </c>
      <c r="G575" t="s">
        <v>19</v>
      </c>
      <c r="H575" t="s">
        <v>83</v>
      </c>
      <c r="I575" t="s">
        <v>1338</v>
      </c>
      <c r="J575">
        <v>28</v>
      </c>
      <c r="K575" t="s">
        <v>85</v>
      </c>
      <c r="L575" t="s">
        <v>86</v>
      </c>
      <c r="M575" t="s">
        <v>87</v>
      </c>
      <c r="N575">
        <v>2</v>
      </c>
      <c r="O575" s="1">
        <v>44539.620972222219</v>
      </c>
      <c r="P575" s="1">
        <v>44539.646828703706</v>
      </c>
      <c r="Q575">
        <v>1995</v>
      </c>
      <c r="R575">
        <v>239</v>
      </c>
      <c r="S575" t="b">
        <v>0</v>
      </c>
      <c r="T575" t="s">
        <v>88</v>
      </c>
      <c r="U575" t="b">
        <v>0</v>
      </c>
      <c r="V575" t="s">
        <v>151</v>
      </c>
      <c r="W575" s="1">
        <v>44539.63721064815</v>
      </c>
      <c r="X575">
        <v>86</v>
      </c>
      <c r="Y575">
        <v>21</v>
      </c>
      <c r="Z575">
        <v>0</v>
      </c>
      <c r="AA575">
        <v>21</v>
      </c>
      <c r="AB575">
        <v>0</v>
      </c>
      <c r="AC575">
        <v>1</v>
      </c>
      <c r="AD575">
        <v>7</v>
      </c>
      <c r="AE575">
        <v>0</v>
      </c>
      <c r="AF575">
        <v>0</v>
      </c>
      <c r="AG575">
        <v>0</v>
      </c>
      <c r="AH575" t="s">
        <v>100</v>
      </c>
      <c r="AI575" s="1">
        <v>44539.646828703706</v>
      </c>
      <c r="AJ575">
        <v>153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7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>
      <c r="A576" t="s">
        <v>1339</v>
      </c>
      <c r="B576" t="s">
        <v>80</v>
      </c>
      <c r="C576" t="s">
        <v>1335</v>
      </c>
      <c r="D576" t="s">
        <v>82</v>
      </c>
      <c r="E576" s="2" t="str">
        <f>HYPERLINK("capsilon://?command=openfolder&amp;siteaddress=FAM.docvelocity-na8.net&amp;folderid=FX9D412D65-CC61-1770-1238-10F8C6AB83C4","FX21124993")</f>
        <v>FX21124993</v>
      </c>
      <c r="F576" t="s">
        <v>19</v>
      </c>
      <c r="G576" t="s">
        <v>19</v>
      </c>
      <c r="H576" t="s">
        <v>83</v>
      </c>
      <c r="I576" t="s">
        <v>1340</v>
      </c>
      <c r="J576">
        <v>28</v>
      </c>
      <c r="K576" t="s">
        <v>85</v>
      </c>
      <c r="L576" t="s">
        <v>86</v>
      </c>
      <c r="M576" t="s">
        <v>87</v>
      </c>
      <c r="N576">
        <v>2</v>
      </c>
      <c r="O576" s="1">
        <v>44539.621365740742</v>
      </c>
      <c r="P576" s="1">
        <v>44539.651064814818</v>
      </c>
      <c r="Q576">
        <v>2019</v>
      </c>
      <c r="R576">
        <v>547</v>
      </c>
      <c r="S576" t="b">
        <v>0</v>
      </c>
      <c r="T576" t="s">
        <v>88</v>
      </c>
      <c r="U576" t="b">
        <v>0</v>
      </c>
      <c r="V576" t="s">
        <v>151</v>
      </c>
      <c r="W576" s="1">
        <v>44539.639074074075</v>
      </c>
      <c r="X576">
        <v>161</v>
      </c>
      <c r="Y576">
        <v>21</v>
      </c>
      <c r="Z576">
        <v>0</v>
      </c>
      <c r="AA576">
        <v>21</v>
      </c>
      <c r="AB576">
        <v>0</v>
      </c>
      <c r="AC576">
        <v>5</v>
      </c>
      <c r="AD576">
        <v>7</v>
      </c>
      <c r="AE576">
        <v>0</v>
      </c>
      <c r="AF576">
        <v>0</v>
      </c>
      <c r="AG576">
        <v>0</v>
      </c>
      <c r="AH576" t="s">
        <v>167</v>
      </c>
      <c r="AI576" s="1">
        <v>44539.651064814818</v>
      </c>
      <c r="AJ576">
        <v>386</v>
      </c>
      <c r="AK576">
        <v>1</v>
      </c>
      <c r="AL576">
        <v>0</v>
      </c>
      <c r="AM576">
        <v>1</v>
      </c>
      <c r="AN576">
        <v>0</v>
      </c>
      <c r="AO576">
        <v>1</v>
      </c>
      <c r="AP576">
        <v>6</v>
      </c>
      <c r="AQ576">
        <v>0</v>
      </c>
      <c r="AR576">
        <v>0</v>
      </c>
      <c r="AS576">
        <v>0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>
      <c r="A577" t="s">
        <v>1341</v>
      </c>
      <c r="B577" t="s">
        <v>80</v>
      </c>
      <c r="C577" t="s">
        <v>1342</v>
      </c>
      <c r="D577" t="s">
        <v>82</v>
      </c>
      <c r="E577" s="2" t="str">
        <f>HYPERLINK("capsilon://?command=openfolder&amp;siteaddress=FAM.docvelocity-na8.net&amp;folderid=FXAD66F2FF-0F35-B6AC-456F-A944C6430194","FX21125940")</f>
        <v>FX21125940</v>
      </c>
      <c r="F577" t="s">
        <v>19</v>
      </c>
      <c r="G577" t="s">
        <v>19</v>
      </c>
      <c r="H577" t="s">
        <v>83</v>
      </c>
      <c r="I577" t="s">
        <v>1343</v>
      </c>
      <c r="J577">
        <v>104</v>
      </c>
      <c r="K577" t="s">
        <v>85</v>
      </c>
      <c r="L577" t="s">
        <v>86</v>
      </c>
      <c r="M577" t="s">
        <v>87</v>
      </c>
      <c r="N577">
        <v>1</v>
      </c>
      <c r="O577" s="1">
        <v>44539.625625000001</v>
      </c>
      <c r="P577" s="1">
        <v>44539.653194444443</v>
      </c>
      <c r="Q577">
        <v>2166</v>
      </c>
      <c r="R577">
        <v>216</v>
      </c>
      <c r="S577" t="b">
        <v>0</v>
      </c>
      <c r="T577" t="s">
        <v>88</v>
      </c>
      <c r="U577" t="b">
        <v>0</v>
      </c>
      <c r="V577" t="s">
        <v>155</v>
      </c>
      <c r="W577" s="1">
        <v>44539.653194444443</v>
      </c>
      <c r="X577">
        <v>216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104</v>
      </c>
      <c r="AE577">
        <v>91</v>
      </c>
      <c r="AF577">
        <v>0</v>
      </c>
      <c r="AG577">
        <v>5</v>
      </c>
      <c r="AH577" t="s">
        <v>88</v>
      </c>
      <c r="AI577" t="s">
        <v>88</v>
      </c>
      <c r="AJ577" t="s">
        <v>88</v>
      </c>
      <c r="AK577" t="s">
        <v>88</v>
      </c>
      <c r="AL577" t="s">
        <v>88</v>
      </c>
      <c r="AM577" t="s">
        <v>88</v>
      </c>
      <c r="AN577" t="s">
        <v>88</v>
      </c>
      <c r="AO577" t="s">
        <v>88</v>
      </c>
      <c r="AP577" t="s">
        <v>88</v>
      </c>
      <c r="AQ577" t="s">
        <v>88</v>
      </c>
      <c r="AR577" t="s">
        <v>88</v>
      </c>
      <c r="AS577" t="s">
        <v>88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>
      <c r="A578" t="s">
        <v>1344</v>
      </c>
      <c r="B578" t="s">
        <v>80</v>
      </c>
      <c r="C578" t="s">
        <v>1317</v>
      </c>
      <c r="D578" t="s">
        <v>82</v>
      </c>
      <c r="E578" s="2" t="str">
        <f>HYPERLINK("capsilon://?command=openfolder&amp;siteaddress=FAM.docvelocity-na8.net&amp;folderid=FX86DACC84-07D8-5191-0E1C-B092C7FB720E","FX21125155")</f>
        <v>FX21125155</v>
      </c>
      <c r="F578" t="s">
        <v>19</v>
      </c>
      <c r="G578" t="s">
        <v>19</v>
      </c>
      <c r="H578" t="s">
        <v>83</v>
      </c>
      <c r="I578" t="s">
        <v>1318</v>
      </c>
      <c r="J578">
        <v>340</v>
      </c>
      <c r="K578" t="s">
        <v>85</v>
      </c>
      <c r="L578" t="s">
        <v>86</v>
      </c>
      <c r="M578" t="s">
        <v>87</v>
      </c>
      <c r="N578">
        <v>2</v>
      </c>
      <c r="O578" s="1">
        <v>44539.63690972222</v>
      </c>
      <c r="P578" s="1">
        <v>44539.77820601852</v>
      </c>
      <c r="Q578">
        <v>4692</v>
      </c>
      <c r="R578">
        <v>7516</v>
      </c>
      <c r="S578" t="b">
        <v>0</v>
      </c>
      <c r="T578" t="s">
        <v>88</v>
      </c>
      <c r="U578" t="b">
        <v>1</v>
      </c>
      <c r="V578" t="s">
        <v>904</v>
      </c>
      <c r="W578" s="1">
        <v>44539.726423611108</v>
      </c>
      <c r="X578">
        <v>5075</v>
      </c>
      <c r="Y578">
        <v>398</v>
      </c>
      <c r="Z578">
        <v>0</v>
      </c>
      <c r="AA578">
        <v>398</v>
      </c>
      <c r="AB578">
        <v>0</v>
      </c>
      <c r="AC578">
        <v>184</v>
      </c>
      <c r="AD578">
        <v>-58</v>
      </c>
      <c r="AE578">
        <v>0</v>
      </c>
      <c r="AF578">
        <v>0</v>
      </c>
      <c r="AG578">
        <v>0</v>
      </c>
      <c r="AH578" t="s">
        <v>167</v>
      </c>
      <c r="AI578" s="1">
        <v>44539.77820601852</v>
      </c>
      <c r="AJ578">
        <v>2138</v>
      </c>
      <c r="AK578">
        <v>5</v>
      </c>
      <c r="AL578">
        <v>0</v>
      </c>
      <c r="AM578">
        <v>5</v>
      </c>
      <c r="AN578">
        <v>0</v>
      </c>
      <c r="AO578">
        <v>8</v>
      </c>
      <c r="AP578">
        <v>-63</v>
      </c>
      <c r="AQ578">
        <v>0</v>
      </c>
      <c r="AR578">
        <v>0</v>
      </c>
      <c r="AS578">
        <v>0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>
      <c r="A579" t="s">
        <v>1345</v>
      </c>
      <c r="B579" t="s">
        <v>80</v>
      </c>
      <c r="C579" t="s">
        <v>1346</v>
      </c>
      <c r="D579" t="s">
        <v>82</v>
      </c>
      <c r="E579" s="2" t="str">
        <f>HYPERLINK("capsilon://?command=openfolder&amp;siteaddress=FAM.docvelocity-na8.net&amp;folderid=FX4A02B8CA-9665-CEBA-F091-4B31ACAE0BC5","FX21124987")</f>
        <v>FX21124987</v>
      </c>
      <c r="F579" t="s">
        <v>19</v>
      </c>
      <c r="G579" t="s">
        <v>19</v>
      </c>
      <c r="H579" t="s">
        <v>83</v>
      </c>
      <c r="I579" t="s">
        <v>1347</v>
      </c>
      <c r="J579">
        <v>56</v>
      </c>
      <c r="K579" t="s">
        <v>85</v>
      </c>
      <c r="L579" t="s">
        <v>86</v>
      </c>
      <c r="M579" t="s">
        <v>87</v>
      </c>
      <c r="N579">
        <v>1</v>
      </c>
      <c r="O579" s="1">
        <v>44539.637256944443</v>
      </c>
      <c r="P579" s="1">
        <v>44539.654548611114</v>
      </c>
      <c r="Q579">
        <v>1378</v>
      </c>
      <c r="R579">
        <v>116</v>
      </c>
      <c r="S579" t="b">
        <v>0</v>
      </c>
      <c r="T579" t="s">
        <v>88</v>
      </c>
      <c r="U579" t="b">
        <v>0</v>
      </c>
      <c r="V579" t="s">
        <v>155</v>
      </c>
      <c r="W579" s="1">
        <v>44539.654548611114</v>
      </c>
      <c r="X579">
        <v>116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56</v>
      </c>
      <c r="AE579">
        <v>42</v>
      </c>
      <c r="AF579">
        <v>0</v>
      </c>
      <c r="AG579">
        <v>4</v>
      </c>
      <c r="AH579" t="s">
        <v>88</v>
      </c>
      <c r="AI579" t="s">
        <v>88</v>
      </c>
      <c r="AJ579" t="s">
        <v>88</v>
      </c>
      <c r="AK579" t="s">
        <v>88</v>
      </c>
      <c r="AL579" t="s">
        <v>88</v>
      </c>
      <c r="AM579" t="s">
        <v>88</v>
      </c>
      <c r="AN579" t="s">
        <v>88</v>
      </c>
      <c r="AO579" t="s">
        <v>88</v>
      </c>
      <c r="AP579" t="s">
        <v>88</v>
      </c>
      <c r="AQ579" t="s">
        <v>88</v>
      </c>
      <c r="AR579" t="s">
        <v>88</v>
      </c>
      <c r="AS579" t="s">
        <v>88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>
      <c r="A580" t="s">
        <v>1348</v>
      </c>
      <c r="B580" t="s">
        <v>80</v>
      </c>
      <c r="C580" t="s">
        <v>1039</v>
      </c>
      <c r="D580" t="s">
        <v>82</v>
      </c>
      <c r="E580" s="2" t="str">
        <f>HYPERLINK("capsilon://?command=openfolder&amp;siteaddress=FAM.docvelocity-na8.net&amp;folderid=FX7DECB663-B4CE-BC8D-C254-44A147D91938","FX21125347")</f>
        <v>FX21125347</v>
      </c>
      <c r="F580" t="s">
        <v>19</v>
      </c>
      <c r="G580" t="s">
        <v>19</v>
      </c>
      <c r="H580" t="s">
        <v>83</v>
      </c>
      <c r="I580" t="s">
        <v>1320</v>
      </c>
      <c r="J580">
        <v>182</v>
      </c>
      <c r="K580" t="s">
        <v>85</v>
      </c>
      <c r="L580" t="s">
        <v>86</v>
      </c>
      <c r="M580" t="s">
        <v>87</v>
      </c>
      <c r="N580">
        <v>2</v>
      </c>
      <c r="O580" s="1">
        <v>44539.638877314814</v>
      </c>
      <c r="P580" s="1">
        <v>44539.714988425927</v>
      </c>
      <c r="Q580">
        <v>355</v>
      </c>
      <c r="R580">
        <v>6221</v>
      </c>
      <c r="S580" t="b">
        <v>0</v>
      </c>
      <c r="T580" t="s">
        <v>88</v>
      </c>
      <c r="U580" t="b">
        <v>1</v>
      </c>
      <c r="V580" t="s">
        <v>222</v>
      </c>
      <c r="W580" s="1">
        <v>44539.682256944441</v>
      </c>
      <c r="X580">
        <v>3652</v>
      </c>
      <c r="Y580">
        <v>195</v>
      </c>
      <c r="Z580">
        <v>0</v>
      </c>
      <c r="AA580">
        <v>195</v>
      </c>
      <c r="AB580">
        <v>0</v>
      </c>
      <c r="AC580">
        <v>101</v>
      </c>
      <c r="AD580">
        <v>-13</v>
      </c>
      <c r="AE580">
        <v>0</v>
      </c>
      <c r="AF580">
        <v>0</v>
      </c>
      <c r="AG580">
        <v>0</v>
      </c>
      <c r="AH580" t="s">
        <v>167</v>
      </c>
      <c r="AI580" s="1">
        <v>44539.714988425927</v>
      </c>
      <c r="AJ580">
        <v>2569</v>
      </c>
      <c r="AK580">
        <v>9</v>
      </c>
      <c r="AL580">
        <v>0</v>
      </c>
      <c r="AM580">
        <v>9</v>
      </c>
      <c r="AN580">
        <v>0</v>
      </c>
      <c r="AO580">
        <v>9</v>
      </c>
      <c r="AP580">
        <v>-22</v>
      </c>
      <c r="AQ580">
        <v>0</v>
      </c>
      <c r="AR580">
        <v>0</v>
      </c>
      <c r="AS580">
        <v>0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>
      <c r="A581" t="s">
        <v>1349</v>
      </c>
      <c r="B581" t="s">
        <v>80</v>
      </c>
      <c r="C581" t="s">
        <v>1039</v>
      </c>
      <c r="D581" t="s">
        <v>82</v>
      </c>
      <c r="E581" s="2" t="str">
        <f>HYPERLINK("capsilon://?command=openfolder&amp;siteaddress=FAM.docvelocity-na8.net&amp;folderid=FX7DECB663-B4CE-BC8D-C254-44A147D91938","FX21125347")</f>
        <v>FX21125347</v>
      </c>
      <c r="F581" t="s">
        <v>19</v>
      </c>
      <c r="G581" t="s">
        <v>19</v>
      </c>
      <c r="H581" t="s">
        <v>83</v>
      </c>
      <c r="I581" t="s">
        <v>1322</v>
      </c>
      <c r="J581">
        <v>56</v>
      </c>
      <c r="K581" t="s">
        <v>85</v>
      </c>
      <c r="L581" t="s">
        <v>86</v>
      </c>
      <c r="M581" t="s">
        <v>87</v>
      </c>
      <c r="N581">
        <v>2</v>
      </c>
      <c r="O581" s="1">
        <v>44539.640370370369</v>
      </c>
      <c r="P581" s="1">
        <v>44539.685243055559</v>
      </c>
      <c r="Q581">
        <v>2904</v>
      </c>
      <c r="R581">
        <v>973</v>
      </c>
      <c r="S581" t="b">
        <v>0</v>
      </c>
      <c r="T581" t="s">
        <v>88</v>
      </c>
      <c r="U581" t="b">
        <v>1</v>
      </c>
      <c r="V581" t="s">
        <v>162</v>
      </c>
      <c r="W581" s="1">
        <v>44539.677534722221</v>
      </c>
      <c r="X581">
        <v>515</v>
      </c>
      <c r="Y581">
        <v>42</v>
      </c>
      <c r="Z581">
        <v>0</v>
      </c>
      <c r="AA581">
        <v>42</v>
      </c>
      <c r="AB581">
        <v>0</v>
      </c>
      <c r="AC581">
        <v>31</v>
      </c>
      <c r="AD581">
        <v>14</v>
      </c>
      <c r="AE581">
        <v>0</v>
      </c>
      <c r="AF581">
        <v>0</v>
      </c>
      <c r="AG581">
        <v>0</v>
      </c>
      <c r="AH581" t="s">
        <v>167</v>
      </c>
      <c r="AI581" s="1">
        <v>44539.685243055559</v>
      </c>
      <c r="AJ581">
        <v>450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13</v>
      </c>
      <c r="AQ581">
        <v>0</v>
      </c>
      <c r="AR581">
        <v>0</v>
      </c>
      <c r="AS581">
        <v>0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>
      <c r="A582" t="s">
        <v>1350</v>
      </c>
      <c r="B582" t="s">
        <v>80</v>
      </c>
      <c r="C582" t="s">
        <v>1039</v>
      </c>
      <c r="D582" t="s">
        <v>82</v>
      </c>
      <c r="E582" s="2" t="str">
        <f>HYPERLINK("capsilon://?command=openfolder&amp;siteaddress=FAM.docvelocity-na8.net&amp;folderid=FX7DECB663-B4CE-BC8D-C254-44A147D91938","FX21125347")</f>
        <v>FX21125347</v>
      </c>
      <c r="F582" t="s">
        <v>19</v>
      </c>
      <c r="G582" t="s">
        <v>19</v>
      </c>
      <c r="H582" t="s">
        <v>83</v>
      </c>
      <c r="I582" t="s">
        <v>1328</v>
      </c>
      <c r="J582">
        <v>56</v>
      </c>
      <c r="K582" t="s">
        <v>85</v>
      </c>
      <c r="L582" t="s">
        <v>86</v>
      </c>
      <c r="M582" t="s">
        <v>87</v>
      </c>
      <c r="N582">
        <v>2</v>
      </c>
      <c r="O582" s="1">
        <v>44539.641562500001</v>
      </c>
      <c r="P582" s="1">
        <v>44539.702418981484</v>
      </c>
      <c r="Q582">
        <v>4716</v>
      </c>
      <c r="R582">
        <v>542</v>
      </c>
      <c r="S582" t="b">
        <v>0</v>
      </c>
      <c r="T582" t="s">
        <v>88</v>
      </c>
      <c r="U582" t="b">
        <v>1</v>
      </c>
      <c r="V582" t="s">
        <v>162</v>
      </c>
      <c r="W582" s="1">
        <v>44539.681331018517</v>
      </c>
      <c r="X582">
        <v>327</v>
      </c>
      <c r="Y582">
        <v>42</v>
      </c>
      <c r="Z582">
        <v>0</v>
      </c>
      <c r="AA582">
        <v>42</v>
      </c>
      <c r="AB582">
        <v>0</v>
      </c>
      <c r="AC582">
        <v>29</v>
      </c>
      <c r="AD582">
        <v>14</v>
      </c>
      <c r="AE582">
        <v>0</v>
      </c>
      <c r="AF582">
        <v>0</v>
      </c>
      <c r="AG582">
        <v>0</v>
      </c>
      <c r="AH582" t="s">
        <v>163</v>
      </c>
      <c r="AI582" s="1">
        <v>44539.702418981484</v>
      </c>
      <c r="AJ582">
        <v>209</v>
      </c>
      <c r="AK582">
        <v>1</v>
      </c>
      <c r="AL582">
        <v>0</v>
      </c>
      <c r="AM582">
        <v>1</v>
      </c>
      <c r="AN582">
        <v>0</v>
      </c>
      <c r="AO582">
        <v>1</v>
      </c>
      <c r="AP582">
        <v>13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>
      <c r="A583" t="s">
        <v>1351</v>
      </c>
      <c r="B583" t="s">
        <v>80</v>
      </c>
      <c r="C583" t="s">
        <v>1039</v>
      </c>
      <c r="D583" t="s">
        <v>82</v>
      </c>
      <c r="E583" s="2" t="str">
        <f>HYPERLINK("capsilon://?command=openfolder&amp;siteaddress=FAM.docvelocity-na8.net&amp;folderid=FX7DECB663-B4CE-BC8D-C254-44A147D91938","FX21125347")</f>
        <v>FX21125347</v>
      </c>
      <c r="F583" t="s">
        <v>19</v>
      </c>
      <c r="G583" t="s">
        <v>19</v>
      </c>
      <c r="H583" t="s">
        <v>83</v>
      </c>
      <c r="I583" t="s">
        <v>1326</v>
      </c>
      <c r="J583">
        <v>182</v>
      </c>
      <c r="K583" t="s">
        <v>85</v>
      </c>
      <c r="L583" t="s">
        <v>86</v>
      </c>
      <c r="M583" t="s">
        <v>87</v>
      </c>
      <c r="N583">
        <v>2</v>
      </c>
      <c r="O583" s="1">
        <v>44539.644120370373</v>
      </c>
      <c r="P583" s="1">
        <v>44539.789189814815</v>
      </c>
      <c r="Q583">
        <v>8041</v>
      </c>
      <c r="R583">
        <v>4493</v>
      </c>
      <c r="S583" t="b">
        <v>0</v>
      </c>
      <c r="T583" t="s">
        <v>88</v>
      </c>
      <c r="U583" t="b">
        <v>1</v>
      </c>
      <c r="V583" t="s">
        <v>222</v>
      </c>
      <c r="W583" s="1">
        <v>44539.726458333331</v>
      </c>
      <c r="X583">
        <v>3360</v>
      </c>
      <c r="Y583">
        <v>195</v>
      </c>
      <c r="Z583">
        <v>0</v>
      </c>
      <c r="AA583">
        <v>195</v>
      </c>
      <c r="AB583">
        <v>0</v>
      </c>
      <c r="AC583">
        <v>104</v>
      </c>
      <c r="AD583">
        <v>-13</v>
      </c>
      <c r="AE583">
        <v>0</v>
      </c>
      <c r="AF583">
        <v>0</v>
      </c>
      <c r="AG583">
        <v>0</v>
      </c>
      <c r="AH583" t="s">
        <v>167</v>
      </c>
      <c r="AI583" s="1">
        <v>44539.789189814815</v>
      </c>
      <c r="AJ583">
        <v>948</v>
      </c>
      <c r="AK583">
        <v>5</v>
      </c>
      <c r="AL583">
        <v>0</v>
      </c>
      <c r="AM583">
        <v>5</v>
      </c>
      <c r="AN583">
        <v>0</v>
      </c>
      <c r="AO583">
        <v>5</v>
      </c>
      <c r="AP583">
        <v>-18</v>
      </c>
      <c r="AQ583">
        <v>0</v>
      </c>
      <c r="AR583">
        <v>0</v>
      </c>
      <c r="AS583">
        <v>0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>
      <c r="A584" t="s">
        <v>1352</v>
      </c>
      <c r="B584" t="s">
        <v>80</v>
      </c>
      <c r="C584" t="s">
        <v>1330</v>
      </c>
      <c r="D584" t="s">
        <v>82</v>
      </c>
      <c r="E584" s="2" t="str">
        <f>HYPERLINK("capsilon://?command=openfolder&amp;siteaddress=FAM.docvelocity-na8.net&amp;folderid=FX76E7A32B-7DAA-A508-16CB-27707C0361CC","FX21124803")</f>
        <v>FX21124803</v>
      </c>
      <c r="F584" t="s">
        <v>19</v>
      </c>
      <c r="G584" t="s">
        <v>19</v>
      </c>
      <c r="H584" t="s">
        <v>83</v>
      </c>
      <c r="I584" t="s">
        <v>1331</v>
      </c>
      <c r="J584">
        <v>408</v>
      </c>
      <c r="K584" t="s">
        <v>85</v>
      </c>
      <c r="L584" t="s">
        <v>86</v>
      </c>
      <c r="M584" t="s">
        <v>87</v>
      </c>
      <c r="N584">
        <v>2</v>
      </c>
      <c r="O584" s="1">
        <v>44539.646874999999</v>
      </c>
      <c r="P584" s="1">
        <v>44539.815358796295</v>
      </c>
      <c r="Q584">
        <v>10355</v>
      </c>
      <c r="R584">
        <v>4202</v>
      </c>
      <c r="S584" t="b">
        <v>0</v>
      </c>
      <c r="T584" t="s">
        <v>88</v>
      </c>
      <c r="U584" t="b">
        <v>1</v>
      </c>
      <c r="V584" t="s">
        <v>337</v>
      </c>
      <c r="W584" s="1">
        <v>44539.773425925923</v>
      </c>
      <c r="X584">
        <v>1831</v>
      </c>
      <c r="Y584">
        <v>304</v>
      </c>
      <c r="Z584">
        <v>0</v>
      </c>
      <c r="AA584">
        <v>304</v>
      </c>
      <c r="AB584">
        <v>21</v>
      </c>
      <c r="AC584">
        <v>139</v>
      </c>
      <c r="AD584">
        <v>104</v>
      </c>
      <c r="AE584">
        <v>0</v>
      </c>
      <c r="AF584">
        <v>0</v>
      </c>
      <c r="AG584">
        <v>0</v>
      </c>
      <c r="AH584" t="s">
        <v>100</v>
      </c>
      <c r="AI584" s="1">
        <v>44539.815358796295</v>
      </c>
      <c r="AJ584">
        <v>2278</v>
      </c>
      <c r="AK584">
        <v>2</v>
      </c>
      <c r="AL584">
        <v>0</v>
      </c>
      <c r="AM584">
        <v>2</v>
      </c>
      <c r="AN584">
        <v>21</v>
      </c>
      <c r="AO584">
        <v>2</v>
      </c>
      <c r="AP584">
        <v>102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>
      <c r="A585" t="s">
        <v>1353</v>
      </c>
      <c r="B585" t="s">
        <v>80</v>
      </c>
      <c r="C585" t="s">
        <v>1354</v>
      </c>
      <c r="D585" t="s">
        <v>82</v>
      </c>
      <c r="E585" s="2" t="str">
        <f>HYPERLINK("capsilon://?command=openfolder&amp;siteaddress=FAM.docvelocity-na8.net&amp;folderid=FX33091F49-73F0-F9A5-2DDD-CA6FABC656CA","FX21124888")</f>
        <v>FX21124888</v>
      </c>
      <c r="F585" t="s">
        <v>19</v>
      </c>
      <c r="G585" t="s">
        <v>19</v>
      </c>
      <c r="H585" t="s">
        <v>83</v>
      </c>
      <c r="I585" t="s">
        <v>1355</v>
      </c>
      <c r="J585">
        <v>43</v>
      </c>
      <c r="K585" t="s">
        <v>85</v>
      </c>
      <c r="L585" t="s">
        <v>86</v>
      </c>
      <c r="M585" t="s">
        <v>87</v>
      </c>
      <c r="N585">
        <v>1</v>
      </c>
      <c r="O585" s="1">
        <v>44539.649027777778</v>
      </c>
      <c r="P585" s="1">
        <v>44539.656006944446</v>
      </c>
      <c r="Q585">
        <v>478</v>
      </c>
      <c r="R585">
        <v>125</v>
      </c>
      <c r="S585" t="b">
        <v>0</v>
      </c>
      <c r="T585" t="s">
        <v>88</v>
      </c>
      <c r="U585" t="b">
        <v>0</v>
      </c>
      <c r="V585" t="s">
        <v>155</v>
      </c>
      <c r="W585" s="1">
        <v>44539.656006944446</v>
      </c>
      <c r="X585">
        <v>125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43</v>
      </c>
      <c r="AE585">
        <v>38</v>
      </c>
      <c r="AF585">
        <v>0</v>
      </c>
      <c r="AG585">
        <v>5</v>
      </c>
      <c r="AH585" t="s">
        <v>88</v>
      </c>
      <c r="AI585" t="s">
        <v>88</v>
      </c>
      <c r="AJ585" t="s">
        <v>88</v>
      </c>
      <c r="AK585" t="s">
        <v>88</v>
      </c>
      <c r="AL585" t="s">
        <v>88</v>
      </c>
      <c r="AM585" t="s">
        <v>88</v>
      </c>
      <c r="AN585" t="s">
        <v>88</v>
      </c>
      <c r="AO585" t="s">
        <v>88</v>
      </c>
      <c r="AP585" t="s">
        <v>88</v>
      </c>
      <c r="AQ585" t="s">
        <v>88</v>
      </c>
      <c r="AR585" t="s">
        <v>88</v>
      </c>
      <c r="AS585" t="s">
        <v>88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>
      <c r="A586" t="s">
        <v>1356</v>
      </c>
      <c r="B586" t="s">
        <v>80</v>
      </c>
      <c r="C586" t="s">
        <v>1354</v>
      </c>
      <c r="D586" t="s">
        <v>82</v>
      </c>
      <c r="E586" s="2" t="str">
        <f>HYPERLINK("capsilon://?command=openfolder&amp;siteaddress=FAM.docvelocity-na8.net&amp;folderid=FX33091F49-73F0-F9A5-2DDD-CA6FABC656CA","FX21124888")</f>
        <v>FX21124888</v>
      </c>
      <c r="F586" t="s">
        <v>19</v>
      </c>
      <c r="G586" t="s">
        <v>19</v>
      </c>
      <c r="H586" t="s">
        <v>83</v>
      </c>
      <c r="I586" t="s">
        <v>1357</v>
      </c>
      <c r="J586">
        <v>28</v>
      </c>
      <c r="K586" t="s">
        <v>85</v>
      </c>
      <c r="L586" t="s">
        <v>86</v>
      </c>
      <c r="M586" t="s">
        <v>87</v>
      </c>
      <c r="N586">
        <v>2</v>
      </c>
      <c r="O586" s="1">
        <v>44539.649710648147</v>
      </c>
      <c r="P586" s="1">
        <v>44540.167662037034</v>
      </c>
      <c r="Q586">
        <v>43706</v>
      </c>
      <c r="R586">
        <v>1045</v>
      </c>
      <c r="S586" t="b">
        <v>0</v>
      </c>
      <c r="T586" t="s">
        <v>88</v>
      </c>
      <c r="U586" t="b">
        <v>0</v>
      </c>
      <c r="V586" t="s">
        <v>337</v>
      </c>
      <c r="W586" s="1">
        <v>44539.831458333334</v>
      </c>
      <c r="X586">
        <v>509</v>
      </c>
      <c r="Y586">
        <v>21</v>
      </c>
      <c r="Z586">
        <v>0</v>
      </c>
      <c r="AA586">
        <v>21</v>
      </c>
      <c r="AB586">
        <v>0</v>
      </c>
      <c r="AC586">
        <v>19</v>
      </c>
      <c r="AD586">
        <v>7</v>
      </c>
      <c r="AE586">
        <v>0</v>
      </c>
      <c r="AF586">
        <v>0</v>
      </c>
      <c r="AG586">
        <v>0</v>
      </c>
      <c r="AH586" t="s">
        <v>100</v>
      </c>
      <c r="AI586" s="1">
        <v>44540.167662037034</v>
      </c>
      <c r="AJ586">
        <v>448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7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>
      <c r="A587" t="s">
        <v>1358</v>
      </c>
      <c r="B587" t="s">
        <v>80</v>
      </c>
      <c r="C587" t="s">
        <v>1354</v>
      </c>
      <c r="D587" t="s">
        <v>82</v>
      </c>
      <c r="E587" s="2" t="str">
        <f>HYPERLINK("capsilon://?command=openfolder&amp;siteaddress=FAM.docvelocity-na8.net&amp;folderid=FX33091F49-73F0-F9A5-2DDD-CA6FABC656CA","FX21124888")</f>
        <v>FX21124888</v>
      </c>
      <c r="F587" t="s">
        <v>19</v>
      </c>
      <c r="G587" t="s">
        <v>19</v>
      </c>
      <c r="H587" t="s">
        <v>83</v>
      </c>
      <c r="I587" t="s">
        <v>1359</v>
      </c>
      <c r="J587">
        <v>28</v>
      </c>
      <c r="K587" t="s">
        <v>85</v>
      </c>
      <c r="L587" t="s">
        <v>86</v>
      </c>
      <c r="M587" t="s">
        <v>87</v>
      </c>
      <c r="N587">
        <v>2</v>
      </c>
      <c r="O587" s="1">
        <v>44539.650104166663</v>
      </c>
      <c r="P587" s="1">
        <v>44540.169016203705</v>
      </c>
      <c r="Q587">
        <v>44656</v>
      </c>
      <c r="R587">
        <v>178</v>
      </c>
      <c r="S587" t="b">
        <v>0</v>
      </c>
      <c r="T587" t="s">
        <v>88</v>
      </c>
      <c r="U587" t="b">
        <v>0</v>
      </c>
      <c r="V587" t="s">
        <v>337</v>
      </c>
      <c r="W587" s="1">
        <v>44539.83222222222</v>
      </c>
      <c r="X587">
        <v>65</v>
      </c>
      <c r="Y587">
        <v>0</v>
      </c>
      <c r="Z587">
        <v>0</v>
      </c>
      <c r="AA587">
        <v>0</v>
      </c>
      <c r="AB587">
        <v>21</v>
      </c>
      <c r="AC587">
        <v>0</v>
      </c>
      <c r="AD587">
        <v>28</v>
      </c>
      <c r="AE587">
        <v>0</v>
      </c>
      <c r="AF587">
        <v>0</v>
      </c>
      <c r="AG587">
        <v>0</v>
      </c>
      <c r="AH587" t="s">
        <v>100</v>
      </c>
      <c r="AI587" s="1">
        <v>44540.169016203705</v>
      </c>
      <c r="AJ587">
        <v>86</v>
      </c>
      <c r="AK587">
        <v>0</v>
      </c>
      <c r="AL587">
        <v>0</v>
      </c>
      <c r="AM587">
        <v>0</v>
      </c>
      <c r="AN587">
        <v>21</v>
      </c>
      <c r="AO587">
        <v>0</v>
      </c>
      <c r="AP587">
        <v>28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>
      <c r="A588" t="s">
        <v>1360</v>
      </c>
      <c r="B588" t="s">
        <v>80</v>
      </c>
      <c r="C588" t="s">
        <v>1354</v>
      </c>
      <c r="D588" t="s">
        <v>82</v>
      </c>
      <c r="E588" s="2" t="str">
        <f>HYPERLINK("capsilon://?command=openfolder&amp;siteaddress=FAM.docvelocity-na8.net&amp;folderid=FX33091F49-73F0-F9A5-2DDD-CA6FABC656CA","FX21124888")</f>
        <v>FX21124888</v>
      </c>
      <c r="F588" t="s">
        <v>19</v>
      </c>
      <c r="G588" t="s">
        <v>19</v>
      </c>
      <c r="H588" t="s">
        <v>83</v>
      </c>
      <c r="I588" t="s">
        <v>1361</v>
      </c>
      <c r="J588">
        <v>32</v>
      </c>
      <c r="K588" t="s">
        <v>85</v>
      </c>
      <c r="L588" t="s">
        <v>86</v>
      </c>
      <c r="M588" t="s">
        <v>87</v>
      </c>
      <c r="N588">
        <v>2</v>
      </c>
      <c r="O588" s="1">
        <v>44539.651018518518</v>
      </c>
      <c r="P588" s="1">
        <v>44540.172881944447</v>
      </c>
      <c r="Q588">
        <v>43955</v>
      </c>
      <c r="R588">
        <v>1134</v>
      </c>
      <c r="S588" t="b">
        <v>0</v>
      </c>
      <c r="T588" t="s">
        <v>88</v>
      </c>
      <c r="U588" t="b">
        <v>0</v>
      </c>
      <c r="V588" t="s">
        <v>951</v>
      </c>
      <c r="W588" s="1">
        <v>44540.16542824074</v>
      </c>
      <c r="X588">
        <v>717</v>
      </c>
      <c r="Y588">
        <v>44</v>
      </c>
      <c r="Z588">
        <v>0</v>
      </c>
      <c r="AA588">
        <v>44</v>
      </c>
      <c r="AB588">
        <v>0</v>
      </c>
      <c r="AC588">
        <v>27</v>
      </c>
      <c r="AD588">
        <v>-12</v>
      </c>
      <c r="AE588">
        <v>0</v>
      </c>
      <c r="AF588">
        <v>0</v>
      </c>
      <c r="AG588">
        <v>0</v>
      </c>
      <c r="AH588" t="s">
        <v>94</v>
      </c>
      <c r="AI588" s="1">
        <v>44540.172881944447</v>
      </c>
      <c r="AJ588">
        <v>272</v>
      </c>
      <c r="AK588">
        <v>1</v>
      </c>
      <c r="AL588">
        <v>0</v>
      </c>
      <c r="AM588">
        <v>1</v>
      </c>
      <c r="AN588">
        <v>0</v>
      </c>
      <c r="AO588">
        <v>1</v>
      </c>
      <c r="AP588">
        <v>-13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>
      <c r="A589" t="s">
        <v>1362</v>
      </c>
      <c r="B589" t="s">
        <v>80</v>
      </c>
      <c r="C589" t="s">
        <v>1354</v>
      </c>
      <c r="D589" t="s">
        <v>82</v>
      </c>
      <c r="E589" s="2" t="str">
        <f>HYPERLINK("capsilon://?command=openfolder&amp;siteaddress=FAM.docvelocity-na8.net&amp;folderid=FX33091F49-73F0-F9A5-2DDD-CA6FABC656CA","FX21124888")</f>
        <v>FX21124888</v>
      </c>
      <c r="F589" t="s">
        <v>19</v>
      </c>
      <c r="G589" t="s">
        <v>19</v>
      </c>
      <c r="H589" t="s">
        <v>83</v>
      </c>
      <c r="I589" t="s">
        <v>1363</v>
      </c>
      <c r="J589">
        <v>28</v>
      </c>
      <c r="K589" t="s">
        <v>85</v>
      </c>
      <c r="L589" t="s">
        <v>86</v>
      </c>
      <c r="M589" t="s">
        <v>87</v>
      </c>
      <c r="N589">
        <v>2</v>
      </c>
      <c r="O589" s="1">
        <v>44539.651458333334</v>
      </c>
      <c r="P589" s="1">
        <v>44540.170567129629</v>
      </c>
      <c r="Q589">
        <v>44639</v>
      </c>
      <c r="R589">
        <v>212</v>
      </c>
      <c r="S589" t="b">
        <v>0</v>
      </c>
      <c r="T589" t="s">
        <v>88</v>
      </c>
      <c r="U589" t="b">
        <v>0</v>
      </c>
      <c r="V589" t="s">
        <v>113</v>
      </c>
      <c r="W589" s="1">
        <v>44540.159814814811</v>
      </c>
      <c r="X589">
        <v>47</v>
      </c>
      <c r="Y589">
        <v>0</v>
      </c>
      <c r="Z589">
        <v>0</v>
      </c>
      <c r="AA589">
        <v>0</v>
      </c>
      <c r="AB589">
        <v>21</v>
      </c>
      <c r="AC589">
        <v>0</v>
      </c>
      <c r="AD589">
        <v>28</v>
      </c>
      <c r="AE589">
        <v>0</v>
      </c>
      <c r="AF589">
        <v>0</v>
      </c>
      <c r="AG589">
        <v>0</v>
      </c>
      <c r="AH589" t="s">
        <v>100</v>
      </c>
      <c r="AI589" s="1">
        <v>44540.170567129629</v>
      </c>
      <c r="AJ589">
        <v>134</v>
      </c>
      <c r="AK589">
        <v>0</v>
      </c>
      <c r="AL589">
        <v>0</v>
      </c>
      <c r="AM589">
        <v>0</v>
      </c>
      <c r="AN589">
        <v>21</v>
      </c>
      <c r="AO589">
        <v>0</v>
      </c>
      <c r="AP589">
        <v>28</v>
      </c>
      <c r="AQ589">
        <v>0</v>
      </c>
      <c r="AR589">
        <v>0</v>
      </c>
      <c r="AS589">
        <v>0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>
      <c r="A590" t="s">
        <v>1364</v>
      </c>
      <c r="B590" t="s">
        <v>80</v>
      </c>
      <c r="C590" t="s">
        <v>1354</v>
      </c>
      <c r="D590" t="s">
        <v>82</v>
      </c>
      <c r="E590" s="2" t="str">
        <f>HYPERLINK("capsilon://?command=openfolder&amp;siteaddress=FAM.docvelocity-na8.net&amp;folderid=FX33091F49-73F0-F9A5-2DDD-CA6FABC656CA","FX21124888")</f>
        <v>FX21124888</v>
      </c>
      <c r="F590" t="s">
        <v>19</v>
      </c>
      <c r="G590" t="s">
        <v>19</v>
      </c>
      <c r="H590" t="s">
        <v>83</v>
      </c>
      <c r="I590" t="s">
        <v>1365</v>
      </c>
      <c r="J590">
        <v>28</v>
      </c>
      <c r="K590" t="s">
        <v>85</v>
      </c>
      <c r="L590" t="s">
        <v>86</v>
      </c>
      <c r="M590" t="s">
        <v>87</v>
      </c>
      <c r="N590">
        <v>2</v>
      </c>
      <c r="O590" s="1">
        <v>44539.651805555557</v>
      </c>
      <c r="P590" s="1">
        <v>44540.171666666669</v>
      </c>
      <c r="Q590">
        <v>44741</v>
      </c>
      <c r="R590">
        <v>175</v>
      </c>
      <c r="S590" t="b">
        <v>0</v>
      </c>
      <c r="T590" t="s">
        <v>88</v>
      </c>
      <c r="U590" t="b">
        <v>0</v>
      </c>
      <c r="V590" t="s">
        <v>113</v>
      </c>
      <c r="W590" s="1">
        <v>44540.160497685189</v>
      </c>
      <c r="X590">
        <v>58</v>
      </c>
      <c r="Y590">
        <v>0</v>
      </c>
      <c r="Z590">
        <v>0</v>
      </c>
      <c r="AA590">
        <v>0</v>
      </c>
      <c r="AB590">
        <v>21</v>
      </c>
      <c r="AC590">
        <v>0</v>
      </c>
      <c r="AD590">
        <v>28</v>
      </c>
      <c r="AE590">
        <v>0</v>
      </c>
      <c r="AF590">
        <v>0</v>
      </c>
      <c r="AG590">
        <v>0</v>
      </c>
      <c r="AH590" t="s">
        <v>100</v>
      </c>
      <c r="AI590" s="1">
        <v>44540.171666666669</v>
      </c>
      <c r="AJ590">
        <v>94</v>
      </c>
      <c r="AK590">
        <v>0</v>
      </c>
      <c r="AL590">
        <v>0</v>
      </c>
      <c r="AM590">
        <v>0</v>
      </c>
      <c r="AN590">
        <v>21</v>
      </c>
      <c r="AO590">
        <v>0</v>
      </c>
      <c r="AP590">
        <v>28</v>
      </c>
      <c r="AQ590">
        <v>0</v>
      </c>
      <c r="AR590">
        <v>0</v>
      </c>
      <c r="AS590">
        <v>0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>
      <c r="A591" t="s">
        <v>1366</v>
      </c>
      <c r="B591" t="s">
        <v>80</v>
      </c>
      <c r="C591" t="s">
        <v>1335</v>
      </c>
      <c r="D591" t="s">
        <v>82</v>
      </c>
      <c r="E591" s="2" t="str">
        <f>HYPERLINK("capsilon://?command=openfolder&amp;siteaddress=FAM.docvelocity-na8.net&amp;folderid=FX9D412D65-CC61-1770-1238-10F8C6AB83C4","FX21124993")</f>
        <v>FX21124993</v>
      </c>
      <c r="F591" t="s">
        <v>19</v>
      </c>
      <c r="G591" t="s">
        <v>19</v>
      </c>
      <c r="H591" t="s">
        <v>83</v>
      </c>
      <c r="I591" t="s">
        <v>1336</v>
      </c>
      <c r="J591">
        <v>182</v>
      </c>
      <c r="K591" t="s">
        <v>85</v>
      </c>
      <c r="L591" t="s">
        <v>86</v>
      </c>
      <c r="M591" t="s">
        <v>87</v>
      </c>
      <c r="N591">
        <v>2</v>
      </c>
      <c r="O591" s="1">
        <v>44539.655717592592</v>
      </c>
      <c r="P591" s="1">
        <v>44539.807291666664</v>
      </c>
      <c r="Q591">
        <v>8499</v>
      </c>
      <c r="R591">
        <v>4597</v>
      </c>
      <c r="S591" t="b">
        <v>0</v>
      </c>
      <c r="T591" t="s">
        <v>88</v>
      </c>
      <c r="U591" t="b">
        <v>1</v>
      </c>
      <c r="V591" t="s">
        <v>222</v>
      </c>
      <c r="W591" s="1">
        <v>44539.761493055557</v>
      </c>
      <c r="X591">
        <v>3026</v>
      </c>
      <c r="Y591">
        <v>167</v>
      </c>
      <c r="Z591">
        <v>0</v>
      </c>
      <c r="AA591">
        <v>167</v>
      </c>
      <c r="AB591">
        <v>0</v>
      </c>
      <c r="AC591">
        <v>65</v>
      </c>
      <c r="AD591">
        <v>15</v>
      </c>
      <c r="AE591">
        <v>0</v>
      </c>
      <c r="AF591">
        <v>0</v>
      </c>
      <c r="AG591">
        <v>0</v>
      </c>
      <c r="AH591" t="s">
        <v>167</v>
      </c>
      <c r="AI591" s="1">
        <v>44539.807291666664</v>
      </c>
      <c r="AJ591">
        <v>1563</v>
      </c>
      <c r="AK591">
        <v>5</v>
      </c>
      <c r="AL591">
        <v>0</v>
      </c>
      <c r="AM591">
        <v>5</v>
      </c>
      <c r="AN591">
        <v>0</v>
      </c>
      <c r="AO591">
        <v>6</v>
      </c>
      <c r="AP591">
        <v>10</v>
      </c>
      <c r="AQ591">
        <v>0</v>
      </c>
      <c r="AR591">
        <v>0</v>
      </c>
      <c r="AS591">
        <v>0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>
      <c r="A592" t="s">
        <v>1367</v>
      </c>
      <c r="B592" t="s">
        <v>80</v>
      </c>
      <c r="C592" t="s">
        <v>1342</v>
      </c>
      <c r="D592" t="s">
        <v>82</v>
      </c>
      <c r="E592" s="2" t="str">
        <f>HYPERLINK("capsilon://?command=openfolder&amp;siteaddress=FAM.docvelocity-na8.net&amp;folderid=FXAD66F2FF-0F35-B6AC-456F-A944C6430194","FX21125940")</f>
        <v>FX21125940</v>
      </c>
      <c r="F592" t="s">
        <v>19</v>
      </c>
      <c r="G592" t="s">
        <v>19</v>
      </c>
      <c r="H592" t="s">
        <v>83</v>
      </c>
      <c r="I592" t="s">
        <v>1343</v>
      </c>
      <c r="J592">
        <v>170</v>
      </c>
      <c r="K592" t="s">
        <v>85</v>
      </c>
      <c r="L592" t="s">
        <v>86</v>
      </c>
      <c r="M592" t="s">
        <v>87</v>
      </c>
      <c r="N592">
        <v>2</v>
      </c>
      <c r="O592" s="1">
        <v>44539.657349537039</v>
      </c>
      <c r="P592" s="1">
        <v>44539.803611111114</v>
      </c>
      <c r="Q592">
        <v>10708</v>
      </c>
      <c r="R592">
        <v>1929</v>
      </c>
      <c r="S592" t="b">
        <v>0</v>
      </c>
      <c r="T592" t="s">
        <v>88</v>
      </c>
      <c r="U592" t="b">
        <v>1</v>
      </c>
      <c r="V592" t="s">
        <v>856</v>
      </c>
      <c r="W592" s="1">
        <v>44539.781793981485</v>
      </c>
      <c r="X592">
        <v>1486</v>
      </c>
      <c r="Y592">
        <v>145</v>
      </c>
      <c r="Z592">
        <v>0</v>
      </c>
      <c r="AA592">
        <v>145</v>
      </c>
      <c r="AB592">
        <v>0</v>
      </c>
      <c r="AC592">
        <v>78</v>
      </c>
      <c r="AD592">
        <v>25</v>
      </c>
      <c r="AE592">
        <v>0</v>
      </c>
      <c r="AF592">
        <v>0</v>
      </c>
      <c r="AG592">
        <v>0</v>
      </c>
      <c r="AH592" t="s">
        <v>163</v>
      </c>
      <c r="AI592" s="1">
        <v>44539.803611111114</v>
      </c>
      <c r="AJ592">
        <v>404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25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>
      <c r="A593" t="s">
        <v>1368</v>
      </c>
      <c r="B593" t="s">
        <v>80</v>
      </c>
      <c r="C593" t="s">
        <v>1346</v>
      </c>
      <c r="D593" t="s">
        <v>82</v>
      </c>
      <c r="E593" s="2" t="str">
        <f>HYPERLINK("capsilon://?command=openfolder&amp;siteaddress=FAM.docvelocity-na8.net&amp;folderid=FX4A02B8CA-9665-CEBA-F091-4B31ACAE0BC5","FX21124987")</f>
        <v>FX21124987</v>
      </c>
      <c r="F593" t="s">
        <v>19</v>
      </c>
      <c r="G593" t="s">
        <v>19</v>
      </c>
      <c r="H593" t="s">
        <v>83</v>
      </c>
      <c r="I593" t="s">
        <v>1347</v>
      </c>
      <c r="J593">
        <v>112</v>
      </c>
      <c r="K593" t="s">
        <v>85</v>
      </c>
      <c r="L593" t="s">
        <v>86</v>
      </c>
      <c r="M593" t="s">
        <v>87</v>
      </c>
      <c r="N593">
        <v>2</v>
      </c>
      <c r="O593" s="1">
        <v>44539.657650462963</v>
      </c>
      <c r="P593" s="1">
        <v>44539.677233796298</v>
      </c>
      <c r="Q593">
        <v>1168</v>
      </c>
      <c r="R593">
        <v>524</v>
      </c>
      <c r="S593" t="b">
        <v>0</v>
      </c>
      <c r="T593" t="s">
        <v>88</v>
      </c>
      <c r="U593" t="b">
        <v>1</v>
      </c>
      <c r="V593" t="s">
        <v>155</v>
      </c>
      <c r="W593" s="1">
        <v>44539.6716087963</v>
      </c>
      <c r="X593">
        <v>270</v>
      </c>
      <c r="Y593">
        <v>84</v>
      </c>
      <c r="Z593">
        <v>0</v>
      </c>
      <c r="AA593">
        <v>84</v>
      </c>
      <c r="AB593">
        <v>0</v>
      </c>
      <c r="AC593">
        <v>14</v>
      </c>
      <c r="AD593">
        <v>28</v>
      </c>
      <c r="AE593">
        <v>0</v>
      </c>
      <c r="AF593">
        <v>0</v>
      </c>
      <c r="AG593">
        <v>0</v>
      </c>
      <c r="AH593" t="s">
        <v>163</v>
      </c>
      <c r="AI593" s="1">
        <v>44539.677233796298</v>
      </c>
      <c r="AJ593">
        <v>242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28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>
      <c r="A594" t="s">
        <v>1369</v>
      </c>
      <c r="B594" t="s">
        <v>80</v>
      </c>
      <c r="C594" t="s">
        <v>1354</v>
      </c>
      <c r="D594" t="s">
        <v>82</v>
      </c>
      <c r="E594" s="2" t="str">
        <f>HYPERLINK("capsilon://?command=openfolder&amp;siteaddress=FAM.docvelocity-na8.net&amp;folderid=FX33091F49-73F0-F9A5-2DDD-CA6FABC656CA","FX21124888")</f>
        <v>FX21124888</v>
      </c>
      <c r="F594" t="s">
        <v>19</v>
      </c>
      <c r="G594" t="s">
        <v>19</v>
      </c>
      <c r="H594" t="s">
        <v>83</v>
      </c>
      <c r="I594" t="s">
        <v>1355</v>
      </c>
      <c r="J594">
        <v>189</v>
      </c>
      <c r="K594" t="s">
        <v>85</v>
      </c>
      <c r="L594" t="s">
        <v>86</v>
      </c>
      <c r="M594" t="s">
        <v>87</v>
      </c>
      <c r="N594">
        <v>2</v>
      </c>
      <c r="O594" s="1">
        <v>44539.658819444441</v>
      </c>
      <c r="P594" s="1">
        <v>44539.82644675926</v>
      </c>
      <c r="Q594">
        <v>11934</v>
      </c>
      <c r="R594">
        <v>2549</v>
      </c>
      <c r="S594" t="b">
        <v>0</v>
      </c>
      <c r="T594" t="s">
        <v>88</v>
      </c>
      <c r="U594" t="b">
        <v>1</v>
      </c>
      <c r="V594" t="s">
        <v>337</v>
      </c>
      <c r="W594" s="1">
        <v>44539.791446759256</v>
      </c>
      <c r="X594">
        <v>1556</v>
      </c>
      <c r="Y594">
        <v>144</v>
      </c>
      <c r="Z594">
        <v>0</v>
      </c>
      <c r="AA594">
        <v>144</v>
      </c>
      <c r="AB594">
        <v>33</v>
      </c>
      <c r="AC594">
        <v>79</v>
      </c>
      <c r="AD594">
        <v>45</v>
      </c>
      <c r="AE594">
        <v>0</v>
      </c>
      <c r="AF594">
        <v>0</v>
      </c>
      <c r="AG594">
        <v>0</v>
      </c>
      <c r="AH594" t="s">
        <v>100</v>
      </c>
      <c r="AI594" s="1">
        <v>44539.82644675926</v>
      </c>
      <c r="AJ594">
        <v>957</v>
      </c>
      <c r="AK594">
        <v>5</v>
      </c>
      <c r="AL594">
        <v>0</v>
      </c>
      <c r="AM594">
        <v>5</v>
      </c>
      <c r="AN594">
        <v>33</v>
      </c>
      <c r="AO594">
        <v>5</v>
      </c>
      <c r="AP594">
        <v>40</v>
      </c>
      <c r="AQ594">
        <v>0</v>
      </c>
      <c r="AR594">
        <v>0</v>
      </c>
      <c r="AS594">
        <v>0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>
      <c r="A595" t="s">
        <v>1370</v>
      </c>
      <c r="B595" t="s">
        <v>80</v>
      </c>
      <c r="C595" t="s">
        <v>1371</v>
      </c>
      <c r="D595" t="s">
        <v>82</v>
      </c>
      <c r="E595" s="2" t="str">
        <f>HYPERLINK("capsilon://?command=openfolder&amp;siteaddress=FAM.docvelocity-na8.net&amp;folderid=FXFE464917-CE1B-92B7-4689-ED0E38811B51","FX21126324")</f>
        <v>FX21126324</v>
      </c>
      <c r="F595" t="s">
        <v>19</v>
      </c>
      <c r="G595" t="s">
        <v>19</v>
      </c>
      <c r="H595" t="s">
        <v>83</v>
      </c>
      <c r="I595" t="s">
        <v>1372</v>
      </c>
      <c r="J595">
        <v>28</v>
      </c>
      <c r="K595" t="s">
        <v>85</v>
      </c>
      <c r="L595" t="s">
        <v>86</v>
      </c>
      <c r="M595" t="s">
        <v>87</v>
      </c>
      <c r="N595">
        <v>2</v>
      </c>
      <c r="O595" s="1">
        <v>44539.66033564815</v>
      </c>
      <c r="P595" s="1">
        <v>44539.704409722224</v>
      </c>
      <c r="Q595">
        <v>3400</v>
      </c>
      <c r="R595">
        <v>408</v>
      </c>
      <c r="S595" t="b">
        <v>0</v>
      </c>
      <c r="T595" t="s">
        <v>88</v>
      </c>
      <c r="U595" t="b">
        <v>0</v>
      </c>
      <c r="V595" t="s">
        <v>155</v>
      </c>
      <c r="W595" s="1">
        <v>44539.674398148149</v>
      </c>
      <c r="X595">
        <v>232</v>
      </c>
      <c r="Y595">
        <v>21</v>
      </c>
      <c r="Z595">
        <v>0</v>
      </c>
      <c r="AA595">
        <v>21</v>
      </c>
      <c r="AB595">
        <v>0</v>
      </c>
      <c r="AC595">
        <v>16</v>
      </c>
      <c r="AD595">
        <v>7</v>
      </c>
      <c r="AE595">
        <v>0</v>
      </c>
      <c r="AF595">
        <v>0</v>
      </c>
      <c r="AG595">
        <v>0</v>
      </c>
      <c r="AH595" t="s">
        <v>163</v>
      </c>
      <c r="AI595" s="1">
        <v>44539.704409722224</v>
      </c>
      <c r="AJ595">
        <v>171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7</v>
      </c>
      <c r="AQ595">
        <v>0</v>
      </c>
      <c r="AR595">
        <v>0</v>
      </c>
      <c r="AS595">
        <v>0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  <row r="596" spans="1:57">
      <c r="A596" t="s">
        <v>1373</v>
      </c>
      <c r="B596" t="s">
        <v>80</v>
      </c>
      <c r="C596" t="s">
        <v>1371</v>
      </c>
      <c r="D596" t="s">
        <v>82</v>
      </c>
      <c r="E596" s="2" t="str">
        <f>HYPERLINK("capsilon://?command=openfolder&amp;siteaddress=FAM.docvelocity-na8.net&amp;folderid=FXFE464917-CE1B-92B7-4689-ED0E38811B51","FX21126324")</f>
        <v>FX21126324</v>
      </c>
      <c r="F596" t="s">
        <v>19</v>
      </c>
      <c r="G596" t="s">
        <v>19</v>
      </c>
      <c r="H596" t="s">
        <v>83</v>
      </c>
      <c r="I596" t="s">
        <v>1374</v>
      </c>
      <c r="J596">
        <v>28</v>
      </c>
      <c r="K596" t="s">
        <v>85</v>
      </c>
      <c r="L596" t="s">
        <v>86</v>
      </c>
      <c r="M596" t="s">
        <v>87</v>
      </c>
      <c r="N596">
        <v>2</v>
      </c>
      <c r="O596" s="1">
        <v>44539.660567129627</v>
      </c>
      <c r="P596" s="1">
        <v>44539.70585648148</v>
      </c>
      <c r="Q596">
        <v>3647</v>
      </c>
      <c r="R596">
        <v>266</v>
      </c>
      <c r="S596" t="b">
        <v>0</v>
      </c>
      <c r="T596" t="s">
        <v>88</v>
      </c>
      <c r="U596" t="b">
        <v>0</v>
      </c>
      <c r="V596" t="s">
        <v>155</v>
      </c>
      <c r="W596" s="1">
        <v>44539.676053240742</v>
      </c>
      <c r="X596">
        <v>142</v>
      </c>
      <c r="Y596">
        <v>21</v>
      </c>
      <c r="Z596">
        <v>0</v>
      </c>
      <c r="AA596">
        <v>21</v>
      </c>
      <c r="AB596">
        <v>0</v>
      </c>
      <c r="AC596">
        <v>9</v>
      </c>
      <c r="AD596">
        <v>7</v>
      </c>
      <c r="AE596">
        <v>0</v>
      </c>
      <c r="AF596">
        <v>0</v>
      </c>
      <c r="AG596">
        <v>0</v>
      </c>
      <c r="AH596" t="s">
        <v>163</v>
      </c>
      <c r="AI596" s="1">
        <v>44539.70585648148</v>
      </c>
      <c r="AJ596">
        <v>124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7</v>
      </c>
      <c r="AQ596">
        <v>0</v>
      </c>
      <c r="AR596">
        <v>0</v>
      </c>
      <c r="AS596">
        <v>0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</row>
    <row r="597" spans="1:57">
      <c r="A597" t="s">
        <v>1375</v>
      </c>
      <c r="B597" t="s">
        <v>80</v>
      </c>
      <c r="C597" t="s">
        <v>1371</v>
      </c>
      <c r="D597" t="s">
        <v>82</v>
      </c>
      <c r="E597" s="2" t="str">
        <f>HYPERLINK("capsilon://?command=openfolder&amp;siteaddress=FAM.docvelocity-na8.net&amp;folderid=FXFE464917-CE1B-92B7-4689-ED0E38811B51","FX21126324")</f>
        <v>FX21126324</v>
      </c>
      <c r="F597" t="s">
        <v>19</v>
      </c>
      <c r="G597" t="s">
        <v>19</v>
      </c>
      <c r="H597" t="s">
        <v>83</v>
      </c>
      <c r="I597" t="s">
        <v>1376</v>
      </c>
      <c r="J597">
        <v>28</v>
      </c>
      <c r="K597" t="s">
        <v>85</v>
      </c>
      <c r="L597" t="s">
        <v>86</v>
      </c>
      <c r="M597" t="s">
        <v>87</v>
      </c>
      <c r="N597">
        <v>2</v>
      </c>
      <c r="O597" s="1">
        <v>44539.66101851852</v>
      </c>
      <c r="P597" s="1">
        <v>44539.707465277781</v>
      </c>
      <c r="Q597">
        <v>3688</v>
      </c>
      <c r="R597">
        <v>325</v>
      </c>
      <c r="S597" t="b">
        <v>0</v>
      </c>
      <c r="T597" t="s">
        <v>88</v>
      </c>
      <c r="U597" t="b">
        <v>0</v>
      </c>
      <c r="V597" t="s">
        <v>155</v>
      </c>
      <c r="W597" s="1">
        <v>44539.678206018521</v>
      </c>
      <c r="X597">
        <v>186</v>
      </c>
      <c r="Y597">
        <v>21</v>
      </c>
      <c r="Z597">
        <v>0</v>
      </c>
      <c r="AA597">
        <v>21</v>
      </c>
      <c r="AB597">
        <v>0</v>
      </c>
      <c r="AC597">
        <v>18</v>
      </c>
      <c r="AD597">
        <v>7</v>
      </c>
      <c r="AE597">
        <v>0</v>
      </c>
      <c r="AF597">
        <v>0</v>
      </c>
      <c r="AG597">
        <v>0</v>
      </c>
      <c r="AH597" t="s">
        <v>163</v>
      </c>
      <c r="AI597" s="1">
        <v>44539.707465277781</v>
      </c>
      <c r="AJ597">
        <v>139</v>
      </c>
      <c r="AK597">
        <v>1</v>
      </c>
      <c r="AL597">
        <v>0</v>
      </c>
      <c r="AM597">
        <v>1</v>
      </c>
      <c r="AN597">
        <v>0</v>
      </c>
      <c r="AO597">
        <v>1</v>
      </c>
      <c r="AP597">
        <v>6</v>
      </c>
      <c r="AQ597">
        <v>0</v>
      </c>
      <c r="AR597">
        <v>0</v>
      </c>
      <c r="AS597">
        <v>0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</row>
    <row r="598" spans="1:57">
      <c r="A598" t="s">
        <v>1377</v>
      </c>
      <c r="B598" t="s">
        <v>80</v>
      </c>
      <c r="C598" t="s">
        <v>1371</v>
      </c>
      <c r="D598" t="s">
        <v>82</v>
      </c>
      <c r="E598" s="2" t="str">
        <f>HYPERLINK("capsilon://?command=openfolder&amp;siteaddress=FAM.docvelocity-na8.net&amp;folderid=FXFE464917-CE1B-92B7-4689-ED0E38811B51","FX21126324")</f>
        <v>FX21126324</v>
      </c>
      <c r="F598" t="s">
        <v>19</v>
      </c>
      <c r="G598" t="s">
        <v>19</v>
      </c>
      <c r="H598" t="s">
        <v>83</v>
      </c>
      <c r="I598" t="s">
        <v>1378</v>
      </c>
      <c r="J598">
        <v>28</v>
      </c>
      <c r="K598" t="s">
        <v>85</v>
      </c>
      <c r="L598" t="s">
        <v>86</v>
      </c>
      <c r="M598" t="s">
        <v>87</v>
      </c>
      <c r="N598">
        <v>2</v>
      </c>
      <c r="O598" s="1">
        <v>44539.661365740743</v>
      </c>
      <c r="P598" s="1">
        <v>44539.709340277775</v>
      </c>
      <c r="Q598">
        <v>3649</v>
      </c>
      <c r="R598">
        <v>496</v>
      </c>
      <c r="S598" t="b">
        <v>0</v>
      </c>
      <c r="T598" t="s">
        <v>88</v>
      </c>
      <c r="U598" t="b">
        <v>0</v>
      </c>
      <c r="V598" t="s">
        <v>155</v>
      </c>
      <c r="W598" s="1">
        <v>44539.682083333333</v>
      </c>
      <c r="X598">
        <v>335</v>
      </c>
      <c r="Y598">
        <v>21</v>
      </c>
      <c r="Z598">
        <v>0</v>
      </c>
      <c r="AA598">
        <v>21</v>
      </c>
      <c r="AB598">
        <v>0</v>
      </c>
      <c r="AC598">
        <v>6</v>
      </c>
      <c r="AD598">
        <v>7</v>
      </c>
      <c r="AE598">
        <v>0</v>
      </c>
      <c r="AF598">
        <v>0</v>
      </c>
      <c r="AG598">
        <v>0</v>
      </c>
      <c r="AH598" t="s">
        <v>163</v>
      </c>
      <c r="AI598" s="1">
        <v>44539.709340277775</v>
      </c>
      <c r="AJ598">
        <v>161</v>
      </c>
      <c r="AK598">
        <v>1</v>
      </c>
      <c r="AL598">
        <v>0</v>
      </c>
      <c r="AM598">
        <v>1</v>
      </c>
      <c r="AN598">
        <v>0</v>
      </c>
      <c r="AO598">
        <v>1</v>
      </c>
      <c r="AP598">
        <v>6</v>
      </c>
      <c r="AQ598">
        <v>0</v>
      </c>
      <c r="AR598">
        <v>0</v>
      </c>
      <c r="AS598">
        <v>0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</row>
    <row r="599" spans="1:57">
      <c r="A599" t="s">
        <v>1379</v>
      </c>
      <c r="B599" t="s">
        <v>80</v>
      </c>
      <c r="C599" t="s">
        <v>1371</v>
      </c>
      <c r="D599" t="s">
        <v>82</v>
      </c>
      <c r="E599" s="2" t="str">
        <f>HYPERLINK("capsilon://?command=openfolder&amp;siteaddress=FAM.docvelocity-na8.net&amp;folderid=FXFE464917-CE1B-92B7-4689-ED0E38811B51","FX21126324")</f>
        <v>FX21126324</v>
      </c>
      <c r="F599" t="s">
        <v>19</v>
      </c>
      <c r="G599" t="s">
        <v>19</v>
      </c>
      <c r="H599" t="s">
        <v>83</v>
      </c>
      <c r="I599" t="s">
        <v>1380</v>
      </c>
      <c r="J599">
        <v>59</v>
      </c>
      <c r="K599" t="s">
        <v>85</v>
      </c>
      <c r="L599" t="s">
        <v>86</v>
      </c>
      <c r="M599" t="s">
        <v>87</v>
      </c>
      <c r="N599">
        <v>2</v>
      </c>
      <c r="O599" s="1">
        <v>44539.662268518521</v>
      </c>
      <c r="P599" s="1">
        <v>44539.710972222223</v>
      </c>
      <c r="Q599">
        <v>3951</v>
      </c>
      <c r="R599">
        <v>257</v>
      </c>
      <c r="S599" t="b">
        <v>0</v>
      </c>
      <c r="T599" t="s">
        <v>88</v>
      </c>
      <c r="U599" t="b">
        <v>0</v>
      </c>
      <c r="V599" t="s">
        <v>155</v>
      </c>
      <c r="W599" s="1">
        <v>44539.683449074073</v>
      </c>
      <c r="X599">
        <v>117</v>
      </c>
      <c r="Y599">
        <v>48</v>
      </c>
      <c r="Z599">
        <v>0</v>
      </c>
      <c r="AA599">
        <v>48</v>
      </c>
      <c r="AB599">
        <v>0</v>
      </c>
      <c r="AC599">
        <v>23</v>
      </c>
      <c r="AD599">
        <v>11</v>
      </c>
      <c r="AE599">
        <v>0</v>
      </c>
      <c r="AF599">
        <v>0</v>
      </c>
      <c r="AG599">
        <v>0</v>
      </c>
      <c r="AH599" t="s">
        <v>163</v>
      </c>
      <c r="AI599" s="1">
        <v>44539.710972222223</v>
      </c>
      <c r="AJ599">
        <v>140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11</v>
      </c>
      <c r="AQ599">
        <v>0</v>
      </c>
      <c r="AR599">
        <v>0</v>
      </c>
      <c r="AS599">
        <v>0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</row>
    <row r="600" spans="1:57">
      <c r="A600" t="s">
        <v>1381</v>
      </c>
      <c r="B600" t="s">
        <v>80</v>
      </c>
      <c r="C600" t="s">
        <v>1371</v>
      </c>
      <c r="D600" t="s">
        <v>82</v>
      </c>
      <c r="E600" s="2" t="str">
        <f>HYPERLINK("capsilon://?command=openfolder&amp;siteaddress=FAM.docvelocity-na8.net&amp;folderid=FXFE464917-CE1B-92B7-4689-ED0E38811B51","FX21126324")</f>
        <v>FX21126324</v>
      </c>
      <c r="F600" t="s">
        <v>19</v>
      </c>
      <c r="G600" t="s">
        <v>19</v>
      </c>
      <c r="H600" t="s">
        <v>83</v>
      </c>
      <c r="I600" t="s">
        <v>1382</v>
      </c>
      <c r="J600">
        <v>28</v>
      </c>
      <c r="K600" t="s">
        <v>85</v>
      </c>
      <c r="L600" t="s">
        <v>86</v>
      </c>
      <c r="M600" t="s">
        <v>87</v>
      </c>
      <c r="N600">
        <v>2</v>
      </c>
      <c r="O600" s="1">
        <v>44539.662453703706</v>
      </c>
      <c r="P600" s="1">
        <v>44540.178217592591</v>
      </c>
      <c r="Q600">
        <v>43011</v>
      </c>
      <c r="R600">
        <v>1551</v>
      </c>
      <c r="S600" t="b">
        <v>0</v>
      </c>
      <c r="T600" t="s">
        <v>88</v>
      </c>
      <c r="U600" t="b">
        <v>0</v>
      </c>
      <c r="V600" t="s">
        <v>113</v>
      </c>
      <c r="W600" s="1">
        <v>44540.172627314816</v>
      </c>
      <c r="X600">
        <v>1047</v>
      </c>
      <c r="Y600">
        <v>21</v>
      </c>
      <c r="Z600">
        <v>0</v>
      </c>
      <c r="AA600">
        <v>21</v>
      </c>
      <c r="AB600">
        <v>0</v>
      </c>
      <c r="AC600">
        <v>18</v>
      </c>
      <c r="AD600">
        <v>7</v>
      </c>
      <c r="AE600">
        <v>0</v>
      </c>
      <c r="AF600">
        <v>0</v>
      </c>
      <c r="AG600">
        <v>0</v>
      </c>
      <c r="AH600" t="s">
        <v>94</v>
      </c>
      <c r="AI600" s="1">
        <v>44540.178217592591</v>
      </c>
      <c r="AJ600">
        <v>460</v>
      </c>
      <c r="AK600">
        <v>1</v>
      </c>
      <c r="AL600">
        <v>0</v>
      </c>
      <c r="AM600">
        <v>1</v>
      </c>
      <c r="AN600">
        <v>0</v>
      </c>
      <c r="AO600">
        <v>1</v>
      </c>
      <c r="AP600">
        <v>6</v>
      </c>
      <c r="AQ600">
        <v>0</v>
      </c>
      <c r="AR600">
        <v>0</v>
      </c>
      <c r="AS600">
        <v>0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</row>
    <row r="601" spans="1:57">
      <c r="A601" t="s">
        <v>1383</v>
      </c>
      <c r="B601" t="s">
        <v>80</v>
      </c>
      <c r="C601" t="s">
        <v>1371</v>
      </c>
      <c r="D601" t="s">
        <v>82</v>
      </c>
      <c r="E601" s="2" t="str">
        <f>HYPERLINK("capsilon://?command=openfolder&amp;siteaddress=FAM.docvelocity-na8.net&amp;folderid=FXFE464917-CE1B-92B7-4689-ED0E38811B51","FX21126324")</f>
        <v>FX21126324</v>
      </c>
      <c r="F601" t="s">
        <v>19</v>
      </c>
      <c r="G601" t="s">
        <v>19</v>
      </c>
      <c r="H601" t="s">
        <v>83</v>
      </c>
      <c r="I601" t="s">
        <v>1384</v>
      </c>
      <c r="J601">
        <v>32</v>
      </c>
      <c r="K601" t="s">
        <v>85</v>
      </c>
      <c r="L601" t="s">
        <v>86</v>
      </c>
      <c r="M601" t="s">
        <v>87</v>
      </c>
      <c r="N601">
        <v>2</v>
      </c>
      <c r="O601" s="1">
        <v>44539.663182870368</v>
      </c>
      <c r="P601" s="1">
        <v>44540.177662037036</v>
      </c>
      <c r="Q601">
        <v>43220</v>
      </c>
      <c r="R601">
        <v>1231</v>
      </c>
      <c r="S601" t="b">
        <v>0</v>
      </c>
      <c r="T601" t="s">
        <v>88</v>
      </c>
      <c r="U601" t="b">
        <v>0</v>
      </c>
      <c r="V601" t="s">
        <v>337</v>
      </c>
      <c r="W601" s="1">
        <v>44539.842951388891</v>
      </c>
      <c r="X601">
        <v>699</v>
      </c>
      <c r="Y601">
        <v>48</v>
      </c>
      <c r="Z601">
        <v>0</v>
      </c>
      <c r="AA601">
        <v>48</v>
      </c>
      <c r="AB601">
        <v>0</v>
      </c>
      <c r="AC601">
        <v>39</v>
      </c>
      <c r="AD601">
        <v>-16</v>
      </c>
      <c r="AE601">
        <v>0</v>
      </c>
      <c r="AF601">
        <v>0</v>
      </c>
      <c r="AG601">
        <v>0</v>
      </c>
      <c r="AH601" t="s">
        <v>100</v>
      </c>
      <c r="AI601" s="1">
        <v>44540.177662037036</v>
      </c>
      <c r="AJ601">
        <v>517</v>
      </c>
      <c r="AK601">
        <v>2</v>
      </c>
      <c r="AL601">
        <v>0</v>
      </c>
      <c r="AM601">
        <v>2</v>
      </c>
      <c r="AN601">
        <v>0</v>
      </c>
      <c r="AO601">
        <v>2</v>
      </c>
      <c r="AP601">
        <v>-18</v>
      </c>
      <c r="AQ601">
        <v>0</v>
      </c>
      <c r="AR601">
        <v>0</v>
      </c>
      <c r="AS601">
        <v>0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</row>
    <row r="602" spans="1:57">
      <c r="A602" t="s">
        <v>1385</v>
      </c>
      <c r="B602" t="s">
        <v>80</v>
      </c>
      <c r="C602" t="s">
        <v>1371</v>
      </c>
      <c r="D602" t="s">
        <v>82</v>
      </c>
      <c r="E602" s="2" t="str">
        <f>HYPERLINK("capsilon://?command=openfolder&amp;siteaddress=FAM.docvelocity-na8.net&amp;folderid=FXFE464917-CE1B-92B7-4689-ED0E38811B51","FX21126324")</f>
        <v>FX21126324</v>
      </c>
      <c r="F602" t="s">
        <v>19</v>
      </c>
      <c r="G602" t="s">
        <v>19</v>
      </c>
      <c r="H602" t="s">
        <v>83</v>
      </c>
      <c r="I602" t="s">
        <v>1386</v>
      </c>
      <c r="J602">
        <v>32</v>
      </c>
      <c r="K602" t="s">
        <v>85</v>
      </c>
      <c r="L602" t="s">
        <v>86</v>
      </c>
      <c r="M602" t="s">
        <v>87</v>
      </c>
      <c r="N602">
        <v>2</v>
      </c>
      <c r="O602" s="1">
        <v>44539.664004629631</v>
      </c>
      <c r="P602" s="1">
        <v>44540.185358796298</v>
      </c>
      <c r="Q602">
        <v>43726</v>
      </c>
      <c r="R602">
        <v>1319</v>
      </c>
      <c r="S602" t="b">
        <v>0</v>
      </c>
      <c r="T602" t="s">
        <v>88</v>
      </c>
      <c r="U602" t="b">
        <v>0</v>
      </c>
      <c r="V602" t="s">
        <v>951</v>
      </c>
      <c r="W602" s="1">
        <v>44540.172800925924</v>
      </c>
      <c r="X602">
        <v>636</v>
      </c>
      <c r="Y602">
        <v>48</v>
      </c>
      <c r="Z602">
        <v>0</v>
      </c>
      <c r="AA602">
        <v>48</v>
      </c>
      <c r="AB602">
        <v>0</v>
      </c>
      <c r="AC602">
        <v>35</v>
      </c>
      <c r="AD602">
        <v>-16</v>
      </c>
      <c r="AE602">
        <v>0</v>
      </c>
      <c r="AF602">
        <v>0</v>
      </c>
      <c r="AG602">
        <v>0</v>
      </c>
      <c r="AH602" t="s">
        <v>100</v>
      </c>
      <c r="AI602" s="1">
        <v>44540.185358796298</v>
      </c>
      <c r="AJ602">
        <v>664</v>
      </c>
      <c r="AK602">
        <v>4</v>
      </c>
      <c r="AL602">
        <v>0</v>
      </c>
      <c r="AM602">
        <v>4</v>
      </c>
      <c r="AN602">
        <v>0</v>
      </c>
      <c r="AO602">
        <v>4</v>
      </c>
      <c r="AP602">
        <v>-20</v>
      </c>
      <c r="AQ602">
        <v>0</v>
      </c>
      <c r="AR602">
        <v>0</v>
      </c>
      <c r="AS602">
        <v>0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</row>
    <row r="603" spans="1:57">
      <c r="A603" t="s">
        <v>1387</v>
      </c>
      <c r="B603" t="s">
        <v>80</v>
      </c>
      <c r="C603" t="s">
        <v>1371</v>
      </c>
      <c r="D603" t="s">
        <v>82</v>
      </c>
      <c r="E603" s="2" t="str">
        <f>HYPERLINK("capsilon://?command=openfolder&amp;siteaddress=FAM.docvelocity-na8.net&amp;folderid=FXFE464917-CE1B-92B7-4689-ED0E38811B51","FX21126324")</f>
        <v>FX21126324</v>
      </c>
      <c r="F603" t="s">
        <v>19</v>
      </c>
      <c r="G603" t="s">
        <v>19</v>
      </c>
      <c r="H603" t="s">
        <v>83</v>
      </c>
      <c r="I603" t="s">
        <v>1388</v>
      </c>
      <c r="J603">
        <v>32</v>
      </c>
      <c r="K603" t="s">
        <v>85</v>
      </c>
      <c r="L603" t="s">
        <v>86</v>
      </c>
      <c r="M603" t="s">
        <v>87</v>
      </c>
      <c r="N603">
        <v>2</v>
      </c>
      <c r="O603" s="1">
        <v>44539.664594907408</v>
      </c>
      <c r="P603" s="1">
        <v>44540.19059027778</v>
      </c>
      <c r="Q603">
        <v>44334</v>
      </c>
      <c r="R603">
        <v>1112</v>
      </c>
      <c r="S603" t="b">
        <v>0</v>
      </c>
      <c r="T603" t="s">
        <v>88</v>
      </c>
      <c r="U603" t="b">
        <v>0</v>
      </c>
      <c r="V603" t="s">
        <v>951</v>
      </c>
      <c r="W603" s="1">
        <v>44540.188831018517</v>
      </c>
      <c r="X603">
        <v>921</v>
      </c>
      <c r="Y603">
        <v>35</v>
      </c>
      <c r="Z603">
        <v>0</v>
      </c>
      <c r="AA603">
        <v>35</v>
      </c>
      <c r="AB603">
        <v>0</v>
      </c>
      <c r="AC603">
        <v>32</v>
      </c>
      <c r="AD603">
        <v>-3</v>
      </c>
      <c r="AE603">
        <v>0</v>
      </c>
      <c r="AF603">
        <v>0</v>
      </c>
      <c r="AG603">
        <v>0</v>
      </c>
      <c r="AH603" t="s">
        <v>265</v>
      </c>
      <c r="AI603" s="1">
        <v>44540.19059027778</v>
      </c>
      <c r="AJ603">
        <v>102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-3</v>
      </c>
      <c r="AQ603">
        <v>0</v>
      </c>
      <c r="AR603">
        <v>0</v>
      </c>
      <c r="AS603">
        <v>0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</row>
    <row r="604" spans="1:57">
      <c r="A604" t="s">
        <v>1389</v>
      </c>
      <c r="B604" t="s">
        <v>80</v>
      </c>
      <c r="C604" t="s">
        <v>1371</v>
      </c>
      <c r="D604" t="s">
        <v>82</v>
      </c>
      <c r="E604" s="2" t="str">
        <f>HYPERLINK("capsilon://?command=openfolder&amp;siteaddress=FAM.docvelocity-na8.net&amp;folderid=FXFE464917-CE1B-92B7-4689-ED0E38811B51","FX21126324")</f>
        <v>FX21126324</v>
      </c>
      <c r="F604" t="s">
        <v>19</v>
      </c>
      <c r="G604" t="s">
        <v>19</v>
      </c>
      <c r="H604" t="s">
        <v>83</v>
      </c>
      <c r="I604" t="s">
        <v>1390</v>
      </c>
      <c r="J604">
        <v>28</v>
      </c>
      <c r="K604" t="s">
        <v>85</v>
      </c>
      <c r="L604" t="s">
        <v>86</v>
      </c>
      <c r="M604" t="s">
        <v>87</v>
      </c>
      <c r="N604">
        <v>2</v>
      </c>
      <c r="O604" s="1">
        <v>44539.664861111109</v>
      </c>
      <c r="P604" s="1">
        <v>44540.182303240741</v>
      </c>
      <c r="Q604">
        <v>43882</v>
      </c>
      <c r="R604">
        <v>825</v>
      </c>
      <c r="S604" t="b">
        <v>0</v>
      </c>
      <c r="T604" t="s">
        <v>88</v>
      </c>
      <c r="U604" t="b">
        <v>0</v>
      </c>
      <c r="V604" t="s">
        <v>951</v>
      </c>
      <c r="W604" s="1">
        <v>44540.178159722222</v>
      </c>
      <c r="X604">
        <v>462</v>
      </c>
      <c r="Y604">
        <v>21</v>
      </c>
      <c r="Z604">
        <v>0</v>
      </c>
      <c r="AA604">
        <v>21</v>
      </c>
      <c r="AB604">
        <v>0</v>
      </c>
      <c r="AC604">
        <v>18</v>
      </c>
      <c r="AD604">
        <v>7</v>
      </c>
      <c r="AE604">
        <v>0</v>
      </c>
      <c r="AF604">
        <v>0</v>
      </c>
      <c r="AG604">
        <v>0</v>
      </c>
      <c r="AH604" t="s">
        <v>94</v>
      </c>
      <c r="AI604" s="1">
        <v>44540.182303240741</v>
      </c>
      <c r="AJ604">
        <v>352</v>
      </c>
      <c r="AK604">
        <v>2</v>
      </c>
      <c r="AL604">
        <v>0</v>
      </c>
      <c r="AM604">
        <v>2</v>
      </c>
      <c r="AN604">
        <v>0</v>
      </c>
      <c r="AO604">
        <v>2</v>
      </c>
      <c r="AP604">
        <v>5</v>
      </c>
      <c r="AQ604">
        <v>0</v>
      </c>
      <c r="AR604">
        <v>0</v>
      </c>
      <c r="AS604">
        <v>0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</row>
    <row r="605" spans="1:57">
      <c r="A605" t="s">
        <v>1391</v>
      </c>
      <c r="B605" t="s">
        <v>80</v>
      </c>
      <c r="C605" t="s">
        <v>1371</v>
      </c>
      <c r="D605" t="s">
        <v>82</v>
      </c>
      <c r="E605" s="2" t="str">
        <f>HYPERLINK("capsilon://?command=openfolder&amp;siteaddress=FAM.docvelocity-na8.net&amp;folderid=FXFE464917-CE1B-92B7-4689-ED0E38811B51","FX21126324")</f>
        <v>FX21126324</v>
      </c>
      <c r="F605" t="s">
        <v>19</v>
      </c>
      <c r="G605" t="s">
        <v>19</v>
      </c>
      <c r="H605" t="s">
        <v>83</v>
      </c>
      <c r="I605" t="s">
        <v>1392</v>
      </c>
      <c r="J605">
        <v>32</v>
      </c>
      <c r="K605" t="s">
        <v>85</v>
      </c>
      <c r="L605" t="s">
        <v>86</v>
      </c>
      <c r="M605" t="s">
        <v>87</v>
      </c>
      <c r="N605">
        <v>2</v>
      </c>
      <c r="O605" s="1">
        <v>44539.665439814817</v>
      </c>
      <c r="P605" s="1">
        <v>44540.191967592589</v>
      </c>
      <c r="Q605">
        <v>43911</v>
      </c>
      <c r="R605">
        <v>1581</v>
      </c>
      <c r="S605" t="b">
        <v>0</v>
      </c>
      <c r="T605" t="s">
        <v>88</v>
      </c>
      <c r="U605" t="b">
        <v>0</v>
      </c>
      <c r="V605" t="s">
        <v>953</v>
      </c>
      <c r="W605" s="1">
        <v>44540.189872685187</v>
      </c>
      <c r="X605">
        <v>1457</v>
      </c>
      <c r="Y605">
        <v>35</v>
      </c>
      <c r="Z605">
        <v>0</v>
      </c>
      <c r="AA605">
        <v>35</v>
      </c>
      <c r="AB605">
        <v>0</v>
      </c>
      <c r="AC605">
        <v>29</v>
      </c>
      <c r="AD605">
        <v>-3</v>
      </c>
      <c r="AE605">
        <v>0</v>
      </c>
      <c r="AF605">
        <v>0</v>
      </c>
      <c r="AG605">
        <v>0</v>
      </c>
      <c r="AH605" t="s">
        <v>265</v>
      </c>
      <c r="AI605" s="1">
        <v>44540.191967592589</v>
      </c>
      <c r="AJ605">
        <v>119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-3</v>
      </c>
      <c r="AQ605">
        <v>0</v>
      </c>
      <c r="AR605">
        <v>0</v>
      </c>
      <c r="AS605">
        <v>0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</row>
    <row r="606" spans="1:57">
      <c r="A606" t="s">
        <v>1393</v>
      </c>
      <c r="B606" t="s">
        <v>80</v>
      </c>
      <c r="C606" t="s">
        <v>1371</v>
      </c>
      <c r="D606" t="s">
        <v>82</v>
      </c>
      <c r="E606" s="2" t="str">
        <f>HYPERLINK("capsilon://?command=openfolder&amp;siteaddress=FAM.docvelocity-na8.net&amp;folderid=FXFE464917-CE1B-92B7-4689-ED0E38811B51","FX21126324")</f>
        <v>FX21126324</v>
      </c>
      <c r="F606" t="s">
        <v>19</v>
      </c>
      <c r="G606" t="s">
        <v>19</v>
      </c>
      <c r="H606" t="s">
        <v>83</v>
      </c>
      <c r="I606" t="s">
        <v>1394</v>
      </c>
      <c r="J606">
        <v>32</v>
      </c>
      <c r="K606" t="s">
        <v>85</v>
      </c>
      <c r="L606" t="s">
        <v>86</v>
      </c>
      <c r="M606" t="s">
        <v>87</v>
      </c>
      <c r="N606">
        <v>2</v>
      </c>
      <c r="O606" s="1">
        <v>44539.666076388887</v>
      </c>
      <c r="P606" s="1">
        <v>44540.204930555556</v>
      </c>
      <c r="Q606">
        <v>45481</v>
      </c>
      <c r="R606">
        <v>1076</v>
      </c>
      <c r="S606" t="b">
        <v>0</v>
      </c>
      <c r="T606" t="s">
        <v>88</v>
      </c>
      <c r="U606" t="b">
        <v>0</v>
      </c>
      <c r="V606" t="s">
        <v>951</v>
      </c>
      <c r="W606" s="1">
        <v>44540.196296296293</v>
      </c>
      <c r="X606">
        <v>644</v>
      </c>
      <c r="Y606">
        <v>48</v>
      </c>
      <c r="Z606">
        <v>0</v>
      </c>
      <c r="AA606">
        <v>48</v>
      </c>
      <c r="AB606">
        <v>0</v>
      </c>
      <c r="AC606">
        <v>37</v>
      </c>
      <c r="AD606">
        <v>-16</v>
      </c>
      <c r="AE606">
        <v>0</v>
      </c>
      <c r="AF606">
        <v>0</v>
      </c>
      <c r="AG606">
        <v>0</v>
      </c>
      <c r="AH606" t="s">
        <v>94</v>
      </c>
      <c r="AI606" s="1">
        <v>44540.204930555556</v>
      </c>
      <c r="AJ606">
        <v>391</v>
      </c>
      <c r="AK606">
        <v>2</v>
      </c>
      <c r="AL606">
        <v>0</v>
      </c>
      <c r="AM606">
        <v>2</v>
      </c>
      <c r="AN606">
        <v>0</v>
      </c>
      <c r="AO606">
        <v>2</v>
      </c>
      <c r="AP606">
        <v>-18</v>
      </c>
      <c r="AQ606">
        <v>0</v>
      </c>
      <c r="AR606">
        <v>0</v>
      </c>
      <c r="AS606">
        <v>0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</row>
    <row r="607" spans="1:57">
      <c r="A607" t="s">
        <v>1395</v>
      </c>
      <c r="B607" t="s">
        <v>80</v>
      </c>
      <c r="C607" t="s">
        <v>1371</v>
      </c>
      <c r="D607" t="s">
        <v>82</v>
      </c>
      <c r="E607" s="2" t="str">
        <f>HYPERLINK("capsilon://?command=openfolder&amp;siteaddress=FAM.docvelocity-na8.net&amp;folderid=FXFE464917-CE1B-92B7-4689-ED0E38811B51","FX21126324")</f>
        <v>FX21126324</v>
      </c>
      <c r="F607" t="s">
        <v>19</v>
      </c>
      <c r="G607" t="s">
        <v>19</v>
      </c>
      <c r="H607" t="s">
        <v>83</v>
      </c>
      <c r="I607" t="s">
        <v>1396</v>
      </c>
      <c r="J607">
        <v>32</v>
      </c>
      <c r="K607" t="s">
        <v>85</v>
      </c>
      <c r="L607" t="s">
        <v>86</v>
      </c>
      <c r="M607" t="s">
        <v>87</v>
      </c>
      <c r="N607">
        <v>2</v>
      </c>
      <c r="O607" s="1">
        <v>44539.666828703703</v>
      </c>
      <c r="P607" s="1">
        <v>44540.209108796298</v>
      </c>
      <c r="Q607">
        <v>45721</v>
      </c>
      <c r="R607">
        <v>1132</v>
      </c>
      <c r="S607" t="b">
        <v>0</v>
      </c>
      <c r="T607" t="s">
        <v>88</v>
      </c>
      <c r="U607" t="b">
        <v>0</v>
      </c>
      <c r="V607" t="s">
        <v>953</v>
      </c>
      <c r="W607" s="1">
        <v>44540.197824074072</v>
      </c>
      <c r="X607">
        <v>686</v>
      </c>
      <c r="Y607">
        <v>48</v>
      </c>
      <c r="Z607">
        <v>0</v>
      </c>
      <c r="AA607">
        <v>48</v>
      </c>
      <c r="AB607">
        <v>0</v>
      </c>
      <c r="AC607">
        <v>37</v>
      </c>
      <c r="AD607">
        <v>-16</v>
      </c>
      <c r="AE607">
        <v>0</v>
      </c>
      <c r="AF607">
        <v>0</v>
      </c>
      <c r="AG607">
        <v>0</v>
      </c>
      <c r="AH607" t="s">
        <v>100</v>
      </c>
      <c r="AI607" s="1">
        <v>44540.209108796298</v>
      </c>
      <c r="AJ607">
        <v>436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-16</v>
      </c>
      <c r="AQ607">
        <v>0</v>
      </c>
      <c r="AR607">
        <v>0</v>
      </c>
      <c r="AS607">
        <v>0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</row>
    <row r="608" spans="1:57">
      <c r="A608" t="s">
        <v>1397</v>
      </c>
      <c r="B608" t="s">
        <v>80</v>
      </c>
      <c r="C608" t="s">
        <v>1371</v>
      </c>
      <c r="D608" t="s">
        <v>82</v>
      </c>
      <c r="E608" s="2" t="str">
        <f>HYPERLINK("capsilon://?command=openfolder&amp;siteaddress=FAM.docvelocity-na8.net&amp;folderid=FXFE464917-CE1B-92B7-4689-ED0E38811B51","FX21126324")</f>
        <v>FX21126324</v>
      </c>
      <c r="F608" t="s">
        <v>19</v>
      </c>
      <c r="G608" t="s">
        <v>19</v>
      </c>
      <c r="H608" t="s">
        <v>83</v>
      </c>
      <c r="I608" t="s">
        <v>1398</v>
      </c>
      <c r="J608">
        <v>32</v>
      </c>
      <c r="K608" t="s">
        <v>85</v>
      </c>
      <c r="L608" t="s">
        <v>86</v>
      </c>
      <c r="M608" t="s">
        <v>87</v>
      </c>
      <c r="N608">
        <v>1</v>
      </c>
      <c r="O608" s="1">
        <v>44539.669456018521</v>
      </c>
      <c r="P608" s="1">
        <v>44539.752893518518</v>
      </c>
      <c r="Q608">
        <v>6719</v>
      </c>
      <c r="R608">
        <v>490</v>
      </c>
      <c r="S608" t="b">
        <v>0</v>
      </c>
      <c r="T608" t="s">
        <v>88</v>
      </c>
      <c r="U608" t="b">
        <v>0</v>
      </c>
      <c r="V608" t="s">
        <v>155</v>
      </c>
      <c r="W608" s="1">
        <v>44539.752893518518</v>
      </c>
      <c r="X608">
        <v>462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32</v>
      </c>
      <c r="AE608">
        <v>27</v>
      </c>
      <c r="AF608">
        <v>0</v>
      </c>
      <c r="AG608">
        <v>4</v>
      </c>
      <c r="AH608" t="s">
        <v>88</v>
      </c>
      <c r="AI608" t="s">
        <v>88</v>
      </c>
      <c r="AJ608" t="s">
        <v>88</v>
      </c>
      <c r="AK608" t="s">
        <v>88</v>
      </c>
      <c r="AL608" t="s">
        <v>88</v>
      </c>
      <c r="AM608" t="s">
        <v>88</v>
      </c>
      <c r="AN608" t="s">
        <v>88</v>
      </c>
      <c r="AO608" t="s">
        <v>88</v>
      </c>
      <c r="AP608" t="s">
        <v>88</v>
      </c>
      <c r="AQ608" t="s">
        <v>88</v>
      </c>
      <c r="AR608" t="s">
        <v>88</v>
      </c>
      <c r="AS608" t="s">
        <v>88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</row>
    <row r="609" spans="1:57">
      <c r="A609" t="s">
        <v>1399</v>
      </c>
      <c r="B609" t="s">
        <v>80</v>
      </c>
      <c r="C609" t="s">
        <v>1371</v>
      </c>
      <c r="D609" t="s">
        <v>82</v>
      </c>
      <c r="E609" s="2" t="str">
        <f>HYPERLINK("capsilon://?command=openfolder&amp;siteaddress=FAM.docvelocity-na8.net&amp;folderid=FXFE464917-CE1B-92B7-4689-ED0E38811B51","FX21126324")</f>
        <v>FX21126324</v>
      </c>
      <c r="F609" t="s">
        <v>19</v>
      </c>
      <c r="G609" t="s">
        <v>19</v>
      </c>
      <c r="H609" t="s">
        <v>83</v>
      </c>
      <c r="I609" t="s">
        <v>1400</v>
      </c>
      <c r="J609">
        <v>28</v>
      </c>
      <c r="K609" t="s">
        <v>85</v>
      </c>
      <c r="L609" t="s">
        <v>86</v>
      </c>
      <c r="M609" t="s">
        <v>87</v>
      </c>
      <c r="N609">
        <v>2</v>
      </c>
      <c r="O609" s="1">
        <v>44539.670937499999</v>
      </c>
      <c r="P609" s="1">
        <v>44539.82172453704</v>
      </c>
      <c r="Q609">
        <v>12543</v>
      </c>
      <c r="R609">
        <v>485</v>
      </c>
      <c r="S609" t="b">
        <v>0</v>
      </c>
      <c r="T609" t="s">
        <v>88</v>
      </c>
      <c r="U609" t="b">
        <v>0</v>
      </c>
      <c r="V609" t="s">
        <v>155</v>
      </c>
      <c r="W609" s="1">
        <v>44539.753993055558</v>
      </c>
      <c r="X609">
        <v>94</v>
      </c>
      <c r="Y609">
        <v>21</v>
      </c>
      <c r="Z609">
        <v>0</v>
      </c>
      <c r="AA609">
        <v>21</v>
      </c>
      <c r="AB609">
        <v>0</v>
      </c>
      <c r="AC609">
        <v>4</v>
      </c>
      <c r="AD609">
        <v>7</v>
      </c>
      <c r="AE609">
        <v>0</v>
      </c>
      <c r="AF609">
        <v>0</v>
      </c>
      <c r="AG609">
        <v>0</v>
      </c>
      <c r="AH609" t="s">
        <v>104</v>
      </c>
      <c r="AI609" s="1">
        <v>44539.82172453704</v>
      </c>
      <c r="AJ609">
        <v>391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7</v>
      </c>
      <c r="AQ609">
        <v>0</v>
      </c>
      <c r="AR609">
        <v>0</v>
      </c>
      <c r="AS609">
        <v>0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</row>
    <row r="610" spans="1:57">
      <c r="A610" t="s">
        <v>1401</v>
      </c>
      <c r="B610" t="s">
        <v>80</v>
      </c>
      <c r="C610" t="s">
        <v>1371</v>
      </c>
      <c r="D610" t="s">
        <v>82</v>
      </c>
      <c r="E610" s="2" t="str">
        <f>HYPERLINK("capsilon://?command=openfolder&amp;siteaddress=FAM.docvelocity-na8.net&amp;folderid=FXFE464917-CE1B-92B7-4689-ED0E38811B51","FX21126324")</f>
        <v>FX21126324</v>
      </c>
      <c r="F610" t="s">
        <v>19</v>
      </c>
      <c r="G610" t="s">
        <v>19</v>
      </c>
      <c r="H610" t="s">
        <v>83</v>
      </c>
      <c r="I610" t="s">
        <v>1402</v>
      </c>
      <c r="J610">
        <v>66</v>
      </c>
      <c r="K610" t="s">
        <v>85</v>
      </c>
      <c r="L610" t="s">
        <v>86</v>
      </c>
      <c r="M610" t="s">
        <v>87</v>
      </c>
      <c r="N610">
        <v>2</v>
      </c>
      <c r="O610" s="1">
        <v>44539.671689814815</v>
      </c>
      <c r="P610" s="1">
        <v>44540.223321759258</v>
      </c>
      <c r="Q610">
        <v>45440</v>
      </c>
      <c r="R610">
        <v>2221</v>
      </c>
      <c r="S610" t="b">
        <v>0</v>
      </c>
      <c r="T610" t="s">
        <v>88</v>
      </c>
      <c r="U610" t="b">
        <v>0</v>
      </c>
      <c r="V610" t="s">
        <v>951</v>
      </c>
      <c r="W610" s="1">
        <v>44540.2109837963</v>
      </c>
      <c r="X610">
        <v>1268</v>
      </c>
      <c r="Y610">
        <v>52</v>
      </c>
      <c r="Z610">
        <v>0</v>
      </c>
      <c r="AA610">
        <v>52</v>
      </c>
      <c r="AB610">
        <v>0</v>
      </c>
      <c r="AC610">
        <v>34</v>
      </c>
      <c r="AD610">
        <v>14</v>
      </c>
      <c r="AE610">
        <v>0</v>
      </c>
      <c r="AF610">
        <v>0</v>
      </c>
      <c r="AG610">
        <v>0</v>
      </c>
      <c r="AH610" t="s">
        <v>94</v>
      </c>
      <c r="AI610" s="1">
        <v>44540.223321759258</v>
      </c>
      <c r="AJ610">
        <v>922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14</v>
      </c>
      <c r="AQ610">
        <v>0</v>
      </c>
      <c r="AR610">
        <v>0</v>
      </c>
      <c r="AS610">
        <v>0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</row>
    <row r="611" spans="1:57">
      <c r="A611" t="s">
        <v>1403</v>
      </c>
      <c r="B611" t="s">
        <v>80</v>
      </c>
      <c r="C611" t="s">
        <v>1404</v>
      </c>
      <c r="D611" t="s">
        <v>82</v>
      </c>
      <c r="E611" s="2" t="str">
        <f>HYPERLINK("capsilon://?command=openfolder&amp;siteaddress=FAM.docvelocity-na8.net&amp;folderid=FXFF568388-53D4-EB77-B9D9-4C9EFF125ECE","FX21126500")</f>
        <v>FX21126500</v>
      </c>
      <c r="F611" t="s">
        <v>19</v>
      </c>
      <c r="G611" t="s">
        <v>19</v>
      </c>
      <c r="H611" t="s">
        <v>83</v>
      </c>
      <c r="I611" t="s">
        <v>1405</v>
      </c>
      <c r="J611">
        <v>207</v>
      </c>
      <c r="K611" t="s">
        <v>85</v>
      </c>
      <c r="L611" t="s">
        <v>86</v>
      </c>
      <c r="M611" t="s">
        <v>87</v>
      </c>
      <c r="N611">
        <v>1</v>
      </c>
      <c r="O611" s="1">
        <v>44539.67628472222</v>
      </c>
      <c r="P611" s="1">
        <v>44540.20107638889</v>
      </c>
      <c r="Q611">
        <v>44954</v>
      </c>
      <c r="R611">
        <v>388</v>
      </c>
      <c r="S611" t="b">
        <v>0</v>
      </c>
      <c r="T611" t="s">
        <v>88</v>
      </c>
      <c r="U611" t="b">
        <v>0</v>
      </c>
      <c r="V611" t="s">
        <v>144</v>
      </c>
      <c r="W611" s="1">
        <v>44540.20107638889</v>
      </c>
      <c r="X611">
        <v>367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207</v>
      </c>
      <c r="AE611">
        <v>183</v>
      </c>
      <c r="AF611">
        <v>0</v>
      </c>
      <c r="AG611">
        <v>9</v>
      </c>
      <c r="AH611" t="s">
        <v>88</v>
      </c>
      <c r="AI611" t="s">
        <v>88</v>
      </c>
      <c r="AJ611" t="s">
        <v>88</v>
      </c>
      <c r="AK611" t="s">
        <v>88</v>
      </c>
      <c r="AL611" t="s">
        <v>88</v>
      </c>
      <c r="AM611" t="s">
        <v>88</v>
      </c>
      <c r="AN611" t="s">
        <v>88</v>
      </c>
      <c r="AO611" t="s">
        <v>88</v>
      </c>
      <c r="AP611" t="s">
        <v>88</v>
      </c>
      <c r="AQ611" t="s">
        <v>88</v>
      </c>
      <c r="AR611" t="s">
        <v>88</v>
      </c>
      <c r="AS611" t="s">
        <v>88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</row>
    <row r="612" spans="1:57">
      <c r="A612" t="s">
        <v>1406</v>
      </c>
      <c r="B612" t="s">
        <v>80</v>
      </c>
      <c r="C612" t="s">
        <v>1310</v>
      </c>
      <c r="D612" t="s">
        <v>82</v>
      </c>
      <c r="E612" s="2" t="str">
        <f>HYPERLINK("capsilon://?command=openfolder&amp;siteaddress=FAM.docvelocity-na8.net&amp;folderid=FXE50585EB-78D3-0812-F8A9-FA039DEC72C6","FX21125270")</f>
        <v>FX21125270</v>
      </c>
      <c r="F612" t="s">
        <v>19</v>
      </c>
      <c r="G612" t="s">
        <v>19</v>
      </c>
      <c r="H612" t="s">
        <v>83</v>
      </c>
      <c r="I612" t="s">
        <v>1407</v>
      </c>
      <c r="J612">
        <v>165</v>
      </c>
      <c r="K612" t="s">
        <v>85</v>
      </c>
      <c r="L612" t="s">
        <v>86</v>
      </c>
      <c r="M612" t="s">
        <v>87</v>
      </c>
      <c r="N612">
        <v>1</v>
      </c>
      <c r="O612" s="1">
        <v>44539.678530092591</v>
      </c>
      <c r="P612" s="1">
        <v>44540.209270833337</v>
      </c>
      <c r="Q612">
        <v>44912</v>
      </c>
      <c r="R612">
        <v>944</v>
      </c>
      <c r="S612" t="b">
        <v>0</v>
      </c>
      <c r="T612" t="s">
        <v>88</v>
      </c>
      <c r="U612" t="b">
        <v>0</v>
      </c>
      <c r="V612" t="s">
        <v>144</v>
      </c>
      <c r="W612" s="1">
        <v>44540.209270833337</v>
      </c>
      <c r="X612">
        <v>707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165</v>
      </c>
      <c r="AE612">
        <v>141</v>
      </c>
      <c r="AF612">
        <v>0</v>
      </c>
      <c r="AG612">
        <v>8</v>
      </c>
      <c r="AH612" t="s">
        <v>88</v>
      </c>
      <c r="AI612" t="s">
        <v>88</v>
      </c>
      <c r="AJ612" t="s">
        <v>88</v>
      </c>
      <c r="AK612" t="s">
        <v>88</v>
      </c>
      <c r="AL612" t="s">
        <v>88</v>
      </c>
      <c r="AM612" t="s">
        <v>88</v>
      </c>
      <c r="AN612" t="s">
        <v>88</v>
      </c>
      <c r="AO612" t="s">
        <v>88</v>
      </c>
      <c r="AP612" t="s">
        <v>88</v>
      </c>
      <c r="AQ612" t="s">
        <v>88</v>
      </c>
      <c r="AR612" t="s">
        <v>88</v>
      </c>
      <c r="AS612" t="s">
        <v>88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</row>
    <row r="613" spans="1:57">
      <c r="A613" t="s">
        <v>1408</v>
      </c>
      <c r="B613" t="s">
        <v>80</v>
      </c>
      <c r="C613" t="s">
        <v>1409</v>
      </c>
      <c r="D613" t="s">
        <v>82</v>
      </c>
      <c r="E613" s="2" t="str">
        <f>HYPERLINK("capsilon://?command=openfolder&amp;siteaddress=FAM.docvelocity-na8.net&amp;folderid=FX6008635F-0843-733C-9F98-E814F4B9C1CE","FX21125983")</f>
        <v>FX21125983</v>
      </c>
      <c r="F613" t="s">
        <v>19</v>
      </c>
      <c r="G613" t="s">
        <v>19</v>
      </c>
      <c r="H613" t="s">
        <v>83</v>
      </c>
      <c r="I613" t="s">
        <v>1410</v>
      </c>
      <c r="J613">
        <v>68</v>
      </c>
      <c r="K613" t="s">
        <v>85</v>
      </c>
      <c r="L613" t="s">
        <v>86</v>
      </c>
      <c r="M613" t="s">
        <v>87</v>
      </c>
      <c r="N613">
        <v>2</v>
      </c>
      <c r="O613" s="1">
        <v>44539.681608796294</v>
      </c>
      <c r="P613" s="1">
        <v>44540.210775462961</v>
      </c>
      <c r="Q613">
        <v>44869</v>
      </c>
      <c r="R613">
        <v>851</v>
      </c>
      <c r="S613" t="b">
        <v>0</v>
      </c>
      <c r="T613" t="s">
        <v>88</v>
      </c>
      <c r="U613" t="b">
        <v>0</v>
      </c>
      <c r="V613" t="s">
        <v>953</v>
      </c>
      <c r="W613" s="1">
        <v>44540.206006944441</v>
      </c>
      <c r="X613">
        <v>469</v>
      </c>
      <c r="Y613">
        <v>54</v>
      </c>
      <c r="Z613">
        <v>0</v>
      </c>
      <c r="AA613">
        <v>54</v>
      </c>
      <c r="AB613">
        <v>0</v>
      </c>
      <c r="AC613">
        <v>20</v>
      </c>
      <c r="AD613">
        <v>14</v>
      </c>
      <c r="AE613">
        <v>0</v>
      </c>
      <c r="AF613">
        <v>0</v>
      </c>
      <c r="AG613">
        <v>0</v>
      </c>
      <c r="AH613" t="s">
        <v>94</v>
      </c>
      <c r="AI613" s="1">
        <v>44540.210775462961</v>
      </c>
      <c r="AJ613">
        <v>382</v>
      </c>
      <c r="AK613">
        <v>2</v>
      </c>
      <c r="AL613">
        <v>0</v>
      </c>
      <c r="AM613">
        <v>2</v>
      </c>
      <c r="AN613">
        <v>0</v>
      </c>
      <c r="AO613">
        <v>2</v>
      </c>
      <c r="AP613">
        <v>12</v>
      </c>
      <c r="AQ613">
        <v>0</v>
      </c>
      <c r="AR613">
        <v>0</v>
      </c>
      <c r="AS613">
        <v>0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</row>
    <row r="614" spans="1:57">
      <c r="A614" t="s">
        <v>1411</v>
      </c>
      <c r="B614" t="s">
        <v>80</v>
      </c>
      <c r="C614" t="s">
        <v>1409</v>
      </c>
      <c r="D614" t="s">
        <v>82</v>
      </c>
      <c r="E614" s="2" t="str">
        <f>HYPERLINK("capsilon://?command=openfolder&amp;siteaddress=FAM.docvelocity-na8.net&amp;folderid=FX6008635F-0843-733C-9F98-E814F4B9C1CE","FX21125983")</f>
        <v>FX21125983</v>
      </c>
      <c r="F614" t="s">
        <v>19</v>
      </c>
      <c r="G614" t="s">
        <v>19</v>
      </c>
      <c r="H614" t="s">
        <v>83</v>
      </c>
      <c r="I614" t="s">
        <v>1412</v>
      </c>
      <c r="J614">
        <v>28</v>
      </c>
      <c r="K614" t="s">
        <v>85</v>
      </c>
      <c r="L614" t="s">
        <v>86</v>
      </c>
      <c r="M614" t="s">
        <v>87</v>
      </c>
      <c r="N614">
        <v>2</v>
      </c>
      <c r="O614" s="1">
        <v>44539.681898148148</v>
      </c>
      <c r="P614" s="1">
        <v>44540.217766203707</v>
      </c>
      <c r="Q614">
        <v>45999</v>
      </c>
      <c r="R614">
        <v>300</v>
      </c>
      <c r="S614" t="b">
        <v>0</v>
      </c>
      <c r="T614" t="s">
        <v>88</v>
      </c>
      <c r="U614" t="b">
        <v>0</v>
      </c>
      <c r="V614" t="s">
        <v>144</v>
      </c>
      <c r="W614" s="1">
        <v>44540.210879629631</v>
      </c>
      <c r="X614">
        <v>139</v>
      </c>
      <c r="Y614">
        <v>21</v>
      </c>
      <c r="Z614">
        <v>0</v>
      </c>
      <c r="AA614">
        <v>21</v>
      </c>
      <c r="AB614">
        <v>0</v>
      </c>
      <c r="AC614">
        <v>5</v>
      </c>
      <c r="AD614">
        <v>7</v>
      </c>
      <c r="AE614">
        <v>0</v>
      </c>
      <c r="AF614">
        <v>0</v>
      </c>
      <c r="AG614">
        <v>0</v>
      </c>
      <c r="AH614" t="s">
        <v>265</v>
      </c>
      <c r="AI614" s="1">
        <v>44540.217766203707</v>
      </c>
      <c r="AJ614">
        <v>148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7</v>
      </c>
      <c r="AQ614">
        <v>0</v>
      </c>
      <c r="AR614">
        <v>0</v>
      </c>
      <c r="AS614">
        <v>0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</row>
    <row r="615" spans="1:57">
      <c r="A615" t="s">
        <v>1413</v>
      </c>
      <c r="B615" t="s">
        <v>80</v>
      </c>
      <c r="C615" t="s">
        <v>1409</v>
      </c>
      <c r="D615" t="s">
        <v>82</v>
      </c>
      <c r="E615" s="2" t="str">
        <f>HYPERLINK("capsilon://?command=openfolder&amp;siteaddress=FAM.docvelocity-na8.net&amp;folderid=FX6008635F-0843-733C-9F98-E814F4B9C1CE","FX21125983")</f>
        <v>FX21125983</v>
      </c>
      <c r="F615" t="s">
        <v>19</v>
      </c>
      <c r="G615" t="s">
        <v>19</v>
      </c>
      <c r="H615" t="s">
        <v>83</v>
      </c>
      <c r="I615" t="s">
        <v>1414</v>
      </c>
      <c r="J615">
        <v>66</v>
      </c>
      <c r="K615" t="s">
        <v>85</v>
      </c>
      <c r="L615" t="s">
        <v>86</v>
      </c>
      <c r="M615" t="s">
        <v>87</v>
      </c>
      <c r="N615">
        <v>2</v>
      </c>
      <c r="O615" s="1">
        <v>44539.682314814818</v>
      </c>
      <c r="P615" s="1">
        <v>44540.233298611114</v>
      </c>
      <c r="Q615">
        <v>46011</v>
      </c>
      <c r="R615">
        <v>1594</v>
      </c>
      <c r="S615" t="b">
        <v>0</v>
      </c>
      <c r="T615" t="s">
        <v>88</v>
      </c>
      <c r="U615" t="b">
        <v>0</v>
      </c>
      <c r="V615" t="s">
        <v>113</v>
      </c>
      <c r="W615" s="1">
        <v>44540.221967592595</v>
      </c>
      <c r="X615">
        <v>704</v>
      </c>
      <c r="Y615">
        <v>52</v>
      </c>
      <c r="Z615">
        <v>0</v>
      </c>
      <c r="AA615">
        <v>52</v>
      </c>
      <c r="AB615">
        <v>0</v>
      </c>
      <c r="AC615">
        <v>42</v>
      </c>
      <c r="AD615">
        <v>14</v>
      </c>
      <c r="AE615">
        <v>0</v>
      </c>
      <c r="AF615">
        <v>0</v>
      </c>
      <c r="AG615">
        <v>0</v>
      </c>
      <c r="AH615" t="s">
        <v>94</v>
      </c>
      <c r="AI615" s="1">
        <v>44540.233298611114</v>
      </c>
      <c r="AJ615">
        <v>861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14</v>
      </c>
      <c r="AQ615">
        <v>0</v>
      </c>
      <c r="AR615">
        <v>0</v>
      </c>
      <c r="AS615">
        <v>0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</row>
    <row r="616" spans="1:57">
      <c r="A616" t="s">
        <v>1415</v>
      </c>
      <c r="B616" t="s">
        <v>80</v>
      </c>
      <c r="C616" t="s">
        <v>1149</v>
      </c>
      <c r="D616" t="s">
        <v>82</v>
      </c>
      <c r="E616" s="2" t="str">
        <f>HYPERLINK("capsilon://?command=openfolder&amp;siteaddress=FAM.docvelocity-na8.net&amp;folderid=FXD8601DEA-1944-26FE-7DFD-27E87598ECE9","FX21125938")</f>
        <v>FX21125938</v>
      </c>
      <c r="F616" t="s">
        <v>19</v>
      </c>
      <c r="G616" t="s">
        <v>19</v>
      </c>
      <c r="H616" t="s">
        <v>83</v>
      </c>
      <c r="I616" t="s">
        <v>1416</v>
      </c>
      <c r="J616">
        <v>32</v>
      </c>
      <c r="K616" t="s">
        <v>85</v>
      </c>
      <c r="L616" t="s">
        <v>86</v>
      </c>
      <c r="M616" t="s">
        <v>87</v>
      </c>
      <c r="N616">
        <v>2</v>
      </c>
      <c r="O616" s="1">
        <v>44539.727442129632</v>
      </c>
      <c r="P616" s="1">
        <v>44540.261296296296</v>
      </c>
      <c r="Q616">
        <v>45108</v>
      </c>
      <c r="R616">
        <v>1017</v>
      </c>
      <c r="S616" t="b">
        <v>0</v>
      </c>
      <c r="T616" t="s">
        <v>88</v>
      </c>
      <c r="U616" t="b">
        <v>0</v>
      </c>
      <c r="V616" t="s">
        <v>951</v>
      </c>
      <c r="W616" s="1">
        <v>44540.253935185188</v>
      </c>
      <c r="X616">
        <v>806</v>
      </c>
      <c r="Y616">
        <v>26</v>
      </c>
      <c r="Z616">
        <v>0</v>
      </c>
      <c r="AA616">
        <v>26</v>
      </c>
      <c r="AB616">
        <v>32</v>
      </c>
      <c r="AC616">
        <v>12</v>
      </c>
      <c r="AD616">
        <v>6</v>
      </c>
      <c r="AE616">
        <v>0</v>
      </c>
      <c r="AF616">
        <v>0</v>
      </c>
      <c r="AG616">
        <v>0</v>
      </c>
      <c r="AH616" t="s">
        <v>100</v>
      </c>
      <c r="AI616" s="1">
        <v>44540.261296296296</v>
      </c>
      <c r="AJ616">
        <v>80</v>
      </c>
      <c r="AK616">
        <v>0</v>
      </c>
      <c r="AL616">
        <v>0</v>
      </c>
      <c r="AM616">
        <v>0</v>
      </c>
      <c r="AN616">
        <v>32</v>
      </c>
      <c r="AO616">
        <v>0</v>
      </c>
      <c r="AP616">
        <v>6</v>
      </c>
      <c r="AQ616">
        <v>0</v>
      </c>
      <c r="AR616">
        <v>0</v>
      </c>
      <c r="AS616">
        <v>0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</row>
    <row r="617" spans="1:57">
      <c r="A617" t="s">
        <v>1417</v>
      </c>
      <c r="B617" t="s">
        <v>80</v>
      </c>
      <c r="C617" t="s">
        <v>948</v>
      </c>
      <c r="D617" t="s">
        <v>82</v>
      </c>
      <c r="E617" s="2" t="str">
        <f>HYPERLINK("capsilon://?command=openfolder&amp;siteaddress=FAM.docvelocity-na8.net&amp;folderid=FX103E5B1D-7E4A-D70D-A0C6-CDE8ED25036A","FX211114361")</f>
        <v>FX211114361</v>
      </c>
      <c r="F617" t="s">
        <v>19</v>
      </c>
      <c r="G617" t="s">
        <v>19</v>
      </c>
      <c r="H617" t="s">
        <v>83</v>
      </c>
      <c r="I617" t="s">
        <v>1418</v>
      </c>
      <c r="J617">
        <v>60</v>
      </c>
      <c r="K617" t="s">
        <v>85</v>
      </c>
      <c r="L617" t="s">
        <v>86</v>
      </c>
      <c r="M617" t="s">
        <v>87</v>
      </c>
      <c r="N617">
        <v>1</v>
      </c>
      <c r="O617" s="1">
        <v>44531.636493055557</v>
      </c>
      <c r="P617" s="1">
        <v>44532.201145833336</v>
      </c>
      <c r="Q617">
        <v>48546</v>
      </c>
      <c r="R617">
        <v>240</v>
      </c>
      <c r="S617" t="b">
        <v>0</v>
      </c>
      <c r="T617" t="s">
        <v>88</v>
      </c>
      <c r="U617" t="b">
        <v>0</v>
      </c>
      <c r="V617" t="s">
        <v>144</v>
      </c>
      <c r="W617" s="1">
        <v>44532.201145833336</v>
      </c>
      <c r="X617">
        <v>124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60</v>
      </c>
      <c r="AE617">
        <v>48</v>
      </c>
      <c r="AF617">
        <v>0</v>
      </c>
      <c r="AG617">
        <v>5</v>
      </c>
      <c r="AH617" t="s">
        <v>88</v>
      </c>
      <c r="AI617" t="s">
        <v>88</v>
      </c>
      <c r="AJ617" t="s">
        <v>88</v>
      </c>
      <c r="AK617" t="s">
        <v>88</v>
      </c>
      <c r="AL617" t="s">
        <v>88</v>
      </c>
      <c r="AM617" t="s">
        <v>88</v>
      </c>
      <c r="AN617" t="s">
        <v>88</v>
      </c>
      <c r="AO617" t="s">
        <v>88</v>
      </c>
      <c r="AP617" t="s">
        <v>88</v>
      </c>
      <c r="AQ617" t="s">
        <v>88</v>
      </c>
      <c r="AR617" t="s">
        <v>88</v>
      </c>
      <c r="AS617" t="s">
        <v>88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</row>
    <row r="618" spans="1:57">
      <c r="A618" t="s">
        <v>1419</v>
      </c>
      <c r="B618" t="s">
        <v>80</v>
      </c>
      <c r="C618" t="s">
        <v>1420</v>
      </c>
      <c r="D618" t="s">
        <v>82</v>
      </c>
      <c r="E618" s="2" t="str">
        <f>HYPERLINK("capsilon://?command=openfolder&amp;siteaddress=FAM.docvelocity-na8.net&amp;folderid=FX560AAE6E-3F0F-F2ED-1E06-383F1E3FB295","FX21121315")</f>
        <v>FX21121315</v>
      </c>
      <c r="F618" t="s">
        <v>19</v>
      </c>
      <c r="G618" t="s">
        <v>19</v>
      </c>
      <c r="H618" t="s">
        <v>83</v>
      </c>
      <c r="I618" t="s">
        <v>1421</v>
      </c>
      <c r="J618">
        <v>145</v>
      </c>
      <c r="K618" t="s">
        <v>85</v>
      </c>
      <c r="L618" t="s">
        <v>86</v>
      </c>
      <c r="M618" t="s">
        <v>87</v>
      </c>
      <c r="N618">
        <v>1</v>
      </c>
      <c r="O618" s="1">
        <v>44539.745555555557</v>
      </c>
      <c r="P618" s="1">
        <v>44540.239722222221</v>
      </c>
      <c r="Q618">
        <v>42169</v>
      </c>
      <c r="R618">
        <v>527</v>
      </c>
      <c r="S618" t="b">
        <v>0</v>
      </c>
      <c r="T618" t="s">
        <v>88</v>
      </c>
      <c r="U618" t="b">
        <v>0</v>
      </c>
      <c r="V618" t="s">
        <v>144</v>
      </c>
      <c r="W618" s="1">
        <v>44540.239722222221</v>
      </c>
      <c r="X618">
        <v>527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145</v>
      </c>
      <c r="AE618">
        <v>133</v>
      </c>
      <c r="AF618">
        <v>0</v>
      </c>
      <c r="AG618">
        <v>4</v>
      </c>
      <c r="AH618" t="s">
        <v>88</v>
      </c>
      <c r="AI618" t="s">
        <v>88</v>
      </c>
      <c r="AJ618" t="s">
        <v>88</v>
      </c>
      <c r="AK618" t="s">
        <v>88</v>
      </c>
      <c r="AL618" t="s">
        <v>88</v>
      </c>
      <c r="AM618" t="s">
        <v>88</v>
      </c>
      <c r="AN618" t="s">
        <v>88</v>
      </c>
      <c r="AO618" t="s">
        <v>88</v>
      </c>
      <c r="AP618" t="s">
        <v>88</v>
      </c>
      <c r="AQ618" t="s">
        <v>88</v>
      </c>
      <c r="AR618" t="s">
        <v>88</v>
      </c>
      <c r="AS618" t="s">
        <v>88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</row>
    <row r="619" spans="1:57">
      <c r="A619" t="s">
        <v>1422</v>
      </c>
      <c r="B619" t="s">
        <v>80</v>
      </c>
      <c r="C619" t="s">
        <v>868</v>
      </c>
      <c r="D619" t="s">
        <v>82</v>
      </c>
      <c r="E619" s="2" t="str">
        <f>HYPERLINK("capsilon://?command=openfolder&amp;siteaddress=FAM.docvelocity-na8.net&amp;folderid=FXDD697112-BAB2-898F-587E-06C1C2F68D53","FX21125085")</f>
        <v>FX21125085</v>
      </c>
      <c r="F619" t="s">
        <v>19</v>
      </c>
      <c r="G619" t="s">
        <v>19</v>
      </c>
      <c r="H619" t="s">
        <v>83</v>
      </c>
      <c r="I619" t="s">
        <v>1423</v>
      </c>
      <c r="J619">
        <v>28</v>
      </c>
      <c r="K619" t="s">
        <v>85</v>
      </c>
      <c r="L619" t="s">
        <v>86</v>
      </c>
      <c r="M619" t="s">
        <v>87</v>
      </c>
      <c r="N619">
        <v>2</v>
      </c>
      <c r="O619" s="1">
        <v>44539.745810185188</v>
      </c>
      <c r="P619" s="1">
        <v>44540.243877314817</v>
      </c>
      <c r="Q619">
        <v>42696</v>
      </c>
      <c r="R619">
        <v>337</v>
      </c>
      <c r="S619" t="b">
        <v>0</v>
      </c>
      <c r="T619" t="s">
        <v>88</v>
      </c>
      <c r="U619" t="b">
        <v>0</v>
      </c>
      <c r="V619" t="s">
        <v>144</v>
      </c>
      <c r="W619" s="1">
        <v>44540.240972222222</v>
      </c>
      <c r="X619">
        <v>107</v>
      </c>
      <c r="Y619">
        <v>21</v>
      </c>
      <c r="Z619">
        <v>0</v>
      </c>
      <c r="AA619">
        <v>21</v>
      </c>
      <c r="AB619">
        <v>0</v>
      </c>
      <c r="AC619">
        <v>5</v>
      </c>
      <c r="AD619">
        <v>7</v>
      </c>
      <c r="AE619">
        <v>0</v>
      </c>
      <c r="AF619">
        <v>0</v>
      </c>
      <c r="AG619">
        <v>0</v>
      </c>
      <c r="AH619" t="s">
        <v>100</v>
      </c>
      <c r="AI619" s="1">
        <v>44540.243877314817</v>
      </c>
      <c r="AJ619">
        <v>230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7</v>
      </c>
      <c r="AQ619">
        <v>0</v>
      </c>
      <c r="AR619">
        <v>0</v>
      </c>
      <c r="AS619">
        <v>0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</row>
    <row r="620" spans="1:57">
      <c r="A620" t="s">
        <v>1424</v>
      </c>
      <c r="B620" t="s">
        <v>80</v>
      </c>
      <c r="C620" t="s">
        <v>868</v>
      </c>
      <c r="D620" t="s">
        <v>82</v>
      </c>
      <c r="E620" s="2" t="str">
        <f>HYPERLINK("capsilon://?command=openfolder&amp;siteaddress=FAM.docvelocity-na8.net&amp;folderid=FXDD697112-BAB2-898F-587E-06C1C2F68D53","FX21125085")</f>
        <v>FX21125085</v>
      </c>
      <c r="F620" t="s">
        <v>19</v>
      </c>
      <c r="G620" t="s">
        <v>19</v>
      </c>
      <c r="H620" t="s">
        <v>83</v>
      </c>
      <c r="I620" t="s">
        <v>1425</v>
      </c>
      <c r="J620">
        <v>28</v>
      </c>
      <c r="K620" t="s">
        <v>85</v>
      </c>
      <c r="L620" t="s">
        <v>86</v>
      </c>
      <c r="M620" t="s">
        <v>87</v>
      </c>
      <c r="N620">
        <v>2</v>
      </c>
      <c r="O620" s="1">
        <v>44539.746064814812</v>
      </c>
      <c r="P620" s="1">
        <v>44540.245798611111</v>
      </c>
      <c r="Q620">
        <v>42770</v>
      </c>
      <c r="R620">
        <v>407</v>
      </c>
      <c r="S620" t="b">
        <v>0</v>
      </c>
      <c r="T620" t="s">
        <v>88</v>
      </c>
      <c r="U620" t="b">
        <v>0</v>
      </c>
      <c r="V620" t="s">
        <v>144</v>
      </c>
      <c r="W620" s="1">
        <v>44540.242303240739</v>
      </c>
      <c r="X620">
        <v>114</v>
      </c>
      <c r="Y620">
        <v>21</v>
      </c>
      <c r="Z620">
        <v>0</v>
      </c>
      <c r="AA620">
        <v>21</v>
      </c>
      <c r="AB620">
        <v>0</v>
      </c>
      <c r="AC620">
        <v>5</v>
      </c>
      <c r="AD620">
        <v>7</v>
      </c>
      <c r="AE620">
        <v>0</v>
      </c>
      <c r="AF620">
        <v>0</v>
      </c>
      <c r="AG620">
        <v>0</v>
      </c>
      <c r="AH620" t="s">
        <v>94</v>
      </c>
      <c r="AI620" s="1">
        <v>44540.245798611111</v>
      </c>
      <c r="AJ620">
        <v>293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7</v>
      </c>
      <c r="AQ620">
        <v>0</v>
      </c>
      <c r="AR620">
        <v>0</v>
      </c>
      <c r="AS620">
        <v>0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</row>
    <row r="621" spans="1:57">
      <c r="A621" t="s">
        <v>1426</v>
      </c>
      <c r="B621" t="s">
        <v>80</v>
      </c>
      <c r="C621" t="s">
        <v>1427</v>
      </c>
      <c r="D621" t="s">
        <v>82</v>
      </c>
      <c r="E621" s="2" t="str">
        <f>HYPERLINK("capsilon://?command=openfolder&amp;siteaddress=FAM.docvelocity-na8.net&amp;folderid=FXA3FAAC0A-46B8-CE22-793E-2BCFB4B78941","FX21125266")</f>
        <v>FX21125266</v>
      </c>
      <c r="F621" t="s">
        <v>19</v>
      </c>
      <c r="G621" t="s">
        <v>19</v>
      </c>
      <c r="H621" t="s">
        <v>83</v>
      </c>
      <c r="I621" t="s">
        <v>1428</v>
      </c>
      <c r="J621">
        <v>81</v>
      </c>
      <c r="K621" t="s">
        <v>85</v>
      </c>
      <c r="L621" t="s">
        <v>86</v>
      </c>
      <c r="M621" t="s">
        <v>87</v>
      </c>
      <c r="N621">
        <v>1</v>
      </c>
      <c r="O621" s="1">
        <v>44539.748425925929</v>
      </c>
      <c r="P621" s="1">
        <v>44540.247766203705</v>
      </c>
      <c r="Q621">
        <v>42963</v>
      </c>
      <c r="R621">
        <v>180</v>
      </c>
      <c r="S621" t="b">
        <v>0</v>
      </c>
      <c r="T621" t="s">
        <v>88</v>
      </c>
      <c r="U621" t="b">
        <v>0</v>
      </c>
      <c r="V621" t="s">
        <v>144</v>
      </c>
      <c r="W621" s="1">
        <v>44540.247766203705</v>
      </c>
      <c r="X621">
        <v>180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81</v>
      </c>
      <c r="AE621">
        <v>69</v>
      </c>
      <c r="AF621">
        <v>0</v>
      </c>
      <c r="AG621">
        <v>4</v>
      </c>
      <c r="AH621" t="s">
        <v>88</v>
      </c>
      <c r="AI621" t="s">
        <v>88</v>
      </c>
      <c r="AJ621" t="s">
        <v>88</v>
      </c>
      <c r="AK621" t="s">
        <v>88</v>
      </c>
      <c r="AL621" t="s">
        <v>88</v>
      </c>
      <c r="AM621" t="s">
        <v>88</v>
      </c>
      <c r="AN621" t="s">
        <v>88</v>
      </c>
      <c r="AO621" t="s">
        <v>88</v>
      </c>
      <c r="AP621" t="s">
        <v>88</v>
      </c>
      <c r="AQ621" t="s">
        <v>88</v>
      </c>
      <c r="AR621" t="s">
        <v>88</v>
      </c>
      <c r="AS621" t="s">
        <v>88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</row>
    <row r="622" spans="1:57">
      <c r="A622" t="s">
        <v>1429</v>
      </c>
      <c r="B622" t="s">
        <v>80</v>
      </c>
      <c r="C622" t="s">
        <v>1430</v>
      </c>
      <c r="D622" t="s">
        <v>82</v>
      </c>
      <c r="E622" s="2" t="str">
        <f>HYPERLINK("capsilon://?command=openfolder&amp;siteaddress=FAM.docvelocity-na8.net&amp;folderid=FXFD601BCE-4696-2ED4-8488-CC391F5AD1CD","FX211011332")</f>
        <v>FX211011332</v>
      </c>
      <c r="F622" t="s">
        <v>19</v>
      </c>
      <c r="G622" t="s">
        <v>19</v>
      </c>
      <c r="H622" t="s">
        <v>83</v>
      </c>
      <c r="I622" t="s">
        <v>1431</v>
      </c>
      <c r="J622">
        <v>118</v>
      </c>
      <c r="K622" t="s">
        <v>85</v>
      </c>
      <c r="L622" t="s">
        <v>86</v>
      </c>
      <c r="M622" t="s">
        <v>87</v>
      </c>
      <c r="N622">
        <v>1</v>
      </c>
      <c r="O622" s="1">
        <v>44539.752824074072</v>
      </c>
      <c r="P622" s="1">
        <v>44540.251307870371</v>
      </c>
      <c r="Q622">
        <v>42764</v>
      </c>
      <c r="R622">
        <v>305</v>
      </c>
      <c r="S622" t="b">
        <v>0</v>
      </c>
      <c r="T622" t="s">
        <v>88</v>
      </c>
      <c r="U622" t="b">
        <v>0</v>
      </c>
      <c r="V622" t="s">
        <v>144</v>
      </c>
      <c r="W622" s="1">
        <v>44540.251307870371</v>
      </c>
      <c r="X622">
        <v>305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118</v>
      </c>
      <c r="AE622">
        <v>101</v>
      </c>
      <c r="AF622">
        <v>0</v>
      </c>
      <c r="AG622">
        <v>6</v>
      </c>
      <c r="AH622" t="s">
        <v>88</v>
      </c>
      <c r="AI622" t="s">
        <v>88</v>
      </c>
      <c r="AJ622" t="s">
        <v>88</v>
      </c>
      <c r="AK622" t="s">
        <v>88</v>
      </c>
      <c r="AL622" t="s">
        <v>88</v>
      </c>
      <c r="AM622" t="s">
        <v>88</v>
      </c>
      <c r="AN622" t="s">
        <v>88</v>
      </c>
      <c r="AO622" t="s">
        <v>88</v>
      </c>
      <c r="AP622" t="s">
        <v>88</v>
      </c>
      <c r="AQ622" t="s">
        <v>88</v>
      </c>
      <c r="AR622" t="s">
        <v>88</v>
      </c>
      <c r="AS622" t="s">
        <v>88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</row>
    <row r="623" spans="1:57">
      <c r="A623" t="s">
        <v>1432</v>
      </c>
      <c r="B623" t="s">
        <v>80</v>
      </c>
      <c r="C623" t="s">
        <v>1371</v>
      </c>
      <c r="D623" t="s">
        <v>82</v>
      </c>
      <c r="E623" s="2" t="str">
        <f>HYPERLINK("capsilon://?command=openfolder&amp;siteaddress=FAM.docvelocity-na8.net&amp;folderid=FXFE464917-CE1B-92B7-4689-ED0E38811B51","FX21126324")</f>
        <v>FX21126324</v>
      </c>
      <c r="F623" t="s">
        <v>19</v>
      </c>
      <c r="G623" t="s">
        <v>19</v>
      </c>
      <c r="H623" t="s">
        <v>83</v>
      </c>
      <c r="I623" t="s">
        <v>1398</v>
      </c>
      <c r="J623">
        <v>128</v>
      </c>
      <c r="K623" t="s">
        <v>85</v>
      </c>
      <c r="L623" t="s">
        <v>86</v>
      </c>
      <c r="M623" t="s">
        <v>87</v>
      </c>
      <c r="N623">
        <v>2</v>
      </c>
      <c r="O623" s="1">
        <v>44539.754074074073</v>
      </c>
      <c r="P623" s="1">
        <v>44540.169733796298</v>
      </c>
      <c r="Q623">
        <v>31594</v>
      </c>
      <c r="R623">
        <v>4319</v>
      </c>
      <c r="S623" t="b">
        <v>0</v>
      </c>
      <c r="T623" t="s">
        <v>88</v>
      </c>
      <c r="U623" t="b">
        <v>1</v>
      </c>
      <c r="V623" t="s">
        <v>337</v>
      </c>
      <c r="W623" s="1">
        <v>44539.825555555559</v>
      </c>
      <c r="X623">
        <v>2822</v>
      </c>
      <c r="Y623">
        <v>192</v>
      </c>
      <c r="Z623">
        <v>0</v>
      </c>
      <c r="AA623">
        <v>192</v>
      </c>
      <c r="AB623">
        <v>0</v>
      </c>
      <c r="AC623">
        <v>150</v>
      </c>
      <c r="AD623">
        <v>-64</v>
      </c>
      <c r="AE623">
        <v>0</v>
      </c>
      <c r="AF623">
        <v>0</v>
      </c>
      <c r="AG623">
        <v>0</v>
      </c>
      <c r="AH623" t="s">
        <v>94</v>
      </c>
      <c r="AI623" s="1">
        <v>44540.169733796298</v>
      </c>
      <c r="AJ623">
        <v>1363</v>
      </c>
      <c r="AK623">
        <v>14</v>
      </c>
      <c r="AL623">
        <v>0</v>
      </c>
      <c r="AM623">
        <v>14</v>
      </c>
      <c r="AN623">
        <v>0</v>
      </c>
      <c r="AO623">
        <v>14</v>
      </c>
      <c r="AP623">
        <v>-78</v>
      </c>
      <c r="AQ623">
        <v>0</v>
      </c>
      <c r="AR623">
        <v>0</v>
      </c>
      <c r="AS623">
        <v>0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</row>
    <row r="624" spans="1:57">
      <c r="A624" t="s">
        <v>1433</v>
      </c>
      <c r="B624" t="s">
        <v>80</v>
      </c>
      <c r="C624" t="s">
        <v>1434</v>
      </c>
      <c r="D624" t="s">
        <v>82</v>
      </c>
      <c r="E624" s="2" t="str">
        <f>HYPERLINK("capsilon://?command=openfolder&amp;siteaddress=FAM.docvelocity-na8.net&amp;folderid=FXBFE056C1-FC97-21EC-B92F-FEF3093F6C00","FX21126489")</f>
        <v>FX21126489</v>
      </c>
      <c r="F624" t="s">
        <v>19</v>
      </c>
      <c r="G624" t="s">
        <v>19</v>
      </c>
      <c r="H624" t="s">
        <v>83</v>
      </c>
      <c r="I624" t="s">
        <v>1435</v>
      </c>
      <c r="J624">
        <v>158</v>
      </c>
      <c r="K624" t="s">
        <v>85</v>
      </c>
      <c r="L624" t="s">
        <v>86</v>
      </c>
      <c r="M624" t="s">
        <v>87</v>
      </c>
      <c r="N624">
        <v>1</v>
      </c>
      <c r="O624" s="1">
        <v>44539.770740740743</v>
      </c>
      <c r="P624" s="1">
        <v>44540.256180555552</v>
      </c>
      <c r="Q624">
        <v>41548</v>
      </c>
      <c r="R624">
        <v>394</v>
      </c>
      <c r="S624" t="b">
        <v>0</v>
      </c>
      <c r="T624" t="s">
        <v>88</v>
      </c>
      <c r="U624" t="b">
        <v>0</v>
      </c>
      <c r="V624" t="s">
        <v>144</v>
      </c>
      <c r="W624" s="1">
        <v>44540.256180555552</v>
      </c>
      <c r="X624">
        <v>394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158</v>
      </c>
      <c r="AE624">
        <v>134</v>
      </c>
      <c r="AF624">
        <v>0</v>
      </c>
      <c r="AG624">
        <v>13</v>
      </c>
      <c r="AH624" t="s">
        <v>88</v>
      </c>
      <c r="AI624" t="s">
        <v>88</v>
      </c>
      <c r="AJ624" t="s">
        <v>88</v>
      </c>
      <c r="AK624" t="s">
        <v>88</v>
      </c>
      <c r="AL624" t="s">
        <v>88</v>
      </c>
      <c r="AM624" t="s">
        <v>88</v>
      </c>
      <c r="AN624" t="s">
        <v>88</v>
      </c>
      <c r="AO624" t="s">
        <v>88</v>
      </c>
      <c r="AP624" t="s">
        <v>88</v>
      </c>
      <c r="AQ624" t="s">
        <v>88</v>
      </c>
      <c r="AR624" t="s">
        <v>88</v>
      </c>
      <c r="AS624" t="s">
        <v>88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</row>
    <row r="625" spans="1:57">
      <c r="A625" t="s">
        <v>1436</v>
      </c>
      <c r="B625" t="s">
        <v>80</v>
      </c>
      <c r="C625" t="s">
        <v>1437</v>
      </c>
      <c r="D625" t="s">
        <v>82</v>
      </c>
      <c r="E625" s="2" t="str">
        <f>HYPERLINK("capsilon://?command=openfolder&amp;siteaddress=FAM.docvelocity-na8.net&amp;folderid=FXE3CB271A-037E-A1F1-BBC9-69BF4A9F0CD4","FX21126123")</f>
        <v>FX21126123</v>
      </c>
      <c r="F625" t="s">
        <v>19</v>
      </c>
      <c r="G625" t="s">
        <v>19</v>
      </c>
      <c r="H625" t="s">
        <v>83</v>
      </c>
      <c r="I625" t="s">
        <v>1438</v>
      </c>
      <c r="J625">
        <v>28</v>
      </c>
      <c r="K625" t="s">
        <v>85</v>
      </c>
      <c r="L625" t="s">
        <v>86</v>
      </c>
      <c r="M625" t="s">
        <v>87</v>
      </c>
      <c r="N625">
        <v>2</v>
      </c>
      <c r="O625" s="1">
        <v>44539.781527777777</v>
      </c>
      <c r="P625" s="1">
        <v>44540.268449074072</v>
      </c>
      <c r="Q625">
        <v>41791</v>
      </c>
      <c r="R625">
        <v>279</v>
      </c>
      <c r="S625" t="b">
        <v>0</v>
      </c>
      <c r="T625" t="s">
        <v>88</v>
      </c>
      <c r="U625" t="b">
        <v>0</v>
      </c>
      <c r="V625" t="s">
        <v>144</v>
      </c>
      <c r="W625" s="1">
        <v>44540.257615740738</v>
      </c>
      <c r="X625">
        <v>96</v>
      </c>
      <c r="Y625">
        <v>21</v>
      </c>
      <c r="Z625">
        <v>0</v>
      </c>
      <c r="AA625">
        <v>21</v>
      </c>
      <c r="AB625">
        <v>0</v>
      </c>
      <c r="AC625">
        <v>2</v>
      </c>
      <c r="AD625">
        <v>7</v>
      </c>
      <c r="AE625">
        <v>0</v>
      </c>
      <c r="AF625">
        <v>0</v>
      </c>
      <c r="AG625">
        <v>0</v>
      </c>
      <c r="AH625" t="s">
        <v>94</v>
      </c>
      <c r="AI625" s="1">
        <v>44540.268449074072</v>
      </c>
      <c r="AJ625">
        <v>183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7</v>
      </c>
      <c r="AQ625">
        <v>0</v>
      </c>
      <c r="AR625">
        <v>0</v>
      </c>
      <c r="AS625">
        <v>0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</row>
    <row r="626" spans="1:57">
      <c r="A626" t="s">
        <v>1439</v>
      </c>
      <c r="B626" t="s">
        <v>80</v>
      </c>
      <c r="C626" t="s">
        <v>1440</v>
      </c>
      <c r="D626" t="s">
        <v>82</v>
      </c>
      <c r="E626" s="2" t="str">
        <f>HYPERLINK("capsilon://?command=openfolder&amp;siteaddress=FAM.docvelocity-na8.net&amp;folderid=FXC598BEED-D3CD-E6C2-ADAD-6C0E529795A7","FX21126128")</f>
        <v>FX21126128</v>
      </c>
      <c r="F626" t="s">
        <v>19</v>
      </c>
      <c r="G626" t="s">
        <v>19</v>
      </c>
      <c r="H626" t="s">
        <v>83</v>
      </c>
      <c r="I626" t="s">
        <v>1441</v>
      </c>
      <c r="J626">
        <v>392</v>
      </c>
      <c r="K626" t="s">
        <v>85</v>
      </c>
      <c r="L626" t="s">
        <v>86</v>
      </c>
      <c r="M626" t="s">
        <v>87</v>
      </c>
      <c r="N626">
        <v>1</v>
      </c>
      <c r="O626" s="1">
        <v>44539.783090277779</v>
      </c>
      <c r="P626" s="1">
        <v>44540.261319444442</v>
      </c>
      <c r="Q626">
        <v>40999</v>
      </c>
      <c r="R626">
        <v>320</v>
      </c>
      <c r="S626" t="b">
        <v>0</v>
      </c>
      <c r="T626" t="s">
        <v>88</v>
      </c>
      <c r="U626" t="b">
        <v>0</v>
      </c>
      <c r="V626" t="s">
        <v>144</v>
      </c>
      <c r="W626" s="1">
        <v>44540.261319444442</v>
      </c>
      <c r="X626">
        <v>320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392</v>
      </c>
      <c r="AE626">
        <v>319</v>
      </c>
      <c r="AF626">
        <v>0</v>
      </c>
      <c r="AG626">
        <v>10</v>
      </c>
      <c r="AH626" t="s">
        <v>88</v>
      </c>
      <c r="AI626" t="s">
        <v>88</v>
      </c>
      <c r="AJ626" t="s">
        <v>88</v>
      </c>
      <c r="AK626" t="s">
        <v>88</v>
      </c>
      <c r="AL626" t="s">
        <v>88</v>
      </c>
      <c r="AM626" t="s">
        <v>88</v>
      </c>
      <c r="AN626" t="s">
        <v>88</v>
      </c>
      <c r="AO626" t="s">
        <v>88</v>
      </c>
      <c r="AP626" t="s">
        <v>88</v>
      </c>
      <c r="AQ626" t="s">
        <v>88</v>
      </c>
      <c r="AR626" t="s">
        <v>88</v>
      </c>
      <c r="AS626" t="s">
        <v>88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</row>
    <row r="627" spans="1:57">
      <c r="A627" t="s">
        <v>1442</v>
      </c>
      <c r="B627" t="s">
        <v>80</v>
      </c>
      <c r="C627" t="s">
        <v>1371</v>
      </c>
      <c r="D627" t="s">
        <v>82</v>
      </c>
      <c r="E627" s="2" t="str">
        <f>HYPERLINK("capsilon://?command=openfolder&amp;siteaddress=FAM.docvelocity-na8.net&amp;folderid=FXFE464917-CE1B-92B7-4689-ED0E38811B51","FX21126324")</f>
        <v>FX21126324</v>
      </c>
      <c r="F627" t="s">
        <v>19</v>
      </c>
      <c r="G627" t="s">
        <v>19</v>
      </c>
      <c r="H627" t="s">
        <v>83</v>
      </c>
      <c r="I627" t="s">
        <v>1443</v>
      </c>
      <c r="J627">
        <v>33</v>
      </c>
      <c r="K627" t="s">
        <v>85</v>
      </c>
      <c r="L627" t="s">
        <v>86</v>
      </c>
      <c r="M627" t="s">
        <v>87</v>
      </c>
      <c r="N627">
        <v>2</v>
      </c>
      <c r="O627" s="1">
        <v>44539.796249999999</v>
      </c>
      <c r="P627" s="1">
        <v>44540.26972222222</v>
      </c>
      <c r="Q627">
        <v>40731</v>
      </c>
      <c r="R627">
        <v>177</v>
      </c>
      <c r="S627" t="b">
        <v>0</v>
      </c>
      <c r="T627" t="s">
        <v>88</v>
      </c>
      <c r="U627" t="b">
        <v>0</v>
      </c>
      <c r="V627" t="s">
        <v>144</v>
      </c>
      <c r="W627" s="1">
        <v>44540.262407407405</v>
      </c>
      <c r="X627">
        <v>68</v>
      </c>
      <c r="Y627">
        <v>9</v>
      </c>
      <c r="Z627">
        <v>0</v>
      </c>
      <c r="AA627">
        <v>9</v>
      </c>
      <c r="AB627">
        <v>0</v>
      </c>
      <c r="AC627">
        <v>1</v>
      </c>
      <c r="AD627">
        <v>24</v>
      </c>
      <c r="AE627">
        <v>0</v>
      </c>
      <c r="AF627">
        <v>0</v>
      </c>
      <c r="AG627">
        <v>0</v>
      </c>
      <c r="AH627" t="s">
        <v>94</v>
      </c>
      <c r="AI627" s="1">
        <v>44540.26972222222</v>
      </c>
      <c r="AJ627">
        <v>109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24</v>
      </c>
      <c r="AQ627">
        <v>0</v>
      </c>
      <c r="AR627">
        <v>0</v>
      </c>
      <c r="AS627">
        <v>0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</row>
    <row r="628" spans="1:57">
      <c r="A628" t="s">
        <v>1444</v>
      </c>
      <c r="B628" t="s">
        <v>80</v>
      </c>
      <c r="C628" t="s">
        <v>1437</v>
      </c>
      <c r="D628" t="s">
        <v>82</v>
      </c>
      <c r="E628" s="2" t="str">
        <f>HYPERLINK("capsilon://?command=openfolder&amp;siteaddress=FAM.docvelocity-na8.net&amp;folderid=FXE3CB271A-037E-A1F1-BBC9-69BF4A9F0CD4","FX21126123")</f>
        <v>FX21126123</v>
      </c>
      <c r="F628" t="s">
        <v>19</v>
      </c>
      <c r="G628" t="s">
        <v>19</v>
      </c>
      <c r="H628" t="s">
        <v>83</v>
      </c>
      <c r="I628" t="s">
        <v>1445</v>
      </c>
      <c r="J628">
        <v>55</v>
      </c>
      <c r="K628" t="s">
        <v>85</v>
      </c>
      <c r="L628" t="s">
        <v>86</v>
      </c>
      <c r="M628" t="s">
        <v>87</v>
      </c>
      <c r="N628">
        <v>2</v>
      </c>
      <c r="O628" s="1">
        <v>44539.821805555555</v>
      </c>
      <c r="P628" s="1">
        <v>44540.274884259263</v>
      </c>
      <c r="Q628">
        <v>38510</v>
      </c>
      <c r="R628">
        <v>636</v>
      </c>
      <c r="S628" t="b">
        <v>0</v>
      </c>
      <c r="T628" t="s">
        <v>88</v>
      </c>
      <c r="U628" t="b">
        <v>0</v>
      </c>
      <c r="V628" t="s">
        <v>144</v>
      </c>
      <c r="W628" s="1">
        <v>44540.26462962963</v>
      </c>
      <c r="X628">
        <v>191</v>
      </c>
      <c r="Y628">
        <v>61</v>
      </c>
      <c r="Z628">
        <v>0</v>
      </c>
      <c r="AA628">
        <v>61</v>
      </c>
      <c r="AB628">
        <v>0</v>
      </c>
      <c r="AC628">
        <v>24</v>
      </c>
      <c r="AD628">
        <v>-6</v>
      </c>
      <c r="AE628">
        <v>0</v>
      </c>
      <c r="AF628">
        <v>0</v>
      </c>
      <c r="AG628">
        <v>0</v>
      </c>
      <c r="AH628" t="s">
        <v>94</v>
      </c>
      <c r="AI628" s="1">
        <v>44540.274884259263</v>
      </c>
      <c r="AJ628">
        <v>445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-6</v>
      </c>
      <c r="AQ628">
        <v>0</v>
      </c>
      <c r="AR628">
        <v>0</v>
      </c>
      <c r="AS628">
        <v>0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</row>
    <row r="629" spans="1:57">
      <c r="A629" t="s">
        <v>1446</v>
      </c>
      <c r="B629" t="s">
        <v>80</v>
      </c>
      <c r="C629" t="s">
        <v>1437</v>
      </c>
      <c r="D629" t="s">
        <v>82</v>
      </c>
      <c r="E629" s="2" t="str">
        <f>HYPERLINK("capsilon://?command=openfolder&amp;siteaddress=FAM.docvelocity-na8.net&amp;folderid=FXE3CB271A-037E-A1F1-BBC9-69BF4A9F0CD4","FX21126123")</f>
        <v>FX21126123</v>
      </c>
      <c r="F629" t="s">
        <v>19</v>
      </c>
      <c r="G629" t="s">
        <v>19</v>
      </c>
      <c r="H629" t="s">
        <v>83</v>
      </c>
      <c r="I629" t="s">
        <v>1447</v>
      </c>
      <c r="J629">
        <v>55</v>
      </c>
      <c r="K629" t="s">
        <v>85</v>
      </c>
      <c r="L629" t="s">
        <v>86</v>
      </c>
      <c r="M629" t="s">
        <v>87</v>
      </c>
      <c r="N629">
        <v>2</v>
      </c>
      <c r="O629" s="1">
        <v>44539.822638888887</v>
      </c>
      <c r="P629" s="1">
        <v>44540.293090277781</v>
      </c>
      <c r="Q629">
        <v>39933</v>
      </c>
      <c r="R629">
        <v>714</v>
      </c>
      <c r="S629" t="b">
        <v>0</v>
      </c>
      <c r="T629" t="s">
        <v>88</v>
      </c>
      <c r="U629" t="b">
        <v>0</v>
      </c>
      <c r="V629" t="s">
        <v>144</v>
      </c>
      <c r="W629" s="1">
        <v>44540.286400462966</v>
      </c>
      <c r="X629">
        <v>149</v>
      </c>
      <c r="Y629">
        <v>61</v>
      </c>
      <c r="Z629">
        <v>0</v>
      </c>
      <c r="AA629">
        <v>61</v>
      </c>
      <c r="AB629">
        <v>0</v>
      </c>
      <c r="AC629">
        <v>26</v>
      </c>
      <c r="AD629">
        <v>-6</v>
      </c>
      <c r="AE629">
        <v>0</v>
      </c>
      <c r="AF629">
        <v>0</v>
      </c>
      <c r="AG629">
        <v>0</v>
      </c>
      <c r="AH629" t="s">
        <v>94</v>
      </c>
      <c r="AI629" s="1">
        <v>44540.293090277781</v>
      </c>
      <c r="AJ629">
        <v>557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-6</v>
      </c>
      <c r="AQ629">
        <v>0</v>
      </c>
      <c r="AR629">
        <v>0</v>
      </c>
      <c r="AS629">
        <v>0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</row>
    <row r="630" spans="1:57">
      <c r="A630" t="s">
        <v>1448</v>
      </c>
      <c r="B630" t="s">
        <v>80</v>
      </c>
      <c r="C630" t="s">
        <v>1449</v>
      </c>
      <c r="D630" t="s">
        <v>82</v>
      </c>
      <c r="E630" s="2" t="str">
        <f>HYPERLINK("capsilon://?command=openfolder&amp;siteaddress=FAM.docvelocity-na8.net&amp;folderid=FX0DFEBE87-44F2-0F26-B821-114339463F23","FX21125730")</f>
        <v>FX21125730</v>
      </c>
      <c r="F630" t="s">
        <v>19</v>
      </c>
      <c r="G630" t="s">
        <v>19</v>
      </c>
      <c r="H630" t="s">
        <v>83</v>
      </c>
      <c r="I630" t="s">
        <v>1450</v>
      </c>
      <c r="J630">
        <v>75</v>
      </c>
      <c r="K630" t="s">
        <v>85</v>
      </c>
      <c r="L630" t="s">
        <v>86</v>
      </c>
      <c r="M630" t="s">
        <v>87</v>
      </c>
      <c r="N630">
        <v>1</v>
      </c>
      <c r="O630" s="1">
        <v>44539.828888888886</v>
      </c>
      <c r="P630" s="1">
        <v>44540.287986111114</v>
      </c>
      <c r="Q630">
        <v>39530</v>
      </c>
      <c r="R630">
        <v>136</v>
      </c>
      <c r="S630" t="b">
        <v>0</v>
      </c>
      <c r="T630" t="s">
        <v>88</v>
      </c>
      <c r="U630" t="b">
        <v>0</v>
      </c>
      <c r="V630" t="s">
        <v>144</v>
      </c>
      <c r="W630" s="1">
        <v>44540.287986111114</v>
      </c>
      <c r="X630">
        <v>136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75</v>
      </c>
      <c r="AE630">
        <v>63</v>
      </c>
      <c r="AF630">
        <v>0</v>
      </c>
      <c r="AG630">
        <v>3</v>
      </c>
      <c r="AH630" t="s">
        <v>88</v>
      </c>
      <c r="AI630" t="s">
        <v>88</v>
      </c>
      <c r="AJ630" t="s">
        <v>88</v>
      </c>
      <c r="AK630" t="s">
        <v>88</v>
      </c>
      <c r="AL630" t="s">
        <v>88</v>
      </c>
      <c r="AM630" t="s">
        <v>88</v>
      </c>
      <c r="AN630" t="s">
        <v>88</v>
      </c>
      <c r="AO630" t="s">
        <v>88</v>
      </c>
      <c r="AP630" t="s">
        <v>88</v>
      </c>
      <c r="AQ630" t="s">
        <v>88</v>
      </c>
      <c r="AR630" t="s">
        <v>88</v>
      </c>
      <c r="AS630" t="s">
        <v>88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</row>
    <row r="631" spans="1:57">
      <c r="A631" t="s">
        <v>1451</v>
      </c>
      <c r="B631" t="s">
        <v>80</v>
      </c>
      <c r="C631" t="s">
        <v>1452</v>
      </c>
      <c r="D631" t="s">
        <v>82</v>
      </c>
      <c r="E631" s="2" t="str">
        <f>HYPERLINK("capsilon://?command=openfolder&amp;siteaddress=FAM.docvelocity-na8.net&amp;folderid=FXDCB4B1F7-6D81-B8E4-8534-B6895C499E1D","FX21126045")</f>
        <v>FX21126045</v>
      </c>
      <c r="F631" t="s">
        <v>19</v>
      </c>
      <c r="G631" t="s">
        <v>19</v>
      </c>
      <c r="H631" t="s">
        <v>83</v>
      </c>
      <c r="I631" t="s">
        <v>1453</v>
      </c>
      <c r="J631">
        <v>72</v>
      </c>
      <c r="K631" t="s">
        <v>85</v>
      </c>
      <c r="L631" t="s">
        <v>86</v>
      </c>
      <c r="M631" t="s">
        <v>87</v>
      </c>
      <c r="N631">
        <v>1</v>
      </c>
      <c r="O631" s="1">
        <v>44539.83488425926</v>
      </c>
      <c r="P631" s="1">
        <v>44540.291134259256</v>
      </c>
      <c r="Q631">
        <v>39148</v>
      </c>
      <c r="R631">
        <v>272</v>
      </c>
      <c r="S631" t="b">
        <v>0</v>
      </c>
      <c r="T631" t="s">
        <v>88</v>
      </c>
      <c r="U631" t="b">
        <v>0</v>
      </c>
      <c r="V631" t="s">
        <v>144</v>
      </c>
      <c r="W631" s="1">
        <v>44540.291134259256</v>
      </c>
      <c r="X631">
        <v>272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72</v>
      </c>
      <c r="AE631">
        <v>60</v>
      </c>
      <c r="AF631">
        <v>0</v>
      </c>
      <c r="AG631">
        <v>5</v>
      </c>
      <c r="AH631" t="s">
        <v>88</v>
      </c>
      <c r="AI631" t="s">
        <v>88</v>
      </c>
      <c r="AJ631" t="s">
        <v>88</v>
      </c>
      <c r="AK631" t="s">
        <v>88</v>
      </c>
      <c r="AL631" t="s">
        <v>88</v>
      </c>
      <c r="AM631" t="s">
        <v>88</v>
      </c>
      <c r="AN631" t="s">
        <v>88</v>
      </c>
      <c r="AO631" t="s">
        <v>88</v>
      </c>
      <c r="AP631" t="s">
        <v>88</v>
      </c>
      <c r="AQ631" t="s">
        <v>88</v>
      </c>
      <c r="AR631" t="s">
        <v>88</v>
      </c>
      <c r="AS631" t="s">
        <v>88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</row>
    <row r="632" spans="1:57">
      <c r="A632" t="s">
        <v>1454</v>
      </c>
      <c r="B632" t="s">
        <v>80</v>
      </c>
      <c r="C632" t="s">
        <v>1455</v>
      </c>
      <c r="D632" t="s">
        <v>82</v>
      </c>
      <c r="E632" s="2" t="str">
        <f>HYPERLINK("capsilon://?command=openfolder&amp;siteaddress=FAM.docvelocity-na8.net&amp;folderid=FX32E221DB-388B-CB5A-662D-E2DC0F681DD0","FX21126646")</f>
        <v>FX21126646</v>
      </c>
      <c r="F632" t="s">
        <v>19</v>
      </c>
      <c r="G632" t="s">
        <v>19</v>
      </c>
      <c r="H632" t="s">
        <v>83</v>
      </c>
      <c r="I632" t="s">
        <v>1456</v>
      </c>
      <c r="J632">
        <v>161</v>
      </c>
      <c r="K632" t="s">
        <v>85</v>
      </c>
      <c r="L632" t="s">
        <v>86</v>
      </c>
      <c r="M632" t="s">
        <v>87</v>
      </c>
      <c r="N632">
        <v>1</v>
      </c>
      <c r="O632" s="1">
        <v>44539.839513888888</v>
      </c>
      <c r="P632" s="1">
        <v>44540.29960648148</v>
      </c>
      <c r="Q632">
        <v>39069</v>
      </c>
      <c r="R632">
        <v>683</v>
      </c>
      <c r="S632" t="b">
        <v>0</v>
      </c>
      <c r="T632" t="s">
        <v>88</v>
      </c>
      <c r="U632" t="b">
        <v>0</v>
      </c>
      <c r="V632" t="s">
        <v>144</v>
      </c>
      <c r="W632" s="1">
        <v>44540.29960648148</v>
      </c>
      <c r="X632">
        <v>683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161</v>
      </c>
      <c r="AE632">
        <v>137</v>
      </c>
      <c r="AF632">
        <v>0</v>
      </c>
      <c r="AG632">
        <v>10</v>
      </c>
      <c r="AH632" t="s">
        <v>88</v>
      </c>
      <c r="AI632" t="s">
        <v>88</v>
      </c>
      <c r="AJ632" t="s">
        <v>88</v>
      </c>
      <c r="AK632" t="s">
        <v>88</v>
      </c>
      <c r="AL632" t="s">
        <v>88</v>
      </c>
      <c r="AM632" t="s">
        <v>88</v>
      </c>
      <c r="AN632" t="s">
        <v>88</v>
      </c>
      <c r="AO632" t="s">
        <v>88</v>
      </c>
      <c r="AP632" t="s">
        <v>88</v>
      </c>
      <c r="AQ632" t="s">
        <v>88</v>
      </c>
      <c r="AR632" t="s">
        <v>88</v>
      </c>
      <c r="AS632" t="s">
        <v>88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</row>
    <row r="633" spans="1:57">
      <c r="A633" t="s">
        <v>1457</v>
      </c>
      <c r="B633" t="s">
        <v>80</v>
      </c>
      <c r="C633" t="s">
        <v>1458</v>
      </c>
      <c r="D633" t="s">
        <v>82</v>
      </c>
      <c r="E633" s="2" t="str">
        <f>HYPERLINK("capsilon://?command=openfolder&amp;siteaddress=FAM.docvelocity-na8.net&amp;folderid=FX35B8DB50-9734-4E33-256F-3C6506036D19","FX21123661")</f>
        <v>FX21123661</v>
      </c>
      <c r="F633" t="s">
        <v>19</v>
      </c>
      <c r="G633" t="s">
        <v>19</v>
      </c>
      <c r="H633" t="s">
        <v>83</v>
      </c>
      <c r="I633" t="s">
        <v>1459</v>
      </c>
      <c r="J633">
        <v>75</v>
      </c>
      <c r="K633" t="s">
        <v>85</v>
      </c>
      <c r="L633" t="s">
        <v>86</v>
      </c>
      <c r="M633" t="s">
        <v>87</v>
      </c>
      <c r="N633">
        <v>2</v>
      </c>
      <c r="O633" s="1">
        <v>44539.842418981483</v>
      </c>
      <c r="P633" s="1">
        <v>44540.310150462959</v>
      </c>
      <c r="Q633">
        <v>39570</v>
      </c>
      <c r="R633">
        <v>842</v>
      </c>
      <c r="S633" t="b">
        <v>0</v>
      </c>
      <c r="T633" t="s">
        <v>88</v>
      </c>
      <c r="U633" t="b">
        <v>0</v>
      </c>
      <c r="V633" t="s">
        <v>144</v>
      </c>
      <c r="W633" s="1">
        <v>44540.304305555554</v>
      </c>
      <c r="X633">
        <v>369</v>
      </c>
      <c r="Y633">
        <v>60</v>
      </c>
      <c r="Z633">
        <v>0</v>
      </c>
      <c r="AA633">
        <v>60</v>
      </c>
      <c r="AB633">
        <v>0</v>
      </c>
      <c r="AC633">
        <v>15</v>
      </c>
      <c r="AD633">
        <v>15</v>
      </c>
      <c r="AE633">
        <v>0</v>
      </c>
      <c r="AF633">
        <v>0</v>
      </c>
      <c r="AG633">
        <v>0</v>
      </c>
      <c r="AH633" t="s">
        <v>265</v>
      </c>
      <c r="AI633" s="1">
        <v>44540.310150462959</v>
      </c>
      <c r="AJ633">
        <v>473</v>
      </c>
      <c r="AK633">
        <v>2</v>
      </c>
      <c r="AL633">
        <v>0</v>
      </c>
      <c r="AM633">
        <v>2</v>
      </c>
      <c r="AN633">
        <v>0</v>
      </c>
      <c r="AO633">
        <v>1</v>
      </c>
      <c r="AP633">
        <v>13</v>
      </c>
      <c r="AQ633">
        <v>0</v>
      </c>
      <c r="AR633">
        <v>0</v>
      </c>
      <c r="AS633">
        <v>0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</row>
    <row r="634" spans="1:57">
      <c r="A634" t="s">
        <v>1460</v>
      </c>
      <c r="B634" t="s">
        <v>80</v>
      </c>
      <c r="C634" t="s">
        <v>1461</v>
      </c>
      <c r="D634" t="s">
        <v>82</v>
      </c>
      <c r="E634" s="2" t="str">
        <f>HYPERLINK("capsilon://?command=openfolder&amp;siteaddress=FAM.docvelocity-na8.net&amp;folderid=FX1990A219-26F9-5D72-BE48-9CD5B9DDE98D","FX21126577")</f>
        <v>FX21126577</v>
      </c>
      <c r="F634" t="s">
        <v>19</v>
      </c>
      <c r="G634" t="s">
        <v>19</v>
      </c>
      <c r="H634" t="s">
        <v>83</v>
      </c>
      <c r="I634" t="s">
        <v>1462</v>
      </c>
      <c r="J634">
        <v>79</v>
      </c>
      <c r="K634" t="s">
        <v>85</v>
      </c>
      <c r="L634" t="s">
        <v>86</v>
      </c>
      <c r="M634" t="s">
        <v>87</v>
      </c>
      <c r="N634">
        <v>2</v>
      </c>
      <c r="O634" s="1">
        <v>44539.847199074073</v>
      </c>
      <c r="P634" s="1">
        <v>44540.313923611109</v>
      </c>
      <c r="Q634">
        <v>39534</v>
      </c>
      <c r="R634">
        <v>791</v>
      </c>
      <c r="S634" t="b">
        <v>0</v>
      </c>
      <c r="T634" t="s">
        <v>88</v>
      </c>
      <c r="U634" t="b">
        <v>0</v>
      </c>
      <c r="V634" t="s">
        <v>144</v>
      </c>
      <c r="W634" s="1">
        <v>44540.308310185188</v>
      </c>
      <c r="X634">
        <v>322</v>
      </c>
      <c r="Y634">
        <v>56</v>
      </c>
      <c r="Z634">
        <v>0</v>
      </c>
      <c r="AA634">
        <v>56</v>
      </c>
      <c r="AB634">
        <v>0</v>
      </c>
      <c r="AC634">
        <v>38</v>
      </c>
      <c r="AD634">
        <v>23</v>
      </c>
      <c r="AE634">
        <v>0</v>
      </c>
      <c r="AF634">
        <v>0</v>
      </c>
      <c r="AG634">
        <v>0</v>
      </c>
      <c r="AH634" t="s">
        <v>100</v>
      </c>
      <c r="AI634" s="1">
        <v>44540.313923611109</v>
      </c>
      <c r="AJ634">
        <v>469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23</v>
      </c>
      <c r="AQ634">
        <v>0</v>
      </c>
      <c r="AR634">
        <v>0</v>
      </c>
      <c r="AS634">
        <v>0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</row>
    <row r="635" spans="1:57">
      <c r="A635" t="s">
        <v>1463</v>
      </c>
      <c r="B635" t="s">
        <v>80</v>
      </c>
      <c r="C635" t="s">
        <v>1461</v>
      </c>
      <c r="D635" t="s">
        <v>82</v>
      </c>
      <c r="E635" s="2" t="str">
        <f>HYPERLINK("capsilon://?command=openfolder&amp;siteaddress=FAM.docvelocity-na8.net&amp;folderid=FX1990A219-26F9-5D72-BE48-9CD5B9DDE98D","FX21126577")</f>
        <v>FX21126577</v>
      </c>
      <c r="F635" t="s">
        <v>19</v>
      </c>
      <c r="G635" t="s">
        <v>19</v>
      </c>
      <c r="H635" t="s">
        <v>83</v>
      </c>
      <c r="I635" t="s">
        <v>1464</v>
      </c>
      <c r="J635">
        <v>79</v>
      </c>
      <c r="K635" t="s">
        <v>85</v>
      </c>
      <c r="L635" t="s">
        <v>86</v>
      </c>
      <c r="M635" t="s">
        <v>87</v>
      </c>
      <c r="N635">
        <v>2</v>
      </c>
      <c r="O635" s="1">
        <v>44539.84815972222</v>
      </c>
      <c r="P635" s="1">
        <v>44540.322233796294</v>
      </c>
      <c r="Q635">
        <v>40431</v>
      </c>
      <c r="R635">
        <v>529</v>
      </c>
      <c r="S635" t="b">
        <v>0</v>
      </c>
      <c r="T635" t="s">
        <v>88</v>
      </c>
      <c r="U635" t="b">
        <v>0</v>
      </c>
      <c r="V635" t="s">
        <v>144</v>
      </c>
      <c r="W635" s="1">
        <v>44540.316574074073</v>
      </c>
      <c r="X635">
        <v>172</v>
      </c>
      <c r="Y635">
        <v>56</v>
      </c>
      <c r="Z635">
        <v>0</v>
      </c>
      <c r="AA635">
        <v>56</v>
      </c>
      <c r="AB635">
        <v>0</v>
      </c>
      <c r="AC635">
        <v>37</v>
      </c>
      <c r="AD635">
        <v>23</v>
      </c>
      <c r="AE635">
        <v>0</v>
      </c>
      <c r="AF635">
        <v>0</v>
      </c>
      <c r="AG635">
        <v>0</v>
      </c>
      <c r="AH635" t="s">
        <v>100</v>
      </c>
      <c r="AI635" s="1">
        <v>44540.322233796294</v>
      </c>
      <c r="AJ635">
        <v>349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23</v>
      </c>
      <c r="AQ635">
        <v>0</v>
      </c>
      <c r="AR635">
        <v>0</v>
      </c>
      <c r="AS635">
        <v>0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</row>
    <row r="636" spans="1:57">
      <c r="A636" t="s">
        <v>1465</v>
      </c>
      <c r="B636" t="s">
        <v>80</v>
      </c>
      <c r="C636" t="s">
        <v>1461</v>
      </c>
      <c r="D636" t="s">
        <v>82</v>
      </c>
      <c r="E636" s="2" t="str">
        <f>HYPERLINK("capsilon://?command=openfolder&amp;siteaddress=FAM.docvelocity-na8.net&amp;folderid=FX1990A219-26F9-5D72-BE48-9CD5B9DDE98D","FX21126577")</f>
        <v>FX21126577</v>
      </c>
      <c r="F636" t="s">
        <v>19</v>
      </c>
      <c r="G636" t="s">
        <v>19</v>
      </c>
      <c r="H636" t="s">
        <v>83</v>
      </c>
      <c r="I636" t="s">
        <v>1466</v>
      </c>
      <c r="J636">
        <v>42</v>
      </c>
      <c r="K636" t="s">
        <v>85</v>
      </c>
      <c r="L636" t="s">
        <v>86</v>
      </c>
      <c r="M636" t="s">
        <v>87</v>
      </c>
      <c r="N636">
        <v>2</v>
      </c>
      <c r="O636" s="1">
        <v>44539.849074074074</v>
      </c>
      <c r="P636" s="1">
        <v>44540.324502314812</v>
      </c>
      <c r="Q636">
        <v>40454</v>
      </c>
      <c r="R636">
        <v>623</v>
      </c>
      <c r="S636" t="b">
        <v>0</v>
      </c>
      <c r="T636" t="s">
        <v>88</v>
      </c>
      <c r="U636" t="b">
        <v>0</v>
      </c>
      <c r="V636" t="s">
        <v>144</v>
      </c>
      <c r="W636" s="1">
        <v>44540.319027777776</v>
      </c>
      <c r="X636">
        <v>211</v>
      </c>
      <c r="Y636">
        <v>46</v>
      </c>
      <c r="Z636">
        <v>0</v>
      </c>
      <c r="AA636">
        <v>46</v>
      </c>
      <c r="AB636">
        <v>0</v>
      </c>
      <c r="AC636">
        <v>33</v>
      </c>
      <c r="AD636">
        <v>-4</v>
      </c>
      <c r="AE636">
        <v>0</v>
      </c>
      <c r="AF636">
        <v>0</v>
      </c>
      <c r="AG636">
        <v>0</v>
      </c>
      <c r="AH636" t="s">
        <v>94</v>
      </c>
      <c r="AI636" s="1">
        <v>44540.324502314812</v>
      </c>
      <c r="AJ636">
        <v>412</v>
      </c>
      <c r="AK636">
        <v>1</v>
      </c>
      <c r="AL636">
        <v>0</v>
      </c>
      <c r="AM636">
        <v>1</v>
      </c>
      <c r="AN636">
        <v>0</v>
      </c>
      <c r="AO636">
        <v>2</v>
      </c>
      <c r="AP636">
        <v>-5</v>
      </c>
      <c r="AQ636">
        <v>0</v>
      </c>
      <c r="AR636">
        <v>0</v>
      </c>
      <c r="AS636">
        <v>0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</row>
    <row r="637" spans="1:57">
      <c r="A637" t="s">
        <v>1467</v>
      </c>
      <c r="B637" t="s">
        <v>80</v>
      </c>
      <c r="C637" t="s">
        <v>1461</v>
      </c>
      <c r="D637" t="s">
        <v>82</v>
      </c>
      <c r="E637" s="2" t="str">
        <f>HYPERLINK("capsilon://?command=openfolder&amp;siteaddress=FAM.docvelocity-na8.net&amp;folderid=FX1990A219-26F9-5D72-BE48-9CD5B9DDE98D","FX21126577")</f>
        <v>FX21126577</v>
      </c>
      <c r="F637" t="s">
        <v>19</v>
      </c>
      <c r="G637" t="s">
        <v>19</v>
      </c>
      <c r="H637" t="s">
        <v>83</v>
      </c>
      <c r="I637" t="s">
        <v>1468</v>
      </c>
      <c r="J637">
        <v>47</v>
      </c>
      <c r="K637" t="s">
        <v>85</v>
      </c>
      <c r="L637" t="s">
        <v>86</v>
      </c>
      <c r="M637" t="s">
        <v>87</v>
      </c>
      <c r="N637">
        <v>2</v>
      </c>
      <c r="O637" s="1">
        <v>44539.850011574075</v>
      </c>
      <c r="P637" s="1">
        <v>44540.32576388889</v>
      </c>
      <c r="Q637">
        <v>40687</v>
      </c>
      <c r="R637">
        <v>418</v>
      </c>
      <c r="S637" t="b">
        <v>0</v>
      </c>
      <c r="T637" t="s">
        <v>88</v>
      </c>
      <c r="U637" t="b">
        <v>0</v>
      </c>
      <c r="V637" t="s">
        <v>144</v>
      </c>
      <c r="W637" s="1">
        <v>44540.3203587963</v>
      </c>
      <c r="X637">
        <v>114</v>
      </c>
      <c r="Y637">
        <v>51</v>
      </c>
      <c r="Z637">
        <v>0</v>
      </c>
      <c r="AA637">
        <v>51</v>
      </c>
      <c r="AB637">
        <v>0</v>
      </c>
      <c r="AC637">
        <v>24</v>
      </c>
      <c r="AD637">
        <v>-4</v>
      </c>
      <c r="AE637">
        <v>0</v>
      </c>
      <c r="AF637">
        <v>0</v>
      </c>
      <c r="AG637">
        <v>0</v>
      </c>
      <c r="AH637" t="s">
        <v>100</v>
      </c>
      <c r="AI637" s="1">
        <v>44540.32576388889</v>
      </c>
      <c r="AJ637">
        <v>304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-4</v>
      </c>
      <c r="AQ637">
        <v>0</v>
      </c>
      <c r="AR637">
        <v>0</v>
      </c>
      <c r="AS637">
        <v>0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</row>
    <row r="638" spans="1:57">
      <c r="A638" t="s">
        <v>1469</v>
      </c>
      <c r="B638" t="s">
        <v>80</v>
      </c>
      <c r="C638" t="s">
        <v>1461</v>
      </c>
      <c r="D638" t="s">
        <v>82</v>
      </c>
      <c r="E638" s="2" t="str">
        <f>HYPERLINK("capsilon://?command=openfolder&amp;siteaddress=FAM.docvelocity-na8.net&amp;folderid=FX1990A219-26F9-5D72-BE48-9CD5B9DDE98D","FX21126577")</f>
        <v>FX21126577</v>
      </c>
      <c r="F638" t="s">
        <v>19</v>
      </c>
      <c r="G638" t="s">
        <v>19</v>
      </c>
      <c r="H638" t="s">
        <v>83</v>
      </c>
      <c r="I638" t="s">
        <v>1470</v>
      </c>
      <c r="J638">
        <v>28</v>
      </c>
      <c r="K638" t="s">
        <v>85</v>
      </c>
      <c r="L638" t="s">
        <v>86</v>
      </c>
      <c r="M638" t="s">
        <v>87</v>
      </c>
      <c r="N638">
        <v>2</v>
      </c>
      <c r="O638" s="1">
        <v>44539.850405092591</v>
      </c>
      <c r="P638" s="1">
        <v>44540.326921296299</v>
      </c>
      <c r="Q638">
        <v>40821</v>
      </c>
      <c r="R638">
        <v>350</v>
      </c>
      <c r="S638" t="b">
        <v>0</v>
      </c>
      <c r="T638" t="s">
        <v>88</v>
      </c>
      <c r="U638" t="b">
        <v>0</v>
      </c>
      <c r="V638" t="s">
        <v>144</v>
      </c>
      <c r="W638" s="1">
        <v>44540.322013888886</v>
      </c>
      <c r="X638">
        <v>142</v>
      </c>
      <c r="Y638">
        <v>21</v>
      </c>
      <c r="Z638">
        <v>0</v>
      </c>
      <c r="AA638">
        <v>21</v>
      </c>
      <c r="AB638">
        <v>0</v>
      </c>
      <c r="AC638">
        <v>16</v>
      </c>
      <c r="AD638">
        <v>7</v>
      </c>
      <c r="AE638">
        <v>0</v>
      </c>
      <c r="AF638">
        <v>0</v>
      </c>
      <c r="AG638">
        <v>0</v>
      </c>
      <c r="AH638" t="s">
        <v>94</v>
      </c>
      <c r="AI638" s="1">
        <v>44540.326921296299</v>
      </c>
      <c r="AJ638">
        <v>208</v>
      </c>
      <c r="AK638">
        <v>1</v>
      </c>
      <c r="AL638">
        <v>0</v>
      </c>
      <c r="AM638">
        <v>1</v>
      </c>
      <c r="AN638">
        <v>0</v>
      </c>
      <c r="AO638">
        <v>1</v>
      </c>
      <c r="AP638">
        <v>6</v>
      </c>
      <c r="AQ638">
        <v>0</v>
      </c>
      <c r="AR638">
        <v>0</v>
      </c>
      <c r="AS638">
        <v>0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</row>
    <row r="639" spans="1:57">
      <c r="A639" t="s">
        <v>1471</v>
      </c>
      <c r="B639" t="s">
        <v>80</v>
      </c>
      <c r="C639" t="s">
        <v>1461</v>
      </c>
      <c r="D639" t="s">
        <v>82</v>
      </c>
      <c r="E639" s="2" t="str">
        <f>HYPERLINK("capsilon://?command=openfolder&amp;siteaddress=FAM.docvelocity-na8.net&amp;folderid=FX1990A219-26F9-5D72-BE48-9CD5B9DDE98D","FX21126577")</f>
        <v>FX21126577</v>
      </c>
      <c r="F639" t="s">
        <v>19</v>
      </c>
      <c r="G639" t="s">
        <v>19</v>
      </c>
      <c r="H639" t="s">
        <v>83</v>
      </c>
      <c r="I639" t="s">
        <v>1472</v>
      </c>
      <c r="J639">
        <v>28</v>
      </c>
      <c r="K639" t="s">
        <v>85</v>
      </c>
      <c r="L639" t="s">
        <v>86</v>
      </c>
      <c r="M639" t="s">
        <v>87</v>
      </c>
      <c r="N639">
        <v>2</v>
      </c>
      <c r="O639" s="1">
        <v>44539.850613425922</v>
      </c>
      <c r="P639" s="1">
        <v>44540.328310185185</v>
      </c>
      <c r="Q639">
        <v>40971</v>
      </c>
      <c r="R639">
        <v>302</v>
      </c>
      <c r="S639" t="b">
        <v>0</v>
      </c>
      <c r="T639" t="s">
        <v>88</v>
      </c>
      <c r="U639" t="b">
        <v>0</v>
      </c>
      <c r="V639" t="s">
        <v>144</v>
      </c>
      <c r="W639" s="1">
        <v>44540.32298611111</v>
      </c>
      <c r="X639">
        <v>83</v>
      </c>
      <c r="Y639">
        <v>21</v>
      </c>
      <c r="Z639">
        <v>0</v>
      </c>
      <c r="AA639">
        <v>21</v>
      </c>
      <c r="AB639">
        <v>0</v>
      </c>
      <c r="AC639">
        <v>3</v>
      </c>
      <c r="AD639">
        <v>7</v>
      </c>
      <c r="AE639">
        <v>0</v>
      </c>
      <c r="AF639">
        <v>0</v>
      </c>
      <c r="AG639">
        <v>0</v>
      </c>
      <c r="AH639" t="s">
        <v>100</v>
      </c>
      <c r="AI639" s="1">
        <v>44540.328310185185</v>
      </c>
      <c r="AJ639">
        <v>219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7</v>
      </c>
      <c r="AQ639">
        <v>0</v>
      </c>
      <c r="AR639">
        <v>0</v>
      </c>
      <c r="AS639">
        <v>0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</row>
    <row r="640" spans="1:57">
      <c r="A640" t="s">
        <v>1473</v>
      </c>
      <c r="B640" t="s">
        <v>80</v>
      </c>
      <c r="C640" t="s">
        <v>1461</v>
      </c>
      <c r="D640" t="s">
        <v>82</v>
      </c>
      <c r="E640" s="2" t="str">
        <f>HYPERLINK("capsilon://?command=openfolder&amp;siteaddress=FAM.docvelocity-na8.net&amp;folderid=FX1990A219-26F9-5D72-BE48-9CD5B9DDE98D","FX21126577")</f>
        <v>FX21126577</v>
      </c>
      <c r="F640" t="s">
        <v>19</v>
      </c>
      <c r="G640" t="s">
        <v>19</v>
      </c>
      <c r="H640" t="s">
        <v>83</v>
      </c>
      <c r="I640" t="s">
        <v>1474</v>
      </c>
      <c r="J640">
        <v>28</v>
      </c>
      <c r="K640" t="s">
        <v>85</v>
      </c>
      <c r="L640" t="s">
        <v>86</v>
      </c>
      <c r="M640" t="s">
        <v>87</v>
      </c>
      <c r="N640">
        <v>2</v>
      </c>
      <c r="O640" s="1">
        <v>44539.850914351853</v>
      </c>
      <c r="P640" s="1">
        <v>44540.329386574071</v>
      </c>
      <c r="Q640">
        <v>41063</v>
      </c>
      <c r="R640">
        <v>277</v>
      </c>
      <c r="S640" t="b">
        <v>0</v>
      </c>
      <c r="T640" t="s">
        <v>88</v>
      </c>
      <c r="U640" t="b">
        <v>0</v>
      </c>
      <c r="V640" t="s">
        <v>144</v>
      </c>
      <c r="W640" s="1">
        <v>44540.323750000003</v>
      </c>
      <c r="X640">
        <v>65</v>
      </c>
      <c r="Y640">
        <v>21</v>
      </c>
      <c r="Z640">
        <v>0</v>
      </c>
      <c r="AA640">
        <v>21</v>
      </c>
      <c r="AB640">
        <v>0</v>
      </c>
      <c r="AC640">
        <v>3</v>
      </c>
      <c r="AD640">
        <v>7</v>
      </c>
      <c r="AE640">
        <v>0</v>
      </c>
      <c r="AF640">
        <v>0</v>
      </c>
      <c r="AG640">
        <v>0</v>
      </c>
      <c r="AH640" t="s">
        <v>94</v>
      </c>
      <c r="AI640" s="1">
        <v>44540.329386574071</v>
      </c>
      <c r="AJ640">
        <v>212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7</v>
      </c>
      <c r="AQ640">
        <v>0</v>
      </c>
      <c r="AR640">
        <v>0</v>
      </c>
      <c r="AS640">
        <v>0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</row>
    <row r="641" spans="1:57">
      <c r="A641" t="s">
        <v>1475</v>
      </c>
      <c r="B641" t="s">
        <v>80</v>
      </c>
      <c r="C641" t="s">
        <v>1476</v>
      </c>
      <c r="D641" t="s">
        <v>82</v>
      </c>
      <c r="E641" s="2" t="str">
        <f>HYPERLINK("capsilon://?command=openfolder&amp;siteaddress=FAM.docvelocity-na8.net&amp;folderid=FXB1BEC3F8-418E-EE84-C7CB-F44B52AA16F5","FX21118009")</f>
        <v>FX21118009</v>
      </c>
      <c r="F641" t="s">
        <v>19</v>
      </c>
      <c r="G641" t="s">
        <v>19</v>
      </c>
      <c r="H641" t="s">
        <v>83</v>
      </c>
      <c r="I641" t="s">
        <v>1477</v>
      </c>
      <c r="J641">
        <v>144</v>
      </c>
      <c r="K641" t="s">
        <v>85</v>
      </c>
      <c r="L641" t="s">
        <v>86</v>
      </c>
      <c r="M641" t="s">
        <v>87</v>
      </c>
      <c r="N641">
        <v>1</v>
      </c>
      <c r="O641" s="1">
        <v>44531.642048611109</v>
      </c>
      <c r="P641" s="1">
        <v>44532.242581018516</v>
      </c>
      <c r="Q641">
        <v>51113</v>
      </c>
      <c r="R641">
        <v>773</v>
      </c>
      <c r="S641" t="b">
        <v>0</v>
      </c>
      <c r="T641" t="s">
        <v>88</v>
      </c>
      <c r="U641" t="b">
        <v>0</v>
      </c>
      <c r="V641" t="s">
        <v>144</v>
      </c>
      <c r="W641" s="1">
        <v>44532.242581018516</v>
      </c>
      <c r="X641">
        <v>532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144</v>
      </c>
      <c r="AE641">
        <v>120</v>
      </c>
      <c r="AF641">
        <v>0</v>
      </c>
      <c r="AG641">
        <v>8</v>
      </c>
      <c r="AH641" t="s">
        <v>88</v>
      </c>
      <c r="AI641" t="s">
        <v>88</v>
      </c>
      <c r="AJ641" t="s">
        <v>88</v>
      </c>
      <c r="AK641" t="s">
        <v>88</v>
      </c>
      <c r="AL641" t="s">
        <v>88</v>
      </c>
      <c r="AM641" t="s">
        <v>88</v>
      </c>
      <c r="AN641" t="s">
        <v>88</v>
      </c>
      <c r="AO641" t="s">
        <v>88</v>
      </c>
      <c r="AP641" t="s">
        <v>88</v>
      </c>
      <c r="AQ641" t="s">
        <v>88</v>
      </c>
      <c r="AR641" t="s">
        <v>88</v>
      </c>
      <c r="AS641" t="s">
        <v>88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</row>
    <row r="642" spans="1:57">
      <c r="A642" t="s">
        <v>1478</v>
      </c>
      <c r="B642" t="s">
        <v>80</v>
      </c>
      <c r="C642" t="s">
        <v>1461</v>
      </c>
      <c r="D642" t="s">
        <v>82</v>
      </c>
      <c r="E642" s="2" t="str">
        <f>HYPERLINK("capsilon://?command=openfolder&amp;siteaddress=FAM.docvelocity-na8.net&amp;folderid=FX1990A219-26F9-5D72-BE48-9CD5B9DDE98D","FX21126577")</f>
        <v>FX21126577</v>
      </c>
      <c r="F642" t="s">
        <v>19</v>
      </c>
      <c r="G642" t="s">
        <v>19</v>
      </c>
      <c r="H642" t="s">
        <v>83</v>
      </c>
      <c r="I642" t="s">
        <v>1479</v>
      </c>
      <c r="J642">
        <v>28</v>
      </c>
      <c r="K642" t="s">
        <v>85</v>
      </c>
      <c r="L642" t="s">
        <v>86</v>
      </c>
      <c r="M642" t="s">
        <v>87</v>
      </c>
      <c r="N642">
        <v>2</v>
      </c>
      <c r="O642" s="1">
        <v>44539.851168981484</v>
      </c>
      <c r="P642" s="1">
        <v>44540.331643518519</v>
      </c>
      <c r="Q642">
        <v>41062</v>
      </c>
      <c r="R642">
        <v>451</v>
      </c>
      <c r="S642" t="b">
        <v>0</v>
      </c>
      <c r="T642" t="s">
        <v>88</v>
      </c>
      <c r="U642" t="b">
        <v>0</v>
      </c>
      <c r="V642" t="s">
        <v>144</v>
      </c>
      <c r="W642" s="1">
        <v>44540.325659722221</v>
      </c>
      <c r="X642">
        <v>164</v>
      </c>
      <c r="Y642">
        <v>21</v>
      </c>
      <c r="Z642">
        <v>0</v>
      </c>
      <c r="AA642">
        <v>21</v>
      </c>
      <c r="AB642">
        <v>0</v>
      </c>
      <c r="AC642">
        <v>12</v>
      </c>
      <c r="AD642">
        <v>7</v>
      </c>
      <c r="AE642">
        <v>0</v>
      </c>
      <c r="AF642">
        <v>0</v>
      </c>
      <c r="AG642">
        <v>0</v>
      </c>
      <c r="AH642" t="s">
        <v>100</v>
      </c>
      <c r="AI642" s="1">
        <v>44540.331643518519</v>
      </c>
      <c r="AJ642">
        <v>287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7</v>
      </c>
      <c r="AQ642">
        <v>0</v>
      </c>
      <c r="AR642">
        <v>0</v>
      </c>
      <c r="AS642">
        <v>0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</row>
    <row r="643" spans="1:57">
      <c r="A643" t="s">
        <v>1480</v>
      </c>
      <c r="B643" t="s">
        <v>80</v>
      </c>
      <c r="C643" t="s">
        <v>1481</v>
      </c>
      <c r="D643" t="s">
        <v>82</v>
      </c>
      <c r="E643" s="2" t="str">
        <f>HYPERLINK("capsilon://?command=openfolder&amp;siteaddress=FAM.docvelocity-na8.net&amp;folderid=FXB6602B3C-7BA4-AADC-8D4B-F5770B622BD7","FX21126602")</f>
        <v>FX21126602</v>
      </c>
      <c r="F643" t="s">
        <v>19</v>
      </c>
      <c r="G643" t="s">
        <v>19</v>
      </c>
      <c r="H643" t="s">
        <v>83</v>
      </c>
      <c r="I643" t="s">
        <v>1482</v>
      </c>
      <c r="J643">
        <v>87</v>
      </c>
      <c r="K643" t="s">
        <v>85</v>
      </c>
      <c r="L643" t="s">
        <v>86</v>
      </c>
      <c r="M643" t="s">
        <v>87</v>
      </c>
      <c r="N643">
        <v>1</v>
      </c>
      <c r="O643" s="1">
        <v>44539.867152777777</v>
      </c>
      <c r="P643" s="1">
        <v>44540.335763888892</v>
      </c>
      <c r="Q643">
        <v>39616</v>
      </c>
      <c r="R643">
        <v>872</v>
      </c>
      <c r="S643" t="b">
        <v>0</v>
      </c>
      <c r="T643" t="s">
        <v>88</v>
      </c>
      <c r="U643" t="b">
        <v>0</v>
      </c>
      <c r="V643" t="s">
        <v>144</v>
      </c>
      <c r="W643" s="1">
        <v>44540.335763888892</v>
      </c>
      <c r="X643">
        <v>872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87</v>
      </c>
      <c r="AE643">
        <v>82</v>
      </c>
      <c r="AF643">
        <v>0</v>
      </c>
      <c r="AG643">
        <v>2</v>
      </c>
      <c r="AH643" t="s">
        <v>88</v>
      </c>
      <c r="AI643" t="s">
        <v>88</v>
      </c>
      <c r="AJ643" t="s">
        <v>88</v>
      </c>
      <c r="AK643" t="s">
        <v>88</v>
      </c>
      <c r="AL643" t="s">
        <v>88</v>
      </c>
      <c r="AM643" t="s">
        <v>88</v>
      </c>
      <c r="AN643" t="s">
        <v>88</v>
      </c>
      <c r="AO643" t="s">
        <v>88</v>
      </c>
      <c r="AP643" t="s">
        <v>88</v>
      </c>
      <c r="AQ643" t="s">
        <v>88</v>
      </c>
      <c r="AR643" t="s">
        <v>88</v>
      </c>
      <c r="AS643" t="s">
        <v>88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</row>
    <row r="644" spans="1:57">
      <c r="A644" t="s">
        <v>1483</v>
      </c>
      <c r="B644" t="s">
        <v>80</v>
      </c>
      <c r="C644" t="s">
        <v>1484</v>
      </c>
      <c r="D644" t="s">
        <v>82</v>
      </c>
      <c r="E644" s="2" t="str">
        <f>HYPERLINK("capsilon://?command=openfolder&amp;siteaddress=FAM.docvelocity-na8.net&amp;folderid=FXA8E89A95-0CA9-E825-1CCB-7BC7CAF23146","FX21125956")</f>
        <v>FX21125956</v>
      </c>
      <c r="F644" t="s">
        <v>19</v>
      </c>
      <c r="G644" t="s">
        <v>19</v>
      </c>
      <c r="H644" t="s">
        <v>83</v>
      </c>
      <c r="I644" t="s">
        <v>1485</v>
      </c>
      <c r="J644">
        <v>28</v>
      </c>
      <c r="K644" t="s">
        <v>85</v>
      </c>
      <c r="L644" t="s">
        <v>86</v>
      </c>
      <c r="M644" t="s">
        <v>87</v>
      </c>
      <c r="N644">
        <v>2</v>
      </c>
      <c r="O644" s="1">
        <v>44539.89912037037</v>
      </c>
      <c r="P644" s="1">
        <v>44540.351875</v>
      </c>
      <c r="Q644">
        <v>38659</v>
      </c>
      <c r="R644">
        <v>459</v>
      </c>
      <c r="S644" t="b">
        <v>0</v>
      </c>
      <c r="T644" t="s">
        <v>88</v>
      </c>
      <c r="U644" t="b">
        <v>0</v>
      </c>
      <c r="V644" t="s">
        <v>144</v>
      </c>
      <c r="W644" s="1">
        <v>44540.345891203702</v>
      </c>
      <c r="X644">
        <v>171</v>
      </c>
      <c r="Y644">
        <v>21</v>
      </c>
      <c r="Z644">
        <v>0</v>
      </c>
      <c r="AA644">
        <v>21</v>
      </c>
      <c r="AB644">
        <v>0</v>
      </c>
      <c r="AC644">
        <v>11</v>
      </c>
      <c r="AD644">
        <v>7</v>
      </c>
      <c r="AE644">
        <v>0</v>
      </c>
      <c r="AF644">
        <v>0</v>
      </c>
      <c r="AG644">
        <v>0</v>
      </c>
      <c r="AH644" t="s">
        <v>265</v>
      </c>
      <c r="AI644" s="1">
        <v>44540.351875</v>
      </c>
      <c r="AJ644">
        <v>276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7</v>
      </c>
      <c r="AQ644">
        <v>0</v>
      </c>
      <c r="AR644">
        <v>0</v>
      </c>
      <c r="AS644">
        <v>0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</row>
    <row r="645" spans="1:57">
      <c r="A645" t="s">
        <v>1486</v>
      </c>
      <c r="B645" t="s">
        <v>80</v>
      </c>
      <c r="C645" t="s">
        <v>1484</v>
      </c>
      <c r="D645" t="s">
        <v>82</v>
      </c>
      <c r="E645" s="2" t="str">
        <f>HYPERLINK("capsilon://?command=openfolder&amp;siteaddress=FAM.docvelocity-na8.net&amp;folderid=FXA8E89A95-0CA9-E825-1CCB-7BC7CAF23146","FX21125956")</f>
        <v>FX21125956</v>
      </c>
      <c r="F645" t="s">
        <v>19</v>
      </c>
      <c r="G645" t="s">
        <v>19</v>
      </c>
      <c r="H645" t="s">
        <v>83</v>
      </c>
      <c r="I645" t="s">
        <v>1487</v>
      </c>
      <c r="J645">
        <v>47</v>
      </c>
      <c r="K645" t="s">
        <v>85</v>
      </c>
      <c r="L645" t="s">
        <v>86</v>
      </c>
      <c r="M645" t="s">
        <v>87</v>
      </c>
      <c r="N645">
        <v>2</v>
      </c>
      <c r="O645" s="1">
        <v>44539.899861111109</v>
      </c>
      <c r="P645" s="1">
        <v>44540.379004629627</v>
      </c>
      <c r="Q645">
        <v>39633</v>
      </c>
      <c r="R645">
        <v>1765</v>
      </c>
      <c r="S645" t="b">
        <v>0</v>
      </c>
      <c r="T645" t="s">
        <v>88</v>
      </c>
      <c r="U645" t="b">
        <v>0</v>
      </c>
      <c r="V645" t="s">
        <v>113</v>
      </c>
      <c r="W645" s="1">
        <v>44540.36378472222</v>
      </c>
      <c r="X645">
        <v>603</v>
      </c>
      <c r="Y645">
        <v>64</v>
      </c>
      <c r="Z645">
        <v>0</v>
      </c>
      <c r="AA645">
        <v>64</v>
      </c>
      <c r="AB645">
        <v>0</v>
      </c>
      <c r="AC645">
        <v>36</v>
      </c>
      <c r="AD645">
        <v>-17</v>
      </c>
      <c r="AE645">
        <v>0</v>
      </c>
      <c r="AF645">
        <v>0</v>
      </c>
      <c r="AG645">
        <v>0</v>
      </c>
      <c r="AH645" t="s">
        <v>100</v>
      </c>
      <c r="AI645" s="1">
        <v>44540.379004629627</v>
      </c>
      <c r="AJ645">
        <v>1087</v>
      </c>
      <c r="AK645">
        <v>15</v>
      </c>
      <c r="AL645">
        <v>0</v>
      </c>
      <c r="AM645">
        <v>15</v>
      </c>
      <c r="AN645">
        <v>0</v>
      </c>
      <c r="AO645">
        <v>15</v>
      </c>
      <c r="AP645">
        <v>-32</v>
      </c>
      <c r="AQ645">
        <v>0</v>
      </c>
      <c r="AR645">
        <v>0</v>
      </c>
      <c r="AS645">
        <v>0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</row>
    <row r="646" spans="1:57">
      <c r="A646" t="s">
        <v>1488</v>
      </c>
      <c r="B646" t="s">
        <v>80</v>
      </c>
      <c r="C646" t="s">
        <v>1484</v>
      </c>
      <c r="D646" t="s">
        <v>82</v>
      </c>
      <c r="E646" s="2" t="str">
        <f>HYPERLINK("capsilon://?command=openfolder&amp;siteaddress=FAM.docvelocity-na8.net&amp;folderid=FXA8E89A95-0CA9-E825-1CCB-7BC7CAF23146","FX21125956")</f>
        <v>FX21125956</v>
      </c>
      <c r="F646" t="s">
        <v>19</v>
      </c>
      <c r="G646" t="s">
        <v>19</v>
      </c>
      <c r="H646" t="s">
        <v>83</v>
      </c>
      <c r="I646" t="s">
        <v>1489</v>
      </c>
      <c r="J646">
        <v>28</v>
      </c>
      <c r="K646" t="s">
        <v>85</v>
      </c>
      <c r="L646" t="s">
        <v>86</v>
      </c>
      <c r="M646" t="s">
        <v>87</v>
      </c>
      <c r="N646">
        <v>2</v>
      </c>
      <c r="O646" s="1">
        <v>44539.90016203704</v>
      </c>
      <c r="P646" s="1">
        <v>44540.364999999998</v>
      </c>
      <c r="Q646">
        <v>39524</v>
      </c>
      <c r="R646">
        <v>638</v>
      </c>
      <c r="S646" t="b">
        <v>0</v>
      </c>
      <c r="T646" t="s">
        <v>88</v>
      </c>
      <c r="U646" t="b">
        <v>0</v>
      </c>
      <c r="V646" t="s">
        <v>144</v>
      </c>
      <c r="W646" s="1">
        <v>44540.361122685186</v>
      </c>
      <c r="X646">
        <v>298</v>
      </c>
      <c r="Y646">
        <v>21</v>
      </c>
      <c r="Z646">
        <v>0</v>
      </c>
      <c r="AA646">
        <v>21</v>
      </c>
      <c r="AB646">
        <v>0</v>
      </c>
      <c r="AC646">
        <v>17</v>
      </c>
      <c r="AD646">
        <v>7</v>
      </c>
      <c r="AE646">
        <v>0</v>
      </c>
      <c r="AF646">
        <v>0</v>
      </c>
      <c r="AG646">
        <v>0</v>
      </c>
      <c r="AH646" t="s">
        <v>100</v>
      </c>
      <c r="AI646" s="1">
        <v>44540.364999999998</v>
      </c>
      <c r="AJ646">
        <v>331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7</v>
      </c>
      <c r="AQ646">
        <v>0</v>
      </c>
      <c r="AR646">
        <v>0</v>
      </c>
      <c r="AS646">
        <v>0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</row>
    <row r="647" spans="1:57">
      <c r="A647" t="s">
        <v>1490</v>
      </c>
      <c r="B647" t="s">
        <v>80</v>
      </c>
      <c r="C647" t="s">
        <v>1484</v>
      </c>
      <c r="D647" t="s">
        <v>82</v>
      </c>
      <c r="E647" s="2" t="str">
        <f>HYPERLINK("capsilon://?command=openfolder&amp;siteaddress=FAM.docvelocity-na8.net&amp;folderid=FXA8E89A95-0CA9-E825-1CCB-7BC7CAF23146","FX21125956")</f>
        <v>FX21125956</v>
      </c>
      <c r="F647" t="s">
        <v>19</v>
      </c>
      <c r="G647" t="s">
        <v>19</v>
      </c>
      <c r="H647" t="s">
        <v>83</v>
      </c>
      <c r="I647" t="s">
        <v>1491</v>
      </c>
      <c r="J647">
        <v>64</v>
      </c>
      <c r="K647" t="s">
        <v>85</v>
      </c>
      <c r="L647" t="s">
        <v>86</v>
      </c>
      <c r="M647" t="s">
        <v>87</v>
      </c>
      <c r="N647">
        <v>1</v>
      </c>
      <c r="O647" s="1">
        <v>44539.901446759257</v>
      </c>
      <c r="P647" s="1">
        <v>44540.362442129626</v>
      </c>
      <c r="Q647">
        <v>39695</v>
      </c>
      <c r="R647">
        <v>135</v>
      </c>
      <c r="S647" t="b">
        <v>0</v>
      </c>
      <c r="T647" t="s">
        <v>88</v>
      </c>
      <c r="U647" t="b">
        <v>0</v>
      </c>
      <c r="V647" t="s">
        <v>144</v>
      </c>
      <c r="W647" s="1">
        <v>44540.362442129626</v>
      </c>
      <c r="X647">
        <v>113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64</v>
      </c>
      <c r="AE647">
        <v>59</v>
      </c>
      <c r="AF647">
        <v>0</v>
      </c>
      <c r="AG647">
        <v>3</v>
      </c>
      <c r="AH647" t="s">
        <v>88</v>
      </c>
      <c r="AI647" t="s">
        <v>88</v>
      </c>
      <c r="AJ647" t="s">
        <v>88</v>
      </c>
      <c r="AK647" t="s">
        <v>88</v>
      </c>
      <c r="AL647" t="s">
        <v>88</v>
      </c>
      <c r="AM647" t="s">
        <v>88</v>
      </c>
      <c r="AN647" t="s">
        <v>88</v>
      </c>
      <c r="AO647" t="s">
        <v>88</v>
      </c>
      <c r="AP647" t="s">
        <v>88</v>
      </c>
      <c r="AQ647" t="s">
        <v>88</v>
      </c>
      <c r="AR647" t="s">
        <v>88</v>
      </c>
      <c r="AS647" t="s">
        <v>88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</row>
    <row r="648" spans="1:57">
      <c r="A648" t="s">
        <v>1492</v>
      </c>
      <c r="B648" t="s">
        <v>80</v>
      </c>
      <c r="C648" t="s">
        <v>1493</v>
      </c>
      <c r="D648" t="s">
        <v>82</v>
      </c>
      <c r="E648" s="2" t="str">
        <f>HYPERLINK("capsilon://?command=openfolder&amp;siteaddress=FAM.docvelocity-na8.net&amp;folderid=FXFB9E223E-8220-FC2E-A062-6FCEA874E940","FX21124246")</f>
        <v>FX21124246</v>
      </c>
      <c r="F648" t="s">
        <v>19</v>
      </c>
      <c r="G648" t="s">
        <v>19</v>
      </c>
      <c r="H648" t="s">
        <v>83</v>
      </c>
      <c r="I648" t="s">
        <v>1494</v>
      </c>
      <c r="J648">
        <v>66</v>
      </c>
      <c r="K648" t="s">
        <v>85</v>
      </c>
      <c r="L648" t="s">
        <v>86</v>
      </c>
      <c r="M648" t="s">
        <v>87</v>
      </c>
      <c r="N648">
        <v>2</v>
      </c>
      <c r="O648" s="1">
        <v>44539.913252314815</v>
      </c>
      <c r="P648" s="1">
        <v>44540.435208333336</v>
      </c>
      <c r="Q648">
        <v>44176</v>
      </c>
      <c r="R648">
        <v>921</v>
      </c>
      <c r="S648" t="b">
        <v>0</v>
      </c>
      <c r="T648" t="s">
        <v>88</v>
      </c>
      <c r="U648" t="b">
        <v>0</v>
      </c>
      <c r="V648" t="s">
        <v>953</v>
      </c>
      <c r="W648" s="1">
        <v>44540.429895833331</v>
      </c>
      <c r="X648">
        <v>400</v>
      </c>
      <c r="Y648">
        <v>52</v>
      </c>
      <c r="Z648">
        <v>0</v>
      </c>
      <c r="AA648">
        <v>52</v>
      </c>
      <c r="AB648">
        <v>0</v>
      </c>
      <c r="AC648">
        <v>34</v>
      </c>
      <c r="AD648">
        <v>14</v>
      </c>
      <c r="AE648">
        <v>0</v>
      </c>
      <c r="AF648">
        <v>0</v>
      </c>
      <c r="AG648">
        <v>0</v>
      </c>
      <c r="AH648" t="s">
        <v>95</v>
      </c>
      <c r="AI648" s="1">
        <v>44540.435208333336</v>
      </c>
      <c r="AJ648">
        <v>454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14</v>
      </c>
      <c r="AQ648">
        <v>0</v>
      </c>
      <c r="AR648">
        <v>0</v>
      </c>
      <c r="AS648">
        <v>0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</row>
    <row r="649" spans="1:57">
      <c r="A649" t="s">
        <v>1495</v>
      </c>
      <c r="B649" t="s">
        <v>80</v>
      </c>
      <c r="C649" t="s">
        <v>1493</v>
      </c>
      <c r="D649" t="s">
        <v>82</v>
      </c>
      <c r="E649" s="2" t="str">
        <f>HYPERLINK("capsilon://?command=openfolder&amp;siteaddress=FAM.docvelocity-na8.net&amp;folderid=FXFB9E223E-8220-FC2E-A062-6FCEA874E940","FX21124246")</f>
        <v>FX21124246</v>
      </c>
      <c r="F649" t="s">
        <v>19</v>
      </c>
      <c r="G649" t="s">
        <v>19</v>
      </c>
      <c r="H649" t="s">
        <v>83</v>
      </c>
      <c r="I649" t="s">
        <v>1496</v>
      </c>
      <c r="J649">
        <v>66</v>
      </c>
      <c r="K649" t="s">
        <v>85</v>
      </c>
      <c r="L649" t="s">
        <v>86</v>
      </c>
      <c r="M649" t="s">
        <v>87</v>
      </c>
      <c r="N649">
        <v>2</v>
      </c>
      <c r="O649" s="1">
        <v>44539.913599537038</v>
      </c>
      <c r="P649" s="1">
        <v>44540.462951388887</v>
      </c>
      <c r="Q649">
        <v>46292</v>
      </c>
      <c r="R649">
        <v>1172</v>
      </c>
      <c r="S649" t="b">
        <v>0</v>
      </c>
      <c r="T649" t="s">
        <v>88</v>
      </c>
      <c r="U649" t="b">
        <v>0</v>
      </c>
      <c r="V649" t="s">
        <v>151</v>
      </c>
      <c r="W649" s="1">
        <v>44540.450381944444</v>
      </c>
      <c r="X649">
        <v>349</v>
      </c>
      <c r="Y649">
        <v>52</v>
      </c>
      <c r="Z649">
        <v>0</v>
      </c>
      <c r="AA649">
        <v>52</v>
      </c>
      <c r="AB649">
        <v>0</v>
      </c>
      <c r="AC649">
        <v>39</v>
      </c>
      <c r="AD649">
        <v>14</v>
      </c>
      <c r="AE649">
        <v>0</v>
      </c>
      <c r="AF649">
        <v>0</v>
      </c>
      <c r="AG649">
        <v>0</v>
      </c>
      <c r="AH649" t="s">
        <v>95</v>
      </c>
      <c r="AI649" s="1">
        <v>44540.462951388887</v>
      </c>
      <c r="AJ649">
        <v>713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14</v>
      </c>
      <c r="AQ649">
        <v>0</v>
      </c>
      <c r="AR649">
        <v>0</v>
      </c>
      <c r="AS649">
        <v>0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</row>
    <row r="650" spans="1:57">
      <c r="A650" t="s">
        <v>1497</v>
      </c>
      <c r="B650" t="s">
        <v>80</v>
      </c>
      <c r="C650" t="s">
        <v>1493</v>
      </c>
      <c r="D650" t="s">
        <v>82</v>
      </c>
      <c r="E650" s="2" t="str">
        <f>HYPERLINK("capsilon://?command=openfolder&amp;siteaddress=FAM.docvelocity-na8.net&amp;folderid=FXFB9E223E-8220-FC2E-A062-6FCEA874E940","FX21124246")</f>
        <v>FX21124246</v>
      </c>
      <c r="F650" t="s">
        <v>19</v>
      </c>
      <c r="G650" t="s">
        <v>19</v>
      </c>
      <c r="H650" t="s">
        <v>83</v>
      </c>
      <c r="I650" t="s">
        <v>1498</v>
      </c>
      <c r="J650">
        <v>28</v>
      </c>
      <c r="K650" t="s">
        <v>85</v>
      </c>
      <c r="L650" t="s">
        <v>86</v>
      </c>
      <c r="M650" t="s">
        <v>87</v>
      </c>
      <c r="N650">
        <v>2</v>
      </c>
      <c r="O650" s="1">
        <v>44539.913854166669</v>
      </c>
      <c r="P650" s="1">
        <v>44540.375115740739</v>
      </c>
      <c r="Q650">
        <v>39206</v>
      </c>
      <c r="R650">
        <v>647</v>
      </c>
      <c r="S650" t="b">
        <v>0</v>
      </c>
      <c r="T650" t="s">
        <v>88</v>
      </c>
      <c r="U650" t="b">
        <v>0</v>
      </c>
      <c r="V650" t="s">
        <v>144</v>
      </c>
      <c r="W650" s="1">
        <v>44540.366319444445</v>
      </c>
      <c r="X650">
        <v>225</v>
      </c>
      <c r="Y650">
        <v>21</v>
      </c>
      <c r="Z650">
        <v>0</v>
      </c>
      <c r="AA650">
        <v>21</v>
      </c>
      <c r="AB650">
        <v>0</v>
      </c>
      <c r="AC650">
        <v>17</v>
      </c>
      <c r="AD650">
        <v>7</v>
      </c>
      <c r="AE650">
        <v>0</v>
      </c>
      <c r="AF650">
        <v>0</v>
      </c>
      <c r="AG650">
        <v>0</v>
      </c>
      <c r="AH650" t="s">
        <v>95</v>
      </c>
      <c r="AI650" s="1">
        <v>44540.375115740739</v>
      </c>
      <c r="AJ650">
        <v>422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7</v>
      </c>
      <c r="AQ650">
        <v>0</v>
      </c>
      <c r="AR650">
        <v>0</v>
      </c>
      <c r="AS650">
        <v>0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</row>
    <row r="651" spans="1:57">
      <c r="A651" t="s">
        <v>1499</v>
      </c>
      <c r="B651" t="s">
        <v>80</v>
      </c>
      <c r="C651" t="s">
        <v>1493</v>
      </c>
      <c r="D651" t="s">
        <v>82</v>
      </c>
      <c r="E651" s="2" t="str">
        <f>HYPERLINK("capsilon://?command=openfolder&amp;siteaddress=FAM.docvelocity-na8.net&amp;folderid=FXFB9E223E-8220-FC2E-A062-6FCEA874E940","FX21124246")</f>
        <v>FX21124246</v>
      </c>
      <c r="F651" t="s">
        <v>19</v>
      </c>
      <c r="G651" t="s">
        <v>19</v>
      </c>
      <c r="H651" t="s">
        <v>83</v>
      </c>
      <c r="I651" t="s">
        <v>1500</v>
      </c>
      <c r="J651">
        <v>28</v>
      </c>
      <c r="K651" t="s">
        <v>85</v>
      </c>
      <c r="L651" t="s">
        <v>86</v>
      </c>
      <c r="M651" t="s">
        <v>87</v>
      </c>
      <c r="N651">
        <v>2</v>
      </c>
      <c r="O651" s="1">
        <v>44539.914293981485</v>
      </c>
      <c r="P651" s="1">
        <v>44540.378379629627</v>
      </c>
      <c r="Q651">
        <v>39609</v>
      </c>
      <c r="R651">
        <v>488</v>
      </c>
      <c r="S651" t="b">
        <v>0</v>
      </c>
      <c r="T651" t="s">
        <v>88</v>
      </c>
      <c r="U651" t="b">
        <v>0</v>
      </c>
      <c r="V651" t="s">
        <v>144</v>
      </c>
      <c r="W651" s="1">
        <v>44540.368993055556</v>
      </c>
      <c r="X651">
        <v>207</v>
      </c>
      <c r="Y651">
        <v>21</v>
      </c>
      <c r="Z651">
        <v>0</v>
      </c>
      <c r="AA651">
        <v>21</v>
      </c>
      <c r="AB651">
        <v>0</v>
      </c>
      <c r="AC651">
        <v>16</v>
      </c>
      <c r="AD651">
        <v>7</v>
      </c>
      <c r="AE651">
        <v>0</v>
      </c>
      <c r="AF651">
        <v>0</v>
      </c>
      <c r="AG651">
        <v>0</v>
      </c>
      <c r="AH651" t="s">
        <v>95</v>
      </c>
      <c r="AI651" s="1">
        <v>44540.378379629627</v>
      </c>
      <c r="AJ651">
        <v>281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7</v>
      </c>
      <c r="AQ651">
        <v>0</v>
      </c>
      <c r="AR651">
        <v>0</v>
      </c>
      <c r="AS651">
        <v>0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</row>
    <row r="652" spans="1:57">
      <c r="A652" t="s">
        <v>1501</v>
      </c>
      <c r="B652" t="s">
        <v>80</v>
      </c>
      <c r="C652" t="s">
        <v>1493</v>
      </c>
      <c r="D652" t="s">
        <v>82</v>
      </c>
      <c r="E652" s="2" t="str">
        <f>HYPERLINK("capsilon://?command=openfolder&amp;siteaddress=FAM.docvelocity-na8.net&amp;folderid=FXFB9E223E-8220-FC2E-A062-6FCEA874E940","FX21124246")</f>
        <v>FX21124246</v>
      </c>
      <c r="F652" t="s">
        <v>19</v>
      </c>
      <c r="G652" t="s">
        <v>19</v>
      </c>
      <c r="H652" t="s">
        <v>83</v>
      </c>
      <c r="I652" t="s">
        <v>1502</v>
      </c>
      <c r="J652">
        <v>28</v>
      </c>
      <c r="K652" t="s">
        <v>85</v>
      </c>
      <c r="L652" t="s">
        <v>86</v>
      </c>
      <c r="M652" t="s">
        <v>87</v>
      </c>
      <c r="N652">
        <v>2</v>
      </c>
      <c r="O652" s="1">
        <v>44539.91474537037</v>
      </c>
      <c r="P652" s="1">
        <v>44540.381481481483</v>
      </c>
      <c r="Q652">
        <v>39870</v>
      </c>
      <c r="R652">
        <v>456</v>
      </c>
      <c r="S652" t="b">
        <v>0</v>
      </c>
      <c r="T652" t="s">
        <v>88</v>
      </c>
      <c r="U652" t="b">
        <v>0</v>
      </c>
      <c r="V652" t="s">
        <v>144</v>
      </c>
      <c r="W652" s="1">
        <v>44540.371192129627</v>
      </c>
      <c r="X652">
        <v>189</v>
      </c>
      <c r="Y652">
        <v>21</v>
      </c>
      <c r="Z652">
        <v>0</v>
      </c>
      <c r="AA652">
        <v>21</v>
      </c>
      <c r="AB652">
        <v>0</v>
      </c>
      <c r="AC652">
        <v>14</v>
      </c>
      <c r="AD652">
        <v>7</v>
      </c>
      <c r="AE652">
        <v>0</v>
      </c>
      <c r="AF652">
        <v>0</v>
      </c>
      <c r="AG652">
        <v>0</v>
      </c>
      <c r="AH652" t="s">
        <v>95</v>
      </c>
      <c r="AI652" s="1">
        <v>44540.381481481483</v>
      </c>
      <c r="AJ652">
        <v>267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7</v>
      </c>
      <c r="AQ652">
        <v>0</v>
      </c>
      <c r="AR652">
        <v>0</v>
      </c>
      <c r="AS652">
        <v>0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</row>
    <row r="653" spans="1:57">
      <c r="A653" t="s">
        <v>1503</v>
      </c>
      <c r="B653" t="s">
        <v>80</v>
      </c>
      <c r="C653" t="s">
        <v>1504</v>
      </c>
      <c r="D653" t="s">
        <v>82</v>
      </c>
      <c r="E653" s="2" t="str">
        <f>HYPERLINK("capsilon://?command=openfolder&amp;siteaddress=FAM.docvelocity-na8.net&amp;folderid=FXFE2FA56C-2E52-D380-4F12-0E4A4B5D0FC4","FX21125407")</f>
        <v>FX21125407</v>
      </c>
      <c r="F653" t="s">
        <v>19</v>
      </c>
      <c r="G653" t="s">
        <v>19</v>
      </c>
      <c r="H653" t="s">
        <v>83</v>
      </c>
      <c r="I653" t="s">
        <v>1505</v>
      </c>
      <c r="J653">
        <v>88</v>
      </c>
      <c r="K653" t="s">
        <v>85</v>
      </c>
      <c r="L653" t="s">
        <v>86</v>
      </c>
      <c r="M653" t="s">
        <v>87</v>
      </c>
      <c r="N653">
        <v>1</v>
      </c>
      <c r="O653" s="1">
        <v>44540.028680555559</v>
      </c>
      <c r="P653" s="1">
        <v>44540.372743055559</v>
      </c>
      <c r="Q653">
        <v>29594</v>
      </c>
      <c r="R653">
        <v>133</v>
      </c>
      <c r="S653" t="b">
        <v>0</v>
      </c>
      <c r="T653" t="s">
        <v>88</v>
      </c>
      <c r="U653" t="b">
        <v>0</v>
      </c>
      <c r="V653" t="s">
        <v>144</v>
      </c>
      <c r="W653" s="1">
        <v>44540.372743055559</v>
      </c>
      <c r="X653">
        <v>133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88</v>
      </c>
      <c r="AE653">
        <v>69</v>
      </c>
      <c r="AF653">
        <v>0</v>
      </c>
      <c r="AG653">
        <v>4</v>
      </c>
      <c r="AH653" t="s">
        <v>88</v>
      </c>
      <c r="AI653" t="s">
        <v>88</v>
      </c>
      <c r="AJ653" t="s">
        <v>88</v>
      </c>
      <c r="AK653" t="s">
        <v>88</v>
      </c>
      <c r="AL653" t="s">
        <v>88</v>
      </c>
      <c r="AM653" t="s">
        <v>88</v>
      </c>
      <c r="AN653" t="s">
        <v>88</v>
      </c>
      <c r="AO653" t="s">
        <v>88</v>
      </c>
      <c r="AP653" t="s">
        <v>88</v>
      </c>
      <c r="AQ653" t="s">
        <v>88</v>
      </c>
      <c r="AR653" t="s">
        <v>88</v>
      </c>
      <c r="AS653" t="s">
        <v>88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</row>
    <row r="654" spans="1:57">
      <c r="A654" t="s">
        <v>1506</v>
      </c>
      <c r="B654" t="s">
        <v>80</v>
      </c>
      <c r="C654" t="s">
        <v>1507</v>
      </c>
      <c r="D654" t="s">
        <v>82</v>
      </c>
      <c r="E654" s="2" t="str">
        <f>HYPERLINK("capsilon://?command=openfolder&amp;siteaddress=FAM.docvelocity-na8.net&amp;folderid=FX919C4628-07A1-4621-6F21-B86A2F1FA818","FX21126833")</f>
        <v>FX21126833</v>
      </c>
      <c r="F654" t="s">
        <v>19</v>
      </c>
      <c r="G654" t="s">
        <v>19</v>
      </c>
      <c r="H654" t="s">
        <v>83</v>
      </c>
      <c r="I654" t="s">
        <v>1508</v>
      </c>
      <c r="J654">
        <v>69</v>
      </c>
      <c r="K654" t="s">
        <v>85</v>
      </c>
      <c r="L654" t="s">
        <v>86</v>
      </c>
      <c r="M654" t="s">
        <v>87</v>
      </c>
      <c r="N654">
        <v>1</v>
      </c>
      <c r="O654" s="1">
        <v>44540.055902777778</v>
      </c>
      <c r="P654" s="1">
        <v>44540.374699074076</v>
      </c>
      <c r="Q654">
        <v>27375</v>
      </c>
      <c r="R654">
        <v>169</v>
      </c>
      <c r="S654" t="b">
        <v>0</v>
      </c>
      <c r="T654" t="s">
        <v>88</v>
      </c>
      <c r="U654" t="b">
        <v>0</v>
      </c>
      <c r="V654" t="s">
        <v>144</v>
      </c>
      <c r="W654" s="1">
        <v>44540.374699074076</v>
      </c>
      <c r="X654">
        <v>169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69</v>
      </c>
      <c r="AE654">
        <v>57</v>
      </c>
      <c r="AF654">
        <v>0</v>
      </c>
      <c r="AG654">
        <v>5</v>
      </c>
      <c r="AH654" t="s">
        <v>88</v>
      </c>
      <c r="AI654" t="s">
        <v>88</v>
      </c>
      <c r="AJ654" t="s">
        <v>88</v>
      </c>
      <c r="AK654" t="s">
        <v>88</v>
      </c>
      <c r="AL654" t="s">
        <v>88</v>
      </c>
      <c r="AM654" t="s">
        <v>88</v>
      </c>
      <c r="AN654" t="s">
        <v>88</v>
      </c>
      <c r="AO654" t="s">
        <v>88</v>
      </c>
      <c r="AP654" t="s">
        <v>88</v>
      </c>
      <c r="AQ654" t="s">
        <v>88</v>
      </c>
      <c r="AR654" t="s">
        <v>88</v>
      </c>
      <c r="AS654" t="s">
        <v>88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</row>
    <row r="655" spans="1:57">
      <c r="A655" t="s">
        <v>1509</v>
      </c>
      <c r="B655" t="s">
        <v>80</v>
      </c>
      <c r="C655" t="s">
        <v>1510</v>
      </c>
      <c r="D655" t="s">
        <v>82</v>
      </c>
      <c r="E655" s="2" t="str">
        <f>HYPERLINK("capsilon://?command=openfolder&amp;siteaddress=FAM.docvelocity-na8.net&amp;folderid=FX26BC6DEB-FF05-25DB-861C-1C88915A9E7F","FX21125471")</f>
        <v>FX21125471</v>
      </c>
      <c r="F655" t="s">
        <v>19</v>
      </c>
      <c r="G655" t="s">
        <v>19</v>
      </c>
      <c r="H655" t="s">
        <v>83</v>
      </c>
      <c r="I655" t="s">
        <v>1511</v>
      </c>
      <c r="J655">
        <v>69</v>
      </c>
      <c r="K655" t="s">
        <v>85</v>
      </c>
      <c r="L655" t="s">
        <v>86</v>
      </c>
      <c r="M655" t="s">
        <v>87</v>
      </c>
      <c r="N655">
        <v>1</v>
      </c>
      <c r="O655" s="1">
        <v>44540.074270833335</v>
      </c>
      <c r="P655" s="1">
        <v>44540.377430555556</v>
      </c>
      <c r="Q655">
        <v>25977</v>
      </c>
      <c r="R655">
        <v>216</v>
      </c>
      <c r="S655" t="b">
        <v>0</v>
      </c>
      <c r="T655" t="s">
        <v>88</v>
      </c>
      <c r="U655" t="b">
        <v>0</v>
      </c>
      <c r="V655" t="s">
        <v>144</v>
      </c>
      <c r="W655" s="1">
        <v>44540.377430555556</v>
      </c>
      <c r="X655">
        <v>216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69</v>
      </c>
      <c r="AE655">
        <v>57</v>
      </c>
      <c r="AF655">
        <v>0</v>
      </c>
      <c r="AG655">
        <v>5</v>
      </c>
      <c r="AH655" t="s">
        <v>88</v>
      </c>
      <c r="AI655" t="s">
        <v>88</v>
      </c>
      <c r="AJ655" t="s">
        <v>88</v>
      </c>
      <c r="AK655" t="s">
        <v>88</v>
      </c>
      <c r="AL655" t="s">
        <v>88</v>
      </c>
      <c r="AM655" t="s">
        <v>88</v>
      </c>
      <c r="AN655" t="s">
        <v>88</v>
      </c>
      <c r="AO655" t="s">
        <v>88</v>
      </c>
      <c r="AP655" t="s">
        <v>88</v>
      </c>
      <c r="AQ655" t="s">
        <v>88</v>
      </c>
      <c r="AR655" t="s">
        <v>88</v>
      </c>
      <c r="AS655" t="s">
        <v>88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</row>
    <row r="656" spans="1:57">
      <c r="A656" t="s">
        <v>1512</v>
      </c>
      <c r="B656" t="s">
        <v>80</v>
      </c>
      <c r="C656" t="s">
        <v>1513</v>
      </c>
      <c r="D656" t="s">
        <v>82</v>
      </c>
      <c r="E656" s="2" t="str">
        <f>HYPERLINK("capsilon://?command=openfolder&amp;siteaddress=FAM.docvelocity-na8.net&amp;folderid=FX738BAE35-D4B4-D361-A5F5-2AE812D4F697","FX21126781")</f>
        <v>FX21126781</v>
      </c>
      <c r="F656" t="s">
        <v>19</v>
      </c>
      <c r="G656" t="s">
        <v>19</v>
      </c>
      <c r="H656" t="s">
        <v>83</v>
      </c>
      <c r="I656" t="s">
        <v>1514</v>
      </c>
      <c r="J656">
        <v>175</v>
      </c>
      <c r="K656" t="s">
        <v>85</v>
      </c>
      <c r="L656" t="s">
        <v>86</v>
      </c>
      <c r="M656" t="s">
        <v>87</v>
      </c>
      <c r="N656">
        <v>2</v>
      </c>
      <c r="O656" s="1">
        <v>44540.113356481481</v>
      </c>
      <c r="P656" s="1">
        <v>44540.43241898148</v>
      </c>
      <c r="Q656">
        <v>26254</v>
      </c>
      <c r="R656">
        <v>1313</v>
      </c>
      <c r="S656" t="b">
        <v>0</v>
      </c>
      <c r="T656" t="s">
        <v>88</v>
      </c>
      <c r="U656" t="b">
        <v>0</v>
      </c>
      <c r="V656" t="s">
        <v>144</v>
      </c>
      <c r="W656" s="1">
        <v>44540.396666666667</v>
      </c>
      <c r="X656">
        <v>391</v>
      </c>
      <c r="Y656">
        <v>146</v>
      </c>
      <c r="Z656">
        <v>0</v>
      </c>
      <c r="AA656">
        <v>146</v>
      </c>
      <c r="AB656">
        <v>0</v>
      </c>
      <c r="AC656">
        <v>23</v>
      </c>
      <c r="AD656">
        <v>29</v>
      </c>
      <c r="AE656">
        <v>0</v>
      </c>
      <c r="AF656">
        <v>0</v>
      </c>
      <c r="AG656">
        <v>0</v>
      </c>
      <c r="AH656" t="s">
        <v>94</v>
      </c>
      <c r="AI656" s="1">
        <v>44540.43241898148</v>
      </c>
      <c r="AJ656">
        <v>871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29</v>
      </c>
      <c r="AQ656">
        <v>0</v>
      </c>
      <c r="AR656">
        <v>0</v>
      </c>
      <c r="AS656">
        <v>0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</row>
    <row r="657" spans="1:57">
      <c r="A657" t="s">
        <v>1515</v>
      </c>
      <c r="B657" t="s">
        <v>80</v>
      </c>
      <c r="C657" t="s">
        <v>1516</v>
      </c>
      <c r="D657" t="s">
        <v>82</v>
      </c>
      <c r="E657" s="2" t="str">
        <f>HYPERLINK("capsilon://?command=openfolder&amp;siteaddress=FAM.docvelocity-na8.net&amp;folderid=FX99C86034-F65B-E346-49AB-5766E63BE016","FX21126752")</f>
        <v>FX21126752</v>
      </c>
      <c r="F657" t="s">
        <v>19</v>
      </c>
      <c r="G657" t="s">
        <v>19</v>
      </c>
      <c r="H657" t="s">
        <v>83</v>
      </c>
      <c r="I657" t="s">
        <v>1517</v>
      </c>
      <c r="J657">
        <v>84</v>
      </c>
      <c r="K657" t="s">
        <v>85</v>
      </c>
      <c r="L657" t="s">
        <v>86</v>
      </c>
      <c r="M657" t="s">
        <v>87</v>
      </c>
      <c r="N657">
        <v>1</v>
      </c>
      <c r="O657" s="1">
        <v>44540.160810185182</v>
      </c>
      <c r="P657" s="1">
        <v>44540.398229166669</v>
      </c>
      <c r="Q657">
        <v>20379</v>
      </c>
      <c r="R657">
        <v>134</v>
      </c>
      <c r="S657" t="b">
        <v>0</v>
      </c>
      <c r="T657" t="s">
        <v>88</v>
      </c>
      <c r="U657" t="b">
        <v>0</v>
      </c>
      <c r="V657" t="s">
        <v>144</v>
      </c>
      <c r="W657" s="1">
        <v>44540.398229166669</v>
      </c>
      <c r="X657">
        <v>134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84</v>
      </c>
      <c r="AE657">
        <v>72</v>
      </c>
      <c r="AF657">
        <v>0</v>
      </c>
      <c r="AG657">
        <v>3</v>
      </c>
      <c r="AH657" t="s">
        <v>88</v>
      </c>
      <c r="AI657" t="s">
        <v>88</v>
      </c>
      <c r="AJ657" t="s">
        <v>88</v>
      </c>
      <c r="AK657" t="s">
        <v>88</v>
      </c>
      <c r="AL657" t="s">
        <v>88</v>
      </c>
      <c r="AM657" t="s">
        <v>88</v>
      </c>
      <c r="AN657" t="s">
        <v>88</v>
      </c>
      <c r="AO657" t="s">
        <v>88</v>
      </c>
      <c r="AP657" t="s">
        <v>88</v>
      </c>
      <c r="AQ657" t="s">
        <v>88</v>
      </c>
      <c r="AR657" t="s">
        <v>88</v>
      </c>
      <c r="AS657" t="s">
        <v>88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</row>
    <row r="658" spans="1:57">
      <c r="A658" t="s">
        <v>1518</v>
      </c>
      <c r="B658" t="s">
        <v>80</v>
      </c>
      <c r="C658" t="s">
        <v>1404</v>
      </c>
      <c r="D658" t="s">
        <v>82</v>
      </c>
      <c r="E658" s="2" t="str">
        <f>HYPERLINK("capsilon://?command=openfolder&amp;siteaddress=FAM.docvelocity-na8.net&amp;folderid=FXFF568388-53D4-EB77-B9D9-4C9EFF125ECE","FX21126500")</f>
        <v>FX21126500</v>
      </c>
      <c r="F658" t="s">
        <v>19</v>
      </c>
      <c r="G658" t="s">
        <v>19</v>
      </c>
      <c r="H658" t="s">
        <v>83</v>
      </c>
      <c r="I658" t="s">
        <v>1405</v>
      </c>
      <c r="J658">
        <v>432</v>
      </c>
      <c r="K658" t="s">
        <v>85</v>
      </c>
      <c r="L658" t="s">
        <v>86</v>
      </c>
      <c r="M658" t="s">
        <v>87</v>
      </c>
      <c r="N658">
        <v>2</v>
      </c>
      <c r="O658" s="1">
        <v>44540.202986111108</v>
      </c>
      <c r="P658" s="1">
        <v>44540.307349537034</v>
      </c>
      <c r="Q658">
        <v>348</v>
      </c>
      <c r="R658">
        <v>8669</v>
      </c>
      <c r="S658" t="b">
        <v>0</v>
      </c>
      <c r="T658" t="s">
        <v>88</v>
      </c>
      <c r="U658" t="b">
        <v>1</v>
      </c>
      <c r="V658" t="s">
        <v>953</v>
      </c>
      <c r="W658" s="1">
        <v>44540.260717592595</v>
      </c>
      <c r="X658">
        <v>4726</v>
      </c>
      <c r="Y658">
        <v>428</v>
      </c>
      <c r="Z658">
        <v>0</v>
      </c>
      <c r="AA658">
        <v>428</v>
      </c>
      <c r="AB658">
        <v>0</v>
      </c>
      <c r="AC658">
        <v>322</v>
      </c>
      <c r="AD658">
        <v>4</v>
      </c>
      <c r="AE658">
        <v>0</v>
      </c>
      <c r="AF658">
        <v>0</v>
      </c>
      <c r="AG658">
        <v>0</v>
      </c>
      <c r="AH658" t="s">
        <v>100</v>
      </c>
      <c r="AI658" s="1">
        <v>44540.307349537034</v>
      </c>
      <c r="AJ658">
        <v>3916</v>
      </c>
      <c r="AK658">
        <v>5</v>
      </c>
      <c r="AL658">
        <v>0</v>
      </c>
      <c r="AM658">
        <v>5</v>
      </c>
      <c r="AN658">
        <v>0</v>
      </c>
      <c r="AO658">
        <v>5</v>
      </c>
      <c r="AP658">
        <v>-1</v>
      </c>
      <c r="AQ658">
        <v>0</v>
      </c>
      <c r="AR658">
        <v>0</v>
      </c>
      <c r="AS658">
        <v>0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</row>
    <row r="659" spans="1:57">
      <c r="A659" t="s">
        <v>1519</v>
      </c>
      <c r="B659" t="s">
        <v>80</v>
      </c>
      <c r="C659" t="s">
        <v>1310</v>
      </c>
      <c r="D659" t="s">
        <v>82</v>
      </c>
      <c r="E659" s="2" t="str">
        <f>HYPERLINK("capsilon://?command=openfolder&amp;siteaddress=FAM.docvelocity-na8.net&amp;folderid=FXE50585EB-78D3-0812-F8A9-FA039DEC72C6","FX21125270")</f>
        <v>FX21125270</v>
      </c>
      <c r="F659" t="s">
        <v>19</v>
      </c>
      <c r="G659" t="s">
        <v>19</v>
      </c>
      <c r="H659" t="s">
        <v>83</v>
      </c>
      <c r="I659" t="s">
        <v>1407</v>
      </c>
      <c r="J659">
        <v>320</v>
      </c>
      <c r="K659" t="s">
        <v>85</v>
      </c>
      <c r="L659" t="s">
        <v>86</v>
      </c>
      <c r="M659" t="s">
        <v>87</v>
      </c>
      <c r="N659">
        <v>2</v>
      </c>
      <c r="O659" s="1">
        <v>44540.210717592592</v>
      </c>
      <c r="P659" s="1">
        <v>44540.266319444447</v>
      </c>
      <c r="Q659">
        <v>160</v>
      </c>
      <c r="R659">
        <v>4644</v>
      </c>
      <c r="S659" t="b">
        <v>0</v>
      </c>
      <c r="T659" t="s">
        <v>88</v>
      </c>
      <c r="U659" t="b">
        <v>1</v>
      </c>
      <c r="V659" t="s">
        <v>951</v>
      </c>
      <c r="W659" s="1">
        <v>44540.24459490741</v>
      </c>
      <c r="X659">
        <v>2904</v>
      </c>
      <c r="Y659">
        <v>290</v>
      </c>
      <c r="Z659">
        <v>0</v>
      </c>
      <c r="AA659">
        <v>290</v>
      </c>
      <c r="AB659">
        <v>0</v>
      </c>
      <c r="AC659">
        <v>124</v>
      </c>
      <c r="AD659">
        <v>30</v>
      </c>
      <c r="AE659">
        <v>0</v>
      </c>
      <c r="AF659">
        <v>0</v>
      </c>
      <c r="AG659">
        <v>0</v>
      </c>
      <c r="AH659" t="s">
        <v>94</v>
      </c>
      <c r="AI659" s="1">
        <v>44540.266319444447</v>
      </c>
      <c r="AJ659">
        <v>1728</v>
      </c>
      <c r="AK659">
        <v>1</v>
      </c>
      <c r="AL659">
        <v>0</v>
      </c>
      <c r="AM659">
        <v>1</v>
      </c>
      <c r="AN659">
        <v>0</v>
      </c>
      <c r="AO659">
        <v>1</v>
      </c>
      <c r="AP659">
        <v>29</v>
      </c>
      <c r="AQ659">
        <v>0</v>
      </c>
      <c r="AR659">
        <v>0</v>
      </c>
      <c r="AS659">
        <v>0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</row>
    <row r="660" spans="1:57">
      <c r="A660" t="s">
        <v>1520</v>
      </c>
      <c r="B660" t="s">
        <v>80</v>
      </c>
      <c r="C660" t="s">
        <v>1420</v>
      </c>
      <c r="D660" t="s">
        <v>82</v>
      </c>
      <c r="E660" s="2" t="str">
        <f>HYPERLINK("capsilon://?command=openfolder&amp;siteaddress=FAM.docvelocity-na8.net&amp;folderid=FX560AAE6E-3F0F-F2ED-1E06-383F1E3FB295","FX21121315")</f>
        <v>FX21121315</v>
      </c>
      <c r="F660" t="s">
        <v>19</v>
      </c>
      <c r="G660" t="s">
        <v>19</v>
      </c>
      <c r="H660" t="s">
        <v>83</v>
      </c>
      <c r="I660" t="s">
        <v>1421</v>
      </c>
      <c r="J660">
        <v>290</v>
      </c>
      <c r="K660" t="s">
        <v>85</v>
      </c>
      <c r="L660" t="s">
        <v>86</v>
      </c>
      <c r="M660" t="s">
        <v>87</v>
      </c>
      <c r="N660">
        <v>2</v>
      </c>
      <c r="O660" s="1">
        <v>44540.241099537037</v>
      </c>
      <c r="P660" s="1">
        <v>44540.260370370372</v>
      </c>
      <c r="Q660">
        <v>119</v>
      </c>
      <c r="R660">
        <v>1546</v>
      </c>
      <c r="S660" t="b">
        <v>0</v>
      </c>
      <c r="T660" t="s">
        <v>88</v>
      </c>
      <c r="U660" t="b">
        <v>1</v>
      </c>
      <c r="V660" t="s">
        <v>144</v>
      </c>
      <c r="W660" s="1">
        <v>44540.245671296296</v>
      </c>
      <c r="X660">
        <v>290</v>
      </c>
      <c r="Y660">
        <v>170</v>
      </c>
      <c r="Z660">
        <v>0</v>
      </c>
      <c r="AA660">
        <v>170</v>
      </c>
      <c r="AB660">
        <v>0</v>
      </c>
      <c r="AC660">
        <v>14</v>
      </c>
      <c r="AD660">
        <v>120</v>
      </c>
      <c r="AE660">
        <v>0</v>
      </c>
      <c r="AF660">
        <v>0</v>
      </c>
      <c r="AG660">
        <v>0</v>
      </c>
      <c r="AH660" t="s">
        <v>100</v>
      </c>
      <c r="AI660" s="1">
        <v>44540.260370370372</v>
      </c>
      <c r="AJ660">
        <v>1256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120</v>
      </c>
      <c r="AQ660">
        <v>0</v>
      </c>
      <c r="AR660">
        <v>0</v>
      </c>
      <c r="AS660">
        <v>0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</row>
    <row r="661" spans="1:57">
      <c r="A661" t="s">
        <v>1521</v>
      </c>
      <c r="B661" t="s">
        <v>80</v>
      </c>
      <c r="C661" t="s">
        <v>1427</v>
      </c>
      <c r="D661" t="s">
        <v>82</v>
      </c>
      <c r="E661" s="2" t="str">
        <f>HYPERLINK("capsilon://?command=openfolder&amp;siteaddress=FAM.docvelocity-na8.net&amp;folderid=FXA3FAAC0A-46B8-CE22-793E-2BCFB4B78941","FX21125266")</f>
        <v>FX21125266</v>
      </c>
      <c r="F661" t="s">
        <v>19</v>
      </c>
      <c r="G661" t="s">
        <v>19</v>
      </c>
      <c r="H661" t="s">
        <v>83</v>
      </c>
      <c r="I661" t="s">
        <v>1428</v>
      </c>
      <c r="J661">
        <v>148</v>
      </c>
      <c r="K661" t="s">
        <v>85</v>
      </c>
      <c r="L661" t="s">
        <v>86</v>
      </c>
      <c r="M661" t="s">
        <v>87</v>
      </c>
      <c r="N661">
        <v>2</v>
      </c>
      <c r="O661" s="1">
        <v>44540.248993055553</v>
      </c>
      <c r="P661" s="1">
        <v>44540.312002314815</v>
      </c>
      <c r="Q661">
        <v>662</v>
      </c>
      <c r="R661">
        <v>4782</v>
      </c>
      <c r="S661" t="b">
        <v>0</v>
      </c>
      <c r="T661" t="s">
        <v>88</v>
      </c>
      <c r="U661" t="b">
        <v>1</v>
      </c>
      <c r="V661" t="s">
        <v>951</v>
      </c>
      <c r="W661" s="1">
        <v>44540.290196759262</v>
      </c>
      <c r="X661">
        <v>3124</v>
      </c>
      <c r="Y661">
        <v>235</v>
      </c>
      <c r="Z661">
        <v>0</v>
      </c>
      <c r="AA661">
        <v>235</v>
      </c>
      <c r="AB661">
        <v>0</v>
      </c>
      <c r="AC661">
        <v>177</v>
      </c>
      <c r="AD661">
        <v>-87</v>
      </c>
      <c r="AE661">
        <v>0</v>
      </c>
      <c r="AF661">
        <v>0</v>
      </c>
      <c r="AG661">
        <v>0</v>
      </c>
      <c r="AH661" t="s">
        <v>94</v>
      </c>
      <c r="AI661" s="1">
        <v>44540.312002314815</v>
      </c>
      <c r="AJ661">
        <v>1633</v>
      </c>
      <c r="AK661">
        <v>15</v>
      </c>
      <c r="AL661">
        <v>0</v>
      </c>
      <c r="AM661">
        <v>15</v>
      </c>
      <c r="AN661">
        <v>0</v>
      </c>
      <c r="AO661">
        <v>16</v>
      </c>
      <c r="AP661">
        <v>-102</v>
      </c>
      <c r="AQ661">
        <v>0</v>
      </c>
      <c r="AR661">
        <v>0</v>
      </c>
      <c r="AS661">
        <v>0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</row>
    <row r="662" spans="1:57">
      <c r="A662" t="s">
        <v>1522</v>
      </c>
      <c r="B662" t="s">
        <v>80</v>
      </c>
      <c r="C662" t="s">
        <v>1430</v>
      </c>
      <c r="D662" t="s">
        <v>82</v>
      </c>
      <c r="E662" s="2" t="str">
        <f>HYPERLINK("capsilon://?command=openfolder&amp;siteaddress=FAM.docvelocity-na8.net&amp;folderid=FXFD601BCE-4696-2ED4-8488-CC391F5AD1CD","FX211011332")</f>
        <v>FX211011332</v>
      </c>
      <c r="F662" t="s">
        <v>19</v>
      </c>
      <c r="G662" t="s">
        <v>19</v>
      </c>
      <c r="H662" t="s">
        <v>83</v>
      </c>
      <c r="I662" t="s">
        <v>1431</v>
      </c>
      <c r="J662">
        <v>202</v>
      </c>
      <c r="K662" t="s">
        <v>85</v>
      </c>
      <c r="L662" t="s">
        <v>86</v>
      </c>
      <c r="M662" t="s">
        <v>87</v>
      </c>
      <c r="N662">
        <v>2</v>
      </c>
      <c r="O662" s="1">
        <v>44540.253344907411</v>
      </c>
      <c r="P662" s="1">
        <v>44540.304664351854</v>
      </c>
      <c r="Q662">
        <v>1079</v>
      </c>
      <c r="R662">
        <v>3355</v>
      </c>
      <c r="S662" t="b">
        <v>0</v>
      </c>
      <c r="T662" t="s">
        <v>88</v>
      </c>
      <c r="U662" t="b">
        <v>1</v>
      </c>
      <c r="V662" t="s">
        <v>953</v>
      </c>
      <c r="W662" s="1">
        <v>44540.290312500001</v>
      </c>
      <c r="X662">
        <v>2557</v>
      </c>
      <c r="Y662">
        <v>178</v>
      </c>
      <c r="Z662">
        <v>0</v>
      </c>
      <c r="AA662">
        <v>178</v>
      </c>
      <c r="AB662">
        <v>0</v>
      </c>
      <c r="AC662">
        <v>115</v>
      </c>
      <c r="AD662">
        <v>24</v>
      </c>
      <c r="AE662">
        <v>0</v>
      </c>
      <c r="AF662">
        <v>0</v>
      </c>
      <c r="AG662">
        <v>0</v>
      </c>
      <c r="AH662" t="s">
        <v>265</v>
      </c>
      <c r="AI662" s="1">
        <v>44540.304664351854</v>
      </c>
      <c r="AJ662">
        <v>772</v>
      </c>
      <c r="AK662">
        <v>2</v>
      </c>
      <c r="AL662">
        <v>0</v>
      </c>
      <c r="AM662">
        <v>2</v>
      </c>
      <c r="AN662">
        <v>0</v>
      </c>
      <c r="AO662">
        <v>1</v>
      </c>
      <c r="AP662">
        <v>22</v>
      </c>
      <c r="AQ662">
        <v>0</v>
      </c>
      <c r="AR662">
        <v>0</v>
      </c>
      <c r="AS662">
        <v>0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</row>
    <row r="663" spans="1:57">
      <c r="A663" t="s">
        <v>1523</v>
      </c>
      <c r="B663" t="s">
        <v>80</v>
      </c>
      <c r="C663" t="s">
        <v>1434</v>
      </c>
      <c r="D663" t="s">
        <v>82</v>
      </c>
      <c r="E663" s="2" t="str">
        <f>HYPERLINK("capsilon://?command=openfolder&amp;siteaddress=FAM.docvelocity-na8.net&amp;folderid=FXBFE056C1-FC97-21EC-B92F-FEF3093F6C00","FX21126489")</f>
        <v>FX21126489</v>
      </c>
      <c r="F663" t="s">
        <v>19</v>
      </c>
      <c r="G663" t="s">
        <v>19</v>
      </c>
      <c r="H663" t="s">
        <v>83</v>
      </c>
      <c r="I663" t="s">
        <v>1435</v>
      </c>
      <c r="J663">
        <v>455</v>
      </c>
      <c r="K663" t="s">
        <v>85</v>
      </c>
      <c r="L663" t="s">
        <v>86</v>
      </c>
      <c r="M663" t="s">
        <v>87</v>
      </c>
      <c r="N663">
        <v>2</v>
      </c>
      <c r="O663" s="1">
        <v>44540.257754629631</v>
      </c>
      <c r="P663" s="1">
        <v>44540.386400462965</v>
      </c>
      <c r="Q663">
        <v>3651</v>
      </c>
      <c r="R663">
        <v>7464</v>
      </c>
      <c r="S663" t="b">
        <v>0</v>
      </c>
      <c r="T663" t="s">
        <v>88</v>
      </c>
      <c r="U663" t="b">
        <v>1</v>
      </c>
      <c r="V663" t="s">
        <v>951</v>
      </c>
      <c r="W663" s="1">
        <v>44540.363645833335</v>
      </c>
      <c r="X663">
        <v>5537</v>
      </c>
      <c r="Y663">
        <v>417</v>
      </c>
      <c r="Z663">
        <v>0</v>
      </c>
      <c r="AA663">
        <v>417</v>
      </c>
      <c r="AB663">
        <v>0</v>
      </c>
      <c r="AC663">
        <v>258</v>
      </c>
      <c r="AD663">
        <v>38</v>
      </c>
      <c r="AE663">
        <v>0</v>
      </c>
      <c r="AF663">
        <v>0</v>
      </c>
      <c r="AG663">
        <v>0</v>
      </c>
      <c r="AH663" t="s">
        <v>265</v>
      </c>
      <c r="AI663" s="1">
        <v>44540.386400462965</v>
      </c>
      <c r="AJ663">
        <v>1800</v>
      </c>
      <c r="AK663">
        <v>3</v>
      </c>
      <c r="AL663">
        <v>0</v>
      </c>
      <c r="AM663">
        <v>3</v>
      </c>
      <c r="AN663">
        <v>0</v>
      </c>
      <c r="AO663">
        <v>2</v>
      </c>
      <c r="AP663">
        <v>35</v>
      </c>
      <c r="AQ663">
        <v>0</v>
      </c>
      <c r="AR663">
        <v>0</v>
      </c>
      <c r="AS663">
        <v>0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</row>
    <row r="664" spans="1:57">
      <c r="A664" t="s">
        <v>1524</v>
      </c>
      <c r="B664" t="s">
        <v>80</v>
      </c>
      <c r="C664" t="s">
        <v>1440</v>
      </c>
      <c r="D664" t="s">
        <v>82</v>
      </c>
      <c r="E664" s="2" t="str">
        <f>HYPERLINK("capsilon://?command=openfolder&amp;siteaddress=FAM.docvelocity-na8.net&amp;folderid=FXC598BEED-D3CD-E6C2-ADAD-6C0E529795A7","FX21126128")</f>
        <v>FX21126128</v>
      </c>
      <c r="F664" t="s">
        <v>19</v>
      </c>
      <c r="G664" t="s">
        <v>19</v>
      </c>
      <c r="H664" t="s">
        <v>83</v>
      </c>
      <c r="I664" t="s">
        <v>1441</v>
      </c>
      <c r="J664">
        <v>476</v>
      </c>
      <c r="K664" t="s">
        <v>85</v>
      </c>
      <c r="L664" t="s">
        <v>86</v>
      </c>
      <c r="M664" t="s">
        <v>87</v>
      </c>
      <c r="N664">
        <v>2</v>
      </c>
      <c r="O664" s="1">
        <v>44540.262627314813</v>
      </c>
      <c r="P664" s="1">
        <v>44540.384189814817</v>
      </c>
      <c r="Q664">
        <v>4238</v>
      </c>
      <c r="R664">
        <v>6265</v>
      </c>
      <c r="S664" t="b">
        <v>0</v>
      </c>
      <c r="T664" t="s">
        <v>88</v>
      </c>
      <c r="U664" t="b">
        <v>1</v>
      </c>
      <c r="V664" t="s">
        <v>953</v>
      </c>
      <c r="W664" s="1">
        <v>44540.350289351853</v>
      </c>
      <c r="X664">
        <v>3314</v>
      </c>
      <c r="Y664">
        <v>405</v>
      </c>
      <c r="Z664">
        <v>0</v>
      </c>
      <c r="AA664">
        <v>405</v>
      </c>
      <c r="AB664">
        <v>0</v>
      </c>
      <c r="AC664">
        <v>290</v>
      </c>
      <c r="AD664">
        <v>71</v>
      </c>
      <c r="AE664">
        <v>0</v>
      </c>
      <c r="AF664">
        <v>0</v>
      </c>
      <c r="AG664">
        <v>0</v>
      </c>
      <c r="AH664" t="s">
        <v>94</v>
      </c>
      <c r="AI664" s="1">
        <v>44540.384189814817</v>
      </c>
      <c r="AJ664">
        <v>2921</v>
      </c>
      <c r="AK664">
        <v>7</v>
      </c>
      <c r="AL664">
        <v>0</v>
      </c>
      <c r="AM664">
        <v>7</v>
      </c>
      <c r="AN664">
        <v>0</v>
      </c>
      <c r="AO664">
        <v>7</v>
      </c>
      <c r="AP664">
        <v>64</v>
      </c>
      <c r="AQ664">
        <v>0</v>
      </c>
      <c r="AR664">
        <v>0</v>
      </c>
      <c r="AS664">
        <v>0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</row>
    <row r="665" spans="1:57">
      <c r="A665" t="s">
        <v>1525</v>
      </c>
      <c r="B665" t="s">
        <v>80</v>
      </c>
      <c r="C665" t="s">
        <v>1449</v>
      </c>
      <c r="D665" t="s">
        <v>82</v>
      </c>
      <c r="E665" s="2" t="str">
        <f>HYPERLINK("capsilon://?command=openfolder&amp;siteaddress=FAM.docvelocity-na8.net&amp;folderid=FX0DFEBE87-44F2-0F26-B821-114339463F23","FX21125730")</f>
        <v>FX21125730</v>
      </c>
      <c r="F665" t="s">
        <v>19</v>
      </c>
      <c r="G665" t="s">
        <v>19</v>
      </c>
      <c r="H665" t="s">
        <v>83</v>
      </c>
      <c r="I665" t="s">
        <v>1450</v>
      </c>
      <c r="J665">
        <v>122</v>
      </c>
      <c r="K665" t="s">
        <v>85</v>
      </c>
      <c r="L665" t="s">
        <v>86</v>
      </c>
      <c r="M665" t="s">
        <v>87</v>
      </c>
      <c r="N665">
        <v>2</v>
      </c>
      <c r="O665" s="1">
        <v>44540.288923611108</v>
      </c>
      <c r="P665" s="1">
        <v>44540.33866898148</v>
      </c>
      <c r="Q665">
        <v>2871</v>
      </c>
      <c r="R665">
        <v>1427</v>
      </c>
      <c r="S665" t="b">
        <v>0</v>
      </c>
      <c r="T665" t="s">
        <v>88</v>
      </c>
      <c r="U665" t="b">
        <v>1</v>
      </c>
      <c r="V665" t="s">
        <v>113</v>
      </c>
      <c r="W665" s="1">
        <v>44540.330138888887</v>
      </c>
      <c r="X665">
        <v>733</v>
      </c>
      <c r="Y665">
        <v>111</v>
      </c>
      <c r="Z665">
        <v>0</v>
      </c>
      <c r="AA665">
        <v>111</v>
      </c>
      <c r="AB665">
        <v>0</v>
      </c>
      <c r="AC665">
        <v>49</v>
      </c>
      <c r="AD665">
        <v>11</v>
      </c>
      <c r="AE665">
        <v>0</v>
      </c>
      <c r="AF665">
        <v>0</v>
      </c>
      <c r="AG665">
        <v>0</v>
      </c>
      <c r="AH665" t="s">
        <v>100</v>
      </c>
      <c r="AI665" s="1">
        <v>44540.33866898148</v>
      </c>
      <c r="AJ665">
        <v>606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11</v>
      </c>
      <c r="AQ665">
        <v>0</v>
      </c>
      <c r="AR665">
        <v>0</v>
      </c>
      <c r="AS665">
        <v>0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</row>
    <row r="666" spans="1:57">
      <c r="A666" t="s">
        <v>1526</v>
      </c>
      <c r="B666" t="s">
        <v>80</v>
      </c>
      <c r="C666" t="s">
        <v>1452</v>
      </c>
      <c r="D666" t="s">
        <v>82</v>
      </c>
      <c r="E666" s="2" t="str">
        <f>HYPERLINK("capsilon://?command=openfolder&amp;siteaddress=FAM.docvelocity-na8.net&amp;folderid=FXDCB4B1F7-6D81-B8E4-8534-B6895C499E1D","FX21126045")</f>
        <v>FX21126045</v>
      </c>
      <c r="F666" t="s">
        <v>19</v>
      </c>
      <c r="G666" t="s">
        <v>19</v>
      </c>
      <c r="H666" t="s">
        <v>83</v>
      </c>
      <c r="I666" t="s">
        <v>1453</v>
      </c>
      <c r="J666">
        <v>188</v>
      </c>
      <c r="K666" t="s">
        <v>85</v>
      </c>
      <c r="L666" t="s">
        <v>86</v>
      </c>
      <c r="M666" t="s">
        <v>87</v>
      </c>
      <c r="N666">
        <v>2</v>
      </c>
      <c r="O666" s="1">
        <v>44540.292534722219</v>
      </c>
      <c r="P666" s="1">
        <v>44540.365555555552</v>
      </c>
      <c r="Q666">
        <v>3431</v>
      </c>
      <c r="R666">
        <v>2878</v>
      </c>
      <c r="S666" t="b">
        <v>0</v>
      </c>
      <c r="T666" t="s">
        <v>88</v>
      </c>
      <c r="U666" t="b">
        <v>1</v>
      </c>
      <c r="V666" t="s">
        <v>113</v>
      </c>
      <c r="W666" s="1">
        <v>44540.356793981482</v>
      </c>
      <c r="X666">
        <v>2176</v>
      </c>
      <c r="Y666">
        <v>221</v>
      </c>
      <c r="Z666">
        <v>0</v>
      </c>
      <c r="AA666">
        <v>221</v>
      </c>
      <c r="AB666">
        <v>0</v>
      </c>
      <c r="AC666">
        <v>177</v>
      </c>
      <c r="AD666">
        <v>-33</v>
      </c>
      <c r="AE666">
        <v>0</v>
      </c>
      <c r="AF666">
        <v>0</v>
      </c>
      <c r="AG666">
        <v>0</v>
      </c>
      <c r="AH666" t="s">
        <v>265</v>
      </c>
      <c r="AI666" s="1">
        <v>44540.365555555552</v>
      </c>
      <c r="AJ666">
        <v>666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-33</v>
      </c>
      <c r="AQ666">
        <v>0</v>
      </c>
      <c r="AR666">
        <v>0</v>
      </c>
      <c r="AS666">
        <v>0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</row>
    <row r="667" spans="1:57">
      <c r="A667" t="s">
        <v>1527</v>
      </c>
      <c r="B667" t="s">
        <v>80</v>
      </c>
      <c r="C667" t="s">
        <v>1455</v>
      </c>
      <c r="D667" t="s">
        <v>82</v>
      </c>
      <c r="E667" s="2" t="str">
        <f>HYPERLINK("capsilon://?command=openfolder&amp;siteaddress=FAM.docvelocity-na8.net&amp;folderid=FX32E221DB-388B-CB5A-662D-E2DC0F681DD0","FX21126646")</f>
        <v>FX21126646</v>
      </c>
      <c r="F667" t="s">
        <v>19</v>
      </c>
      <c r="G667" t="s">
        <v>19</v>
      </c>
      <c r="H667" t="s">
        <v>83</v>
      </c>
      <c r="I667" t="s">
        <v>1456</v>
      </c>
      <c r="J667">
        <v>435</v>
      </c>
      <c r="K667" t="s">
        <v>85</v>
      </c>
      <c r="L667" t="s">
        <v>86</v>
      </c>
      <c r="M667" t="s">
        <v>87</v>
      </c>
      <c r="N667">
        <v>2</v>
      </c>
      <c r="O667" s="1">
        <v>44540.301134259258</v>
      </c>
      <c r="P667" s="1">
        <v>44540.407939814817</v>
      </c>
      <c r="Q667">
        <v>4222</v>
      </c>
      <c r="R667">
        <v>5006</v>
      </c>
      <c r="S667" t="b">
        <v>0</v>
      </c>
      <c r="T667" t="s">
        <v>88</v>
      </c>
      <c r="U667" t="b">
        <v>1</v>
      </c>
      <c r="V667" t="s">
        <v>953</v>
      </c>
      <c r="W667" s="1">
        <v>44540.387615740743</v>
      </c>
      <c r="X667">
        <v>3224</v>
      </c>
      <c r="Y667">
        <v>386</v>
      </c>
      <c r="Z667">
        <v>0</v>
      </c>
      <c r="AA667">
        <v>386</v>
      </c>
      <c r="AB667">
        <v>0</v>
      </c>
      <c r="AC667">
        <v>145</v>
      </c>
      <c r="AD667">
        <v>49</v>
      </c>
      <c r="AE667">
        <v>0</v>
      </c>
      <c r="AF667">
        <v>0</v>
      </c>
      <c r="AG667">
        <v>0</v>
      </c>
      <c r="AH667" t="s">
        <v>94</v>
      </c>
      <c r="AI667" s="1">
        <v>44540.407939814817</v>
      </c>
      <c r="AJ667">
        <v>1741</v>
      </c>
      <c r="AK667">
        <v>0</v>
      </c>
      <c r="AL667">
        <v>0</v>
      </c>
      <c r="AM667">
        <v>0</v>
      </c>
      <c r="AN667">
        <v>0</v>
      </c>
      <c r="AO667">
        <v>1</v>
      </c>
      <c r="AP667">
        <v>49</v>
      </c>
      <c r="AQ667">
        <v>0</v>
      </c>
      <c r="AR667">
        <v>0</v>
      </c>
      <c r="AS667">
        <v>0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</row>
    <row r="668" spans="1:57">
      <c r="A668" t="s">
        <v>1528</v>
      </c>
      <c r="B668" t="s">
        <v>80</v>
      </c>
      <c r="C668" t="s">
        <v>1481</v>
      </c>
      <c r="D668" t="s">
        <v>82</v>
      </c>
      <c r="E668" s="2" t="str">
        <f>HYPERLINK("capsilon://?command=openfolder&amp;siteaddress=FAM.docvelocity-na8.net&amp;folderid=FXB6602B3C-7BA4-AADC-8D4B-F5770B622BD7","FX21126602")</f>
        <v>FX21126602</v>
      </c>
      <c r="F668" t="s">
        <v>19</v>
      </c>
      <c r="G668" t="s">
        <v>19</v>
      </c>
      <c r="H668" t="s">
        <v>83</v>
      </c>
      <c r="I668" t="s">
        <v>1482</v>
      </c>
      <c r="J668">
        <v>164</v>
      </c>
      <c r="K668" t="s">
        <v>85</v>
      </c>
      <c r="L668" t="s">
        <v>86</v>
      </c>
      <c r="M668" t="s">
        <v>87</v>
      </c>
      <c r="N668">
        <v>2</v>
      </c>
      <c r="O668" s="1">
        <v>44540.33697916667</v>
      </c>
      <c r="P668" s="1">
        <v>44540.359050925923</v>
      </c>
      <c r="Q668">
        <v>331</v>
      </c>
      <c r="R668">
        <v>1576</v>
      </c>
      <c r="S668" t="b">
        <v>0</v>
      </c>
      <c r="T668" t="s">
        <v>88</v>
      </c>
      <c r="U668" t="b">
        <v>1</v>
      </c>
      <c r="V668" t="s">
        <v>144</v>
      </c>
      <c r="W668" s="1">
        <v>44540.343900462962</v>
      </c>
      <c r="X668">
        <v>273</v>
      </c>
      <c r="Y668">
        <v>112</v>
      </c>
      <c r="Z668">
        <v>0</v>
      </c>
      <c r="AA668">
        <v>112</v>
      </c>
      <c r="AB668">
        <v>0</v>
      </c>
      <c r="AC668">
        <v>28</v>
      </c>
      <c r="AD668">
        <v>52</v>
      </c>
      <c r="AE668">
        <v>0</v>
      </c>
      <c r="AF668">
        <v>0</v>
      </c>
      <c r="AG668">
        <v>0</v>
      </c>
      <c r="AH668" t="s">
        <v>100</v>
      </c>
      <c r="AI668" s="1">
        <v>44540.359050925923</v>
      </c>
      <c r="AJ668">
        <v>1303</v>
      </c>
      <c r="AK668">
        <v>3</v>
      </c>
      <c r="AL668">
        <v>0</v>
      </c>
      <c r="AM668">
        <v>3</v>
      </c>
      <c r="AN668">
        <v>0</v>
      </c>
      <c r="AO668">
        <v>3</v>
      </c>
      <c r="AP668">
        <v>49</v>
      </c>
      <c r="AQ668">
        <v>0</v>
      </c>
      <c r="AR668">
        <v>0</v>
      </c>
      <c r="AS668">
        <v>0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</row>
    <row r="669" spans="1:57">
      <c r="A669" t="s">
        <v>1529</v>
      </c>
      <c r="B669" t="s">
        <v>80</v>
      </c>
      <c r="C669" t="s">
        <v>1530</v>
      </c>
      <c r="D669" t="s">
        <v>82</v>
      </c>
      <c r="E669" s="2" t="str">
        <f>HYPERLINK("capsilon://?command=openfolder&amp;siteaddress=FAM.docvelocity-na8.net&amp;folderid=FX260351A0-F204-8C5B-567B-66EB7C75839B","FX211013488")</f>
        <v>FX211013488</v>
      </c>
      <c r="F669" t="s">
        <v>19</v>
      </c>
      <c r="G669" t="s">
        <v>19</v>
      </c>
      <c r="H669" t="s">
        <v>83</v>
      </c>
      <c r="I669" t="s">
        <v>1531</v>
      </c>
      <c r="J669">
        <v>21</v>
      </c>
      <c r="K669" t="s">
        <v>85</v>
      </c>
      <c r="L669" t="s">
        <v>86</v>
      </c>
      <c r="M669" t="s">
        <v>87</v>
      </c>
      <c r="N669">
        <v>2</v>
      </c>
      <c r="O669" s="1">
        <v>44540.34134259259</v>
      </c>
      <c r="P669" s="1">
        <v>44540.43340277778</v>
      </c>
      <c r="Q669">
        <v>7820</v>
      </c>
      <c r="R669">
        <v>134</v>
      </c>
      <c r="S669" t="b">
        <v>0</v>
      </c>
      <c r="T669" t="s">
        <v>88</v>
      </c>
      <c r="U669" t="b">
        <v>0</v>
      </c>
      <c r="V669" t="s">
        <v>144</v>
      </c>
      <c r="W669" s="1">
        <v>44540.398819444446</v>
      </c>
      <c r="X669">
        <v>50</v>
      </c>
      <c r="Y669">
        <v>0</v>
      </c>
      <c r="Z669">
        <v>0</v>
      </c>
      <c r="AA669">
        <v>0</v>
      </c>
      <c r="AB669">
        <v>9</v>
      </c>
      <c r="AC669">
        <v>0</v>
      </c>
      <c r="AD669">
        <v>21</v>
      </c>
      <c r="AE669">
        <v>0</v>
      </c>
      <c r="AF669">
        <v>0</v>
      </c>
      <c r="AG669">
        <v>0</v>
      </c>
      <c r="AH669" t="s">
        <v>94</v>
      </c>
      <c r="AI669" s="1">
        <v>44540.43340277778</v>
      </c>
      <c r="AJ669">
        <v>84</v>
      </c>
      <c r="AK669">
        <v>0</v>
      </c>
      <c r="AL669">
        <v>0</v>
      </c>
      <c r="AM669">
        <v>0</v>
      </c>
      <c r="AN669">
        <v>9</v>
      </c>
      <c r="AO669">
        <v>0</v>
      </c>
      <c r="AP669">
        <v>21</v>
      </c>
      <c r="AQ669">
        <v>0</v>
      </c>
      <c r="AR669">
        <v>0</v>
      </c>
      <c r="AS669">
        <v>0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</row>
    <row r="670" spans="1:57">
      <c r="A670" t="s">
        <v>1532</v>
      </c>
      <c r="B670" t="s">
        <v>80</v>
      </c>
      <c r="C670" t="s">
        <v>1484</v>
      </c>
      <c r="D670" t="s">
        <v>82</v>
      </c>
      <c r="E670" s="2" t="str">
        <f>HYPERLINK("capsilon://?command=openfolder&amp;siteaddress=FAM.docvelocity-na8.net&amp;folderid=FXA8E89A95-0CA9-E825-1CCB-7BC7CAF23146","FX21125956")</f>
        <v>FX21125956</v>
      </c>
      <c r="F670" t="s">
        <v>19</v>
      </c>
      <c r="G670" t="s">
        <v>19</v>
      </c>
      <c r="H670" t="s">
        <v>83</v>
      </c>
      <c r="I670" t="s">
        <v>1491</v>
      </c>
      <c r="J670">
        <v>182</v>
      </c>
      <c r="K670" t="s">
        <v>85</v>
      </c>
      <c r="L670" t="s">
        <v>86</v>
      </c>
      <c r="M670" t="s">
        <v>87</v>
      </c>
      <c r="N670">
        <v>2</v>
      </c>
      <c r="O670" s="1">
        <v>44540.363310185188</v>
      </c>
      <c r="P670" s="1">
        <v>44540.405891203707</v>
      </c>
      <c r="Q670">
        <v>514</v>
      </c>
      <c r="R670">
        <v>3165</v>
      </c>
      <c r="S670" t="b">
        <v>0</v>
      </c>
      <c r="T670" t="s">
        <v>88</v>
      </c>
      <c r="U670" t="b">
        <v>1</v>
      </c>
      <c r="V670" t="s">
        <v>113</v>
      </c>
      <c r="W670" s="1">
        <v>44540.387199074074</v>
      </c>
      <c r="X670">
        <v>1566</v>
      </c>
      <c r="Y670">
        <v>179</v>
      </c>
      <c r="Z670">
        <v>0</v>
      </c>
      <c r="AA670">
        <v>179</v>
      </c>
      <c r="AB670">
        <v>0</v>
      </c>
      <c r="AC670">
        <v>77</v>
      </c>
      <c r="AD670">
        <v>3</v>
      </c>
      <c r="AE670">
        <v>0</v>
      </c>
      <c r="AF670">
        <v>0</v>
      </c>
      <c r="AG670">
        <v>0</v>
      </c>
      <c r="AH670" t="s">
        <v>95</v>
      </c>
      <c r="AI670" s="1">
        <v>44540.405891203707</v>
      </c>
      <c r="AJ670">
        <v>1468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3</v>
      </c>
      <c r="AQ670">
        <v>0</v>
      </c>
      <c r="AR670">
        <v>0</v>
      </c>
      <c r="AS670">
        <v>0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</row>
    <row r="671" spans="1:57">
      <c r="A671" t="s">
        <v>1533</v>
      </c>
      <c r="B671" t="s">
        <v>80</v>
      </c>
      <c r="C671" t="s">
        <v>1504</v>
      </c>
      <c r="D671" t="s">
        <v>82</v>
      </c>
      <c r="E671" s="2" t="str">
        <f>HYPERLINK("capsilon://?command=openfolder&amp;siteaddress=FAM.docvelocity-na8.net&amp;folderid=FXFE2FA56C-2E52-D380-4F12-0E4A4B5D0FC4","FX21125407")</f>
        <v>FX21125407</v>
      </c>
      <c r="F671" t="s">
        <v>19</v>
      </c>
      <c r="G671" t="s">
        <v>19</v>
      </c>
      <c r="H671" t="s">
        <v>83</v>
      </c>
      <c r="I671" t="s">
        <v>1505</v>
      </c>
      <c r="J671">
        <v>116</v>
      </c>
      <c r="K671" t="s">
        <v>85</v>
      </c>
      <c r="L671" t="s">
        <v>86</v>
      </c>
      <c r="M671" t="s">
        <v>87</v>
      </c>
      <c r="N671">
        <v>2</v>
      </c>
      <c r="O671" s="1">
        <v>44540.373993055553</v>
      </c>
      <c r="P671" s="1">
        <v>44540.421759259261</v>
      </c>
      <c r="Q671">
        <v>1147</v>
      </c>
      <c r="R671">
        <v>2980</v>
      </c>
      <c r="S671" t="b">
        <v>0</v>
      </c>
      <c r="T671" t="s">
        <v>88</v>
      </c>
      <c r="U671" t="b">
        <v>1</v>
      </c>
      <c r="V671" t="s">
        <v>953</v>
      </c>
      <c r="W671" s="1">
        <v>44540.405578703707</v>
      </c>
      <c r="X671">
        <v>1551</v>
      </c>
      <c r="Y671">
        <v>121</v>
      </c>
      <c r="Z671">
        <v>0</v>
      </c>
      <c r="AA671">
        <v>121</v>
      </c>
      <c r="AB671">
        <v>0</v>
      </c>
      <c r="AC671">
        <v>87</v>
      </c>
      <c r="AD671">
        <v>-5</v>
      </c>
      <c r="AE671">
        <v>0</v>
      </c>
      <c r="AF671">
        <v>0</v>
      </c>
      <c r="AG671">
        <v>0</v>
      </c>
      <c r="AH671" t="s">
        <v>95</v>
      </c>
      <c r="AI671" s="1">
        <v>44540.421759259261</v>
      </c>
      <c r="AJ671">
        <v>1370</v>
      </c>
      <c r="AK671">
        <v>1</v>
      </c>
      <c r="AL671">
        <v>0</v>
      </c>
      <c r="AM671">
        <v>1</v>
      </c>
      <c r="AN671">
        <v>0</v>
      </c>
      <c r="AO671">
        <v>1</v>
      </c>
      <c r="AP671">
        <v>-6</v>
      </c>
      <c r="AQ671">
        <v>0</v>
      </c>
      <c r="AR671">
        <v>0</v>
      </c>
      <c r="AS671">
        <v>0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</row>
    <row r="672" spans="1:57">
      <c r="A672" t="s">
        <v>1534</v>
      </c>
      <c r="B672" t="s">
        <v>80</v>
      </c>
      <c r="C672" t="s">
        <v>1507</v>
      </c>
      <c r="D672" t="s">
        <v>82</v>
      </c>
      <c r="E672" s="2" t="str">
        <f>HYPERLINK("capsilon://?command=openfolder&amp;siteaddress=FAM.docvelocity-na8.net&amp;folderid=FX919C4628-07A1-4621-6F21-B86A2F1FA818","FX21126833")</f>
        <v>FX21126833</v>
      </c>
      <c r="F672" t="s">
        <v>19</v>
      </c>
      <c r="G672" t="s">
        <v>19</v>
      </c>
      <c r="H672" t="s">
        <v>83</v>
      </c>
      <c r="I672" t="s">
        <v>1508</v>
      </c>
      <c r="J672">
        <v>179</v>
      </c>
      <c r="K672" t="s">
        <v>85</v>
      </c>
      <c r="L672" t="s">
        <v>86</v>
      </c>
      <c r="M672" t="s">
        <v>87</v>
      </c>
      <c r="N672">
        <v>2</v>
      </c>
      <c r="O672" s="1">
        <v>44540.375648148147</v>
      </c>
      <c r="P672" s="1">
        <v>44540.422326388885</v>
      </c>
      <c r="Q672">
        <v>1174</v>
      </c>
      <c r="R672">
        <v>2859</v>
      </c>
      <c r="S672" t="b">
        <v>0</v>
      </c>
      <c r="T672" t="s">
        <v>88</v>
      </c>
      <c r="U672" t="b">
        <v>1</v>
      </c>
      <c r="V672" t="s">
        <v>113</v>
      </c>
      <c r="W672" s="1">
        <v>44540.407488425924</v>
      </c>
      <c r="X672">
        <v>1596</v>
      </c>
      <c r="Y672">
        <v>237</v>
      </c>
      <c r="Z672">
        <v>0</v>
      </c>
      <c r="AA672">
        <v>237</v>
      </c>
      <c r="AB672">
        <v>0</v>
      </c>
      <c r="AC672">
        <v>127</v>
      </c>
      <c r="AD672">
        <v>-58</v>
      </c>
      <c r="AE672">
        <v>0</v>
      </c>
      <c r="AF672">
        <v>0</v>
      </c>
      <c r="AG672">
        <v>0</v>
      </c>
      <c r="AH672" t="s">
        <v>94</v>
      </c>
      <c r="AI672" s="1">
        <v>44540.422326388885</v>
      </c>
      <c r="AJ672">
        <v>1242</v>
      </c>
      <c r="AK672">
        <v>4</v>
      </c>
      <c r="AL672">
        <v>0</v>
      </c>
      <c r="AM672">
        <v>4</v>
      </c>
      <c r="AN672">
        <v>0</v>
      </c>
      <c r="AO672">
        <v>4</v>
      </c>
      <c r="AP672">
        <v>-62</v>
      </c>
      <c r="AQ672">
        <v>0</v>
      </c>
      <c r="AR672">
        <v>0</v>
      </c>
      <c r="AS672">
        <v>0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</row>
    <row r="673" spans="1:57">
      <c r="A673" t="s">
        <v>1535</v>
      </c>
      <c r="B673" t="s">
        <v>80</v>
      </c>
      <c r="C673" t="s">
        <v>1510</v>
      </c>
      <c r="D673" t="s">
        <v>82</v>
      </c>
      <c r="E673" s="2" t="str">
        <f>HYPERLINK("capsilon://?command=openfolder&amp;siteaddress=FAM.docvelocity-na8.net&amp;folderid=FX26BC6DEB-FF05-25DB-861C-1C88915A9E7F","FX21125471")</f>
        <v>FX21125471</v>
      </c>
      <c r="F673" t="s">
        <v>19</v>
      </c>
      <c r="G673" t="s">
        <v>19</v>
      </c>
      <c r="H673" t="s">
        <v>83</v>
      </c>
      <c r="I673" t="s">
        <v>1511</v>
      </c>
      <c r="J673">
        <v>166</v>
      </c>
      <c r="K673" t="s">
        <v>85</v>
      </c>
      <c r="L673" t="s">
        <v>86</v>
      </c>
      <c r="M673" t="s">
        <v>87</v>
      </c>
      <c r="N673">
        <v>2</v>
      </c>
      <c r="O673" s="1">
        <v>44540.378506944442</v>
      </c>
      <c r="P673" s="1">
        <v>44540.442789351851</v>
      </c>
      <c r="Q673">
        <v>2595</v>
      </c>
      <c r="R673">
        <v>2959</v>
      </c>
      <c r="S673" t="b">
        <v>0</v>
      </c>
      <c r="T673" t="s">
        <v>88</v>
      </c>
      <c r="U673" t="b">
        <v>1</v>
      </c>
      <c r="V673" t="s">
        <v>953</v>
      </c>
      <c r="W673" s="1">
        <v>44540.425254629627</v>
      </c>
      <c r="X673">
        <v>1699</v>
      </c>
      <c r="Y673">
        <v>141</v>
      </c>
      <c r="Z673">
        <v>0</v>
      </c>
      <c r="AA673">
        <v>141</v>
      </c>
      <c r="AB673">
        <v>0</v>
      </c>
      <c r="AC673">
        <v>93</v>
      </c>
      <c r="AD673">
        <v>25</v>
      </c>
      <c r="AE673">
        <v>0</v>
      </c>
      <c r="AF673">
        <v>0</v>
      </c>
      <c r="AG673">
        <v>0</v>
      </c>
      <c r="AH673" t="s">
        <v>100</v>
      </c>
      <c r="AI673" s="1">
        <v>44540.442789351851</v>
      </c>
      <c r="AJ673">
        <v>1236</v>
      </c>
      <c r="AK673">
        <v>1</v>
      </c>
      <c r="AL673">
        <v>0</v>
      </c>
      <c r="AM673">
        <v>1</v>
      </c>
      <c r="AN673">
        <v>0</v>
      </c>
      <c r="AO673">
        <v>1</v>
      </c>
      <c r="AP673">
        <v>24</v>
      </c>
      <c r="AQ673">
        <v>0</v>
      </c>
      <c r="AR673">
        <v>0</v>
      </c>
      <c r="AS673">
        <v>0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</row>
    <row r="674" spans="1:57">
      <c r="A674" t="s">
        <v>1536</v>
      </c>
      <c r="B674" t="s">
        <v>80</v>
      </c>
      <c r="C674" t="s">
        <v>1537</v>
      </c>
      <c r="D674" t="s">
        <v>82</v>
      </c>
      <c r="E674" s="2" t="str">
        <f>HYPERLINK("capsilon://?command=openfolder&amp;siteaddress=FAM.docvelocity-na8.net&amp;folderid=FX2751A499-DB7A-6B0E-678F-AE611E63B44A","FX21108860")</f>
        <v>FX21108860</v>
      </c>
      <c r="F674" t="s">
        <v>19</v>
      </c>
      <c r="G674" t="s">
        <v>19</v>
      </c>
      <c r="H674" t="s">
        <v>83</v>
      </c>
      <c r="I674" t="s">
        <v>1538</v>
      </c>
      <c r="J674">
        <v>122</v>
      </c>
      <c r="K674" t="s">
        <v>85</v>
      </c>
      <c r="L674" t="s">
        <v>86</v>
      </c>
      <c r="M674" t="s">
        <v>87</v>
      </c>
      <c r="N674">
        <v>1</v>
      </c>
      <c r="O674" s="1">
        <v>44540.381122685183</v>
      </c>
      <c r="P674" s="1">
        <v>44540.40047453704</v>
      </c>
      <c r="Q674">
        <v>1529</v>
      </c>
      <c r="R674">
        <v>143</v>
      </c>
      <c r="S674" t="b">
        <v>0</v>
      </c>
      <c r="T674" t="s">
        <v>88</v>
      </c>
      <c r="U674" t="b">
        <v>0</v>
      </c>
      <c r="V674" t="s">
        <v>144</v>
      </c>
      <c r="W674" s="1">
        <v>44540.40047453704</v>
      </c>
      <c r="X674">
        <v>143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122</v>
      </c>
      <c r="AE674">
        <v>94</v>
      </c>
      <c r="AF674">
        <v>0</v>
      </c>
      <c r="AG674">
        <v>9</v>
      </c>
      <c r="AH674" t="s">
        <v>88</v>
      </c>
      <c r="AI674" t="s">
        <v>88</v>
      </c>
      <c r="AJ674" t="s">
        <v>88</v>
      </c>
      <c r="AK674" t="s">
        <v>88</v>
      </c>
      <c r="AL674" t="s">
        <v>88</v>
      </c>
      <c r="AM674" t="s">
        <v>88</v>
      </c>
      <c r="AN674" t="s">
        <v>88</v>
      </c>
      <c r="AO674" t="s">
        <v>88</v>
      </c>
      <c r="AP674" t="s">
        <v>88</v>
      </c>
      <c r="AQ674" t="s">
        <v>88</v>
      </c>
      <c r="AR674" t="s">
        <v>88</v>
      </c>
      <c r="AS674" t="s">
        <v>88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</row>
    <row r="675" spans="1:57">
      <c r="A675" t="s">
        <v>1539</v>
      </c>
      <c r="B675" t="s">
        <v>80</v>
      </c>
      <c r="C675" t="s">
        <v>1516</v>
      </c>
      <c r="D675" t="s">
        <v>82</v>
      </c>
      <c r="E675" s="2" t="str">
        <f>HYPERLINK("capsilon://?command=openfolder&amp;siteaddress=FAM.docvelocity-na8.net&amp;folderid=FX99C86034-F65B-E346-49AB-5766E63BE016","FX21126752")</f>
        <v>FX21126752</v>
      </c>
      <c r="F675" t="s">
        <v>19</v>
      </c>
      <c r="G675" t="s">
        <v>19</v>
      </c>
      <c r="H675" t="s">
        <v>83</v>
      </c>
      <c r="I675" t="s">
        <v>1517</v>
      </c>
      <c r="J675">
        <v>140</v>
      </c>
      <c r="K675" t="s">
        <v>85</v>
      </c>
      <c r="L675" t="s">
        <v>86</v>
      </c>
      <c r="M675" t="s">
        <v>87</v>
      </c>
      <c r="N675">
        <v>2</v>
      </c>
      <c r="O675" s="1">
        <v>44540.399386574078</v>
      </c>
      <c r="P675" s="1">
        <v>44540.429942129631</v>
      </c>
      <c r="Q675">
        <v>1292</v>
      </c>
      <c r="R675">
        <v>1348</v>
      </c>
      <c r="S675" t="b">
        <v>0</v>
      </c>
      <c r="T675" t="s">
        <v>88</v>
      </c>
      <c r="U675" t="b">
        <v>1</v>
      </c>
      <c r="V675" t="s">
        <v>113</v>
      </c>
      <c r="W675" s="1">
        <v>44540.414664351854</v>
      </c>
      <c r="X675">
        <v>619</v>
      </c>
      <c r="Y675">
        <v>93</v>
      </c>
      <c r="Z675">
        <v>0</v>
      </c>
      <c r="AA675">
        <v>93</v>
      </c>
      <c r="AB675">
        <v>0</v>
      </c>
      <c r="AC675">
        <v>37</v>
      </c>
      <c r="AD675">
        <v>47</v>
      </c>
      <c r="AE675">
        <v>0</v>
      </c>
      <c r="AF675">
        <v>0</v>
      </c>
      <c r="AG675">
        <v>0</v>
      </c>
      <c r="AH675" t="s">
        <v>95</v>
      </c>
      <c r="AI675" s="1">
        <v>44540.429942129631</v>
      </c>
      <c r="AJ675">
        <v>706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47</v>
      </c>
      <c r="AQ675">
        <v>0</v>
      </c>
      <c r="AR675">
        <v>0</v>
      </c>
      <c r="AS675">
        <v>0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</row>
    <row r="676" spans="1:57">
      <c r="A676" t="s">
        <v>1540</v>
      </c>
      <c r="B676" t="s">
        <v>80</v>
      </c>
      <c r="C676" t="s">
        <v>1537</v>
      </c>
      <c r="D676" t="s">
        <v>82</v>
      </c>
      <c r="E676" s="2" t="str">
        <f>HYPERLINK("capsilon://?command=openfolder&amp;siteaddress=FAM.docvelocity-na8.net&amp;folderid=FX2751A499-DB7A-6B0E-678F-AE611E63B44A","FX21108860")</f>
        <v>FX21108860</v>
      </c>
      <c r="F676" t="s">
        <v>19</v>
      </c>
      <c r="G676" t="s">
        <v>19</v>
      </c>
      <c r="H676" t="s">
        <v>83</v>
      </c>
      <c r="I676" t="s">
        <v>1538</v>
      </c>
      <c r="J676">
        <v>290</v>
      </c>
      <c r="K676" t="s">
        <v>85</v>
      </c>
      <c r="L676" t="s">
        <v>86</v>
      </c>
      <c r="M676" t="s">
        <v>87</v>
      </c>
      <c r="N676">
        <v>2</v>
      </c>
      <c r="O676" s="1">
        <v>44540.401342592595</v>
      </c>
      <c r="P676" s="1">
        <v>44540.454699074071</v>
      </c>
      <c r="Q676">
        <v>1287</v>
      </c>
      <c r="R676">
        <v>3323</v>
      </c>
      <c r="S676" t="b">
        <v>0</v>
      </c>
      <c r="T676" t="s">
        <v>88</v>
      </c>
      <c r="U676" t="b">
        <v>1</v>
      </c>
      <c r="V676" t="s">
        <v>113</v>
      </c>
      <c r="W676" s="1">
        <v>44540.437523148146</v>
      </c>
      <c r="X676">
        <v>1815</v>
      </c>
      <c r="Y676">
        <v>220</v>
      </c>
      <c r="Z676">
        <v>0</v>
      </c>
      <c r="AA676">
        <v>220</v>
      </c>
      <c r="AB676">
        <v>0</v>
      </c>
      <c r="AC676">
        <v>60</v>
      </c>
      <c r="AD676">
        <v>70</v>
      </c>
      <c r="AE676">
        <v>0</v>
      </c>
      <c r="AF676">
        <v>0</v>
      </c>
      <c r="AG676">
        <v>0</v>
      </c>
      <c r="AH676" t="s">
        <v>95</v>
      </c>
      <c r="AI676" s="1">
        <v>44540.454699074071</v>
      </c>
      <c r="AJ676">
        <v>1453</v>
      </c>
      <c r="AK676">
        <v>2</v>
      </c>
      <c r="AL676">
        <v>0</v>
      </c>
      <c r="AM676">
        <v>2</v>
      </c>
      <c r="AN676">
        <v>0</v>
      </c>
      <c r="AO676">
        <v>2</v>
      </c>
      <c r="AP676">
        <v>68</v>
      </c>
      <c r="AQ676">
        <v>0</v>
      </c>
      <c r="AR676">
        <v>0</v>
      </c>
      <c r="AS676">
        <v>0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</row>
    <row r="677" spans="1:57">
      <c r="A677" t="s">
        <v>1541</v>
      </c>
      <c r="B677" t="s">
        <v>80</v>
      </c>
      <c r="C677" t="s">
        <v>1530</v>
      </c>
      <c r="D677" t="s">
        <v>82</v>
      </c>
      <c r="E677" s="2" t="str">
        <f>HYPERLINK("capsilon://?command=openfolder&amp;siteaddress=FAM.docvelocity-na8.net&amp;folderid=FX260351A0-F204-8C5B-567B-66EB7C75839B","FX211013488")</f>
        <v>FX211013488</v>
      </c>
      <c r="F677" t="s">
        <v>19</v>
      </c>
      <c r="G677" t="s">
        <v>19</v>
      </c>
      <c r="H677" t="s">
        <v>83</v>
      </c>
      <c r="I677" t="s">
        <v>1542</v>
      </c>
      <c r="J677">
        <v>32</v>
      </c>
      <c r="K677" t="s">
        <v>85</v>
      </c>
      <c r="L677" t="s">
        <v>86</v>
      </c>
      <c r="M677" t="s">
        <v>87</v>
      </c>
      <c r="N677">
        <v>2</v>
      </c>
      <c r="O677" s="1">
        <v>44540.428819444445</v>
      </c>
      <c r="P677" s="1">
        <v>44540.478645833333</v>
      </c>
      <c r="Q677">
        <v>3495</v>
      </c>
      <c r="R677">
        <v>810</v>
      </c>
      <c r="S677" t="b">
        <v>0</v>
      </c>
      <c r="T677" t="s">
        <v>88</v>
      </c>
      <c r="U677" t="b">
        <v>0</v>
      </c>
      <c r="V677" t="s">
        <v>151</v>
      </c>
      <c r="W677" s="1">
        <v>44540.455763888887</v>
      </c>
      <c r="X677">
        <v>464</v>
      </c>
      <c r="Y677">
        <v>64</v>
      </c>
      <c r="Z677">
        <v>0</v>
      </c>
      <c r="AA677">
        <v>64</v>
      </c>
      <c r="AB677">
        <v>0</v>
      </c>
      <c r="AC677">
        <v>57</v>
      </c>
      <c r="AD677">
        <v>-32</v>
      </c>
      <c r="AE677">
        <v>0</v>
      </c>
      <c r="AF677">
        <v>0</v>
      </c>
      <c r="AG677">
        <v>0</v>
      </c>
      <c r="AH677" t="s">
        <v>265</v>
      </c>
      <c r="AI677" s="1">
        <v>44540.478645833333</v>
      </c>
      <c r="AJ677">
        <v>276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-32</v>
      </c>
      <c r="AQ677">
        <v>0</v>
      </c>
      <c r="AR677">
        <v>0</v>
      </c>
      <c r="AS677">
        <v>0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</row>
    <row r="678" spans="1:57">
      <c r="A678" t="s">
        <v>1543</v>
      </c>
      <c r="B678" t="s">
        <v>80</v>
      </c>
      <c r="C678" t="s">
        <v>1530</v>
      </c>
      <c r="D678" t="s">
        <v>82</v>
      </c>
      <c r="E678" s="2" t="str">
        <f>HYPERLINK("capsilon://?command=openfolder&amp;siteaddress=FAM.docvelocity-na8.net&amp;folderid=FX260351A0-F204-8C5B-567B-66EB7C75839B","FX211013488")</f>
        <v>FX211013488</v>
      </c>
      <c r="F678" t="s">
        <v>19</v>
      </c>
      <c r="G678" t="s">
        <v>19</v>
      </c>
      <c r="H678" t="s">
        <v>83</v>
      </c>
      <c r="I678" t="s">
        <v>1544</v>
      </c>
      <c r="J678">
        <v>28</v>
      </c>
      <c r="K678" t="s">
        <v>85</v>
      </c>
      <c r="L678" t="s">
        <v>86</v>
      </c>
      <c r="M678" t="s">
        <v>87</v>
      </c>
      <c r="N678">
        <v>1</v>
      </c>
      <c r="O678" s="1">
        <v>44540.4294212963</v>
      </c>
      <c r="P678" s="1">
        <v>44540.458124999997</v>
      </c>
      <c r="Q678">
        <v>2322</v>
      </c>
      <c r="R678">
        <v>158</v>
      </c>
      <c r="S678" t="b">
        <v>0</v>
      </c>
      <c r="T678" t="s">
        <v>88</v>
      </c>
      <c r="U678" t="b">
        <v>0</v>
      </c>
      <c r="V678" t="s">
        <v>155</v>
      </c>
      <c r="W678" s="1">
        <v>44540.458124999997</v>
      </c>
      <c r="X678">
        <v>113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28</v>
      </c>
      <c r="AE678">
        <v>21</v>
      </c>
      <c r="AF678">
        <v>0</v>
      </c>
      <c r="AG678">
        <v>2</v>
      </c>
      <c r="AH678" t="s">
        <v>88</v>
      </c>
      <c r="AI678" t="s">
        <v>88</v>
      </c>
      <c r="AJ678" t="s">
        <v>88</v>
      </c>
      <c r="AK678" t="s">
        <v>88</v>
      </c>
      <c r="AL678" t="s">
        <v>88</v>
      </c>
      <c r="AM678" t="s">
        <v>88</v>
      </c>
      <c r="AN678" t="s">
        <v>88</v>
      </c>
      <c r="AO678" t="s">
        <v>88</v>
      </c>
      <c r="AP678" t="s">
        <v>88</v>
      </c>
      <c r="AQ678" t="s">
        <v>88</v>
      </c>
      <c r="AR678" t="s">
        <v>88</v>
      </c>
      <c r="AS678" t="s">
        <v>88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</row>
    <row r="679" spans="1:57">
      <c r="A679" t="s">
        <v>1545</v>
      </c>
      <c r="B679" t="s">
        <v>80</v>
      </c>
      <c r="C679" t="s">
        <v>1530</v>
      </c>
      <c r="D679" t="s">
        <v>82</v>
      </c>
      <c r="E679" s="2" t="str">
        <f>HYPERLINK("capsilon://?command=openfolder&amp;siteaddress=FAM.docvelocity-na8.net&amp;folderid=FX260351A0-F204-8C5B-567B-66EB7C75839B","FX211013488")</f>
        <v>FX211013488</v>
      </c>
      <c r="F679" t="s">
        <v>19</v>
      </c>
      <c r="G679" t="s">
        <v>19</v>
      </c>
      <c r="H679" t="s">
        <v>83</v>
      </c>
      <c r="I679" t="s">
        <v>1546</v>
      </c>
      <c r="J679">
        <v>32</v>
      </c>
      <c r="K679" t="s">
        <v>85</v>
      </c>
      <c r="L679" t="s">
        <v>86</v>
      </c>
      <c r="M679" t="s">
        <v>87</v>
      </c>
      <c r="N679">
        <v>2</v>
      </c>
      <c r="O679" s="1">
        <v>44540.430474537039</v>
      </c>
      <c r="P679" s="1">
        <v>44540.481956018521</v>
      </c>
      <c r="Q679">
        <v>3901</v>
      </c>
      <c r="R679">
        <v>547</v>
      </c>
      <c r="S679" t="b">
        <v>0</v>
      </c>
      <c r="T679" t="s">
        <v>88</v>
      </c>
      <c r="U679" t="b">
        <v>0</v>
      </c>
      <c r="V679" t="s">
        <v>155</v>
      </c>
      <c r="W679" s="1">
        <v>44540.456805555557</v>
      </c>
      <c r="X679">
        <v>262</v>
      </c>
      <c r="Y679">
        <v>79</v>
      </c>
      <c r="Z679">
        <v>0</v>
      </c>
      <c r="AA679">
        <v>79</v>
      </c>
      <c r="AB679">
        <v>0</v>
      </c>
      <c r="AC679">
        <v>60</v>
      </c>
      <c r="AD679">
        <v>-47</v>
      </c>
      <c r="AE679">
        <v>0</v>
      </c>
      <c r="AF679">
        <v>0</v>
      </c>
      <c r="AG679">
        <v>0</v>
      </c>
      <c r="AH679" t="s">
        <v>265</v>
      </c>
      <c r="AI679" s="1">
        <v>44540.481956018521</v>
      </c>
      <c r="AJ679">
        <v>285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-47</v>
      </c>
      <c r="AQ679">
        <v>0</v>
      </c>
      <c r="AR679">
        <v>0</v>
      </c>
      <c r="AS679">
        <v>0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</row>
    <row r="680" spans="1:57">
      <c r="A680" t="s">
        <v>1547</v>
      </c>
      <c r="B680" t="s">
        <v>80</v>
      </c>
      <c r="C680" t="s">
        <v>1548</v>
      </c>
      <c r="D680" t="s">
        <v>82</v>
      </c>
      <c r="E680" s="2" t="str">
        <f>HYPERLINK("capsilon://?command=openfolder&amp;siteaddress=FAM.docvelocity-na8.net&amp;folderid=FX29E32563-9B07-A220-A7E3-950D32A549F0","FX211114084")</f>
        <v>FX211114084</v>
      </c>
      <c r="F680" t="s">
        <v>19</v>
      </c>
      <c r="G680" t="s">
        <v>19</v>
      </c>
      <c r="H680" t="s">
        <v>83</v>
      </c>
      <c r="I680" t="s">
        <v>1549</v>
      </c>
      <c r="J680">
        <v>28</v>
      </c>
      <c r="K680" t="s">
        <v>85</v>
      </c>
      <c r="L680" t="s">
        <v>86</v>
      </c>
      <c r="M680" t="s">
        <v>87</v>
      </c>
      <c r="N680">
        <v>2</v>
      </c>
      <c r="O680" s="1">
        <v>44531.647245370368</v>
      </c>
      <c r="P680" s="1">
        <v>44531.704861111109</v>
      </c>
      <c r="Q680">
        <v>4795</v>
      </c>
      <c r="R680">
        <v>183</v>
      </c>
      <c r="S680" t="b">
        <v>0</v>
      </c>
      <c r="T680" t="s">
        <v>88</v>
      </c>
      <c r="U680" t="b">
        <v>0</v>
      </c>
      <c r="V680" t="s">
        <v>265</v>
      </c>
      <c r="W680" s="1">
        <v>44531.681273148148</v>
      </c>
      <c r="X680">
        <v>50</v>
      </c>
      <c r="Y680">
        <v>21</v>
      </c>
      <c r="Z680">
        <v>0</v>
      </c>
      <c r="AA680">
        <v>21</v>
      </c>
      <c r="AB680">
        <v>0</v>
      </c>
      <c r="AC680">
        <v>0</v>
      </c>
      <c r="AD680">
        <v>7</v>
      </c>
      <c r="AE680">
        <v>0</v>
      </c>
      <c r="AF680">
        <v>0</v>
      </c>
      <c r="AG680">
        <v>0</v>
      </c>
      <c r="AH680" t="s">
        <v>167</v>
      </c>
      <c r="AI680" s="1">
        <v>44531.704861111109</v>
      </c>
      <c r="AJ680">
        <v>133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7</v>
      </c>
      <c r="AQ680">
        <v>0</v>
      </c>
      <c r="AR680">
        <v>0</v>
      </c>
      <c r="AS680">
        <v>0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</row>
    <row r="681" spans="1:57">
      <c r="A681" t="s">
        <v>1550</v>
      </c>
      <c r="B681" t="s">
        <v>80</v>
      </c>
      <c r="C681" t="s">
        <v>1548</v>
      </c>
      <c r="D681" t="s">
        <v>82</v>
      </c>
      <c r="E681" s="2" t="str">
        <f>HYPERLINK("capsilon://?command=openfolder&amp;siteaddress=FAM.docvelocity-na8.net&amp;folderid=FX29E32563-9B07-A220-A7E3-950D32A549F0","FX211114084")</f>
        <v>FX211114084</v>
      </c>
      <c r="F681" t="s">
        <v>19</v>
      </c>
      <c r="G681" t="s">
        <v>19</v>
      </c>
      <c r="H681" t="s">
        <v>83</v>
      </c>
      <c r="I681" t="s">
        <v>1551</v>
      </c>
      <c r="J681">
        <v>173</v>
      </c>
      <c r="K681" t="s">
        <v>85</v>
      </c>
      <c r="L681" t="s">
        <v>86</v>
      </c>
      <c r="M681" t="s">
        <v>87</v>
      </c>
      <c r="N681">
        <v>1</v>
      </c>
      <c r="O681" s="1">
        <v>44531.647349537037</v>
      </c>
      <c r="P681" s="1">
        <v>44532.246527777781</v>
      </c>
      <c r="Q681">
        <v>51069</v>
      </c>
      <c r="R681">
        <v>700</v>
      </c>
      <c r="S681" t="b">
        <v>0</v>
      </c>
      <c r="T681" t="s">
        <v>88</v>
      </c>
      <c r="U681" t="b">
        <v>0</v>
      </c>
      <c r="V681" t="s">
        <v>144</v>
      </c>
      <c r="W681" s="1">
        <v>44532.246527777781</v>
      </c>
      <c r="X681">
        <v>341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173</v>
      </c>
      <c r="AE681">
        <v>161</v>
      </c>
      <c r="AF681">
        <v>0</v>
      </c>
      <c r="AG681">
        <v>5</v>
      </c>
      <c r="AH681" t="s">
        <v>88</v>
      </c>
      <c r="AI681" t="s">
        <v>88</v>
      </c>
      <c r="AJ681" t="s">
        <v>88</v>
      </c>
      <c r="AK681" t="s">
        <v>88</v>
      </c>
      <c r="AL681" t="s">
        <v>88</v>
      </c>
      <c r="AM681" t="s">
        <v>88</v>
      </c>
      <c r="AN681" t="s">
        <v>88</v>
      </c>
      <c r="AO681" t="s">
        <v>88</v>
      </c>
      <c r="AP681" t="s">
        <v>88</v>
      </c>
      <c r="AQ681" t="s">
        <v>88</v>
      </c>
      <c r="AR681" t="s">
        <v>88</v>
      </c>
      <c r="AS681" t="s">
        <v>88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</row>
    <row r="682" spans="1:57">
      <c r="A682" t="s">
        <v>1552</v>
      </c>
      <c r="B682" t="s">
        <v>80</v>
      </c>
      <c r="C682" t="s">
        <v>1530</v>
      </c>
      <c r="D682" t="s">
        <v>82</v>
      </c>
      <c r="E682" s="2" t="str">
        <f>HYPERLINK("capsilon://?command=openfolder&amp;siteaddress=FAM.docvelocity-na8.net&amp;folderid=FX260351A0-F204-8C5B-567B-66EB7C75839B","FX211013488")</f>
        <v>FX211013488</v>
      </c>
      <c r="F682" t="s">
        <v>19</v>
      </c>
      <c r="G682" t="s">
        <v>19</v>
      </c>
      <c r="H682" t="s">
        <v>83</v>
      </c>
      <c r="I682" t="s">
        <v>1544</v>
      </c>
      <c r="J682">
        <v>56</v>
      </c>
      <c r="K682" t="s">
        <v>85</v>
      </c>
      <c r="L682" t="s">
        <v>86</v>
      </c>
      <c r="M682" t="s">
        <v>87</v>
      </c>
      <c r="N682">
        <v>2</v>
      </c>
      <c r="O682" s="1">
        <v>44540.458773148152</v>
      </c>
      <c r="P682" s="1">
        <v>44540.479722222219</v>
      </c>
      <c r="Q682">
        <v>769</v>
      </c>
      <c r="R682">
        <v>1041</v>
      </c>
      <c r="S682" t="b">
        <v>0</v>
      </c>
      <c r="T682" t="s">
        <v>88</v>
      </c>
      <c r="U682" t="b">
        <v>1</v>
      </c>
      <c r="V682" t="s">
        <v>953</v>
      </c>
      <c r="W682" s="1">
        <v>44540.466585648152</v>
      </c>
      <c r="X682">
        <v>633</v>
      </c>
      <c r="Y682">
        <v>42</v>
      </c>
      <c r="Z682">
        <v>0</v>
      </c>
      <c r="AA682">
        <v>42</v>
      </c>
      <c r="AB682">
        <v>0</v>
      </c>
      <c r="AC682">
        <v>31</v>
      </c>
      <c r="AD682">
        <v>14</v>
      </c>
      <c r="AE682">
        <v>0</v>
      </c>
      <c r="AF682">
        <v>0</v>
      </c>
      <c r="AG682">
        <v>0</v>
      </c>
      <c r="AH682" t="s">
        <v>94</v>
      </c>
      <c r="AI682" s="1">
        <v>44540.479722222219</v>
      </c>
      <c r="AJ682">
        <v>390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14</v>
      </c>
      <c r="AQ682">
        <v>0</v>
      </c>
      <c r="AR682">
        <v>0</v>
      </c>
      <c r="AS682">
        <v>0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</row>
    <row r="683" spans="1:57">
      <c r="A683" t="s">
        <v>1553</v>
      </c>
      <c r="B683" t="s">
        <v>80</v>
      </c>
      <c r="C683" t="s">
        <v>1554</v>
      </c>
      <c r="D683" t="s">
        <v>82</v>
      </c>
      <c r="E683" s="2" t="str">
        <f>HYPERLINK("capsilon://?command=openfolder&amp;siteaddress=FAM.docvelocity-na8.net&amp;folderid=FX28692415-9FEF-60B8-4149-E8F048480E07","FX21126367")</f>
        <v>FX21126367</v>
      </c>
      <c r="F683" t="s">
        <v>19</v>
      </c>
      <c r="G683" t="s">
        <v>19</v>
      </c>
      <c r="H683" t="s">
        <v>83</v>
      </c>
      <c r="I683" t="s">
        <v>1555</v>
      </c>
      <c r="J683">
        <v>28</v>
      </c>
      <c r="K683" t="s">
        <v>85</v>
      </c>
      <c r="L683" t="s">
        <v>86</v>
      </c>
      <c r="M683" t="s">
        <v>87</v>
      </c>
      <c r="N683">
        <v>2</v>
      </c>
      <c r="O683" s="1">
        <v>44540.460509259261</v>
      </c>
      <c r="P683" s="1">
        <v>44540.482372685183</v>
      </c>
      <c r="Q683">
        <v>1353</v>
      </c>
      <c r="R683">
        <v>536</v>
      </c>
      <c r="S683" t="b">
        <v>0</v>
      </c>
      <c r="T683" t="s">
        <v>88</v>
      </c>
      <c r="U683" t="b">
        <v>0</v>
      </c>
      <c r="V683" t="s">
        <v>953</v>
      </c>
      <c r="W683" s="1">
        <v>44540.47016203704</v>
      </c>
      <c r="X683">
        <v>308</v>
      </c>
      <c r="Y683">
        <v>21</v>
      </c>
      <c r="Z683">
        <v>0</v>
      </c>
      <c r="AA683">
        <v>21</v>
      </c>
      <c r="AB683">
        <v>0</v>
      </c>
      <c r="AC683">
        <v>17</v>
      </c>
      <c r="AD683">
        <v>7</v>
      </c>
      <c r="AE683">
        <v>0</v>
      </c>
      <c r="AF683">
        <v>0</v>
      </c>
      <c r="AG683">
        <v>0</v>
      </c>
      <c r="AH683" t="s">
        <v>94</v>
      </c>
      <c r="AI683" s="1">
        <v>44540.482372685183</v>
      </c>
      <c r="AJ683">
        <v>228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7</v>
      </c>
      <c r="AQ683">
        <v>0</v>
      </c>
      <c r="AR683">
        <v>0</v>
      </c>
      <c r="AS683">
        <v>0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</row>
    <row r="684" spans="1:57">
      <c r="A684" t="s">
        <v>1556</v>
      </c>
      <c r="B684" t="s">
        <v>80</v>
      </c>
      <c r="C684" t="s">
        <v>1554</v>
      </c>
      <c r="D684" t="s">
        <v>82</v>
      </c>
      <c r="E684" s="2" t="str">
        <f>HYPERLINK("capsilon://?command=openfolder&amp;siteaddress=FAM.docvelocity-na8.net&amp;folderid=FX28692415-9FEF-60B8-4149-E8F048480E07","FX21126367")</f>
        <v>FX21126367</v>
      </c>
      <c r="F684" t="s">
        <v>19</v>
      </c>
      <c r="G684" t="s">
        <v>19</v>
      </c>
      <c r="H684" t="s">
        <v>83</v>
      </c>
      <c r="I684" t="s">
        <v>1557</v>
      </c>
      <c r="J684">
        <v>50</v>
      </c>
      <c r="K684" t="s">
        <v>85</v>
      </c>
      <c r="L684" t="s">
        <v>86</v>
      </c>
      <c r="M684" t="s">
        <v>87</v>
      </c>
      <c r="N684">
        <v>2</v>
      </c>
      <c r="O684" s="1">
        <v>44540.46130787037</v>
      </c>
      <c r="P684" s="1">
        <v>44540.485138888886</v>
      </c>
      <c r="Q684">
        <v>1625</v>
      </c>
      <c r="R684">
        <v>434</v>
      </c>
      <c r="S684" t="b">
        <v>0</v>
      </c>
      <c r="T684" t="s">
        <v>88</v>
      </c>
      <c r="U684" t="b">
        <v>0</v>
      </c>
      <c r="V684" t="s">
        <v>151</v>
      </c>
      <c r="W684" s="1">
        <v>44540.468854166669</v>
      </c>
      <c r="X684">
        <v>160</v>
      </c>
      <c r="Y684">
        <v>36</v>
      </c>
      <c r="Z684">
        <v>0</v>
      </c>
      <c r="AA684">
        <v>36</v>
      </c>
      <c r="AB684">
        <v>0</v>
      </c>
      <c r="AC684">
        <v>3</v>
      </c>
      <c r="AD684">
        <v>14</v>
      </c>
      <c r="AE684">
        <v>0</v>
      </c>
      <c r="AF684">
        <v>0</v>
      </c>
      <c r="AG684">
        <v>0</v>
      </c>
      <c r="AH684" t="s">
        <v>265</v>
      </c>
      <c r="AI684" s="1">
        <v>44540.485138888886</v>
      </c>
      <c r="AJ684">
        <v>274</v>
      </c>
      <c r="AK684">
        <v>2</v>
      </c>
      <c r="AL684">
        <v>0</v>
      </c>
      <c r="AM684">
        <v>2</v>
      </c>
      <c r="AN684">
        <v>0</v>
      </c>
      <c r="AO684">
        <v>1</v>
      </c>
      <c r="AP684">
        <v>12</v>
      </c>
      <c r="AQ684">
        <v>0</v>
      </c>
      <c r="AR684">
        <v>0</v>
      </c>
      <c r="AS684">
        <v>0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</row>
    <row r="685" spans="1:57">
      <c r="A685" t="s">
        <v>1558</v>
      </c>
      <c r="B685" t="s">
        <v>80</v>
      </c>
      <c r="C685" t="s">
        <v>1554</v>
      </c>
      <c r="D685" t="s">
        <v>82</v>
      </c>
      <c r="E685" s="2" t="str">
        <f>HYPERLINK("capsilon://?command=openfolder&amp;siteaddress=FAM.docvelocity-na8.net&amp;folderid=FX28692415-9FEF-60B8-4149-E8F048480E07","FX21126367")</f>
        <v>FX21126367</v>
      </c>
      <c r="F685" t="s">
        <v>19</v>
      </c>
      <c r="G685" t="s">
        <v>19</v>
      </c>
      <c r="H685" t="s">
        <v>83</v>
      </c>
      <c r="I685" t="s">
        <v>1559</v>
      </c>
      <c r="J685">
        <v>50</v>
      </c>
      <c r="K685" t="s">
        <v>85</v>
      </c>
      <c r="L685" t="s">
        <v>86</v>
      </c>
      <c r="M685" t="s">
        <v>87</v>
      </c>
      <c r="N685">
        <v>2</v>
      </c>
      <c r="O685" s="1">
        <v>44540.462222222224</v>
      </c>
      <c r="P685" s="1">
        <v>44540.485613425924</v>
      </c>
      <c r="Q685">
        <v>1625</v>
      </c>
      <c r="R685">
        <v>396</v>
      </c>
      <c r="S685" t="b">
        <v>0</v>
      </c>
      <c r="T685" t="s">
        <v>88</v>
      </c>
      <c r="U685" t="b">
        <v>0</v>
      </c>
      <c r="V685" t="s">
        <v>151</v>
      </c>
      <c r="W685" s="1">
        <v>44540.470208333332</v>
      </c>
      <c r="X685">
        <v>116</v>
      </c>
      <c r="Y685">
        <v>36</v>
      </c>
      <c r="Z685">
        <v>0</v>
      </c>
      <c r="AA685">
        <v>36</v>
      </c>
      <c r="AB685">
        <v>0</v>
      </c>
      <c r="AC685">
        <v>3</v>
      </c>
      <c r="AD685">
        <v>14</v>
      </c>
      <c r="AE685">
        <v>0</v>
      </c>
      <c r="AF685">
        <v>0</v>
      </c>
      <c r="AG685">
        <v>0</v>
      </c>
      <c r="AH685" t="s">
        <v>94</v>
      </c>
      <c r="AI685" s="1">
        <v>44540.485613425924</v>
      </c>
      <c r="AJ685">
        <v>280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14</v>
      </c>
      <c r="AQ685">
        <v>0</v>
      </c>
      <c r="AR685">
        <v>0</v>
      </c>
      <c r="AS685">
        <v>0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</row>
    <row r="686" spans="1:57">
      <c r="A686" t="s">
        <v>1560</v>
      </c>
      <c r="B686" t="s">
        <v>80</v>
      </c>
      <c r="C686" t="s">
        <v>1561</v>
      </c>
      <c r="D686" t="s">
        <v>82</v>
      </c>
      <c r="E686" s="2" t="str">
        <f>HYPERLINK("capsilon://?command=openfolder&amp;siteaddress=FAM.docvelocity-na8.net&amp;folderid=FX2DB21689-AB20-08D2-9E8F-7FF5AFFDA379","FX21125719")</f>
        <v>FX21125719</v>
      </c>
      <c r="F686" t="s">
        <v>19</v>
      </c>
      <c r="G686" t="s">
        <v>19</v>
      </c>
      <c r="H686" t="s">
        <v>83</v>
      </c>
      <c r="I686" t="s">
        <v>1562</v>
      </c>
      <c r="J686">
        <v>32</v>
      </c>
      <c r="K686" t="s">
        <v>85</v>
      </c>
      <c r="L686" t="s">
        <v>86</v>
      </c>
      <c r="M686" t="s">
        <v>87</v>
      </c>
      <c r="N686">
        <v>1</v>
      </c>
      <c r="O686" s="1">
        <v>44540.468090277776</v>
      </c>
      <c r="P686" s="1">
        <v>44540.478587962964</v>
      </c>
      <c r="Q686">
        <v>643</v>
      </c>
      <c r="R686">
        <v>264</v>
      </c>
      <c r="S686" t="b">
        <v>0</v>
      </c>
      <c r="T686" t="s">
        <v>88</v>
      </c>
      <c r="U686" t="b">
        <v>0</v>
      </c>
      <c r="V686" t="s">
        <v>155</v>
      </c>
      <c r="W686" s="1">
        <v>44540.478587962964</v>
      </c>
      <c r="X686">
        <v>114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32</v>
      </c>
      <c r="AE686">
        <v>27</v>
      </c>
      <c r="AF686">
        <v>0</v>
      </c>
      <c r="AG686">
        <v>3</v>
      </c>
      <c r="AH686" t="s">
        <v>88</v>
      </c>
      <c r="AI686" t="s">
        <v>88</v>
      </c>
      <c r="AJ686" t="s">
        <v>88</v>
      </c>
      <c r="AK686" t="s">
        <v>88</v>
      </c>
      <c r="AL686" t="s">
        <v>88</v>
      </c>
      <c r="AM686" t="s">
        <v>88</v>
      </c>
      <c r="AN686" t="s">
        <v>88</v>
      </c>
      <c r="AO686" t="s">
        <v>88</v>
      </c>
      <c r="AP686" t="s">
        <v>88</v>
      </c>
      <c r="AQ686" t="s">
        <v>88</v>
      </c>
      <c r="AR686" t="s">
        <v>88</v>
      </c>
      <c r="AS686" t="s">
        <v>88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88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</row>
    <row r="687" spans="1:57">
      <c r="A687" t="s">
        <v>1563</v>
      </c>
      <c r="B687" t="s">
        <v>80</v>
      </c>
      <c r="C687" t="s">
        <v>1561</v>
      </c>
      <c r="D687" t="s">
        <v>82</v>
      </c>
      <c r="E687" s="2" t="str">
        <f>HYPERLINK("capsilon://?command=openfolder&amp;siteaddress=FAM.docvelocity-na8.net&amp;folderid=FX2DB21689-AB20-08D2-9E8F-7FF5AFFDA379","FX21125719")</f>
        <v>FX21125719</v>
      </c>
      <c r="F687" t="s">
        <v>19</v>
      </c>
      <c r="G687" t="s">
        <v>19</v>
      </c>
      <c r="H687" t="s">
        <v>83</v>
      </c>
      <c r="I687" t="s">
        <v>1564</v>
      </c>
      <c r="J687">
        <v>28</v>
      </c>
      <c r="K687" t="s">
        <v>85</v>
      </c>
      <c r="L687" t="s">
        <v>86</v>
      </c>
      <c r="M687" t="s">
        <v>87</v>
      </c>
      <c r="N687">
        <v>1</v>
      </c>
      <c r="O687" s="1">
        <v>44540.468692129631</v>
      </c>
      <c r="P687" s="1">
        <v>44540.481400462966</v>
      </c>
      <c r="Q687">
        <v>810</v>
      </c>
      <c r="R687">
        <v>288</v>
      </c>
      <c r="S687" t="b">
        <v>0</v>
      </c>
      <c r="T687" t="s">
        <v>88</v>
      </c>
      <c r="U687" t="b">
        <v>0</v>
      </c>
      <c r="V687" t="s">
        <v>155</v>
      </c>
      <c r="W687" s="1">
        <v>44540.481400462966</v>
      </c>
      <c r="X687">
        <v>243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28</v>
      </c>
      <c r="AE687">
        <v>21</v>
      </c>
      <c r="AF687">
        <v>0</v>
      </c>
      <c r="AG687">
        <v>4</v>
      </c>
      <c r="AH687" t="s">
        <v>88</v>
      </c>
      <c r="AI687" t="s">
        <v>88</v>
      </c>
      <c r="AJ687" t="s">
        <v>88</v>
      </c>
      <c r="AK687" t="s">
        <v>88</v>
      </c>
      <c r="AL687" t="s">
        <v>88</v>
      </c>
      <c r="AM687" t="s">
        <v>88</v>
      </c>
      <c r="AN687" t="s">
        <v>88</v>
      </c>
      <c r="AO687" t="s">
        <v>88</v>
      </c>
      <c r="AP687" t="s">
        <v>88</v>
      </c>
      <c r="AQ687" t="s">
        <v>88</v>
      </c>
      <c r="AR687" t="s">
        <v>88</v>
      </c>
      <c r="AS687" t="s">
        <v>88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</row>
    <row r="688" spans="1:57">
      <c r="A688" t="s">
        <v>1565</v>
      </c>
      <c r="B688" t="s">
        <v>80</v>
      </c>
      <c r="C688" t="s">
        <v>1493</v>
      </c>
      <c r="D688" t="s">
        <v>82</v>
      </c>
      <c r="E688" s="2" t="str">
        <f>HYPERLINK("capsilon://?command=openfolder&amp;siteaddress=FAM.docvelocity-na8.net&amp;folderid=FXFB9E223E-8220-FC2E-A062-6FCEA874E940","FX21124246")</f>
        <v>FX21124246</v>
      </c>
      <c r="F688" t="s">
        <v>19</v>
      </c>
      <c r="G688" t="s">
        <v>19</v>
      </c>
      <c r="H688" t="s">
        <v>83</v>
      </c>
      <c r="I688" t="s">
        <v>1566</v>
      </c>
      <c r="J688">
        <v>42</v>
      </c>
      <c r="K688" t="s">
        <v>85</v>
      </c>
      <c r="L688" t="s">
        <v>86</v>
      </c>
      <c r="M688" t="s">
        <v>87</v>
      </c>
      <c r="N688">
        <v>1</v>
      </c>
      <c r="O688" s="1">
        <v>44540.47792824074</v>
      </c>
      <c r="P688" s="1">
        <v>44540.482476851852</v>
      </c>
      <c r="Q688">
        <v>312</v>
      </c>
      <c r="R688">
        <v>81</v>
      </c>
      <c r="S688" t="b">
        <v>0</v>
      </c>
      <c r="T688" t="s">
        <v>88</v>
      </c>
      <c r="U688" t="b">
        <v>0</v>
      </c>
      <c r="V688" t="s">
        <v>155</v>
      </c>
      <c r="W688" s="1">
        <v>44540.482476851852</v>
      </c>
      <c r="X688">
        <v>81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42</v>
      </c>
      <c r="AE688">
        <v>37</v>
      </c>
      <c r="AF688">
        <v>0</v>
      </c>
      <c r="AG688">
        <v>2</v>
      </c>
      <c r="AH688" t="s">
        <v>88</v>
      </c>
      <c r="AI688" t="s">
        <v>88</v>
      </c>
      <c r="AJ688" t="s">
        <v>88</v>
      </c>
      <c r="AK688" t="s">
        <v>88</v>
      </c>
      <c r="AL688" t="s">
        <v>88</v>
      </c>
      <c r="AM688" t="s">
        <v>88</v>
      </c>
      <c r="AN688" t="s">
        <v>88</v>
      </c>
      <c r="AO688" t="s">
        <v>88</v>
      </c>
      <c r="AP688" t="s">
        <v>88</v>
      </c>
      <c r="AQ688" t="s">
        <v>88</v>
      </c>
      <c r="AR688" t="s">
        <v>88</v>
      </c>
      <c r="AS688" t="s">
        <v>88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</row>
    <row r="689" spans="1:57">
      <c r="A689" t="s">
        <v>1567</v>
      </c>
      <c r="B689" t="s">
        <v>80</v>
      </c>
      <c r="C689" t="s">
        <v>1493</v>
      </c>
      <c r="D689" t="s">
        <v>82</v>
      </c>
      <c r="E689" s="2" t="str">
        <f>HYPERLINK("capsilon://?command=openfolder&amp;siteaddress=FAM.docvelocity-na8.net&amp;folderid=FXFB9E223E-8220-FC2E-A062-6FCEA874E940","FX21124246")</f>
        <v>FX21124246</v>
      </c>
      <c r="F689" t="s">
        <v>19</v>
      </c>
      <c r="G689" t="s">
        <v>19</v>
      </c>
      <c r="H689" t="s">
        <v>83</v>
      </c>
      <c r="I689" t="s">
        <v>1568</v>
      </c>
      <c r="J689">
        <v>32</v>
      </c>
      <c r="K689" t="s">
        <v>85</v>
      </c>
      <c r="L689" t="s">
        <v>86</v>
      </c>
      <c r="M689" t="s">
        <v>87</v>
      </c>
      <c r="N689">
        <v>1</v>
      </c>
      <c r="O689" s="1">
        <v>44540.47923611111</v>
      </c>
      <c r="P689" s="1">
        <v>44540.484236111108</v>
      </c>
      <c r="Q689">
        <v>293</v>
      </c>
      <c r="R689">
        <v>139</v>
      </c>
      <c r="S689" t="b">
        <v>0</v>
      </c>
      <c r="T689" t="s">
        <v>88</v>
      </c>
      <c r="U689" t="b">
        <v>0</v>
      </c>
      <c r="V689" t="s">
        <v>155</v>
      </c>
      <c r="W689" s="1">
        <v>44540.484236111108</v>
      </c>
      <c r="X689">
        <v>139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32</v>
      </c>
      <c r="AE689">
        <v>27</v>
      </c>
      <c r="AF689">
        <v>0</v>
      </c>
      <c r="AG689">
        <v>4</v>
      </c>
      <c r="AH689" t="s">
        <v>88</v>
      </c>
      <c r="AI689" t="s">
        <v>88</v>
      </c>
      <c r="AJ689" t="s">
        <v>88</v>
      </c>
      <c r="AK689" t="s">
        <v>88</v>
      </c>
      <c r="AL689" t="s">
        <v>88</v>
      </c>
      <c r="AM689" t="s">
        <v>88</v>
      </c>
      <c r="AN689" t="s">
        <v>88</v>
      </c>
      <c r="AO689" t="s">
        <v>88</v>
      </c>
      <c r="AP689" t="s">
        <v>88</v>
      </c>
      <c r="AQ689" t="s">
        <v>88</v>
      </c>
      <c r="AR689" t="s">
        <v>88</v>
      </c>
      <c r="AS689" t="s">
        <v>88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</row>
    <row r="690" spans="1:57">
      <c r="A690" t="s">
        <v>1569</v>
      </c>
      <c r="B690" t="s">
        <v>80</v>
      </c>
      <c r="C690" t="s">
        <v>1561</v>
      </c>
      <c r="D690" t="s">
        <v>82</v>
      </c>
      <c r="E690" s="2" t="str">
        <f>HYPERLINK("capsilon://?command=openfolder&amp;siteaddress=FAM.docvelocity-na8.net&amp;folderid=FX2DB21689-AB20-08D2-9E8F-7FF5AFFDA379","FX21125719")</f>
        <v>FX21125719</v>
      </c>
      <c r="F690" t="s">
        <v>19</v>
      </c>
      <c r="G690" t="s">
        <v>19</v>
      </c>
      <c r="H690" t="s">
        <v>83</v>
      </c>
      <c r="I690" t="s">
        <v>1562</v>
      </c>
      <c r="J690">
        <v>96</v>
      </c>
      <c r="K690" t="s">
        <v>85</v>
      </c>
      <c r="L690" t="s">
        <v>86</v>
      </c>
      <c r="M690" t="s">
        <v>87</v>
      </c>
      <c r="N690">
        <v>2</v>
      </c>
      <c r="O690" s="1">
        <v>44540.480520833335</v>
      </c>
      <c r="P690" s="1">
        <v>44540.520972222221</v>
      </c>
      <c r="Q690">
        <v>830</v>
      </c>
      <c r="R690">
        <v>2665</v>
      </c>
      <c r="S690" t="b">
        <v>0</v>
      </c>
      <c r="T690" t="s">
        <v>88</v>
      </c>
      <c r="U690" t="b">
        <v>1</v>
      </c>
      <c r="V690" t="s">
        <v>244</v>
      </c>
      <c r="W690" s="1">
        <v>44540.503796296296</v>
      </c>
      <c r="X690">
        <v>1431</v>
      </c>
      <c r="Y690">
        <v>222</v>
      </c>
      <c r="Z690">
        <v>0</v>
      </c>
      <c r="AA690">
        <v>222</v>
      </c>
      <c r="AB690">
        <v>0</v>
      </c>
      <c r="AC690">
        <v>155</v>
      </c>
      <c r="AD690">
        <v>-126</v>
      </c>
      <c r="AE690">
        <v>0</v>
      </c>
      <c r="AF690">
        <v>0</v>
      </c>
      <c r="AG690">
        <v>0</v>
      </c>
      <c r="AH690" t="s">
        <v>104</v>
      </c>
      <c r="AI690" s="1">
        <v>44540.520972222221</v>
      </c>
      <c r="AJ690">
        <v>1191</v>
      </c>
      <c r="AK690">
        <v>7</v>
      </c>
      <c r="AL690">
        <v>0</v>
      </c>
      <c r="AM690">
        <v>7</v>
      </c>
      <c r="AN690">
        <v>0</v>
      </c>
      <c r="AO690">
        <v>5</v>
      </c>
      <c r="AP690">
        <v>-133</v>
      </c>
      <c r="AQ690">
        <v>0</v>
      </c>
      <c r="AR690">
        <v>0</v>
      </c>
      <c r="AS690">
        <v>0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</row>
    <row r="691" spans="1:57">
      <c r="A691" t="s">
        <v>1570</v>
      </c>
      <c r="B691" t="s">
        <v>80</v>
      </c>
      <c r="C691" t="s">
        <v>1561</v>
      </c>
      <c r="D691" t="s">
        <v>82</v>
      </c>
      <c r="E691" s="2" t="str">
        <f>HYPERLINK("capsilon://?command=openfolder&amp;siteaddress=FAM.docvelocity-na8.net&amp;folderid=FX2DB21689-AB20-08D2-9E8F-7FF5AFFDA379","FX21125719")</f>
        <v>FX21125719</v>
      </c>
      <c r="F691" t="s">
        <v>19</v>
      </c>
      <c r="G691" t="s">
        <v>19</v>
      </c>
      <c r="H691" t="s">
        <v>83</v>
      </c>
      <c r="I691" t="s">
        <v>1564</v>
      </c>
      <c r="J691">
        <v>112</v>
      </c>
      <c r="K691" t="s">
        <v>85</v>
      </c>
      <c r="L691" t="s">
        <v>86</v>
      </c>
      <c r="M691" t="s">
        <v>87</v>
      </c>
      <c r="N691">
        <v>2</v>
      </c>
      <c r="O691" s="1">
        <v>44540.482164351852</v>
      </c>
      <c r="P691" s="1">
        <v>44540.523680555554</v>
      </c>
      <c r="Q691">
        <v>1048</v>
      </c>
      <c r="R691">
        <v>2539</v>
      </c>
      <c r="S691" t="b">
        <v>0</v>
      </c>
      <c r="T691" t="s">
        <v>88</v>
      </c>
      <c r="U691" t="b">
        <v>1</v>
      </c>
      <c r="V691" t="s">
        <v>953</v>
      </c>
      <c r="W691" s="1">
        <v>44540.508437500001</v>
      </c>
      <c r="X691">
        <v>1802</v>
      </c>
      <c r="Y691">
        <v>84</v>
      </c>
      <c r="Z691">
        <v>0</v>
      </c>
      <c r="AA691">
        <v>84</v>
      </c>
      <c r="AB691">
        <v>0</v>
      </c>
      <c r="AC691">
        <v>61</v>
      </c>
      <c r="AD691">
        <v>28</v>
      </c>
      <c r="AE691">
        <v>0</v>
      </c>
      <c r="AF691">
        <v>0</v>
      </c>
      <c r="AG691">
        <v>0</v>
      </c>
      <c r="AH691" t="s">
        <v>167</v>
      </c>
      <c r="AI691" s="1">
        <v>44540.523680555554</v>
      </c>
      <c r="AJ691">
        <v>719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28</v>
      </c>
      <c r="AQ691">
        <v>0</v>
      </c>
      <c r="AR691">
        <v>0</v>
      </c>
      <c r="AS691">
        <v>0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</row>
    <row r="692" spans="1:57">
      <c r="A692" t="s">
        <v>1571</v>
      </c>
      <c r="B692" t="s">
        <v>80</v>
      </c>
      <c r="C692" t="s">
        <v>380</v>
      </c>
      <c r="D692" t="s">
        <v>82</v>
      </c>
      <c r="E692" s="2" t="str">
        <f>HYPERLINK("capsilon://?command=openfolder&amp;siteaddress=FAM.docvelocity-na8.net&amp;folderid=FX72567A1D-41F5-9D04-50B3-01C9557060FB","FX21123633")</f>
        <v>FX21123633</v>
      </c>
      <c r="F692" t="s">
        <v>19</v>
      </c>
      <c r="G692" t="s">
        <v>19</v>
      </c>
      <c r="H692" t="s">
        <v>83</v>
      </c>
      <c r="I692" t="s">
        <v>1572</v>
      </c>
      <c r="J692">
        <v>66</v>
      </c>
      <c r="K692" t="s">
        <v>85</v>
      </c>
      <c r="L692" t="s">
        <v>86</v>
      </c>
      <c r="M692" t="s">
        <v>87</v>
      </c>
      <c r="N692">
        <v>2</v>
      </c>
      <c r="O692" s="1">
        <v>44540.482858796298</v>
      </c>
      <c r="P692" s="1">
        <v>44540.498113425929</v>
      </c>
      <c r="Q692">
        <v>349</v>
      </c>
      <c r="R692">
        <v>969</v>
      </c>
      <c r="S692" t="b">
        <v>0</v>
      </c>
      <c r="T692" t="s">
        <v>88</v>
      </c>
      <c r="U692" t="b">
        <v>0</v>
      </c>
      <c r="V692" t="s">
        <v>155</v>
      </c>
      <c r="W692" s="1">
        <v>44540.488020833334</v>
      </c>
      <c r="X692">
        <v>319</v>
      </c>
      <c r="Y692">
        <v>52</v>
      </c>
      <c r="Z692">
        <v>0</v>
      </c>
      <c r="AA692">
        <v>52</v>
      </c>
      <c r="AB692">
        <v>0</v>
      </c>
      <c r="AC692">
        <v>40</v>
      </c>
      <c r="AD692">
        <v>14</v>
      </c>
      <c r="AE692">
        <v>0</v>
      </c>
      <c r="AF692">
        <v>0</v>
      </c>
      <c r="AG692">
        <v>0</v>
      </c>
      <c r="AH692" t="s">
        <v>167</v>
      </c>
      <c r="AI692" s="1">
        <v>44540.498113425929</v>
      </c>
      <c r="AJ692">
        <v>636</v>
      </c>
      <c r="AK692">
        <v>1</v>
      </c>
      <c r="AL692">
        <v>0</v>
      </c>
      <c r="AM692">
        <v>1</v>
      </c>
      <c r="AN692">
        <v>0</v>
      </c>
      <c r="AO692">
        <v>1</v>
      </c>
      <c r="AP692">
        <v>13</v>
      </c>
      <c r="AQ692">
        <v>0</v>
      </c>
      <c r="AR692">
        <v>0</v>
      </c>
      <c r="AS692">
        <v>0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</row>
    <row r="693" spans="1:57">
      <c r="A693" t="s">
        <v>1573</v>
      </c>
      <c r="B693" t="s">
        <v>80</v>
      </c>
      <c r="C693" t="s">
        <v>1493</v>
      </c>
      <c r="D693" t="s">
        <v>82</v>
      </c>
      <c r="E693" s="2" t="str">
        <f>HYPERLINK("capsilon://?command=openfolder&amp;siteaddress=FAM.docvelocity-na8.net&amp;folderid=FXFB9E223E-8220-FC2E-A062-6FCEA874E940","FX21124246")</f>
        <v>FX21124246</v>
      </c>
      <c r="F693" t="s">
        <v>19</v>
      </c>
      <c r="G693" t="s">
        <v>19</v>
      </c>
      <c r="H693" t="s">
        <v>83</v>
      </c>
      <c r="I693" t="s">
        <v>1566</v>
      </c>
      <c r="J693">
        <v>74</v>
      </c>
      <c r="K693" t="s">
        <v>85</v>
      </c>
      <c r="L693" t="s">
        <v>86</v>
      </c>
      <c r="M693" t="s">
        <v>87</v>
      </c>
      <c r="N693">
        <v>2</v>
      </c>
      <c r="O693" s="1">
        <v>44540.483611111114</v>
      </c>
      <c r="P693" s="1">
        <v>44540.542986111112</v>
      </c>
      <c r="Q693">
        <v>3249</v>
      </c>
      <c r="R693">
        <v>1881</v>
      </c>
      <c r="S693" t="b">
        <v>0</v>
      </c>
      <c r="T693" t="s">
        <v>88</v>
      </c>
      <c r="U693" t="b">
        <v>1</v>
      </c>
      <c r="V693" t="s">
        <v>244</v>
      </c>
      <c r="W693" s="1">
        <v>44540.528136574074</v>
      </c>
      <c r="X693">
        <v>822</v>
      </c>
      <c r="Y693">
        <v>97</v>
      </c>
      <c r="Z693">
        <v>0</v>
      </c>
      <c r="AA693">
        <v>97</v>
      </c>
      <c r="AB693">
        <v>0</v>
      </c>
      <c r="AC693">
        <v>68</v>
      </c>
      <c r="AD693">
        <v>-23</v>
      </c>
      <c r="AE693">
        <v>0</v>
      </c>
      <c r="AF693">
        <v>0</v>
      </c>
      <c r="AG693">
        <v>0</v>
      </c>
      <c r="AH693" t="s">
        <v>167</v>
      </c>
      <c r="AI693" s="1">
        <v>44540.542986111112</v>
      </c>
      <c r="AJ693">
        <v>698</v>
      </c>
      <c r="AK693">
        <v>2</v>
      </c>
      <c r="AL693">
        <v>0</v>
      </c>
      <c r="AM693">
        <v>2</v>
      </c>
      <c r="AN693">
        <v>0</v>
      </c>
      <c r="AO693">
        <v>2</v>
      </c>
      <c r="AP693">
        <v>-25</v>
      </c>
      <c r="AQ693">
        <v>0</v>
      </c>
      <c r="AR693">
        <v>0</v>
      </c>
      <c r="AS693">
        <v>0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</row>
    <row r="694" spans="1:57">
      <c r="A694" t="s">
        <v>1574</v>
      </c>
      <c r="B694" t="s">
        <v>80</v>
      </c>
      <c r="C694" t="s">
        <v>1493</v>
      </c>
      <c r="D694" t="s">
        <v>82</v>
      </c>
      <c r="E694" s="2" t="str">
        <f>HYPERLINK("capsilon://?command=openfolder&amp;siteaddress=FAM.docvelocity-na8.net&amp;folderid=FXFB9E223E-8220-FC2E-A062-6FCEA874E940","FX21124246")</f>
        <v>FX21124246</v>
      </c>
      <c r="F694" t="s">
        <v>19</v>
      </c>
      <c r="G694" t="s">
        <v>19</v>
      </c>
      <c r="H694" t="s">
        <v>83</v>
      </c>
      <c r="I694" t="s">
        <v>1568</v>
      </c>
      <c r="J694">
        <v>138</v>
      </c>
      <c r="K694" t="s">
        <v>85</v>
      </c>
      <c r="L694" t="s">
        <v>86</v>
      </c>
      <c r="M694" t="s">
        <v>87</v>
      </c>
      <c r="N694">
        <v>2</v>
      </c>
      <c r="O694" s="1">
        <v>44540.485138888886</v>
      </c>
      <c r="P694" s="1">
        <v>44540.553576388891</v>
      </c>
      <c r="Q694">
        <v>3972</v>
      </c>
      <c r="R694">
        <v>1941</v>
      </c>
      <c r="S694" t="b">
        <v>0</v>
      </c>
      <c r="T694" t="s">
        <v>88</v>
      </c>
      <c r="U694" t="b">
        <v>1</v>
      </c>
      <c r="V694" t="s">
        <v>244</v>
      </c>
      <c r="W694" s="1">
        <v>44540.54310185185</v>
      </c>
      <c r="X694">
        <v>1292</v>
      </c>
      <c r="Y694">
        <v>184</v>
      </c>
      <c r="Z694">
        <v>0</v>
      </c>
      <c r="AA694">
        <v>184</v>
      </c>
      <c r="AB694">
        <v>0</v>
      </c>
      <c r="AC694">
        <v>150</v>
      </c>
      <c r="AD694">
        <v>-46</v>
      </c>
      <c r="AE694">
        <v>0</v>
      </c>
      <c r="AF694">
        <v>0</v>
      </c>
      <c r="AG694">
        <v>0</v>
      </c>
      <c r="AH694" t="s">
        <v>167</v>
      </c>
      <c r="AI694" s="1">
        <v>44540.553576388891</v>
      </c>
      <c r="AJ694">
        <v>603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-46</v>
      </c>
      <c r="AQ694">
        <v>0</v>
      </c>
      <c r="AR694">
        <v>0</v>
      </c>
      <c r="AS694">
        <v>0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</row>
    <row r="695" spans="1:57">
      <c r="A695" t="s">
        <v>1575</v>
      </c>
      <c r="B695" t="s">
        <v>80</v>
      </c>
      <c r="C695" t="s">
        <v>1576</v>
      </c>
      <c r="D695" t="s">
        <v>82</v>
      </c>
      <c r="E695" s="2" t="str">
        <f>HYPERLINK("capsilon://?command=openfolder&amp;siteaddress=FAM.docvelocity-na8.net&amp;folderid=FXB246EE1E-213E-F61F-5C3C-44CA00657D52","FX21126069")</f>
        <v>FX21126069</v>
      </c>
      <c r="F695" t="s">
        <v>19</v>
      </c>
      <c r="G695" t="s">
        <v>19</v>
      </c>
      <c r="H695" t="s">
        <v>83</v>
      </c>
      <c r="I695" t="s">
        <v>1577</v>
      </c>
      <c r="J695">
        <v>28</v>
      </c>
      <c r="K695" t="s">
        <v>85</v>
      </c>
      <c r="L695" t="s">
        <v>86</v>
      </c>
      <c r="M695" t="s">
        <v>87</v>
      </c>
      <c r="N695">
        <v>2</v>
      </c>
      <c r="O695" s="1">
        <v>44540.494317129633</v>
      </c>
      <c r="P695" s="1">
        <v>44540.544386574074</v>
      </c>
      <c r="Q695">
        <v>3821</v>
      </c>
      <c r="R695">
        <v>505</v>
      </c>
      <c r="S695" t="b">
        <v>0</v>
      </c>
      <c r="T695" t="s">
        <v>88</v>
      </c>
      <c r="U695" t="b">
        <v>0</v>
      </c>
      <c r="V695" t="s">
        <v>162</v>
      </c>
      <c r="W695" s="1">
        <v>44540.539710648147</v>
      </c>
      <c r="X695">
        <v>121</v>
      </c>
      <c r="Y695">
        <v>21</v>
      </c>
      <c r="Z695">
        <v>0</v>
      </c>
      <c r="AA695">
        <v>21</v>
      </c>
      <c r="AB695">
        <v>0</v>
      </c>
      <c r="AC695">
        <v>9</v>
      </c>
      <c r="AD695">
        <v>7</v>
      </c>
      <c r="AE695">
        <v>0</v>
      </c>
      <c r="AF695">
        <v>0</v>
      </c>
      <c r="AG695">
        <v>0</v>
      </c>
      <c r="AH695" t="s">
        <v>104</v>
      </c>
      <c r="AI695" s="1">
        <v>44540.544386574074</v>
      </c>
      <c r="AJ695">
        <v>374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7</v>
      </c>
      <c r="AQ695">
        <v>0</v>
      </c>
      <c r="AR695">
        <v>0</v>
      </c>
      <c r="AS695">
        <v>0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</row>
    <row r="696" spans="1:57">
      <c r="A696" t="s">
        <v>1578</v>
      </c>
      <c r="B696" t="s">
        <v>80</v>
      </c>
      <c r="C696" t="s">
        <v>1576</v>
      </c>
      <c r="D696" t="s">
        <v>82</v>
      </c>
      <c r="E696" s="2" t="str">
        <f>HYPERLINK("capsilon://?command=openfolder&amp;siteaddress=FAM.docvelocity-na8.net&amp;folderid=FXB246EE1E-213E-F61F-5C3C-44CA00657D52","FX21126069")</f>
        <v>FX21126069</v>
      </c>
      <c r="F696" t="s">
        <v>19</v>
      </c>
      <c r="G696" t="s">
        <v>19</v>
      </c>
      <c r="H696" t="s">
        <v>83</v>
      </c>
      <c r="I696" t="s">
        <v>1579</v>
      </c>
      <c r="J696">
        <v>28</v>
      </c>
      <c r="K696" t="s">
        <v>85</v>
      </c>
      <c r="L696" t="s">
        <v>86</v>
      </c>
      <c r="M696" t="s">
        <v>87</v>
      </c>
      <c r="N696">
        <v>1</v>
      </c>
      <c r="O696" s="1">
        <v>44540.495115740741</v>
      </c>
      <c r="P696" s="1">
        <v>44540.555347222224</v>
      </c>
      <c r="Q696">
        <v>4744</v>
      </c>
      <c r="R696">
        <v>460</v>
      </c>
      <c r="S696" t="b">
        <v>0</v>
      </c>
      <c r="T696" t="s">
        <v>88</v>
      </c>
      <c r="U696" t="b">
        <v>0</v>
      </c>
      <c r="V696" t="s">
        <v>155</v>
      </c>
      <c r="W696" s="1">
        <v>44540.555347222224</v>
      </c>
      <c r="X696">
        <v>88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28</v>
      </c>
      <c r="AE696">
        <v>21</v>
      </c>
      <c r="AF696">
        <v>0</v>
      </c>
      <c r="AG696">
        <v>2</v>
      </c>
      <c r="AH696" t="s">
        <v>88</v>
      </c>
      <c r="AI696" t="s">
        <v>88</v>
      </c>
      <c r="AJ696" t="s">
        <v>88</v>
      </c>
      <c r="AK696" t="s">
        <v>88</v>
      </c>
      <c r="AL696" t="s">
        <v>88</v>
      </c>
      <c r="AM696" t="s">
        <v>88</v>
      </c>
      <c r="AN696" t="s">
        <v>88</v>
      </c>
      <c r="AO696" t="s">
        <v>88</v>
      </c>
      <c r="AP696" t="s">
        <v>88</v>
      </c>
      <c r="AQ696" t="s">
        <v>88</v>
      </c>
      <c r="AR696" t="s">
        <v>88</v>
      </c>
      <c r="AS696" t="s">
        <v>88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</row>
    <row r="697" spans="1:57">
      <c r="A697" t="s">
        <v>1580</v>
      </c>
      <c r="B697" t="s">
        <v>80</v>
      </c>
      <c r="C697" t="s">
        <v>1576</v>
      </c>
      <c r="D697" t="s">
        <v>82</v>
      </c>
      <c r="E697" s="2" t="str">
        <f>HYPERLINK("capsilon://?command=openfolder&amp;siteaddress=FAM.docvelocity-na8.net&amp;folderid=FXB246EE1E-213E-F61F-5C3C-44CA00657D52","FX21126069")</f>
        <v>FX21126069</v>
      </c>
      <c r="F697" t="s">
        <v>19</v>
      </c>
      <c r="G697" t="s">
        <v>19</v>
      </c>
      <c r="H697" t="s">
        <v>83</v>
      </c>
      <c r="I697" t="s">
        <v>1581</v>
      </c>
      <c r="J697">
        <v>37</v>
      </c>
      <c r="K697" t="s">
        <v>85</v>
      </c>
      <c r="L697" t="s">
        <v>86</v>
      </c>
      <c r="M697" t="s">
        <v>87</v>
      </c>
      <c r="N697">
        <v>2</v>
      </c>
      <c r="O697" s="1">
        <v>44540.496400462966</v>
      </c>
      <c r="P697" s="1">
        <v>44540.546585648146</v>
      </c>
      <c r="Q697">
        <v>3785</v>
      </c>
      <c r="R697">
        <v>551</v>
      </c>
      <c r="S697" t="b">
        <v>0</v>
      </c>
      <c r="T697" t="s">
        <v>88</v>
      </c>
      <c r="U697" t="b">
        <v>0</v>
      </c>
      <c r="V697" t="s">
        <v>162</v>
      </c>
      <c r="W697" s="1">
        <v>44540.54283564815</v>
      </c>
      <c r="X697">
        <v>241</v>
      </c>
      <c r="Y697">
        <v>47</v>
      </c>
      <c r="Z697">
        <v>0</v>
      </c>
      <c r="AA697">
        <v>47</v>
      </c>
      <c r="AB697">
        <v>0</v>
      </c>
      <c r="AC697">
        <v>34</v>
      </c>
      <c r="AD697">
        <v>-10</v>
      </c>
      <c r="AE697">
        <v>0</v>
      </c>
      <c r="AF697">
        <v>0</v>
      </c>
      <c r="AG697">
        <v>0</v>
      </c>
      <c r="AH697" t="s">
        <v>167</v>
      </c>
      <c r="AI697" s="1">
        <v>44540.546585648146</v>
      </c>
      <c r="AJ697">
        <v>310</v>
      </c>
      <c r="AK697">
        <v>4</v>
      </c>
      <c r="AL697">
        <v>0</v>
      </c>
      <c r="AM697">
        <v>4</v>
      </c>
      <c r="AN697">
        <v>0</v>
      </c>
      <c r="AO697">
        <v>4</v>
      </c>
      <c r="AP697">
        <v>-14</v>
      </c>
      <c r="AQ697">
        <v>0</v>
      </c>
      <c r="AR697">
        <v>0</v>
      </c>
      <c r="AS697">
        <v>0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</row>
    <row r="698" spans="1:57">
      <c r="A698" t="s">
        <v>1582</v>
      </c>
      <c r="B698" t="s">
        <v>80</v>
      </c>
      <c r="C698" t="s">
        <v>1576</v>
      </c>
      <c r="D698" t="s">
        <v>82</v>
      </c>
      <c r="E698" s="2" t="str">
        <f>HYPERLINK("capsilon://?command=openfolder&amp;siteaddress=FAM.docvelocity-na8.net&amp;folderid=FXB246EE1E-213E-F61F-5C3C-44CA00657D52","FX21126069")</f>
        <v>FX21126069</v>
      </c>
      <c r="F698" t="s">
        <v>19</v>
      </c>
      <c r="G698" t="s">
        <v>19</v>
      </c>
      <c r="H698" t="s">
        <v>83</v>
      </c>
      <c r="I698" t="s">
        <v>1583</v>
      </c>
      <c r="J698">
        <v>32</v>
      </c>
      <c r="K698" t="s">
        <v>85</v>
      </c>
      <c r="L698" t="s">
        <v>86</v>
      </c>
      <c r="M698" t="s">
        <v>87</v>
      </c>
      <c r="N698">
        <v>2</v>
      </c>
      <c r="O698" s="1">
        <v>44540.497569444444</v>
      </c>
      <c r="P698" s="1">
        <v>44540.556562500002</v>
      </c>
      <c r="Q698">
        <v>4662</v>
      </c>
      <c r="R698">
        <v>435</v>
      </c>
      <c r="S698" t="b">
        <v>0</v>
      </c>
      <c r="T698" t="s">
        <v>88</v>
      </c>
      <c r="U698" t="b">
        <v>0</v>
      </c>
      <c r="V698" t="s">
        <v>162</v>
      </c>
      <c r="W698" s="1">
        <v>44540.544907407406</v>
      </c>
      <c r="X698">
        <v>178</v>
      </c>
      <c r="Y698">
        <v>42</v>
      </c>
      <c r="Z698">
        <v>0</v>
      </c>
      <c r="AA698">
        <v>42</v>
      </c>
      <c r="AB698">
        <v>0</v>
      </c>
      <c r="AC698">
        <v>34</v>
      </c>
      <c r="AD698">
        <v>-10</v>
      </c>
      <c r="AE698">
        <v>0</v>
      </c>
      <c r="AF698">
        <v>0</v>
      </c>
      <c r="AG698">
        <v>0</v>
      </c>
      <c r="AH698" t="s">
        <v>167</v>
      </c>
      <c r="AI698" s="1">
        <v>44540.556562500002</v>
      </c>
      <c r="AJ698">
        <v>257</v>
      </c>
      <c r="AK698">
        <v>4</v>
      </c>
      <c r="AL698">
        <v>0</v>
      </c>
      <c r="AM698">
        <v>4</v>
      </c>
      <c r="AN698">
        <v>0</v>
      </c>
      <c r="AO698">
        <v>4</v>
      </c>
      <c r="AP698">
        <v>-14</v>
      </c>
      <c r="AQ698">
        <v>0</v>
      </c>
      <c r="AR698">
        <v>0</v>
      </c>
      <c r="AS698">
        <v>0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</row>
    <row r="699" spans="1:57">
      <c r="A699" t="s">
        <v>1584</v>
      </c>
      <c r="B699" t="s">
        <v>80</v>
      </c>
      <c r="C699" t="s">
        <v>1576</v>
      </c>
      <c r="D699" t="s">
        <v>82</v>
      </c>
      <c r="E699" s="2" t="str">
        <f>HYPERLINK("capsilon://?command=openfolder&amp;siteaddress=FAM.docvelocity-na8.net&amp;folderid=FXB246EE1E-213E-F61F-5C3C-44CA00657D52","FX21126069")</f>
        <v>FX21126069</v>
      </c>
      <c r="F699" t="s">
        <v>19</v>
      </c>
      <c r="G699" t="s">
        <v>19</v>
      </c>
      <c r="H699" t="s">
        <v>83</v>
      </c>
      <c r="I699" t="s">
        <v>1585</v>
      </c>
      <c r="J699">
        <v>32</v>
      </c>
      <c r="K699" t="s">
        <v>85</v>
      </c>
      <c r="L699" t="s">
        <v>86</v>
      </c>
      <c r="M699" t="s">
        <v>87</v>
      </c>
      <c r="N699">
        <v>2</v>
      </c>
      <c r="O699" s="1">
        <v>44540.498414351852</v>
      </c>
      <c r="P699" s="1">
        <v>44540.56113425926</v>
      </c>
      <c r="Q699">
        <v>4791</v>
      </c>
      <c r="R699">
        <v>628</v>
      </c>
      <c r="S699" t="b">
        <v>0</v>
      </c>
      <c r="T699" t="s">
        <v>88</v>
      </c>
      <c r="U699" t="b">
        <v>0</v>
      </c>
      <c r="V699" t="s">
        <v>244</v>
      </c>
      <c r="W699" s="1">
        <v>44540.545648148145</v>
      </c>
      <c r="X699">
        <v>219</v>
      </c>
      <c r="Y699">
        <v>42</v>
      </c>
      <c r="Z699">
        <v>0</v>
      </c>
      <c r="AA699">
        <v>42</v>
      </c>
      <c r="AB699">
        <v>0</v>
      </c>
      <c r="AC699">
        <v>32</v>
      </c>
      <c r="AD699">
        <v>-10</v>
      </c>
      <c r="AE699">
        <v>0</v>
      </c>
      <c r="AF699">
        <v>0</v>
      </c>
      <c r="AG699">
        <v>0</v>
      </c>
      <c r="AH699" t="s">
        <v>167</v>
      </c>
      <c r="AI699" s="1">
        <v>44540.56113425926</v>
      </c>
      <c r="AJ699">
        <v>394</v>
      </c>
      <c r="AK699">
        <v>1</v>
      </c>
      <c r="AL699">
        <v>0</v>
      </c>
      <c r="AM699">
        <v>1</v>
      </c>
      <c r="AN699">
        <v>0</v>
      </c>
      <c r="AO699">
        <v>1</v>
      </c>
      <c r="AP699">
        <v>-11</v>
      </c>
      <c r="AQ699">
        <v>0</v>
      </c>
      <c r="AR699">
        <v>0</v>
      </c>
      <c r="AS699">
        <v>0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</row>
    <row r="700" spans="1:57">
      <c r="A700" t="s">
        <v>1586</v>
      </c>
      <c r="B700" t="s">
        <v>80</v>
      </c>
      <c r="C700" t="s">
        <v>1576</v>
      </c>
      <c r="D700" t="s">
        <v>82</v>
      </c>
      <c r="E700" s="2" t="str">
        <f>HYPERLINK("capsilon://?command=openfolder&amp;siteaddress=FAM.docvelocity-na8.net&amp;folderid=FXB246EE1E-213E-F61F-5C3C-44CA00657D52","FX21126069")</f>
        <v>FX21126069</v>
      </c>
      <c r="F700" t="s">
        <v>19</v>
      </c>
      <c r="G700" t="s">
        <v>19</v>
      </c>
      <c r="H700" t="s">
        <v>83</v>
      </c>
      <c r="I700" t="s">
        <v>1587</v>
      </c>
      <c r="J700">
        <v>32</v>
      </c>
      <c r="K700" t="s">
        <v>85</v>
      </c>
      <c r="L700" t="s">
        <v>86</v>
      </c>
      <c r="M700" t="s">
        <v>87</v>
      </c>
      <c r="N700">
        <v>2</v>
      </c>
      <c r="O700" s="1">
        <v>44540.499293981484</v>
      </c>
      <c r="P700" s="1">
        <v>44540.560740740744</v>
      </c>
      <c r="Q700">
        <v>4890</v>
      </c>
      <c r="R700">
        <v>419</v>
      </c>
      <c r="S700" t="b">
        <v>0</v>
      </c>
      <c r="T700" t="s">
        <v>88</v>
      </c>
      <c r="U700" t="b">
        <v>0</v>
      </c>
      <c r="V700" t="s">
        <v>162</v>
      </c>
      <c r="W700" s="1">
        <v>44540.547384259262</v>
      </c>
      <c r="X700">
        <v>213</v>
      </c>
      <c r="Y700">
        <v>42</v>
      </c>
      <c r="Z700">
        <v>0</v>
      </c>
      <c r="AA700">
        <v>42</v>
      </c>
      <c r="AB700">
        <v>0</v>
      </c>
      <c r="AC700">
        <v>34</v>
      </c>
      <c r="AD700">
        <v>-10</v>
      </c>
      <c r="AE700">
        <v>0</v>
      </c>
      <c r="AF700">
        <v>0</v>
      </c>
      <c r="AG700">
        <v>0</v>
      </c>
      <c r="AH700" t="s">
        <v>163</v>
      </c>
      <c r="AI700" s="1">
        <v>44540.560740740744</v>
      </c>
      <c r="AJ700">
        <v>206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-10</v>
      </c>
      <c r="AQ700">
        <v>0</v>
      </c>
      <c r="AR700">
        <v>0</v>
      </c>
      <c r="AS700">
        <v>0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</row>
    <row r="701" spans="1:57">
      <c r="A701" t="s">
        <v>1588</v>
      </c>
      <c r="B701" t="s">
        <v>80</v>
      </c>
      <c r="C701" t="s">
        <v>1576</v>
      </c>
      <c r="D701" t="s">
        <v>82</v>
      </c>
      <c r="E701" s="2" t="str">
        <f>HYPERLINK("capsilon://?command=openfolder&amp;siteaddress=FAM.docvelocity-na8.net&amp;folderid=FXB246EE1E-213E-F61F-5C3C-44CA00657D52","FX21126069")</f>
        <v>FX21126069</v>
      </c>
      <c r="F701" t="s">
        <v>19</v>
      </c>
      <c r="G701" t="s">
        <v>19</v>
      </c>
      <c r="H701" t="s">
        <v>83</v>
      </c>
      <c r="I701" t="s">
        <v>1589</v>
      </c>
      <c r="J701">
        <v>28</v>
      </c>
      <c r="K701" t="s">
        <v>85</v>
      </c>
      <c r="L701" t="s">
        <v>86</v>
      </c>
      <c r="M701" t="s">
        <v>87</v>
      </c>
      <c r="N701">
        <v>1</v>
      </c>
      <c r="O701" s="1">
        <v>44540.499699074076</v>
      </c>
      <c r="P701" s="1">
        <v>44540.556111111109</v>
      </c>
      <c r="Q701">
        <v>4624</v>
      </c>
      <c r="R701">
        <v>250</v>
      </c>
      <c r="S701" t="b">
        <v>0</v>
      </c>
      <c r="T701" t="s">
        <v>88</v>
      </c>
      <c r="U701" t="b">
        <v>0</v>
      </c>
      <c r="V701" t="s">
        <v>155</v>
      </c>
      <c r="W701" s="1">
        <v>44540.556111111109</v>
      </c>
      <c r="X701">
        <v>65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28</v>
      </c>
      <c r="AE701">
        <v>21</v>
      </c>
      <c r="AF701">
        <v>0</v>
      </c>
      <c r="AG701">
        <v>2</v>
      </c>
      <c r="AH701" t="s">
        <v>88</v>
      </c>
      <c r="AI701" t="s">
        <v>88</v>
      </c>
      <c r="AJ701" t="s">
        <v>88</v>
      </c>
      <c r="AK701" t="s">
        <v>88</v>
      </c>
      <c r="AL701" t="s">
        <v>88</v>
      </c>
      <c r="AM701" t="s">
        <v>88</v>
      </c>
      <c r="AN701" t="s">
        <v>88</v>
      </c>
      <c r="AO701" t="s">
        <v>88</v>
      </c>
      <c r="AP701" t="s">
        <v>88</v>
      </c>
      <c r="AQ701" t="s">
        <v>88</v>
      </c>
      <c r="AR701" t="s">
        <v>88</v>
      </c>
      <c r="AS701" t="s">
        <v>88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</row>
    <row r="702" spans="1:57">
      <c r="A702" t="s">
        <v>1590</v>
      </c>
      <c r="B702" t="s">
        <v>80</v>
      </c>
      <c r="C702" t="s">
        <v>1576</v>
      </c>
      <c r="D702" t="s">
        <v>82</v>
      </c>
      <c r="E702" s="2" t="str">
        <f>HYPERLINK("capsilon://?command=openfolder&amp;siteaddress=FAM.docvelocity-na8.net&amp;folderid=FXB246EE1E-213E-F61F-5C3C-44CA00657D52","FX21126069")</f>
        <v>FX21126069</v>
      </c>
      <c r="F702" t="s">
        <v>19</v>
      </c>
      <c r="G702" t="s">
        <v>19</v>
      </c>
      <c r="H702" t="s">
        <v>83</v>
      </c>
      <c r="I702" t="s">
        <v>1591</v>
      </c>
      <c r="J702">
        <v>28</v>
      </c>
      <c r="K702" t="s">
        <v>85</v>
      </c>
      <c r="L702" t="s">
        <v>86</v>
      </c>
      <c r="M702" t="s">
        <v>87</v>
      </c>
      <c r="N702">
        <v>2</v>
      </c>
      <c r="O702" s="1">
        <v>44540.500081018516</v>
      </c>
      <c r="P702" s="1">
        <v>44540.562037037038</v>
      </c>
      <c r="Q702">
        <v>4999</v>
      </c>
      <c r="R702">
        <v>354</v>
      </c>
      <c r="S702" t="b">
        <v>0</v>
      </c>
      <c r="T702" t="s">
        <v>88</v>
      </c>
      <c r="U702" t="b">
        <v>0</v>
      </c>
      <c r="V702" t="s">
        <v>151</v>
      </c>
      <c r="W702" s="1">
        <v>44540.549791666665</v>
      </c>
      <c r="X702">
        <v>243</v>
      </c>
      <c r="Y702">
        <v>21</v>
      </c>
      <c r="Z702">
        <v>0</v>
      </c>
      <c r="AA702">
        <v>21</v>
      </c>
      <c r="AB702">
        <v>0</v>
      </c>
      <c r="AC702">
        <v>7</v>
      </c>
      <c r="AD702">
        <v>7</v>
      </c>
      <c r="AE702">
        <v>0</v>
      </c>
      <c r="AF702">
        <v>0</v>
      </c>
      <c r="AG702">
        <v>0</v>
      </c>
      <c r="AH702" t="s">
        <v>163</v>
      </c>
      <c r="AI702" s="1">
        <v>44540.562037037038</v>
      </c>
      <c r="AJ702">
        <v>111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7</v>
      </c>
      <c r="AQ702">
        <v>0</v>
      </c>
      <c r="AR702">
        <v>0</v>
      </c>
      <c r="AS702">
        <v>0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</row>
    <row r="703" spans="1:57">
      <c r="A703" t="s">
        <v>1592</v>
      </c>
      <c r="B703" t="s">
        <v>80</v>
      </c>
      <c r="C703" t="s">
        <v>1576</v>
      </c>
      <c r="D703" t="s">
        <v>82</v>
      </c>
      <c r="E703" s="2" t="str">
        <f>HYPERLINK("capsilon://?command=openfolder&amp;siteaddress=FAM.docvelocity-na8.net&amp;folderid=FXB246EE1E-213E-F61F-5C3C-44CA00657D52","FX21126069")</f>
        <v>FX21126069</v>
      </c>
      <c r="F703" t="s">
        <v>19</v>
      </c>
      <c r="G703" t="s">
        <v>19</v>
      </c>
      <c r="H703" t="s">
        <v>83</v>
      </c>
      <c r="I703" t="s">
        <v>1593</v>
      </c>
      <c r="J703">
        <v>37</v>
      </c>
      <c r="K703" t="s">
        <v>85</v>
      </c>
      <c r="L703" t="s">
        <v>86</v>
      </c>
      <c r="M703" t="s">
        <v>87</v>
      </c>
      <c r="N703">
        <v>2</v>
      </c>
      <c r="O703" s="1">
        <v>44540.501064814816</v>
      </c>
      <c r="P703" s="1">
        <v>44540.563993055555</v>
      </c>
      <c r="Q703">
        <v>4974</v>
      </c>
      <c r="R703">
        <v>463</v>
      </c>
      <c r="S703" t="b">
        <v>0</v>
      </c>
      <c r="T703" t="s">
        <v>88</v>
      </c>
      <c r="U703" t="b">
        <v>0</v>
      </c>
      <c r="V703" t="s">
        <v>244</v>
      </c>
      <c r="W703" s="1">
        <v>44540.549664351849</v>
      </c>
      <c r="X703">
        <v>217</v>
      </c>
      <c r="Y703">
        <v>47</v>
      </c>
      <c r="Z703">
        <v>0</v>
      </c>
      <c r="AA703">
        <v>47</v>
      </c>
      <c r="AB703">
        <v>0</v>
      </c>
      <c r="AC703">
        <v>34</v>
      </c>
      <c r="AD703">
        <v>-10</v>
      </c>
      <c r="AE703">
        <v>0</v>
      </c>
      <c r="AF703">
        <v>0</v>
      </c>
      <c r="AG703">
        <v>0</v>
      </c>
      <c r="AH703" t="s">
        <v>167</v>
      </c>
      <c r="AI703" s="1">
        <v>44540.563993055555</v>
      </c>
      <c r="AJ703">
        <v>246</v>
      </c>
      <c r="AK703">
        <v>1</v>
      </c>
      <c r="AL703">
        <v>0</v>
      </c>
      <c r="AM703">
        <v>1</v>
      </c>
      <c r="AN703">
        <v>0</v>
      </c>
      <c r="AO703">
        <v>1</v>
      </c>
      <c r="AP703">
        <v>-11</v>
      </c>
      <c r="AQ703">
        <v>0</v>
      </c>
      <c r="AR703">
        <v>0</v>
      </c>
      <c r="AS703">
        <v>0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</row>
    <row r="704" spans="1:57">
      <c r="A704" t="s">
        <v>1594</v>
      </c>
      <c r="B704" t="s">
        <v>80</v>
      </c>
      <c r="C704" t="s">
        <v>1576</v>
      </c>
      <c r="D704" t="s">
        <v>82</v>
      </c>
      <c r="E704" s="2" t="str">
        <f>HYPERLINK("capsilon://?command=openfolder&amp;siteaddress=FAM.docvelocity-na8.net&amp;folderid=FXB246EE1E-213E-F61F-5C3C-44CA00657D52","FX21126069")</f>
        <v>FX21126069</v>
      </c>
      <c r="F704" t="s">
        <v>19</v>
      </c>
      <c r="G704" t="s">
        <v>19</v>
      </c>
      <c r="H704" t="s">
        <v>83</v>
      </c>
      <c r="I704" t="s">
        <v>1595</v>
      </c>
      <c r="J704">
        <v>32</v>
      </c>
      <c r="K704" t="s">
        <v>85</v>
      </c>
      <c r="L704" t="s">
        <v>86</v>
      </c>
      <c r="M704" t="s">
        <v>87</v>
      </c>
      <c r="N704">
        <v>2</v>
      </c>
      <c r="O704" s="1">
        <v>44540.502268518518</v>
      </c>
      <c r="P704" s="1">
        <v>44540.563599537039</v>
      </c>
      <c r="Q704">
        <v>4991</v>
      </c>
      <c r="R704">
        <v>308</v>
      </c>
      <c r="S704" t="b">
        <v>0</v>
      </c>
      <c r="T704" t="s">
        <v>88</v>
      </c>
      <c r="U704" t="b">
        <v>0</v>
      </c>
      <c r="V704" t="s">
        <v>162</v>
      </c>
      <c r="W704" s="1">
        <v>44540.549560185187</v>
      </c>
      <c r="X704">
        <v>174</v>
      </c>
      <c r="Y704">
        <v>42</v>
      </c>
      <c r="Z704">
        <v>0</v>
      </c>
      <c r="AA704">
        <v>42</v>
      </c>
      <c r="AB704">
        <v>0</v>
      </c>
      <c r="AC704">
        <v>33</v>
      </c>
      <c r="AD704">
        <v>-10</v>
      </c>
      <c r="AE704">
        <v>0</v>
      </c>
      <c r="AF704">
        <v>0</v>
      </c>
      <c r="AG704">
        <v>0</v>
      </c>
      <c r="AH704" t="s">
        <v>163</v>
      </c>
      <c r="AI704" s="1">
        <v>44540.563599537039</v>
      </c>
      <c r="AJ704">
        <v>134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-10</v>
      </c>
      <c r="AQ704">
        <v>0</v>
      </c>
      <c r="AR704">
        <v>0</v>
      </c>
      <c r="AS704">
        <v>0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</row>
    <row r="705" spans="1:57">
      <c r="A705" t="s">
        <v>1596</v>
      </c>
      <c r="B705" t="s">
        <v>80</v>
      </c>
      <c r="C705" t="s">
        <v>1576</v>
      </c>
      <c r="D705" t="s">
        <v>82</v>
      </c>
      <c r="E705" s="2" t="str">
        <f>HYPERLINK("capsilon://?command=openfolder&amp;siteaddress=FAM.docvelocity-na8.net&amp;folderid=FXB246EE1E-213E-F61F-5C3C-44CA00657D52","FX21126069")</f>
        <v>FX21126069</v>
      </c>
      <c r="F705" t="s">
        <v>19</v>
      </c>
      <c r="G705" t="s">
        <v>19</v>
      </c>
      <c r="H705" t="s">
        <v>83</v>
      </c>
      <c r="I705" t="s">
        <v>1597</v>
      </c>
      <c r="J705">
        <v>32</v>
      </c>
      <c r="K705" t="s">
        <v>85</v>
      </c>
      <c r="L705" t="s">
        <v>86</v>
      </c>
      <c r="M705" t="s">
        <v>87</v>
      </c>
      <c r="N705">
        <v>2</v>
      </c>
      <c r="O705" s="1">
        <v>44540.503449074073</v>
      </c>
      <c r="P705" s="1">
        <v>44540.565393518518</v>
      </c>
      <c r="Q705">
        <v>5000</v>
      </c>
      <c r="R705">
        <v>352</v>
      </c>
      <c r="S705" t="b">
        <v>0</v>
      </c>
      <c r="T705" t="s">
        <v>88</v>
      </c>
      <c r="U705" t="b">
        <v>0</v>
      </c>
      <c r="V705" t="s">
        <v>162</v>
      </c>
      <c r="W705" s="1">
        <v>44540.551863425928</v>
      </c>
      <c r="X705">
        <v>198</v>
      </c>
      <c r="Y705">
        <v>42</v>
      </c>
      <c r="Z705">
        <v>0</v>
      </c>
      <c r="AA705">
        <v>42</v>
      </c>
      <c r="AB705">
        <v>0</v>
      </c>
      <c r="AC705">
        <v>33</v>
      </c>
      <c r="AD705">
        <v>-10</v>
      </c>
      <c r="AE705">
        <v>0</v>
      </c>
      <c r="AF705">
        <v>0</v>
      </c>
      <c r="AG705">
        <v>0</v>
      </c>
      <c r="AH705" t="s">
        <v>163</v>
      </c>
      <c r="AI705" s="1">
        <v>44540.565393518518</v>
      </c>
      <c r="AJ705">
        <v>154</v>
      </c>
      <c r="AK705">
        <v>1</v>
      </c>
      <c r="AL705">
        <v>0</v>
      </c>
      <c r="AM705">
        <v>1</v>
      </c>
      <c r="AN705">
        <v>0</v>
      </c>
      <c r="AO705">
        <v>1</v>
      </c>
      <c r="AP705">
        <v>-11</v>
      </c>
      <c r="AQ705">
        <v>0</v>
      </c>
      <c r="AR705">
        <v>0</v>
      </c>
      <c r="AS705">
        <v>0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</row>
    <row r="706" spans="1:57">
      <c r="A706" t="s">
        <v>1598</v>
      </c>
      <c r="B706" t="s">
        <v>80</v>
      </c>
      <c r="C706" t="s">
        <v>1576</v>
      </c>
      <c r="D706" t="s">
        <v>82</v>
      </c>
      <c r="E706" s="2" t="str">
        <f>HYPERLINK("capsilon://?command=openfolder&amp;siteaddress=FAM.docvelocity-na8.net&amp;folderid=FXB246EE1E-213E-F61F-5C3C-44CA00657D52","FX21126069")</f>
        <v>FX21126069</v>
      </c>
      <c r="F706" t="s">
        <v>19</v>
      </c>
      <c r="G706" t="s">
        <v>19</v>
      </c>
      <c r="H706" t="s">
        <v>83</v>
      </c>
      <c r="I706" t="s">
        <v>1599</v>
      </c>
      <c r="J706">
        <v>32</v>
      </c>
      <c r="K706" t="s">
        <v>85</v>
      </c>
      <c r="L706" t="s">
        <v>86</v>
      </c>
      <c r="M706" t="s">
        <v>87</v>
      </c>
      <c r="N706">
        <v>2</v>
      </c>
      <c r="O706" s="1">
        <v>44540.504641203705</v>
      </c>
      <c r="P706" s="1">
        <v>44540.566250000003</v>
      </c>
      <c r="Q706">
        <v>4944</v>
      </c>
      <c r="R706">
        <v>379</v>
      </c>
      <c r="S706" t="b">
        <v>0</v>
      </c>
      <c r="T706" t="s">
        <v>88</v>
      </c>
      <c r="U706" t="b">
        <v>0</v>
      </c>
      <c r="V706" t="s">
        <v>244</v>
      </c>
      <c r="W706" s="1">
        <v>44540.551805555559</v>
      </c>
      <c r="X706">
        <v>185</v>
      </c>
      <c r="Y706">
        <v>42</v>
      </c>
      <c r="Z706">
        <v>0</v>
      </c>
      <c r="AA706">
        <v>42</v>
      </c>
      <c r="AB706">
        <v>0</v>
      </c>
      <c r="AC706">
        <v>31</v>
      </c>
      <c r="AD706">
        <v>-10</v>
      </c>
      <c r="AE706">
        <v>0</v>
      </c>
      <c r="AF706">
        <v>0</v>
      </c>
      <c r="AG706">
        <v>0</v>
      </c>
      <c r="AH706" t="s">
        <v>167</v>
      </c>
      <c r="AI706" s="1">
        <v>44540.566250000003</v>
      </c>
      <c r="AJ706">
        <v>194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-11</v>
      </c>
      <c r="AQ706">
        <v>0</v>
      </c>
      <c r="AR706">
        <v>0</v>
      </c>
      <c r="AS706">
        <v>0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</row>
    <row r="707" spans="1:57">
      <c r="A707" t="s">
        <v>1600</v>
      </c>
      <c r="B707" t="s">
        <v>80</v>
      </c>
      <c r="C707" t="s">
        <v>1601</v>
      </c>
      <c r="D707" t="s">
        <v>82</v>
      </c>
      <c r="E707" s="2" t="str">
        <f>HYPERLINK("capsilon://?command=openfolder&amp;siteaddress=FAM.docvelocity-na8.net&amp;folderid=FXDC979A82-D5E8-E901-C045-4B229F3DD1D8","FX21125497")</f>
        <v>FX21125497</v>
      </c>
      <c r="F707" t="s">
        <v>19</v>
      </c>
      <c r="G707" t="s">
        <v>19</v>
      </c>
      <c r="H707" t="s">
        <v>83</v>
      </c>
      <c r="I707" t="s">
        <v>1602</v>
      </c>
      <c r="J707">
        <v>142</v>
      </c>
      <c r="K707" t="s">
        <v>85</v>
      </c>
      <c r="L707" t="s">
        <v>86</v>
      </c>
      <c r="M707" t="s">
        <v>87</v>
      </c>
      <c r="N707">
        <v>1</v>
      </c>
      <c r="O707" s="1">
        <v>44540.5156712963</v>
      </c>
      <c r="P707" s="1">
        <v>44540.55431712963</v>
      </c>
      <c r="Q707">
        <v>3025</v>
      </c>
      <c r="R707">
        <v>314</v>
      </c>
      <c r="S707" t="b">
        <v>0</v>
      </c>
      <c r="T707" t="s">
        <v>88</v>
      </c>
      <c r="U707" t="b">
        <v>0</v>
      </c>
      <c r="V707" t="s">
        <v>155</v>
      </c>
      <c r="W707" s="1">
        <v>44540.55431712963</v>
      </c>
      <c r="X707">
        <v>314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142</v>
      </c>
      <c r="AE707">
        <v>118</v>
      </c>
      <c r="AF707">
        <v>0</v>
      </c>
      <c r="AG707">
        <v>10</v>
      </c>
      <c r="AH707" t="s">
        <v>88</v>
      </c>
      <c r="AI707" t="s">
        <v>88</v>
      </c>
      <c r="AJ707" t="s">
        <v>88</v>
      </c>
      <c r="AK707" t="s">
        <v>88</v>
      </c>
      <c r="AL707" t="s">
        <v>88</v>
      </c>
      <c r="AM707" t="s">
        <v>88</v>
      </c>
      <c r="AN707" t="s">
        <v>88</v>
      </c>
      <c r="AO707" t="s">
        <v>88</v>
      </c>
      <c r="AP707" t="s">
        <v>88</v>
      </c>
      <c r="AQ707" t="s">
        <v>88</v>
      </c>
      <c r="AR707" t="s">
        <v>88</v>
      </c>
      <c r="AS707" t="s">
        <v>88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</row>
    <row r="708" spans="1:57">
      <c r="A708" t="s">
        <v>1603</v>
      </c>
      <c r="B708" t="s">
        <v>80</v>
      </c>
      <c r="C708" t="s">
        <v>1604</v>
      </c>
      <c r="D708" t="s">
        <v>82</v>
      </c>
      <c r="E708" s="2" t="str">
        <f>HYPERLINK("capsilon://?command=openfolder&amp;siteaddress=FAM.docvelocity-na8.net&amp;folderid=FX3C043626-CA9A-A6D8-68CF-1EC16E71747C","FX21125751")</f>
        <v>FX21125751</v>
      </c>
      <c r="F708" t="s">
        <v>19</v>
      </c>
      <c r="G708" t="s">
        <v>19</v>
      </c>
      <c r="H708" t="s">
        <v>83</v>
      </c>
      <c r="I708" t="s">
        <v>1605</v>
      </c>
      <c r="J708">
        <v>184</v>
      </c>
      <c r="K708" t="s">
        <v>85</v>
      </c>
      <c r="L708" t="s">
        <v>86</v>
      </c>
      <c r="M708" t="s">
        <v>87</v>
      </c>
      <c r="N708">
        <v>1</v>
      </c>
      <c r="O708" s="1">
        <v>44540.526053240741</v>
      </c>
      <c r="P708" s="1">
        <v>44540.559560185182</v>
      </c>
      <c r="Q708">
        <v>2299</v>
      </c>
      <c r="R708">
        <v>596</v>
      </c>
      <c r="S708" t="b">
        <v>0</v>
      </c>
      <c r="T708" t="s">
        <v>88</v>
      </c>
      <c r="U708" t="b">
        <v>0</v>
      </c>
      <c r="V708" t="s">
        <v>155</v>
      </c>
      <c r="W708" s="1">
        <v>44540.559560185182</v>
      </c>
      <c r="X708">
        <v>297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184</v>
      </c>
      <c r="AE708">
        <v>160</v>
      </c>
      <c r="AF708">
        <v>0</v>
      </c>
      <c r="AG708">
        <v>10</v>
      </c>
      <c r="AH708" t="s">
        <v>88</v>
      </c>
      <c r="AI708" t="s">
        <v>88</v>
      </c>
      <c r="AJ708" t="s">
        <v>88</v>
      </c>
      <c r="AK708" t="s">
        <v>88</v>
      </c>
      <c r="AL708" t="s">
        <v>88</v>
      </c>
      <c r="AM708" t="s">
        <v>88</v>
      </c>
      <c r="AN708" t="s">
        <v>88</v>
      </c>
      <c r="AO708" t="s">
        <v>88</v>
      </c>
      <c r="AP708" t="s">
        <v>88</v>
      </c>
      <c r="AQ708" t="s">
        <v>88</v>
      </c>
      <c r="AR708" t="s">
        <v>88</v>
      </c>
      <c r="AS708" t="s">
        <v>88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</row>
    <row r="709" spans="1:57">
      <c r="A709" t="s">
        <v>1606</v>
      </c>
      <c r="B709" t="s">
        <v>80</v>
      </c>
      <c r="C709" t="s">
        <v>1455</v>
      </c>
      <c r="D709" t="s">
        <v>82</v>
      </c>
      <c r="E709" s="2" t="str">
        <f>HYPERLINK("capsilon://?command=openfolder&amp;siteaddress=FAM.docvelocity-na8.net&amp;folderid=FX32E221DB-388B-CB5A-662D-E2DC0F681DD0","FX21126646")</f>
        <v>FX21126646</v>
      </c>
      <c r="F709" t="s">
        <v>19</v>
      </c>
      <c r="G709" t="s">
        <v>19</v>
      </c>
      <c r="H709" t="s">
        <v>83</v>
      </c>
      <c r="I709" t="s">
        <v>1607</v>
      </c>
      <c r="J709">
        <v>58</v>
      </c>
      <c r="K709" t="s">
        <v>85</v>
      </c>
      <c r="L709" t="s">
        <v>86</v>
      </c>
      <c r="M709" t="s">
        <v>87</v>
      </c>
      <c r="N709">
        <v>1</v>
      </c>
      <c r="O709" s="1">
        <v>44540.52884259259</v>
      </c>
      <c r="P709" s="1">
        <v>44540.560648148145</v>
      </c>
      <c r="Q709">
        <v>2268</v>
      </c>
      <c r="R709">
        <v>480</v>
      </c>
      <c r="S709" t="b">
        <v>0</v>
      </c>
      <c r="T709" t="s">
        <v>88</v>
      </c>
      <c r="U709" t="b">
        <v>0</v>
      </c>
      <c r="V709" t="s">
        <v>155</v>
      </c>
      <c r="W709" s="1">
        <v>44540.560648148145</v>
      </c>
      <c r="X709">
        <v>93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58</v>
      </c>
      <c r="AE709">
        <v>53</v>
      </c>
      <c r="AF709">
        <v>0</v>
      </c>
      <c r="AG709">
        <v>4</v>
      </c>
      <c r="AH709" t="s">
        <v>88</v>
      </c>
      <c r="AI709" t="s">
        <v>88</v>
      </c>
      <c r="AJ709" t="s">
        <v>88</v>
      </c>
      <c r="AK709" t="s">
        <v>88</v>
      </c>
      <c r="AL709" t="s">
        <v>88</v>
      </c>
      <c r="AM709" t="s">
        <v>88</v>
      </c>
      <c r="AN709" t="s">
        <v>88</v>
      </c>
      <c r="AO709" t="s">
        <v>88</v>
      </c>
      <c r="AP709" t="s">
        <v>88</v>
      </c>
      <c r="AQ709" t="s">
        <v>88</v>
      </c>
      <c r="AR709" t="s">
        <v>88</v>
      </c>
      <c r="AS709" t="s">
        <v>88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</row>
    <row r="710" spans="1:57">
      <c r="A710" t="s">
        <v>1608</v>
      </c>
      <c r="B710" t="s">
        <v>80</v>
      </c>
      <c r="C710" t="s">
        <v>1609</v>
      </c>
      <c r="D710" t="s">
        <v>82</v>
      </c>
      <c r="E710" s="2" t="str">
        <f>HYPERLINK("capsilon://?command=openfolder&amp;siteaddress=FAM.docvelocity-na8.net&amp;folderid=FX201E2DBA-0AD3-357F-8007-71A896813804","FX21126355")</f>
        <v>FX21126355</v>
      </c>
      <c r="F710" t="s">
        <v>19</v>
      </c>
      <c r="G710" t="s">
        <v>19</v>
      </c>
      <c r="H710" t="s">
        <v>83</v>
      </c>
      <c r="I710" t="s">
        <v>1610</v>
      </c>
      <c r="J710">
        <v>155</v>
      </c>
      <c r="K710" t="s">
        <v>85</v>
      </c>
      <c r="L710" t="s">
        <v>86</v>
      </c>
      <c r="M710" t="s">
        <v>87</v>
      </c>
      <c r="N710">
        <v>1</v>
      </c>
      <c r="O710" s="1">
        <v>44540.56795138889</v>
      </c>
      <c r="P710" s="1">
        <v>44540.574629629627</v>
      </c>
      <c r="Q710">
        <v>252</v>
      </c>
      <c r="R710">
        <v>325</v>
      </c>
      <c r="S710" t="b">
        <v>0</v>
      </c>
      <c r="T710" t="s">
        <v>88</v>
      </c>
      <c r="U710" t="b">
        <v>0</v>
      </c>
      <c r="V710" t="s">
        <v>155</v>
      </c>
      <c r="W710" s="1">
        <v>44540.574629629627</v>
      </c>
      <c r="X710">
        <v>204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155</v>
      </c>
      <c r="AE710">
        <v>142</v>
      </c>
      <c r="AF710">
        <v>0</v>
      </c>
      <c r="AG710">
        <v>5</v>
      </c>
      <c r="AH710" t="s">
        <v>88</v>
      </c>
      <c r="AI710" t="s">
        <v>88</v>
      </c>
      <c r="AJ710" t="s">
        <v>88</v>
      </c>
      <c r="AK710" t="s">
        <v>88</v>
      </c>
      <c r="AL710" t="s">
        <v>88</v>
      </c>
      <c r="AM710" t="s">
        <v>88</v>
      </c>
      <c r="AN710" t="s">
        <v>88</v>
      </c>
      <c r="AO710" t="s">
        <v>88</v>
      </c>
      <c r="AP710" t="s">
        <v>88</v>
      </c>
      <c r="AQ710" t="s">
        <v>88</v>
      </c>
      <c r="AR710" t="s">
        <v>88</v>
      </c>
      <c r="AS710" t="s">
        <v>88</v>
      </c>
      <c r="AT710" t="s">
        <v>88</v>
      </c>
      <c r="AU710" t="s">
        <v>88</v>
      </c>
      <c r="AV710" t="s">
        <v>88</v>
      </c>
      <c r="AW710" t="s">
        <v>88</v>
      </c>
      <c r="AX710" t="s">
        <v>88</v>
      </c>
      <c r="AY710" t="s">
        <v>88</v>
      </c>
      <c r="AZ710" t="s">
        <v>88</v>
      </c>
      <c r="BA710" t="s">
        <v>88</v>
      </c>
      <c r="BB710" t="s">
        <v>88</v>
      </c>
      <c r="BC710" t="s">
        <v>88</v>
      </c>
      <c r="BD710" t="s">
        <v>88</v>
      </c>
      <c r="BE710" t="s">
        <v>88</v>
      </c>
    </row>
    <row r="711" spans="1:57">
      <c r="A711" t="s">
        <v>1611</v>
      </c>
      <c r="B711" t="s">
        <v>80</v>
      </c>
      <c r="C711" t="s">
        <v>1612</v>
      </c>
      <c r="D711" t="s">
        <v>82</v>
      </c>
      <c r="E711" s="2" t="str">
        <f>HYPERLINK("capsilon://?command=openfolder&amp;siteaddress=FAM.docvelocity-na8.net&amp;folderid=FX678BED61-9A51-0BEF-34DF-48D144ECFC10","FX21125401")</f>
        <v>FX21125401</v>
      </c>
      <c r="F711" t="s">
        <v>19</v>
      </c>
      <c r="G711" t="s">
        <v>19</v>
      </c>
      <c r="H711" t="s">
        <v>83</v>
      </c>
      <c r="I711" t="s">
        <v>1613</v>
      </c>
      <c r="J711">
        <v>75</v>
      </c>
      <c r="K711" t="s">
        <v>85</v>
      </c>
      <c r="L711" t="s">
        <v>86</v>
      </c>
      <c r="M711" t="s">
        <v>87</v>
      </c>
      <c r="N711">
        <v>2</v>
      </c>
      <c r="O711" s="1">
        <v>44540.577592592592</v>
      </c>
      <c r="P711" s="1">
        <v>44540.598611111112</v>
      </c>
      <c r="Q711">
        <v>878</v>
      </c>
      <c r="R711">
        <v>938</v>
      </c>
      <c r="S711" t="b">
        <v>0</v>
      </c>
      <c r="T711" t="s">
        <v>88</v>
      </c>
      <c r="U711" t="b">
        <v>0</v>
      </c>
      <c r="V711" t="s">
        <v>162</v>
      </c>
      <c r="W711" s="1">
        <v>44540.584178240744</v>
      </c>
      <c r="X711">
        <v>565</v>
      </c>
      <c r="Y711">
        <v>57</v>
      </c>
      <c r="Z711">
        <v>0</v>
      </c>
      <c r="AA711">
        <v>57</v>
      </c>
      <c r="AB711">
        <v>0</v>
      </c>
      <c r="AC711">
        <v>25</v>
      </c>
      <c r="AD711">
        <v>18</v>
      </c>
      <c r="AE711">
        <v>0</v>
      </c>
      <c r="AF711">
        <v>0</v>
      </c>
      <c r="AG711">
        <v>0</v>
      </c>
      <c r="AH711" t="s">
        <v>167</v>
      </c>
      <c r="AI711" s="1">
        <v>44540.598611111112</v>
      </c>
      <c r="AJ711">
        <v>354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18</v>
      </c>
      <c r="AQ711">
        <v>0</v>
      </c>
      <c r="AR711">
        <v>0</v>
      </c>
      <c r="AS711">
        <v>0</v>
      </c>
      <c r="AT711" t="s">
        <v>88</v>
      </c>
      <c r="AU711" t="s">
        <v>88</v>
      </c>
      <c r="AV711" t="s">
        <v>88</v>
      </c>
      <c r="AW711" t="s">
        <v>88</v>
      </c>
      <c r="AX711" t="s">
        <v>88</v>
      </c>
      <c r="AY711" t="s">
        <v>88</v>
      </c>
      <c r="AZ711" t="s">
        <v>88</v>
      </c>
      <c r="BA711" t="s">
        <v>88</v>
      </c>
      <c r="BB711" t="s">
        <v>88</v>
      </c>
      <c r="BC711" t="s">
        <v>88</v>
      </c>
      <c r="BD711" t="s">
        <v>88</v>
      </c>
      <c r="BE711" t="s">
        <v>88</v>
      </c>
    </row>
    <row r="712" spans="1:57">
      <c r="A712" t="s">
        <v>1614</v>
      </c>
      <c r="B712" t="s">
        <v>80</v>
      </c>
      <c r="C712" t="s">
        <v>1601</v>
      </c>
      <c r="D712" t="s">
        <v>82</v>
      </c>
      <c r="E712" s="2" t="str">
        <f>HYPERLINK("capsilon://?command=openfolder&amp;siteaddress=FAM.docvelocity-na8.net&amp;folderid=FXDC979A82-D5E8-E901-C045-4B229F3DD1D8","FX21125497")</f>
        <v>FX21125497</v>
      </c>
      <c r="F712" t="s">
        <v>19</v>
      </c>
      <c r="G712" t="s">
        <v>19</v>
      </c>
      <c r="H712" t="s">
        <v>83</v>
      </c>
      <c r="I712" t="s">
        <v>1602</v>
      </c>
      <c r="J712">
        <v>322</v>
      </c>
      <c r="K712" t="s">
        <v>85</v>
      </c>
      <c r="L712" t="s">
        <v>86</v>
      </c>
      <c r="M712" t="s">
        <v>87</v>
      </c>
      <c r="N712">
        <v>2</v>
      </c>
      <c r="O712" s="1">
        <v>44540.582731481481</v>
      </c>
      <c r="P712" s="1">
        <v>44540.82136574074</v>
      </c>
      <c r="Q712">
        <v>9549</v>
      </c>
      <c r="R712">
        <v>11069</v>
      </c>
      <c r="S712" t="b">
        <v>0</v>
      </c>
      <c r="T712" t="s">
        <v>88</v>
      </c>
      <c r="U712" t="b">
        <v>1</v>
      </c>
      <c r="V712" t="s">
        <v>904</v>
      </c>
      <c r="W712" s="1">
        <v>44540.676921296297</v>
      </c>
      <c r="X712">
        <v>7305</v>
      </c>
      <c r="Y712">
        <v>309</v>
      </c>
      <c r="Z712">
        <v>0</v>
      </c>
      <c r="AA712">
        <v>309</v>
      </c>
      <c r="AB712">
        <v>48</v>
      </c>
      <c r="AC712">
        <v>209</v>
      </c>
      <c r="AD712">
        <v>13</v>
      </c>
      <c r="AE712">
        <v>0</v>
      </c>
      <c r="AF712">
        <v>0</v>
      </c>
      <c r="AG712">
        <v>0</v>
      </c>
      <c r="AH712" t="s">
        <v>100</v>
      </c>
      <c r="AI712" s="1">
        <v>44540.82136574074</v>
      </c>
      <c r="AJ712">
        <v>2640</v>
      </c>
      <c r="AK712">
        <v>15</v>
      </c>
      <c r="AL712">
        <v>0</v>
      </c>
      <c r="AM712">
        <v>15</v>
      </c>
      <c r="AN712">
        <v>48</v>
      </c>
      <c r="AO712">
        <v>19</v>
      </c>
      <c r="AP712">
        <v>-2</v>
      </c>
      <c r="AQ712">
        <v>0</v>
      </c>
      <c r="AR712">
        <v>0</v>
      </c>
      <c r="AS712">
        <v>0</v>
      </c>
      <c r="AT712" t="s">
        <v>88</v>
      </c>
      <c r="AU712" t="s">
        <v>88</v>
      </c>
      <c r="AV712" t="s">
        <v>88</v>
      </c>
      <c r="AW712" t="s">
        <v>88</v>
      </c>
      <c r="AX712" t="s">
        <v>88</v>
      </c>
      <c r="AY712" t="s">
        <v>88</v>
      </c>
      <c r="AZ712" t="s">
        <v>88</v>
      </c>
      <c r="BA712" t="s">
        <v>88</v>
      </c>
      <c r="BB712" t="s">
        <v>88</v>
      </c>
      <c r="BC712" t="s">
        <v>88</v>
      </c>
      <c r="BD712" t="s">
        <v>88</v>
      </c>
      <c r="BE712" t="s">
        <v>88</v>
      </c>
    </row>
    <row r="713" spans="1:57">
      <c r="A713" t="s">
        <v>1615</v>
      </c>
      <c r="B713" t="s">
        <v>80</v>
      </c>
      <c r="C713" t="s">
        <v>1576</v>
      </c>
      <c r="D713" t="s">
        <v>82</v>
      </c>
      <c r="E713" s="2" t="str">
        <f>HYPERLINK("capsilon://?command=openfolder&amp;siteaddress=FAM.docvelocity-na8.net&amp;folderid=FXB246EE1E-213E-F61F-5C3C-44CA00657D52","FX21126069")</f>
        <v>FX21126069</v>
      </c>
      <c r="F713" t="s">
        <v>19</v>
      </c>
      <c r="G713" t="s">
        <v>19</v>
      </c>
      <c r="H713" t="s">
        <v>83</v>
      </c>
      <c r="I713" t="s">
        <v>1579</v>
      </c>
      <c r="J713">
        <v>56</v>
      </c>
      <c r="K713" t="s">
        <v>85</v>
      </c>
      <c r="L713" t="s">
        <v>86</v>
      </c>
      <c r="M713" t="s">
        <v>87</v>
      </c>
      <c r="N713">
        <v>2</v>
      </c>
      <c r="O713" s="1">
        <v>44540.583078703705</v>
      </c>
      <c r="P713" s="1">
        <v>44540.601631944446</v>
      </c>
      <c r="Q713">
        <v>457</v>
      </c>
      <c r="R713">
        <v>1146</v>
      </c>
      <c r="S713" t="b">
        <v>0</v>
      </c>
      <c r="T713" t="s">
        <v>88</v>
      </c>
      <c r="U713" t="b">
        <v>1</v>
      </c>
      <c r="V713" t="s">
        <v>856</v>
      </c>
      <c r="W713" s="1">
        <v>44540.595104166663</v>
      </c>
      <c r="X713">
        <v>886</v>
      </c>
      <c r="Y713">
        <v>42</v>
      </c>
      <c r="Z713">
        <v>0</v>
      </c>
      <c r="AA713">
        <v>42</v>
      </c>
      <c r="AB713">
        <v>0</v>
      </c>
      <c r="AC713">
        <v>17</v>
      </c>
      <c r="AD713">
        <v>14</v>
      </c>
      <c r="AE713">
        <v>0</v>
      </c>
      <c r="AF713">
        <v>0</v>
      </c>
      <c r="AG713">
        <v>0</v>
      </c>
      <c r="AH713" t="s">
        <v>167</v>
      </c>
      <c r="AI713" s="1">
        <v>44540.601631944446</v>
      </c>
      <c r="AJ713">
        <v>260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14</v>
      </c>
      <c r="AQ713">
        <v>0</v>
      </c>
      <c r="AR713">
        <v>0</v>
      </c>
      <c r="AS713">
        <v>0</v>
      </c>
      <c r="AT713" t="s">
        <v>88</v>
      </c>
      <c r="AU713" t="s">
        <v>88</v>
      </c>
      <c r="AV713" t="s">
        <v>88</v>
      </c>
      <c r="AW713" t="s">
        <v>88</v>
      </c>
      <c r="AX713" t="s">
        <v>88</v>
      </c>
      <c r="AY713" t="s">
        <v>88</v>
      </c>
      <c r="AZ713" t="s">
        <v>88</v>
      </c>
      <c r="BA713" t="s">
        <v>88</v>
      </c>
      <c r="BB713" t="s">
        <v>88</v>
      </c>
      <c r="BC713" t="s">
        <v>88</v>
      </c>
      <c r="BD713" t="s">
        <v>88</v>
      </c>
      <c r="BE713" t="s">
        <v>88</v>
      </c>
    </row>
    <row r="714" spans="1:57">
      <c r="A714" t="s">
        <v>1616</v>
      </c>
      <c r="B714" t="s">
        <v>80</v>
      </c>
      <c r="C714" t="s">
        <v>1576</v>
      </c>
      <c r="D714" t="s">
        <v>82</v>
      </c>
      <c r="E714" s="2" t="str">
        <f>HYPERLINK("capsilon://?command=openfolder&amp;siteaddress=FAM.docvelocity-na8.net&amp;folderid=FXB246EE1E-213E-F61F-5C3C-44CA00657D52","FX21126069")</f>
        <v>FX21126069</v>
      </c>
      <c r="F714" t="s">
        <v>19</v>
      </c>
      <c r="G714" t="s">
        <v>19</v>
      </c>
      <c r="H714" t="s">
        <v>83</v>
      </c>
      <c r="I714" t="s">
        <v>1589</v>
      </c>
      <c r="J714">
        <v>56</v>
      </c>
      <c r="K714" t="s">
        <v>85</v>
      </c>
      <c r="L714" t="s">
        <v>86</v>
      </c>
      <c r="M714" t="s">
        <v>87</v>
      </c>
      <c r="N714">
        <v>2</v>
      </c>
      <c r="O714" s="1">
        <v>44540.583460648151</v>
      </c>
      <c r="P714" s="1">
        <v>44540.607002314813</v>
      </c>
      <c r="Q714">
        <v>1185</v>
      </c>
      <c r="R714">
        <v>849</v>
      </c>
      <c r="S714" t="b">
        <v>0</v>
      </c>
      <c r="T714" t="s">
        <v>88</v>
      </c>
      <c r="U714" t="b">
        <v>1</v>
      </c>
      <c r="V714" t="s">
        <v>162</v>
      </c>
      <c r="W714" s="1">
        <v>44540.597210648149</v>
      </c>
      <c r="X714">
        <v>307</v>
      </c>
      <c r="Y714">
        <v>42</v>
      </c>
      <c r="Z714">
        <v>0</v>
      </c>
      <c r="AA714">
        <v>42</v>
      </c>
      <c r="AB714">
        <v>0</v>
      </c>
      <c r="AC714">
        <v>21</v>
      </c>
      <c r="AD714">
        <v>14</v>
      </c>
      <c r="AE714">
        <v>0</v>
      </c>
      <c r="AF714">
        <v>0</v>
      </c>
      <c r="AG714">
        <v>0</v>
      </c>
      <c r="AH714" t="s">
        <v>104</v>
      </c>
      <c r="AI714" s="1">
        <v>44540.607002314813</v>
      </c>
      <c r="AJ714">
        <v>542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14</v>
      </c>
      <c r="AQ714">
        <v>0</v>
      </c>
      <c r="AR714">
        <v>0</v>
      </c>
      <c r="AS714">
        <v>0</v>
      </c>
      <c r="AT714" t="s">
        <v>88</v>
      </c>
      <c r="AU714" t="s">
        <v>88</v>
      </c>
      <c r="AV714" t="s">
        <v>88</v>
      </c>
      <c r="AW714" t="s">
        <v>88</v>
      </c>
      <c r="AX714" t="s">
        <v>88</v>
      </c>
      <c r="AY714" t="s">
        <v>88</v>
      </c>
      <c r="AZ714" t="s">
        <v>88</v>
      </c>
      <c r="BA714" t="s">
        <v>88</v>
      </c>
      <c r="BB714" t="s">
        <v>88</v>
      </c>
      <c r="BC714" t="s">
        <v>88</v>
      </c>
      <c r="BD714" t="s">
        <v>88</v>
      </c>
      <c r="BE714" t="s">
        <v>88</v>
      </c>
    </row>
    <row r="715" spans="1:57">
      <c r="A715" t="s">
        <v>1617</v>
      </c>
      <c r="B715" t="s">
        <v>80</v>
      </c>
      <c r="C715" t="s">
        <v>1354</v>
      </c>
      <c r="D715" t="s">
        <v>82</v>
      </c>
      <c r="E715" s="2" t="str">
        <f>HYPERLINK("capsilon://?command=openfolder&amp;siteaddress=FAM.docvelocity-na8.net&amp;folderid=FX33091F49-73F0-F9A5-2DDD-CA6FABC656CA","FX21124888")</f>
        <v>FX21124888</v>
      </c>
      <c r="F715" t="s">
        <v>19</v>
      </c>
      <c r="G715" t="s">
        <v>19</v>
      </c>
      <c r="H715" t="s">
        <v>83</v>
      </c>
      <c r="I715" t="s">
        <v>1618</v>
      </c>
      <c r="J715">
        <v>36</v>
      </c>
      <c r="K715" t="s">
        <v>85</v>
      </c>
      <c r="L715" t="s">
        <v>86</v>
      </c>
      <c r="M715" t="s">
        <v>87</v>
      </c>
      <c r="N715">
        <v>2</v>
      </c>
      <c r="O715" s="1">
        <v>44540.583668981482</v>
      </c>
      <c r="P715" s="1">
        <v>44540.603148148148</v>
      </c>
      <c r="Q715">
        <v>1473</v>
      </c>
      <c r="R715">
        <v>210</v>
      </c>
      <c r="S715" t="b">
        <v>0</v>
      </c>
      <c r="T715" t="s">
        <v>88</v>
      </c>
      <c r="U715" t="b">
        <v>0</v>
      </c>
      <c r="V715" t="s">
        <v>244</v>
      </c>
      <c r="W715" s="1">
        <v>44540.59957175926</v>
      </c>
      <c r="X715">
        <v>80</v>
      </c>
      <c r="Y715">
        <v>11</v>
      </c>
      <c r="Z715">
        <v>0</v>
      </c>
      <c r="AA715">
        <v>11</v>
      </c>
      <c r="AB715">
        <v>0</v>
      </c>
      <c r="AC715">
        <v>1</v>
      </c>
      <c r="AD715">
        <v>25</v>
      </c>
      <c r="AE715">
        <v>0</v>
      </c>
      <c r="AF715">
        <v>0</v>
      </c>
      <c r="AG715">
        <v>0</v>
      </c>
      <c r="AH715" t="s">
        <v>167</v>
      </c>
      <c r="AI715" s="1">
        <v>44540.603148148148</v>
      </c>
      <c r="AJ715">
        <v>130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25</v>
      </c>
      <c r="AQ715">
        <v>0</v>
      </c>
      <c r="AR715">
        <v>0</v>
      </c>
      <c r="AS715">
        <v>0</v>
      </c>
      <c r="AT715" t="s">
        <v>88</v>
      </c>
      <c r="AU715" t="s">
        <v>88</v>
      </c>
      <c r="AV715" t="s">
        <v>88</v>
      </c>
      <c r="AW715" t="s">
        <v>88</v>
      </c>
      <c r="AX715" t="s">
        <v>88</v>
      </c>
      <c r="AY715" t="s">
        <v>88</v>
      </c>
      <c r="AZ715" t="s">
        <v>88</v>
      </c>
      <c r="BA715" t="s">
        <v>88</v>
      </c>
      <c r="BB715" t="s">
        <v>88</v>
      </c>
      <c r="BC715" t="s">
        <v>88</v>
      </c>
      <c r="BD715" t="s">
        <v>88</v>
      </c>
      <c r="BE715" t="s">
        <v>88</v>
      </c>
    </row>
    <row r="716" spans="1:57">
      <c r="A716" t="s">
        <v>1619</v>
      </c>
      <c r="B716" t="s">
        <v>80</v>
      </c>
      <c r="C716" t="s">
        <v>1620</v>
      </c>
      <c r="D716" t="s">
        <v>82</v>
      </c>
      <c r="E716" s="2" t="str">
        <f>HYPERLINK("capsilon://?command=openfolder&amp;siteaddress=FAM.docvelocity-na8.net&amp;folderid=FX119EACE8-E8C5-192B-E56C-2FC5179B896E","FX21126273")</f>
        <v>FX21126273</v>
      </c>
      <c r="F716" t="s">
        <v>19</v>
      </c>
      <c r="G716" t="s">
        <v>19</v>
      </c>
      <c r="H716" t="s">
        <v>83</v>
      </c>
      <c r="I716" t="s">
        <v>1621</v>
      </c>
      <c r="J716">
        <v>91</v>
      </c>
      <c r="K716" t="s">
        <v>85</v>
      </c>
      <c r="L716" t="s">
        <v>86</v>
      </c>
      <c r="M716" t="s">
        <v>87</v>
      </c>
      <c r="N716">
        <v>1</v>
      </c>
      <c r="O716" s="1">
        <v>44540.586168981485</v>
      </c>
      <c r="P716" s="1">
        <v>44540.611574074072</v>
      </c>
      <c r="Q716">
        <v>1977</v>
      </c>
      <c r="R716">
        <v>218</v>
      </c>
      <c r="S716" t="b">
        <v>0</v>
      </c>
      <c r="T716" t="s">
        <v>88</v>
      </c>
      <c r="U716" t="b">
        <v>0</v>
      </c>
      <c r="V716" t="s">
        <v>155</v>
      </c>
      <c r="W716" s="1">
        <v>44540.611574074072</v>
      </c>
      <c r="X716">
        <v>78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91</v>
      </c>
      <c r="AE716">
        <v>79</v>
      </c>
      <c r="AF716">
        <v>0</v>
      </c>
      <c r="AG716">
        <v>3</v>
      </c>
      <c r="AH716" t="s">
        <v>88</v>
      </c>
      <c r="AI716" t="s">
        <v>88</v>
      </c>
      <c r="AJ716" t="s">
        <v>88</v>
      </c>
      <c r="AK716" t="s">
        <v>88</v>
      </c>
      <c r="AL716" t="s">
        <v>88</v>
      </c>
      <c r="AM716" t="s">
        <v>88</v>
      </c>
      <c r="AN716" t="s">
        <v>88</v>
      </c>
      <c r="AO716" t="s">
        <v>88</v>
      </c>
      <c r="AP716" t="s">
        <v>88</v>
      </c>
      <c r="AQ716" t="s">
        <v>88</v>
      </c>
      <c r="AR716" t="s">
        <v>88</v>
      </c>
      <c r="AS716" t="s">
        <v>88</v>
      </c>
      <c r="AT716" t="s">
        <v>88</v>
      </c>
      <c r="AU716" t="s">
        <v>88</v>
      </c>
      <c r="AV716" t="s">
        <v>88</v>
      </c>
      <c r="AW716" t="s">
        <v>88</v>
      </c>
      <c r="AX716" t="s">
        <v>88</v>
      </c>
      <c r="AY716" t="s">
        <v>88</v>
      </c>
      <c r="AZ716" t="s">
        <v>88</v>
      </c>
      <c r="BA716" t="s">
        <v>88</v>
      </c>
      <c r="BB716" t="s">
        <v>88</v>
      </c>
      <c r="BC716" t="s">
        <v>88</v>
      </c>
      <c r="BD716" t="s">
        <v>88</v>
      </c>
      <c r="BE716" t="s">
        <v>88</v>
      </c>
    </row>
    <row r="717" spans="1:57">
      <c r="A717" t="s">
        <v>1622</v>
      </c>
      <c r="B717" t="s">
        <v>80</v>
      </c>
      <c r="C717" t="s">
        <v>1604</v>
      </c>
      <c r="D717" t="s">
        <v>82</v>
      </c>
      <c r="E717" s="2" t="str">
        <f>HYPERLINK("capsilon://?command=openfolder&amp;siteaddress=FAM.docvelocity-na8.net&amp;folderid=FX3C043626-CA9A-A6D8-68CF-1EC16E71747C","FX21125751")</f>
        <v>FX21125751</v>
      </c>
      <c r="F717" t="s">
        <v>19</v>
      </c>
      <c r="G717" t="s">
        <v>19</v>
      </c>
      <c r="H717" t="s">
        <v>83</v>
      </c>
      <c r="I717" t="s">
        <v>1605</v>
      </c>
      <c r="J717">
        <v>404</v>
      </c>
      <c r="K717" t="s">
        <v>85</v>
      </c>
      <c r="L717" t="s">
        <v>86</v>
      </c>
      <c r="M717" t="s">
        <v>87</v>
      </c>
      <c r="N717">
        <v>2</v>
      </c>
      <c r="O717" s="1">
        <v>44540.588194444441</v>
      </c>
      <c r="P717" s="1">
        <v>44540.688611111109</v>
      </c>
      <c r="Q717">
        <v>1658</v>
      </c>
      <c r="R717">
        <v>7018</v>
      </c>
      <c r="S717" t="b">
        <v>0</v>
      </c>
      <c r="T717" t="s">
        <v>88</v>
      </c>
      <c r="U717" t="b">
        <v>1</v>
      </c>
      <c r="V717" t="s">
        <v>856</v>
      </c>
      <c r="W717" s="1">
        <v>44540.651574074072</v>
      </c>
      <c r="X717">
        <v>4878</v>
      </c>
      <c r="Y717">
        <v>382</v>
      </c>
      <c r="Z717">
        <v>0</v>
      </c>
      <c r="AA717">
        <v>382</v>
      </c>
      <c r="AB717">
        <v>0</v>
      </c>
      <c r="AC717">
        <v>223</v>
      </c>
      <c r="AD717">
        <v>22</v>
      </c>
      <c r="AE717">
        <v>0</v>
      </c>
      <c r="AF717">
        <v>0</v>
      </c>
      <c r="AG717">
        <v>0</v>
      </c>
      <c r="AH717" t="s">
        <v>100</v>
      </c>
      <c r="AI717" s="1">
        <v>44540.688611111109</v>
      </c>
      <c r="AJ717">
        <v>2123</v>
      </c>
      <c r="AK717">
        <v>14</v>
      </c>
      <c r="AL717">
        <v>0</v>
      </c>
      <c r="AM717">
        <v>14</v>
      </c>
      <c r="AN717">
        <v>0</v>
      </c>
      <c r="AO717">
        <v>14</v>
      </c>
      <c r="AP717">
        <v>8</v>
      </c>
      <c r="AQ717">
        <v>0</v>
      </c>
      <c r="AR717">
        <v>0</v>
      </c>
      <c r="AS717">
        <v>0</v>
      </c>
      <c r="AT717" t="s">
        <v>88</v>
      </c>
      <c r="AU717" t="s">
        <v>88</v>
      </c>
      <c r="AV717" t="s">
        <v>88</v>
      </c>
      <c r="AW717" t="s">
        <v>88</v>
      </c>
      <c r="AX717" t="s">
        <v>88</v>
      </c>
      <c r="AY717" t="s">
        <v>88</v>
      </c>
      <c r="AZ717" t="s">
        <v>88</v>
      </c>
      <c r="BA717" t="s">
        <v>88</v>
      </c>
      <c r="BB717" t="s">
        <v>88</v>
      </c>
      <c r="BC717" t="s">
        <v>88</v>
      </c>
      <c r="BD717" t="s">
        <v>88</v>
      </c>
      <c r="BE717" t="s">
        <v>88</v>
      </c>
    </row>
    <row r="718" spans="1:57">
      <c r="A718" t="s">
        <v>1623</v>
      </c>
      <c r="B718" t="s">
        <v>80</v>
      </c>
      <c r="C718" t="s">
        <v>1455</v>
      </c>
      <c r="D718" t="s">
        <v>82</v>
      </c>
      <c r="E718" s="2" t="str">
        <f>HYPERLINK("capsilon://?command=openfolder&amp;siteaddress=FAM.docvelocity-na8.net&amp;folderid=FX32E221DB-388B-CB5A-662D-E2DC0F681DD0","FX21126646")</f>
        <v>FX21126646</v>
      </c>
      <c r="F718" t="s">
        <v>19</v>
      </c>
      <c r="G718" t="s">
        <v>19</v>
      </c>
      <c r="H718" t="s">
        <v>83</v>
      </c>
      <c r="I718" t="s">
        <v>1607</v>
      </c>
      <c r="J718">
        <v>229</v>
      </c>
      <c r="K718" t="s">
        <v>85</v>
      </c>
      <c r="L718" t="s">
        <v>86</v>
      </c>
      <c r="M718" t="s">
        <v>87</v>
      </c>
      <c r="N718">
        <v>2</v>
      </c>
      <c r="O718" s="1">
        <v>44540.589386574073</v>
      </c>
      <c r="P718" s="1">
        <v>44540.612361111111</v>
      </c>
      <c r="Q718">
        <v>764</v>
      </c>
      <c r="R718">
        <v>1221</v>
      </c>
      <c r="S718" t="b">
        <v>0</v>
      </c>
      <c r="T718" t="s">
        <v>88</v>
      </c>
      <c r="U718" t="b">
        <v>1</v>
      </c>
      <c r="V718" t="s">
        <v>162</v>
      </c>
      <c r="W718" s="1">
        <v>44540.602152777778</v>
      </c>
      <c r="X718">
        <v>426</v>
      </c>
      <c r="Y718">
        <v>188</v>
      </c>
      <c r="Z718">
        <v>0</v>
      </c>
      <c r="AA718">
        <v>188</v>
      </c>
      <c r="AB718">
        <v>0</v>
      </c>
      <c r="AC718">
        <v>57</v>
      </c>
      <c r="AD718">
        <v>41</v>
      </c>
      <c r="AE718">
        <v>0</v>
      </c>
      <c r="AF718">
        <v>0</v>
      </c>
      <c r="AG718">
        <v>0</v>
      </c>
      <c r="AH718" t="s">
        <v>167</v>
      </c>
      <c r="AI718" s="1">
        <v>44540.612361111111</v>
      </c>
      <c r="AJ718">
        <v>795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41</v>
      </c>
      <c r="AQ718">
        <v>0</v>
      </c>
      <c r="AR718">
        <v>0</v>
      </c>
      <c r="AS718">
        <v>0</v>
      </c>
      <c r="AT718" t="s">
        <v>88</v>
      </c>
      <c r="AU718" t="s">
        <v>88</v>
      </c>
      <c r="AV718" t="s">
        <v>88</v>
      </c>
      <c r="AW718" t="s">
        <v>88</v>
      </c>
      <c r="AX718" t="s">
        <v>88</v>
      </c>
      <c r="AY718" t="s">
        <v>88</v>
      </c>
      <c r="AZ718" t="s">
        <v>88</v>
      </c>
      <c r="BA718" t="s">
        <v>88</v>
      </c>
      <c r="BB718" t="s">
        <v>88</v>
      </c>
      <c r="BC718" t="s">
        <v>88</v>
      </c>
      <c r="BD718" t="s">
        <v>88</v>
      </c>
      <c r="BE718" t="s">
        <v>88</v>
      </c>
    </row>
    <row r="719" spans="1:57">
      <c r="A719" t="s">
        <v>1624</v>
      </c>
      <c r="B719" t="s">
        <v>80</v>
      </c>
      <c r="C719" t="s">
        <v>1625</v>
      </c>
      <c r="D719" t="s">
        <v>82</v>
      </c>
      <c r="E719" s="2" t="str">
        <f>HYPERLINK("capsilon://?command=openfolder&amp;siteaddress=FAM.docvelocity-na8.net&amp;folderid=FX6588EE80-D146-A2EC-A54E-92D978048FD0","FX21126692")</f>
        <v>FX21126692</v>
      </c>
      <c r="F719" t="s">
        <v>19</v>
      </c>
      <c r="G719" t="s">
        <v>19</v>
      </c>
      <c r="H719" t="s">
        <v>83</v>
      </c>
      <c r="I719" t="s">
        <v>1626</v>
      </c>
      <c r="J719">
        <v>86</v>
      </c>
      <c r="K719" t="s">
        <v>85</v>
      </c>
      <c r="L719" t="s">
        <v>86</v>
      </c>
      <c r="M719" t="s">
        <v>87</v>
      </c>
      <c r="N719">
        <v>2</v>
      </c>
      <c r="O719" s="1">
        <v>44540.591053240743</v>
      </c>
      <c r="P719" s="1">
        <v>44540.614247685182</v>
      </c>
      <c r="Q719">
        <v>1177</v>
      </c>
      <c r="R719">
        <v>827</v>
      </c>
      <c r="S719" t="b">
        <v>0</v>
      </c>
      <c r="T719" t="s">
        <v>88</v>
      </c>
      <c r="U719" t="b">
        <v>0</v>
      </c>
      <c r="V719" t="s">
        <v>337</v>
      </c>
      <c r="W719" s="1">
        <v>44540.606851851851</v>
      </c>
      <c r="X719">
        <v>557</v>
      </c>
      <c r="Y719">
        <v>74</v>
      </c>
      <c r="Z719">
        <v>0</v>
      </c>
      <c r="AA719">
        <v>74</v>
      </c>
      <c r="AB719">
        <v>0</v>
      </c>
      <c r="AC719">
        <v>21</v>
      </c>
      <c r="AD719">
        <v>12</v>
      </c>
      <c r="AE719">
        <v>0</v>
      </c>
      <c r="AF719">
        <v>0</v>
      </c>
      <c r="AG719">
        <v>0</v>
      </c>
      <c r="AH719" t="s">
        <v>163</v>
      </c>
      <c r="AI719" s="1">
        <v>44540.614247685182</v>
      </c>
      <c r="AJ719">
        <v>255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12</v>
      </c>
      <c r="AQ719">
        <v>0</v>
      </c>
      <c r="AR719">
        <v>0</v>
      </c>
      <c r="AS719">
        <v>0</v>
      </c>
      <c r="AT719" t="s">
        <v>88</v>
      </c>
      <c r="AU719" t="s">
        <v>88</v>
      </c>
      <c r="AV719" t="s">
        <v>88</v>
      </c>
      <c r="AW719" t="s">
        <v>88</v>
      </c>
      <c r="AX719" t="s">
        <v>88</v>
      </c>
      <c r="AY719" t="s">
        <v>88</v>
      </c>
      <c r="AZ719" t="s">
        <v>88</v>
      </c>
      <c r="BA719" t="s">
        <v>88</v>
      </c>
      <c r="BB719" t="s">
        <v>88</v>
      </c>
      <c r="BC719" t="s">
        <v>88</v>
      </c>
      <c r="BD719" t="s">
        <v>88</v>
      </c>
      <c r="BE719" t="s">
        <v>88</v>
      </c>
    </row>
    <row r="720" spans="1:57">
      <c r="A720" t="s">
        <v>1627</v>
      </c>
      <c r="B720" t="s">
        <v>80</v>
      </c>
      <c r="C720" t="s">
        <v>1628</v>
      </c>
      <c r="D720" t="s">
        <v>82</v>
      </c>
      <c r="E720" s="2" t="str">
        <f>HYPERLINK("capsilon://?command=openfolder&amp;siteaddress=FAM.docvelocity-na8.net&amp;folderid=FX3E215CB0-5AF7-0C16-B35F-88E946EBE343","FX211114832")</f>
        <v>FX211114832</v>
      </c>
      <c r="F720" t="s">
        <v>19</v>
      </c>
      <c r="G720" t="s">
        <v>19</v>
      </c>
      <c r="H720" t="s">
        <v>83</v>
      </c>
      <c r="I720" t="s">
        <v>1629</v>
      </c>
      <c r="J720">
        <v>142</v>
      </c>
      <c r="K720" t="s">
        <v>85</v>
      </c>
      <c r="L720" t="s">
        <v>86</v>
      </c>
      <c r="M720" t="s">
        <v>87</v>
      </c>
      <c r="N720">
        <v>2</v>
      </c>
      <c r="O720" s="1">
        <v>44531.656481481485</v>
      </c>
      <c r="P720" s="1">
        <v>44531.71466435185</v>
      </c>
      <c r="Q720">
        <v>4147</v>
      </c>
      <c r="R720">
        <v>880</v>
      </c>
      <c r="S720" t="b">
        <v>0</v>
      </c>
      <c r="T720" t="s">
        <v>88</v>
      </c>
      <c r="U720" t="b">
        <v>0</v>
      </c>
      <c r="V720" t="s">
        <v>265</v>
      </c>
      <c r="W720" s="1">
        <v>44531.684432870374</v>
      </c>
      <c r="X720">
        <v>232</v>
      </c>
      <c r="Y720">
        <v>119</v>
      </c>
      <c r="Z720">
        <v>0</v>
      </c>
      <c r="AA720">
        <v>119</v>
      </c>
      <c r="AB720">
        <v>0</v>
      </c>
      <c r="AC720">
        <v>34</v>
      </c>
      <c r="AD720">
        <v>23</v>
      </c>
      <c r="AE720">
        <v>0</v>
      </c>
      <c r="AF720">
        <v>0</v>
      </c>
      <c r="AG720">
        <v>0</v>
      </c>
      <c r="AH720" t="s">
        <v>167</v>
      </c>
      <c r="AI720" s="1">
        <v>44531.71466435185</v>
      </c>
      <c r="AJ720">
        <v>634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23</v>
      </c>
      <c r="AQ720">
        <v>0</v>
      </c>
      <c r="AR720">
        <v>0</v>
      </c>
      <c r="AS720">
        <v>0</v>
      </c>
      <c r="AT720" t="s">
        <v>88</v>
      </c>
      <c r="AU720" t="s">
        <v>88</v>
      </c>
      <c r="AV720" t="s">
        <v>88</v>
      </c>
      <c r="AW720" t="s">
        <v>88</v>
      </c>
      <c r="AX720" t="s">
        <v>88</v>
      </c>
      <c r="AY720" t="s">
        <v>88</v>
      </c>
      <c r="AZ720" t="s">
        <v>88</v>
      </c>
      <c r="BA720" t="s">
        <v>88</v>
      </c>
      <c r="BB720" t="s">
        <v>88</v>
      </c>
      <c r="BC720" t="s">
        <v>88</v>
      </c>
      <c r="BD720" t="s">
        <v>88</v>
      </c>
      <c r="BE720" t="s">
        <v>88</v>
      </c>
    </row>
    <row r="721" spans="1:57">
      <c r="A721" t="s">
        <v>1630</v>
      </c>
      <c r="B721" t="s">
        <v>80</v>
      </c>
      <c r="C721" t="s">
        <v>1625</v>
      </c>
      <c r="D721" t="s">
        <v>82</v>
      </c>
      <c r="E721" s="2" t="str">
        <f>HYPERLINK("capsilon://?command=openfolder&amp;siteaddress=FAM.docvelocity-na8.net&amp;folderid=FX6588EE80-D146-A2EC-A54E-92D978048FD0","FX21126692")</f>
        <v>FX21126692</v>
      </c>
      <c r="F721" t="s">
        <v>19</v>
      </c>
      <c r="G721" t="s">
        <v>19</v>
      </c>
      <c r="H721" t="s">
        <v>83</v>
      </c>
      <c r="I721" t="s">
        <v>1631</v>
      </c>
      <c r="J721">
        <v>99</v>
      </c>
      <c r="K721" t="s">
        <v>85</v>
      </c>
      <c r="L721" t="s">
        <v>86</v>
      </c>
      <c r="M721" t="s">
        <v>87</v>
      </c>
      <c r="N721">
        <v>1</v>
      </c>
      <c r="O721" s="1">
        <v>44540.599293981482</v>
      </c>
      <c r="P721" s="1">
        <v>44540.613379629627</v>
      </c>
      <c r="Q721">
        <v>989</v>
      </c>
      <c r="R721">
        <v>228</v>
      </c>
      <c r="S721" t="b">
        <v>0</v>
      </c>
      <c r="T721" t="s">
        <v>88</v>
      </c>
      <c r="U721" t="b">
        <v>0</v>
      </c>
      <c r="V721" t="s">
        <v>155</v>
      </c>
      <c r="W721" s="1">
        <v>44540.613379629627</v>
      </c>
      <c r="X721">
        <v>155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99</v>
      </c>
      <c r="AE721">
        <v>87</v>
      </c>
      <c r="AF721">
        <v>0</v>
      </c>
      <c r="AG721">
        <v>5</v>
      </c>
      <c r="AH721" t="s">
        <v>88</v>
      </c>
      <c r="AI721" t="s">
        <v>88</v>
      </c>
      <c r="AJ721" t="s">
        <v>88</v>
      </c>
      <c r="AK721" t="s">
        <v>88</v>
      </c>
      <c r="AL721" t="s">
        <v>88</v>
      </c>
      <c r="AM721" t="s">
        <v>88</v>
      </c>
      <c r="AN721" t="s">
        <v>88</v>
      </c>
      <c r="AO721" t="s">
        <v>88</v>
      </c>
      <c r="AP721" t="s">
        <v>88</v>
      </c>
      <c r="AQ721" t="s">
        <v>88</v>
      </c>
      <c r="AR721" t="s">
        <v>88</v>
      </c>
      <c r="AS721" t="s">
        <v>88</v>
      </c>
      <c r="AT721" t="s">
        <v>88</v>
      </c>
      <c r="AU721" t="s">
        <v>88</v>
      </c>
      <c r="AV721" t="s">
        <v>88</v>
      </c>
      <c r="AW721" t="s">
        <v>88</v>
      </c>
      <c r="AX721" t="s">
        <v>88</v>
      </c>
      <c r="AY721" t="s">
        <v>88</v>
      </c>
      <c r="AZ721" t="s">
        <v>88</v>
      </c>
      <c r="BA721" t="s">
        <v>88</v>
      </c>
      <c r="BB721" t="s">
        <v>88</v>
      </c>
      <c r="BC721" t="s">
        <v>88</v>
      </c>
      <c r="BD721" t="s">
        <v>88</v>
      </c>
      <c r="BE721" t="s">
        <v>88</v>
      </c>
    </row>
    <row r="722" spans="1:57">
      <c r="A722" t="s">
        <v>1632</v>
      </c>
      <c r="B722" t="s">
        <v>80</v>
      </c>
      <c r="C722" t="s">
        <v>1628</v>
      </c>
      <c r="D722" t="s">
        <v>82</v>
      </c>
      <c r="E722" s="2" t="str">
        <f>HYPERLINK("capsilon://?command=openfolder&amp;siteaddress=FAM.docvelocity-na8.net&amp;folderid=FX3E215CB0-5AF7-0C16-B35F-88E946EBE343","FX211114832")</f>
        <v>FX211114832</v>
      </c>
      <c r="F722" t="s">
        <v>19</v>
      </c>
      <c r="G722" t="s">
        <v>19</v>
      </c>
      <c r="H722" t="s">
        <v>83</v>
      </c>
      <c r="I722" t="s">
        <v>1633</v>
      </c>
      <c r="J722">
        <v>142</v>
      </c>
      <c r="K722" t="s">
        <v>85</v>
      </c>
      <c r="L722" t="s">
        <v>86</v>
      </c>
      <c r="M722" t="s">
        <v>87</v>
      </c>
      <c r="N722">
        <v>2</v>
      </c>
      <c r="O722" s="1">
        <v>44531.656631944446</v>
      </c>
      <c r="P722" s="1">
        <v>44531.777824074074</v>
      </c>
      <c r="Q722">
        <v>9196</v>
      </c>
      <c r="R722">
        <v>1275</v>
      </c>
      <c r="S722" t="b">
        <v>0</v>
      </c>
      <c r="T722" t="s">
        <v>88</v>
      </c>
      <c r="U722" t="b">
        <v>0</v>
      </c>
      <c r="V722" t="s">
        <v>265</v>
      </c>
      <c r="W722" s="1">
        <v>44531.688888888886</v>
      </c>
      <c r="X722">
        <v>384</v>
      </c>
      <c r="Y722">
        <v>119</v>
      </c>
      <c r="Z722">
        <v>0</v>
      </c>
      <c r="AA722">
        <v>119</v>
      </c>
      <c r="AB722">
        <v>0</v>
      </c>
      <c r="AC722">
        <v>39</v>
      </c>
      <c r="AD722">
        <v>23</v>
      </c>
      <c r="AE722">
        <v>0</v>
      </c>
      <c r="AF722">
        <v>0</v>
      </c>
      <c r="AG722">
        <v>0</v>
      </c>
      <c r="AH722" t="s">
        <v>109</v>
      </c>
      <c r="AI722" s="1">
        <v>44531.777824074074</v>
      </c>
      <c r="AJ722">
        <v>661</v>
      </c>
      <c r="AK722">
        <v>3</v>
      </c>
      <c r="AL722">
        <v>0</v>
      </c>
      <c r="AM722">
        <v>3</v>
      </c>
      <c r="AN722">
        <v>0</v>
      </c>
      <c r="AO722">
        <v>3</v>
      </c>
      <c r="AP722">
        <v>20</v>
      </c>
      <c r="AQ722">
        <v>0</v>
      </c>
      <c r="AR722">
        <v>0</v>
      </c>
      <c r="AS722">
        <v>0</v>
      </c>
      <c r="AT722" t="s">
        <v>88</v>
      </c>
      <c r="AU722" t="s">
        <v>88</v>
      </c>
      <c r="AV722" t="s">
        <v>88</v>
      </c>
      <c r="AW722" t="s">
        <v>88</v>
      </c>
      <c r="AX722" t="s">
        <v>88</v>
      </c>
      <c r="AY722" t="s">
        <v>88</v>
      </c>
      <c r="AZ722" t="s">
        <v>88</v>
      </c>
      <c r="BA722" t="s">
        <v>88</v>
      </c>
      <c r="BB722" t="s">
        <v>88</v>
      </c>
      <c r="BC722" t="s">
        <v>88</v>
      </c>
      <c r="BD722" t="s">
        <v>88</v>
      </c>
      <c r="BE722" t="s">
        <v>88</v>
      </c>
    </row>
    <row r="723" spans="1:57">
      <c r="A723" t="s">
        <v>1634</v>
      </c>
      <c r="B723" t="s">
        <v>80</v>
      </c>
      <c r="C723" t="s">
        <v>1286</v>
      </c>
      <c r="D723" t="s">
        <v>82</v>
      </c>
      <c r="E723" s="2" t="str">
        <f>HYPERLINK("capsilon://?command=openfolder&amp;siteaddress=FAM.docvelocity-na8.net&amp;folderid=FX3380E21F-E02E-57AD-6588-C51CF6F52253","FX21123580")</f>
        <v>FX21123580</v>
      </c>
      <c r="F723" t="s">
        <v>19</v>
      </c>
      <c r="G723" t="s">
        <v>19</v>
      </c>
      <c r="H723" t="s">
        <v>83</v>
      </c>
      <c r="I723" t="s">
        <v>1635</v>
      </c>
      <c r="J723">
        <v>33</v>
      </c>
      <c r="K723" t="s">
        <v>85</v>
      </c>
      <c r="L723" t="s">
        <v>86</v>
      </c>
      <c r="M723" t="s">
        <v>87</v>
      </c>
      <c r="N723">
        <v>2</v>
      </c>
      <c r="O723" s="1">
        <v>44540.602025462962</v>
      </c>
      <c r="P723" s="1">
        <v>44540.606516203705</v>
      </c>
      <c r="Q723">
        <v>196</v>
      </c>
      <c r="R723">
        <v>192</v>
      </c>
      <c r="S723" t="b">
        <v>0</v>
      </c>
      <c r="T723" t="s">
        <v>88</v>
      </c>
      <c r="U723" t="b">
        <v>0</v>
      </c>
      <c r="V723" t="s">
        <v>162</v>
      </c>
      <c r="W723" s="1">
        <v>44540.60359953704</v>
      </c>
      <c r="X723">
        <v>93</v>
      </c>
      <c r="Y723">
        <v>9</v>
      </c>
      <c r="Z723">
        <v>0</v>
      </c>
      <c r="AA723">
        <v>9</v>
      </c>
      <c r="AB723">
        <v>0</v>
      </c>
      <c r="AC723">
        <v>3</v>
      </c>
      <c r="AD723">
        <v>24</v>
      </c>
      <c r="AE723">
        <v>0</v>
      </c>
      <c r="AF723">
        <v>0</v>
      </c>
      <c r="AG723">
        <v>0</v>
      </c>
      <c r="AH723" t="s">
        <v>100</v>
      </c>
      <c r="AI723" s="1">
        <v>44540.606516203705</v>
      </c>
      <c r="AJ723">
        <v>99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24</v>
      </c>
      <c r="AQ723">
        <v>0</v>
      </c>
      <c r="AR723">
        <v>0</v>
      </c>
      <c r="AS723">
        <v>0</v>
      </c>
      <c r="AT723" t="s">
        <v>88</v>
      </c>
      <c r="AU723" t="s">
        <v>88</v>
      </c>
      <c r="AV723" t="s">
        <v>88</v>
      </c>
      <c r="AW723" t="s">
        <v>88</v>
      </c>
      <c r="AX723" t="s">
        <v>88</v>
      </c>
      <c r="AY723" t="s">
        <v>88</v>
      </c>
      <c r="AZ723" t="s">
        <v>88</v>
      </c>
      <c r="BA723" t="s">
        <v>88</v>
      </c>
      <c r="BB723" t="s">
        <v>88</v>
      </c>
      <c r="BC723" t="s">
        <v>88</v>
      </c>
      <c r="BD723" t="s">
        <v>88</v>
      </c>
      <c r="BE723" t="s">
        <v>88</v>
      </c>
    </row>
    <row r="724" spans="1:57">
      <c r="A724" t="s">
        <v>1636</v>
      </c>
      <c r="B724" t="s">
        <v>80</v>
      </c>
      <c r="C724" t="s">
        <v>1628</v>
      </c>
      <c r="D724" t="s">
        <v>82</v>
      </c>
      <c r="E724" s="2" t="str">
        <f>HYPERLINK("capsilon://?command=openfolder&amp;siteaddress=FAM.docvelocity-na8.net&amp;folderid=FX3E215CB0-5AF7-0C16-B35F-88E946EBE343","FX211114832")</f>
        <v>FX211114832</v>
      </c>
      <c r="F724" t="s">
        <v>19</v>
      </c>
      <c r="G724" t="s">
        <v>19</v>
      </c>
      <c r="H724" t="s">
        <v>83</v>
      </c>
      <c r="I724" t="s">
        <v>1637</v>
      </c>
      <c r="J724">
        <v>90</v>
      </c>
      <c r="K724" t="s">
        <v>85</v>
      </c>
      <c r="L724" t="s">
        <v>86</v>
      </c>
      <c r="M724" t="s">
        <v>87</v>
      </c>
      <c r="N724">
        <v>2</v>
      </c>
      <c r="O724" s="1">
        <v>44531.657835648148</v>
      </c>
      <c r="P724" s="1">
        <v>44531.781192129631</v>
      </c>
      <c r="Q724">
        <v>10235</v>
      </c>
      <c r="R724">
        <v>423</v>
      </c>
      <c r="S724" t="b">
        <v>0</v>
      </c>
      <c r="T724" t="s">
        <v>88</v>
      </c>
      <c r="U724" t="b">
        <v>0</v>
      </c>
      <c r="V724" t="s">
        <v>265</v>
      </c>
      <c r="W724" s="1">
        <v>44531.69059027778</v>
      </c>
      <c r="X724">
        <v>133</v>
      </c>
      <c r="Y724">
        <v>64</v>
      </c>
      <c r="Z724">
        <v>0</v>
      </c>
      <c r="AA724">
        <v>64</v>
      </c>
      <c r="AB724">
        <v>0</v>
      </c>
      <c r="AC724">
        <v>3</v>
      </c>
      <c r="AD724">
        <v>26</v>
      </c>
      <c r="AE724">
        <v>0</v>
      </c>
      <c r="AF724">
        <v>0</v>
      </c>
      <c r="AG724">
        <v>0</v>
      </c>
      <c r="AH724" t="s">
        <v>109</v>
      </c>
      <c r="AI724" s="1">
        <v>44531.781192129631</v>
      </c>
      <c r="AJ724">
        <v>290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26</v>
      </c>
      <c r="AQ724">
        <v>0</v>
      </c>
      <c r="AR724">
        <v>0</v>
      </c>
      <c r="AS724">
        <v>0</v>
      </c>
      <c r="AT724" t="s">
        <v>88</v>
      </c>
      <c r="AU724" t="s">
        <v>88</v>
      </c>
      <c r="AV724" t="s">
        <v>88</v>
      </c>
      <c r="AW724" t="s">
        <v>88</v>
      </c>
      <c r="AX724" t="s">
        <v>88</v>
      </c>
      <c r="AY724" t="s">
        <v>88</v>
      </c>
      <c r="AZ724" t="s">
        <v>88</v>
      </c>
      <c r="BA724" t="s">
        <v>88</v>
      </c>
      <c r="BB724" t="s">
        <v>88</v>
      </c>
      <c r="BC724" t="s">
        <v>88</v>
      </c>
      <c r="BD724" t="s">
        <v>88</v>
      </c>
      <c r="BE724" t="s">
        <v>88</v>
      </c>
    </row>
    <row r="725" spans="1:57">
      <c r="A725" t="s">
        <v>1638</v>
      </c>
      <c r="B725" t="s">
        <v>80</v>
      </c>
      <c r="C725" t="s">
        <v>1628</v>
      </c>
      <c r="D725" t="s">
        <v>82</v>
      </c>
      <c r="E725" s="2" t="str">
        <f>HYPERLINK("capsilon://?command=openfolder&amp;siteaddress=FAM.docvelocity-na8.net&amp;folderid=FX3E215CB0-5AF7-0C16-B35F-88E946EBE343","FX211114832")</f>
        <v>FX211114832</v>
      </c>
      <c r="F725" t="s">
        <v>19</v>
      </c>
      <c r="G725" t="s">
        <v>19</v>
      </c>
      <c r="H725" t="s">
        <v>83</v>
      </c>
      <c r="I725" t="s">
        <v>1639</v>
      </c>
      <c r="J725">
        <v>85</v>
      </c>
      <c r="K725" t="s">
        <v>85</v>
      </c>
      <c r="L725" t="s">
        <v>86</v>
      </c>
      <c r="M725" t="s">
        <v>87</v>
      </c>
      <c r="N725">
        <v>2</v>
      </c>
      <c r="O725" s="1">
        <v>44531.657939814817</v>
      </c>
      <c r="P725" s="1">
        <v>44531.821145833332</v>
      </c>
      <c r="Q725">
        <v>13767</v>
      </c>
      <c r="R725">
        <v>334</v>
      </c>
      <c r="S725" t="b">
        <v>0</v>
      </c>
      <c r="T725" t="s">
        <v>88</v>
      </c>
      <c r="U725" t="b">
        <v>0</v>
      </c>
      <c r="V725" t="s">
        <v>265</v>
      </c>
      <c r="W725" s="1">
        <v>44531.691689814812</v>
      </c>
      <c r="X725">
        <v>94</v>
      </c>
      <c r="Y725">
        <v>59</v>
      </c>
      <c r="Z725">
        <v>0</v>
      </c>
      <c r="AA725">
        <v>59</v>
      </c>
      <c r="AB725">
        <v>0</v>
      </c>
      <c r="AC725">
        <v>3</v>
      </c>
      <c r="AD725">
        <v>26</v>
      </c>
      <c r="AE725">
        <v>0</v>
      </c>
      <c r="AF725">
        <v>0</v>
      </c>
      <c r="AG725">
        <v>0</v>
      </c>
      <c r="AH725" t="s">
        <v>109</v>
      </c>
      <c r="AI725" s="1">
        <v>44531.821145833332</v>
      </c>
      <c r="AJ725">
        <v>240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26</v>
      </c>
      <c r="AQ725">
        <v>0</v>
      </c>
      <c r="AR725">
        <v>0</v>
      </c>
      <c r="AS725">
        <v>0</v>
      </c>
      <c r="AT725" t="s">
        <v>88</v>
      </c>
      <c r="AU725" t="s">
        <v>88</v>
      </c>
      <c r="AV725" t="s">
        <v>88</v>
      </c>
      <c r="AW725" t="s">
        <v>88</v>
      </c>
      <c r="AX725" t="s">
        <v>88</v>
      </c>
      <c r="AY725" t="s">
        <v>88</v>
      </c>
      <c r="AZ725" t="s">
        <v>88</v>
      </c>
      <c r="BA725" t="s">
        <v>88</v>
      </c>
      <c r="BB725" t="s">
        <v>88</v>
      </c>
      <c r="BC725" t="s">
        <v>88</v>
      </c>
      <c r="BD725" t="s">
        <v>88</v>
      </c>
      <c r="BE725" t="s">
        <v>88</v>
      </c>
    </row>
    <row r="726" spans="1:57">
      <c r="A726" t="s">
        <v>1640</v>
      </c>
      <c r="B726" t="s">
        <v>80</v>
      </c>
      <c r="C726" t="s">
        <v>1641</v>
      </c>
      <c r="D726" t="s">
        <v>82</v>
      </c>
      <c r="E726" s="2" t="str">
        <f>HYPERLINK("capsilon://?command=openfolder&amp;siteaddress=FAM.docvelocity-na8.net&amp;folderid=FX361C1FDC-4A4B-24F6-9879-476342AC4B5C","FX21126365")</f>
        <v>FX21126365</v>
      </c>
      <c r="F726" t="s">
        <v>19</v>
      </c>
      <c r="G726" t="s">
        <v>19</v>
      </c>
      <c r="H726" t="s">
        <v>83</v>
      </c>
      <c r="I726" t="s">
        <v>1642</v>
      </c>
      <c r="J726">
        <v>126</v>
      </c>
      <c r="K726" t="s">
        <v>85</v>
      </c>
      <c r="L726" t="s">
        <v>86</v>
      </c>
      <c r="M726" t="s">
        <v>87</v>
      </c>
      <c r="N726">
        <v>1</v>
      </c>
      <c r="O726" s="1">
        <v>44540.608449074076</v>
      </c>
      <c r="P726" s="1">
        <v>44540.617291666669</v>
      </c>
      <c r="Q726">
        <v>353</v>
      </c>
      <c r="R726">
        <v>411</v>
      </c>
      <c r="S726" t="b">
        <v>0</v>
      </c>
      <c r="T726" t="s">
        <v>88</v>
      </c>
      <c r="U726" t="b">
        <v>0</v>
      </c>
      <c r="V726" t="s">
        <v>155</v>
      </c>
      <c r="W726" s="1">
        <v>44540.617291666669</v>
      </c>
      <c r="X726">
        <v>337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126</v>
      </c>
      <c r="AE726">
        <v>100</v>
      </c>
      <c r="AF726">
        <v>0</v>
      </c>
      <c r="AG726">
        <v>9</v>
      </c>
      <c r="AH726" t="s">
        <v>88</v>
      </c>
      <c r="AI726" t="s">
        <v>88</v>
      </c>
      <c r="AJ726" t="s">
        <v>88</v>
      </c>
      <c r="AK726" t="s">
        <v>88</v>
      </c>
      <c r="AL726" t="s">
        <v>88</v>
      </c>
      <c r="AM726" t="s">
        <v>88</v>
      </c>
      <c r="AN726" t="s">
        <v>88</v>
      </c>
      <c r="AO726" t="s">
        <v>88</v>
      </c>
      <c r="AP726" t="s">
        <v>88</v>
      </c>
      <c r="AQ726" t="s">
        <v>88</v>
      </c>
      <c r="AR726" t="s">
        <v>88</v>
      </c>
      <c r="AS726" t="s">
        <v>88</v>
      </c>
      <c r="AT726" t="s">
        <v>88</v>
      </c>
      <c r="AU726" t="s">
        <v>88</v>
      </c>
      <c r="AV726" t="s">
        <v>88</v>
      </c>
      <c r="AW726" t="s">
        <v>88</v>
      </c>
      <c r="AX726" t="s">
        <v>88</v>
      </c>
      <c r="AY726" t="s">
        <v>88</v>
      </c>
      <c r="AZ726" t="s">
        <v>88</v>
      </c>
      <c r="BA726" t="s">
        <v>88</v>
      </c>
      <c r="BB726" t="s">
        <v>88</v>
      </c>
      <c r="BC726" t="s">
        <v>88</v>
      </c>
      <c r="BD726" t="s">
        <v>88</v>
      </c>
      <c r="BE726" t="s">
        <v>88</v>
      </c>
    </row>
    <row r="727" spans="1:57">
      <c r="A727" t="s">
        <v>1643</v>
      </c>
      <c r="B727" t="s">
        <v>80</v>
      </c>
      <c r="C727" t="s">
        <v>1628</v>
      </c>
      <c r="D727" t="s">
        <v>82</v>
      </c>
      <c r="E727" s="2" t="str">
        <f>HYPERLINK("capsilon://?command=openfolder&amp;siteaddress=FAM.docvelocity-na8.net&amp;folderid=FX3E215CB0-5AF7-0C16-B35F-88E946EBE343","FX211114832")</f>
        <v>FX211114832</v>
      </c>
      <c r="F727" t="s">
        <v>19</v>
      </c>
      <c r="G727" t="s">
        <v>19</v>
      </c>
      <c r="H727" t="s">
        <v>83</v>
      </c>
      <c r="I727" t="s">
        <v>1644</v>
      </c>
      <c r="J727">
        <v>28</v>
      </c>
      <c r="K727" t="s">
        <v>85</v>
      </c>
      <c r="L727" t="s">
        <v>86</v>
      </c>
      <c r="M727" t="s">
        <v>87</v>
      </c>
      <c r="N727">
        <v>2</v>
      </c>
      <c r="O727" s="1">
        <v>44531.658171296294</v>
      </c>
      <c r="P727" s="1">
        <v>44531.821562500001</v>
      </c>
      <c r="Q727">
        <v>13797</v>
      </c>
      <c r="R727">
        <v>320</v>
      </c>
      <c r="S727" t="b">
        <v>0</v>
      </c>
      <c r="T727" t="s">
        <v>88</v>
      </c>
      <c r="U727" t="b">
        <v>0</v>
      </c>
      <c r="V727" t="s">
        <v>265</v>
      </c>
      <c r="W727" s="1">
        <v>44531.706134259257</v>
      </c>
      <c r="X727">
        <v>176</v>
      </c>
      <c r="Y727">
        <v>21</v>
      </c>
      <c r="Z727">
        <v>0</v>
      </c>
      <c r="AA727">
        <v>21</v>
      </c>
      <c r="AB727">
        <v>0</v>
      </c>
      <c r="AC727">
        <v>10</v>
      </c>
      <c r="AD727">
        <v>7</v>
      </c>
      <c r="AE727">
        <v>0</v>
      </c>
      <c r="AF727">
        <v>0</v>
      </c>
      <c r="AG727">
        <v>0</v>
      </c>
      <c r="AH727" t="s">
        <v>163</v>
      </c>
      <c r="AI727" s="1">
        <v>44531.821562500001</v>
      </c>
      <c r="AJ727">
        <v>144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7</v>
      </c>
      <c r="AQ727">
        <v>0</v>
      </c>
      <c r="AR727">
        <v>0</v>
      </c>
      <c r="AS727">
        <v>0</v>
      </c>
      <c r="AT727" t="s">
        <v>88</v>
      </c>
      <c r="AU727" t="s">
        <v>88</v>
      </c>
      <c r="AV727" t="s">
        <v>88</v>
      </c>
      <c r="AW727" t="s">
        <v>88</v>
      </c>
      <c r="AX727" t="s">
        <v>88</v>
      </c>
      <c r="AY727" t="s">
        <v>88</v>
      </c>
      <c r="AZ727" t="s">
        <v>88</v>
      </c>
      <c r="BA727" t="s">
        <v>88</v>
      </c>
      <c r="BB727" t="s">
        <v>88</v>
      </c>
      <c r="BC727" t="s">
        <v>88</v>
      </c>
      <c r="BD727" t="s">
        <v>88</v>
      </c>
      <c r="BE727" t="s">
        <v>88</v>
      </c>
    </row>
    <row r="728" spans="1:57">
      <c r="A728" t="s">
        <v>1645</v>
      </c>
      <c r="B728" t="s">
        <v>80</v>
      </c>
      <c r="C728" t="s">
        <v>1628</v>
      </c>
      <c r="D728" t="s">
        <v>82</v>
      </c>
      <c r="E728" s="2" t="str">
        <f>HYPERLINK("capsilon://?command=openfolder&amp;siteaddress=FAM.docvelocity-na8.net&amp;folderid=FX3E215CB0-5AF7-0C16-B35F-88E946EBE343","FX211114832")</f>
        <v>FX211114832</v>
      </c>
      <c r="F728" t="s">
        <v>19</v>
      </c>
      <c r="G728" t="s">
        <v>19</v>
      </c>
      <c r="H728" t="s">
        <v>83</v>
      </c>
      <c r="I728" t="s">
        <v>1646</v>
      </c>
      <c r="J728">
        <v>28</v>
      </c>
      <c r="K728" t="s">
        <v>85</v>
      </c>
      <c r="L728" t="s">
        <v>86</v>
      </c>
      <c r="M728" t="s">
        <v>87</v>
      </c>
      <c r="N728">
        <v>2</v>
      </c>
      <c r="O728" s="1">
        <v>44531.65824074074</v>
      </c>
      <c r="P728" s="1">
        <v>44531.82372685185</v>
      </c>
      <c r="Q728">
        <v>14014</v>
      </c>
      <c r="R728">
        <v>284</v>
      </c>
      <c r="S728" t="b">
        <v>0</v>
      </c>
      <c r="T728" t="s">
        <v>88</v>
      </c>
      <c r="U728" t="b">
        <v>0</v>
      </c>
      <c r="V728" t="s">
        <v>265</v>
      </c>
      <c r="W728" s="1">
        <v>44531.706863425927</v>
      </c>
      <c r="X728">
        <v>62</v>
      </c>
      <c r="Y728">
        <v>21</v>
      </c>
      <c r="Z728">
        <v>0</v>
      </c>
      <c r="AA728">
        <v>21</v>
      </c>
      <c r="AB728">
        <v>0</v>
      </c>
      <c r="AC728">
        <v>2</v>
      </c>
      <c r="AD728">
        <v>7</v>
      </c>
      <c r="AE728">
        <v>0</v>
      </c>
      <c r="AF728">
        <v>0</v>
      </c>
      <c r="AG728">
        <v>0</v>
      </c>
      <c r="AH728" t="s">
        <v>109</v>
      </c>
      <c r="AI728" s="1">
        <v>44531.82372685185</v>
      </c>
      <c r="AJ728">
        <v>222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7</v>
      </c>
      <c r="AQ728">
        <v>0</v>
      </c>
      <c r="AR728">
        <v>0</v>
      </c>
      <c r="AS728">
        <v>0</v>
      </c>
      <c r="AT728" t="s">
        <v>88</v>
      </c>
      <c r="AU728" t="s">
        <v>88</v>
      </c>
      <c r="AV728" t="s">
        <v>88</v>
      </c>
      <c r="AW728" t="s">
        <v>88</v>
      </c>
      <c r="AX728" t="s">
        <v>88</v>
      </c>
      <c r="AY728" t="s">
        <v>88</v>
      </c>
      <c r="AZ728" t="s">
        <v>88</v>
      </c>
      <c r="BA728" t="s">
        <v>88</v>
      </c>
      <c r="BB728" t="s">
        <v>88</v>
      </c>
      <c r="BC728" t="s">
        <v>88</v>
      </c>
      <c r="BD728" t="s">
        <v>88</v>
      </c>
      <c r="BE728" t="s">
        <v>88</v>
      </c>
    </row>
    <row r="729" spans="1:57">
      <c r="A729" t="s">
        <v>1647</v>
      </c>
      <c r="B729" t="s">
        <v>80</v>
      </c>
      <c r="C729" t="s">
        <v>1628</v>
      </c>
      <c r="D729" t="s">
        <v>82</v>
      </c>
      <c r="E729" s="2" t="str">
        <f>HYPERLINK("capsilon://?command=openfolder&amp;siteaddress=FAM.docvelocity-na8.net&amp;folderid=FX3E215CB0-5AF7-0C16-B35F-88E946EBE343","FX211114832")</f>
        <v>FX211114832</v>
      </c>
      <c r="F729" t="s">
        <v>19</v>
      </c>
      <c r="G729" t="s">
        <v>19</v>
      </c>
      <c r="H729" t="s">
        <v>83</v>
      </c>
      <c r="I729" t="s">
        <v>1648</v>
      </c>
      <c r="J729">
        <v>28</v>
      </c>
      <c r="K729" t="s">
        <v>85</v>
      </c>
      <c r="L729" t="s">
        <v>86</v>
      </c>
      <c r="M729" t="s">
        <v>87</v>
      </c>
      <c r="N729">
        <v>2</v>
      </c>
      <c r="O729" s="1">
        <v>44531.658576388887</v>
      </c>
      <c r="P729" s="1">
        <v>44531.82304398148</v>
      </c>
      <c r="Q729">
        <v>13980</v>
      </c>
      <c r="R729">
        <v>230</v>
      </c>
      <c r="S729" t="b">
        <v>0</v>
      </c>
      <c r="T729" t="s">
        <v>88</v>
      </c>
      <c r="U729" t="b">
        <v>0</v>
      </c>
      <c r="V729" t="s">
        <v>265</v>
      </c>
      <c r="W729" s="1">
        <v>44531.708067129628</v>
      </c>
      <c r="X729">
        <v>103</v>
      </c>
      <c r="Y729">
        <v>21</v>
      </c>
      <c r="Z729">
        <v>0</v>
      </c>
      <c r="AA729">
        <v>21</v>
      </c>
      <c r="AB729">
        <v>0</v>
      </c>
      <c r="AC729">
        <v>4</v>
      </c>
      <c r="AD729">
        <v>7</v>
      </c>
      <c r="AE729">
        <v>0</v>
      </c>
      <c r="AF729">
        <v>0</v>
      </c>
      <c r="AG729">
        <v>0</v>
      </c>
      <c r="AH729" t="s">
        <v>163</v>
      </c>
      <c r="AI729" s="1">
        <v>44531.82304398148</v>
      </c>
      <c r="AJ729">
        <v>127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7</v>
      </c>
      <c r="AQ729">
        <v>0</v>
      </c>
      <c r="AR729">
        <v>0</v>
      </c>
      <c r="AS729">
        <v>0</v>
      </c>
      <c r="AT729" t="s">
        <v>88</v>
      </c>
      <c r="AU729" t="s">
        <v>88</v>
      </c>
      <c r="AV729" t="s">
        <v>88</v>
      </c>
      <c r="AW729" t="s">
        <v>88</v>
      </c>
      <c r="AX729" t="s">
        <v>88</v>
      </c>
      <c r="AY729" t="s">
        <v>88</v>
      </c>
      <c r="AZ729" t="s">
        <v>88</v>
      </c>
      <c r="BA729" t="s">
        <v>88</v>
      </c>
      <c r="BB729" t="s">
        <v>88</v>
      </c>
      <c r="BC729" t="s">
        <v>88</v>
      </c>
      <c r="BD729" t="s">
        <v>88</v>
      </c>
      <c r="BE729" t="s">
        <v>88</v>
      </c>
    </row>
    <row r="730" spans="1:57">
      <c r="A730" t="s">
        <v>1649</v>
      </c>
      <c r="B730" t="s">
        <v>80</v>
      </c>
      <c r="C730" t="s">
        <v>1628</v>
      </c>
      <c r="D730" t="s">
        <v>82</v>
      </c>
      <c r="E730" s="2" t="str">
        <f>HYPERLINK("capsilon://?command=openfolder&amp;siteaddress=FAM.docvelocity-na8.net&amp;folderid=FX3E215CB0-5AF7-0C16-B35F-88E946EBE343","FX211114832")</f>
        <v>FX211114832</v>
      </c>
      <c r="F730" t="s">
        <v>19</v>
      </c>
      <c r="G730" t="s">
        <v>19</v>
      </c>
      <c r="H730" t="s">
        <v>83</v>
      </c>
      <c r="I730" t="s">
        <v>1650</v>
      </c>
      <c r="J730">
        <v>28</v>
      </c>
      <c r="K730" t="s">
        <v>85</v>
      </c>
      <c r="L730" t="s">
        <v>86</v>
      </c>
      <c r="M730" t="s">
        <v>87</v>
      </c>
      <c r="N730">
        <v>2</v>
      </c>
      <c r="O730" s="1">
        <v>44531.658784722225</v>
      </c>
      <c r="P730" s="1">
        <v>44531.824664351851</v>
      </c>
      <c r="Q730">
        <v>14124</v>
      </c>
      <c r="R730">
        <v>208</v>
      </c>
      <c r="S730" t="b">
        <v>0</v>
      </c>
      <c r="T730" t="s">
        <v>88</v>
      </c>
      <c r="U730" t="b">
        <v>0</v>
      </c>
      <c r="V730" t="s">
        <v>265</v>
      </c>
      <c r="W730" s="1">
        <v>44531.708877314813</v>
      </c>
      <c r="X730">
        <v>69</v>
      </c>
      <c r="Y730">
        <v>21</v>
      </c>
      <c r="Z730">
        <v>0</v>
      </c>
      <c r="AA730">
        <v>21</v>
      </c>
      <c r="AB730">
        <v>0</v>
      </c>
      <c r="AC730">
        <v>3</v>
      </c>
      <c r="AD730">
        <v>7</v>
      </c>
      <c r="AE730">
        <v>0</v>
      </c>
      <c r="AF730">
        <v>0</v>
      </c>
      <c r="AG730">
        <v>0</v>
      </c>
      <c r="AH730" t="s">
        <v>163</v>
      </c>
      <c r="AI730" s="1">
        <v>44531.824664351851</v>
      </c>
      <c r="AJ730">
        <v>139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7</v>
      </c>
      <c r="AQ730">
        <v>0</v>
      </c>
      <c r="AR730">
        <v>0</v>
      </c>
      <c r="AS730">
        <v>0</v>
      </c>
      <c r="AT730" t="s">
        <v>88</v>
      </c>
      <c r="AU730" t="s">
        <v>88</v>
      </c>
      <c r="AV730" t="s">
        <v>88</v>
      </c>
      <c r="AW730" t="s">
        <v>88</v>
      </c>
      <c r="AX730" t="s">
        <v>88</v>
      </c>
      <c r="AY730" t="s">
        <v>88</v>
      </c>
      <c r="AZ730" t="s">
        <v>88</v>
      </c>
      <c r="BA730" t="s">
        <v>88</v>
      </c>
      <c r="BB730" t="s">
        <v>88</v>
      </c>
      <c r="BC730" t="s">
        <v>88</v>
      </c>
      <c r="BD730" t="s">
        <v>88</v>
      </c>
      <c r="BE730" t="s">
        <v>88</v>
      </c>
    </row>
    <row r="731" spans="1:57">
      <c r="A731" t="s">
        <v>1651</v>
      </c>
      <c r="B731" t="s">
        <v>80</v>
      </c>
      <c r="C731" t="s">
        <v>1609</v>
      </c>
      <c r="D731" t="s">
        <v>82</v>
      </c>
      <c r="E731" s="2" t="str">
        <f>HYPERLINK("capsilon://?command=openfolder&amp;siteaddress=FAM.docvelocity-na8.net&amp;folderid=FX201E2DBA-0AD3-357F-8007-71A896813804","FX21126355")</f>
        <v>FX21126355</v>
      </c>
      <c r="F731" t="s">
        <v>19</v>
      </c>
      <c r="G731" t="s">
        <v>19</v>
      </c>
      <c r="H731" t="s">
        <v>83</v>
      </c>
      <c r="I731" t="s">
        <v>1610</v>
      </c>
      <c r="J731">
        <v>259</v>
      </c>
      <c r="K731" t="s">
        <v>85</v>
      </c>
      <c r="L731" t="s">
        <v>86</v>
      </c>
      <c r="M731" t="s">
        <v>87</v>
      </c>
      <c r="N731">
        <v>2</v>
      </c>
      <c r="O731" s="1">
        <v>44540.614988425928</v>
      </c>
      <c r="P731" s="1">
        <v>44540.638402777775</v>
      </c>
      <c r="Q731">
        <v>192</v>
      </c>
      <c r="R731">
        <v>1831</v>
      </c>
      <c r="S731" t="b">
        <v>0</v>
      </c>
      <c r="T731" t="s">
        <v>88</v>
      </c>
      <c r="U731" t="b">
        <v>1</v>
      </c>
      <c r="V731" t="s">
        <v>162</v>
      </c>
      <c r="W731" s="1">
        <v>44540.624374999999</v>
      </c>
      <c r="X731">
        <v>744</v>
      </c>
      <c r="Y731">
        <v>213</v>
      </c>
      <c r="Z731">
        <v>0</v>
      </c>
      <c r="AA731">
        <v>213</v>
      </c>
      <c r="AB731">
        <v>0</v>
      </c>
      <c r="AC731">
        <v>45</v>
      </c>
      <c r="AD731">
        <v>46</v>
      </c>
      <c r="AE731">
        <v>0</v>
      </c>
      <c r="AF731">
        <v>0</v>
      </c>
      <c r="AG731">
        <v>0</v>
      </c>
      <c r="AH731" t="s">
        <v>167</v>
      </c>
      <c r="AI731" s="1">
        <v>44540.638402777775</v>
      </c>
      <c r="AJ731">
        <v>1087</v>
      </c>
      <c r="AK731">
        <v>2</v>
      </c>
      <c r="AL731">
        <v>0</v>
      </c>
      <c r="AM731">
        <v>2</v>
      </c>
      <c r="AN731">
        <v>0</v>
      </c>
      <c r="AO731">
        <v>2</v>
      </c>
      <c r="AP731">
        <v>44</v>
      </c>
      <c r="AQ731">
        <v>0</v>
      </c>
      <c r="AR731">
        <v>0</v>
      </c>
      <c r="AS731">
        <v>0</v>
      </c>
      <c r="AT731" t="s">
        <v>88</v>
      </c>
      <c r="AU731" t="s">
        <v>88</v>
      </c>
      <c r="AV731" t="s">
        <v>88</v>
      </c>
      <c r="AW731" t="s">
        <v>88</v>
      </c>
      <c r="AX731" t="s">
        <v>88</v>
      </c>
      <c r="AY731" t="s">
        <v>88</v>
      </c>
      <c r="AZ731" t="s">
        <v>88</v>
      </c>
      <c r="BA731" t="s">
        <v>88</v>
      </c>
      <c r="BB731" t="s">
        <v>88</v>
      </c>
      <c r="BC731" t="s">
        <v>88</v>
      </c>
      <c r="BD731" t="s">
        <v>88</v>
      </c>
      <c r="BE731" t="s">
        <v>88</v>
      </c>
    </row>
    <row r="732" spans="1:57">
      <c r="A732" t="s">
        <v>1652</v>
      </c>
      <c r="B732" t="s">
        <v>80</v>
      </c>
      <c r="C732" t="s">
        <v>1653</v>
      </c>
      <c r="D732" t="s">
        <v>82</v>
      </c>
      <c r="E732" s="2" t="str">
        <f>HYPERLINK("capsilon://?command=openfolder&amp;siteaddress=FAM.docvelocity-na8.net&amp;folderid=FXF108E6FD-D661-0980-A84F-2C7B61B907A7","FX21125410")</f>
        <v>FX21125410</v>
      </c>
      <c r="F732" t="s">
        <v>19</v>
      </c>
      <c r="G732" t="s">
        <v>19</v>
      </c>
      <c r="H732" t="s">
        <v>83</v>
      </c>
      <c r="I732" t="s">
        <v>1654</v>
      </c>
      <c r="J732">
        <v>33</v>
      </c>
      <c r="K732" t="s">
        <v>85</v>
      </c>
      <c r="L732" t="s">
        <v>86</v>
      </c>
      <c r="M732" t="s">
        <v>87</v>
      </c>
      <c r="N732">
        <v>2</v>
      </c>
      <c r="O732" s="1">
        <v>44540.615451388891</v>
      </c>
      <c r="P732" s="1">
        <v>44540.618935185186</v>
      </c>
      <c r="Q732">
        <v>106</v>
      </c>
      <c r="R732">
        <v>195</v>
      </c>
      <c r="S732" t="b">
        <v>0</v>
      </c>
      <c r="T732" t="s">
        <v>88</v>
      </c>
      <c r="U732" t="b">
        <v>0</v>
      </c>
      <c r="V732" t="s">
        <v>244</v>
      </c>
      <c r="W732" s="1">
        <v>44540.617129629631</v>
      </c>
      <c r="X732">
        <v>59</v>
      </c>
      <c r="Y732">
        <v>9</v>
      </c>
      <c r="Z732">
        <v>0</v>
      </c>
      <c r="AA732">
        <v>9</v>
      </c>
      <c r="AB732">
        <v>0</v>
      </c>
      <c r="AC732">
        <v>1</v>
      </c>
      <c r="AD732">
        <v>24</v>
      </c>
      <c r="AE732">
        <v>0</v>
      </c>
      <c r="AF732">
        <v>0</v>
      </c>
      <c r="AG732">
        <v>0</v>
      </c>
      <c r="AH732" t="s">
        <v>104</v>
      </c>
      <c r="AI732" s="1">
        <v>44540.618935185186</v>
      </c>
      <c r="AJ732">
        <v>136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24</v>
      </c>
      <c r="AQ732">
        <v>0</v>
      </c>
      <c r="AR732">
        <v>0</v>
      </c>
      <c r="AS732">
        <v>0</v>
      </c>
      <c r="AT732" t="s">
        <v>88</v>
      </c>
      <c r="AU732" t="s">
        <v>88</v>
      </c>
      <c r="AV732" t="s">
        <v>88</v>
      </c>
      <c r="AW732" t="s">
        <v>88</v>
      </c>
      <c r="AX732" t="s">
        <v>88</v>
      </c>
      <c r="AY732" t="s">
        <v>88</v>
      </c>
      <c r="AZ732" t="s">
        <v>88</v>
      </c>
      <c r="BA732" t="s">
        <v>88</v>
      </c>
      <c r="BB732" t="s">
        <v>88</v>
      </c>
      <c r="BC732" t="s">
        <v>88</v>
      </c>
      <c r="BD732" t="s">
        <v>88</v>
      </c>
      <c r="BE732" t="s">
        <v>88</v>
      </c>
    </row>
    <row r="733" spans="1:57">
      <c r="A733" t="s">
        <v>1655</v>
      </c>
      <c r="B733" t="s">
        <v>80</v>
      </c>
      <c r="C733" t="s">
        <v>1656</v>
      </c>
      <c r="D733" t="s">
        <v>82</v>
      </c>
      <c r="E733" s="2" t="str">
        <f>HYPERLINK("capsilon://?command=openfolder&amp;siteaddress=FAM.docvelocity-na8.net&amp;folderid=FXF39C034D-0CE4-9C8B-7BAE-72A486E3FF2C","FX21126910")</f>
        <v>FX21126910</v>
      </c>
      <c r="F733" t="s">
        <v>19</v>
      </c>
      <c r="G733" t="s">
        <v>19</v>
      </c>
      <c r="H733" t="s">
        <v>83</v>
      </c>
      <c r="I733" t="s">
        <v>1657</v>
      </c>
      <c r="J733">
        <v>138</v>
      </c>
      <c r="K733" t="s">
        <v>85</v>
      </c>
      <c r="L733" t="s">
        <v>86</v>
      </c>
      <c r="M733" t="s">
        <v>87</v>
      </c>
      <c r="N733">
        <v>1</v>
      </c>
      <c r="O733" s="1">
        <v>44540.616608796299</v>
      </c>
      <c r="P733" s="1">
        <v>44540.619687500002</v>
      </c>
      <c r="Q733">
        <v>47</v>
      </c>
      <c r="R733">
        <v>219</v>
      </c>
      <c r="S733" t="b">
        <v>0</v>
      </c>
      <c r="T733" t="s">
        <v>88</v>
      </c>
      <c r="U733" t="b">
        <v>0</v>
      </c>
      <c r="V733" t="s">
        <v>155</v>
      </c>
      <c r="W733" s="1">
        <v>44540.619687500002</v>
      </c>
      <c r="X733">
        <v>162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138</v>
      </c>
      <c r="AE733">
        <v>112</v>
      </c>
      <c r="AF733">
        <v>0</v>
      </c>
      <c r="AG733">
        <v>4</v>
      </c>
      <c r="AH733" t="s">
        <v>88</v>
      </c>
      <c r="AI733" t="s">
        <v>88</v>
      </c>
      <c r="AJ733" t="s">
        <v>88</v>
      </c>
      <c r="AK733" t="s">
        <v>88</v>
      </c>
      <c r="AL733" t="s">
        <v>88</v>
      </c>
      <c r="AM733" t="s">
        <v>88</v>
      </c>
      <c r="AN733" t="s">
        <v>88</v>
      </c>
      <c r="AO733" t="s">
        <v>88</v>
      </c>
      <c r="AP733" t="s">
        <v>88</v>
      </c>
      <c r="AQ733" t="s">
        <v>88</v>
      </c>
      <c r="AR733" t="s">
        <v>88</v>
      </c>
      <c r="AS733" t="s">
        <v>88</v>
      </c>
      <c r="AT733" t="s">
        <v>88</v>
      </c>
      <c r="AU733" t="s">
        <v>88</v>
      </c>
      <c r="AV733" t="s">
        <v>88</v>
      </c>
      <c r="AW733" t="s">
        <v>88</v>
      </c>
      <c r="AX733" t="s">
        <v>88</v>
      </c>
      <c r="AY733" t="s">
        <v>88</v>
      </c>
      <c r="AZ733" t="s">
        <v>88</v>
      </c>
      <c r="BA733" t="s">
        <v>88</v>
      </c>
      <c r="BB733" t="s">
        <v>88</v>
      </c>
      <c r="BC733" t="s">
        <v>88</v>
      </c>
      <c r="BD733" t="s">
        <v>88</v>
      </c>
      <c r="BE733" t="s">
        <v>88</v>
      </c>
    </row>
    <row r="734" spans="1:57">
      <c r="A734" t="s">
        <v>1658</v>
      </c>
      <c r="B734" t="s">
        <v>80</v>
      </c>
      <c r="C734" t="s">
        <v>1192</v>
      </c>
      <c r="D734" t="s">
        <v>82</v>
      </c>
      <c r="E734" s="2" t="str">
        <f>HYPERLINK("capsilon://?command=openfolder&amp;siteaddress=FAM.docvelocity-na8.net&amp;folderid=FXC4C4743B-5E63-4C47-85D8-3BBDBE779CD1","FX21126108")</f>
        <v>FX21126108</v>
      </c>
      <c r="F734" t="s">
        <v>19</v>
      </c>
      <c r="G734" t="s">
        <v>19</v>
      </c>
      <c r="H734" t="s">
        <v>83</v>
      </c>
      <c r="I734" t="s">
        <v>1659</v>
      </c>
      <c r="J734">
        <v>72</v>
      </c>
      <c r="K734" t="s">
        <v>85</v>
      </c>
      <c r="L734" t="s">
        <v>86</v>
      </c>
      <c r="M734" t="s">
        <v>87</v>
      </c>
      <c r="N734">
        <v>1</v>
      </c>
      <c r="O734" s="1">
        <v>44540.620219907411</v>
      </c>
      <c r="P734" s="1">
        <v>44540.621516203704</v>
      </c>
      <c r="Q734">
        <v>24</v>
      </c>
      <c r="R734">
        <v>88</v>
      </c>
      <c r="S734" t="b">
        <v>0</v>
      </c>
      <c r="T734" t="s">
        <v>88</v>
      </c>
      <c r="U734" t="b">
        <v>0</v>
      </c>
      <c r="V734" t="s">
        <v>155</v>
      </c>
      <c r="W734" s="1">
        <v>44540.621516203704</v>
      </c>
      <c r="X734">
        <v>88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72</v>
      </c>
      <c r="AE734">
        <v>67</v>
      </c>
      <c r="AF734">
        <v>0</v>
      </c>
      <c r="AG734">
        <v>2</v>
      </c>
      <c r="AH734" t="s">
        <v>88</v>
      </c>
      <c r="AI734" t="s">
        <v>88</v>
      </c>
      <c r="AJ734" t="s">
        <v>88</v>
      </c>
      <c r="AK734" t="s">
        <v>88</v>
      </c>
      <c r="AL734" t="s">
        <v>88</v>
      </c>
      <c r="AM734" t="s">
        <v>88</v>
      </c>
      <c r="AN734" t="s">
        <v>88</v>
      </c>
      <c r="AO734" t="s">
        <v>88</v>
      </c>
      <c r="AP734" t="s">
        <v>88</v>
      </c>
      <c r="AQ734" t="s">
        <v>88</v>
      </c>
      <c r="AR734" t="s">
        <v>88</v>
      </c>
      <c r="AS734" t="s">
        <v>88</v>
      </c>
      <c r="AT734" t="s">
        <v>88</v>
      </c>
      <c r="AU734" t="s">
        <v>88</v>
      </c>
      <c r="AV734" t="s">
        <v>88</v>
      </c>
      <c r="AW734" t="s">
        <v>88</v>
      </c>
      <c r="AX734" t="s">
        <v>88</v>
      </c>
      <c r="AY734" t="s">
        <v>88</v>
      </c>
      <c r="AZ734" t="s">
        <v>88</v>
      </c>
      <c r="BA734" t="s">
        <v>88</v>
      </c>
      <c r="BB734" t="s">
        <v>88</v>
      </c>
      <c r="BC734" t="s">
        <v>88</v>
      </c>
      <c r="BD734" t="s">
        <v>88</v>
      </c>
      <c r="BE734" t="s">
        <v>88</v>
      </c>
    </row>
    <row r="735" spans="1:57">
      <c r="A735" t="s">
        <v>1660</v>
      </c>
      <c r="B735" t="s">
        <v>80</v>
      </c>
      <c r="C735" t="s">
        <v>1661</v>
      </c>
      <c r="D735" t="s">
        <v>82</v>
      </c>
      <c r="E735" s="2" t="str">
        <f>HYPERLINK("capsilon://?command=openfolder&amp;siteaddress=FAM.docvelocity-na8.net&amp;folderid=FXF4C125B0-858E-D2E1-1E97-964A0A4A5BEB","FX21126292")</f>
        <v>FX21126292</v>
      </c>
      <c r="F735" t="s">
        <v>19</v>
      </c>
      <c r="G735" t="s">
        <v>19</v>
      </c>
      <c r="H735" t="s">
        <v>83</v>
      </c>
      <c r="I735" t="s">
        <v>1662</v>
      </c>
      <c r="J735">
        <v>122</v>
      </c>
      <c r="K735" t="s">
        <v>85</v>
      </c>
      <c r="L735" t="s">
        <v>86</v>
      </c>
      <c r="M735" t="s">
        <v>87</v>
      </c>
      <c r="N735">
        <v>1</v>
      </c>
      <c r="O735" s="1">
        <v>44540.623379629629</v>
      </c>
      <c r="P735" s="1">
        <v>44540.727858796294</v>
      </c>
      <c r="Q735">
        <v>6928</v>
      </c>
      <c r="R735">
        <v>2099</v>
      </c>
      <c r="S735" t="b">
        <v>0</v>
      </c>
      <c r="T735" t="s">
        <v>88</v>
      </c>
      <c r="U735" t="b">
        <v>0</v>
      </c>
      <c r="V735" t="s">
        <v>155</v>
      </c>
      <c r="W735" s="1">
        <v>44540.727858796294</v>
      </c>
      <c r="X735">
        <v>309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122</v>
      </c>
      <c r="AE735">
        <v>109</v>
      </c>
      <c r="AF735">
        <v>0</v>
      </c>
      <c r="AG735">
        <v>6</v>
      </c>
      <c r="AH735" t="s">
        <v>88</v>
      </c>
      <c r="AI735" t="s">
        <v>88</v>
      </c>
      <c r="AJ735" t="s">
        <v>88</v>
      </c>
      <c r="AK735" t="s">
        <v>88</v>
      </c>
      <c r="AL735" t="s">
        <v>88</v>
      </c>
      <c r="AM735" t="s">
        <v>88</v>
      </c>
      <c r="AN735" t="s">
        <v>88</v>
      </c>
      <c r="AO735" t="s">
        <v>88</v>
      </c>
      <c r="AP735" t="s">
        <v>88</v>
      </c>
      <c r="AQ735" t="s">
        <v>88</v>
      </c>
      <c r="AR735" t="s">
        <v>88</v>
      </c>
      <c r="AS735" t="s">
        <v>88</v>
      </c>
      <c r="AT735" t="s">
        <v>88</v>
      </c>
      <c r="AU735" t="s">
        <v>88</v>
      </c>
      <c r="AV735" t="s">
        <v>88</v>
      </c>
      <c r="AW735" t="s">
        <v>88</v>
      </c>
      <c r="AX735" t="s">
        <v>88</v>
      </c>
      <c r="AY735" t="s">
        <v>88</v>
      </c>
      <c r="AZ735" t="s">
        <v>88</v>
      </c>
      <c r="BA735" t="s">
        <v>88</v>
      </c>
      <c r="BB735" t="s">
        <v>88</v>
      </c>
      <c r="BC735" t="s">
        <v>88</v>
      </c>
      <c r="BD735" t="s">
        <v>88</v>
      </c>
      <c r="BE735" t="s">
        <v>88</v>
      </c>
    </row>
    <row r="736" spans="1:57">
      <c r="A736" t="s">
        <v>1663</v>
      </c>
      <c r="B736" t="s">
        <v>80</v>
      </c>
      <c r="C736" t="s">
        <v>868</v>
      </c>
      <c r="D736" t="s">
        <v>82</v>
      </c>
      <c r="E736" s="2" t="str">
        <f>HYPERLINK("capsilon://?command=openfolder&amp;siteaddress=FAM.docvelocity-na8.net&amp;folderid=FXDD697112-BAB2-898F-587E-06C1C2F68D53","FX21125085")</f>
        <v>FX21125085</v>
      </c>
      <c r="F736" t="s">
        <v>19</v>
      </c>
      <c r="G736" t="s">
        <v>19</v>
      </c>
      <c r="H736" t="s">
        <v>83</v>
      </c>
      <c r="I736" t="s">
        <v>1664</v>
      </c>
      <c r="J736">
        <v>30</v>
      </c>
      <c r="K736" t="s">
        <v>85</v>
      </c>
      <c r="L736" t="s">
        <v>86</v>
      </c>
      <c r="M736" t="s">
        <v>87</v>
      </c>
      <c r="N736">
        <v>2</v>
      </c>
      <c r="O736" s="1">
        <v>44540.623657407406</v>
      </c>
      <c r="P736" s="1">
        <v>44540.628611111111</v>
      </c>
      <c r="Q736">
        <v>238</v>
      </c>
      <c r="R736">
        <v>190</v>
      </c>
      <c r="S736" t="b">
        <v>0</v>
      </c>
      <c r="T736" t="s">
        <v>88</v>
      </c>
      <c r="U736" t="b">
        <v>0</v>
      </c>
      <c r="V736" t="s">
        <v>162</v>
      </c>
      <c r="W736" s="1">
        <v>44540.625057870369</v>
      </c>
      <c r="X736">
        <v>59</v>
      </c>
      <c r="Y736">
        <v>9</v>
      </c>
      <c r="Z736">
        <v>0</v>
      </c>
      <c r="AA736">
        <v>9</v>
      </c>
      <c r="AB736">
        <v>0</v>
      </c>
      <c r="AC736">
        <v>3</v>
      </c>
      <c r="AD736">
        <v>21</v>
      </c>
      <c r="AE736">
        <v>0</v>
      </c>
      <c r="AF736">
        <v>0</v>
      </c>
      <c r="AG736">
        <v>0</v>
      </c>
      <c r="AH736" t="s">
        <v>104</v>
      </c>
      <c r="AI736" s="1">
        <v>44540.628611111111</v>
      </c>
      <c r="AJ736">
        <v>131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21</v>
      </c>
      <c r="AQ736">
        <v>0</v>
      </c>
      <c r="AR736">
        <v>0</v>
      </c>
      <c r="AS736">
        <v>0</v>
      </c>
      <c r="AT736" t="s">
        <v>88</v>
      </c>
      <c r="AU736" t="s">
        <v>88</v>
      </c>
      <c r="AV736" t="s">
        <v>88</v>
      </c>
      <c r="AW736" t="s">
        <v>88</v>
      </c>
      <c r="AX736" t="s">
        <v>88</v>
      </c>
      <c r="AY736" t="s">
        <v>88</v>
      </c>
      <c r="AZ736" t="s">
        <v>88</v>
      </c>
      <c r="BA736" t="s">
        <v>88</v>
      </c>
      <c r="BB736" t="s">
        <v>88</v>
      </c>
      <c r="BC736" t="s">
        <v>88</v>
      </c>
      <c r="BD736" t="s">
        <v>88</v>
      </c>
      <c r="BE736" t="s">
        <v>88</v>
      </c>
    </row>
    <row r="737" spans="1:57">
      <c r="A737" t="s">
        <v>1665</v>
      </c>
      <c r="B737" t="s">
        <v>80</v>
      </c>
      <c r="C737" t="s">
        <v>1666</v>
      </c>
      <c r="D737" t="s">
        <v>82</v>
      </c>
      <c r="E737" s="2" t="str">
        <f>HYPERLINK("capsilon://?command=openfolder&amp;siteaddress=FAM.docvelocity-na8.net&amp;folderid=FX8CB811B1-BE04-20A6-008E-EE4E88C3A49F","FX21125243")</f>
        <v>FX21125243</v>
      </c>
      <c r="F737" t="s">
        <v>19</v>
      </c>
      <c r="G737" t="s">
        <v>19</v>
      </c>
      <c r="H737" t="s">
        <v>83</v>
      </c>
      <c r="I737" t="s">
        <v>1667</v>
      </c>
      <c r="J737">
        <v>139</v>
      </c>
      <c r="K737" t="s">
        <v>85</v>
      </c>
      <c r="L737" t="s">
        <v>86</v>
      </c>
      <c r="M737" t="s">
        <v>87</v>
      </c>
      <c r="N737">
        <v>1</v>
      </c>
      <c r="O737" s="1">
        <v>44540.626377314817</v>
      </c>
      <c r="P737" s="1">
        <v>44540.634108796294</v>
      </c>
      <c r="Q737">
        <v>381</v>
      </c>
      <c r="R737">
        <v>287</v>
      </c>
      <c r="S737" t="b">
        <v>0</v>
      </c>
      <c r="T737" t="s">
        <v>88</v>
      </c>
      <c r="U737" t="b">
        <v>0</v>
      </c>
      <c r="V737" t="s">
        <v>155</v>
      </c>
      <c r="W737" s="1">
        <v>44540.634108796294</v>
      </c>
      <c r="X737">
        <v>220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139</v>
      </c>
      <c r="AE737">
        <v>129</v>
      </c>
      <c r="AF737">
        <v>0</v>
      </c>
      <c r="AG737">
        <v>4</v>
      </c>
      <c r="AH737" t="s">
        <v>88</v>
      </c>
      <c r="AI737" t="s">
        <v>88</v>
      </c>
      <c r="AJ737" t="s">
        <v>88</v>
      </c>
      <c r="AK737" t="s">
        <v>88</v>
      </c>
      <c r="AL737" t="s">
        <v>88</v>
      </c>
      <c r="AM737" t="s">
        <v>88</v>
      </c>
      <c r="AN737" t="s">
        <v>88</v>
      </c>
      <c r="AO737" t="s">
        <v>88</v>
      </c>
      <c r="AP737" t="s">
        <v>88</v>
      </c>
      <c r="AQ737" t="s">
        <v>88</v>
      </c>
      <c r="AR737" t="s">
        <v>88</v>
      </c>
      <c r="AS737" t="s">
        <v>88</v>
      </c>
      <c r="AT737" t="s">
        <v>88</v>
      </c>
      <c r="AU737" t="s">
        <v>88</v>
      </c>
      <c r="AV737" t="s">
        <v>88</v>
      </c>
      <c r="AW737" t="s">
        <v>88</v>
      </c>
      <c r="AX737" t="s">
        <v>88</v>
      </c>
      <c r="AY737" t="s">
        <v>88</v>
      </c>
      <c r="AZ737" t="s">
        <v>88</v>
      </c>
      <c r="BA737" t="s">
        <v>88</v>
      </c>
      <c r="BB737" t="s">
        <v>88</v>
      </c>
      <c r="BC737" t="s">
        <v>88</v>
      </c>
      <c r="BD737" t="s">
        <v>88</v>
      </c>
      <c r="BE737" t="s">
        <v>88</v>
      </c>
    </row>
    <row r="738" spans="1:57">
      <c r="A738" t="s">
        <v>1668</v>
      </c>
      <c r="B738" t="s">
        <v>80</v>
      </c>
      <c r="C738" t="s">
        <v>1669</v>
      </c>
      <c r="D738" t="s">
        <v>82</v>
      </c>
      <c r="E738" s="2" t="str">
        <f>HYPERLINK("capsilon://?command=openfolder&amp;siteaddress=FAM.docvelocity-na8.net&amp;folderid=FXC29E3591-7832-B7C4-1A96-6E2943347818","FX21126704")</f>
        <v>FX21126704</v>
      </c>
      <c r="F738" t="s">
        <v>19</v>
      </c>
      <c r="G738" t="s">
        <v>19</v>
      </c>
      <c r="H738" t="s">
        <v>83</v>
      </c>
      <c r="I738" t="s">
        <v>1670</v>
      </c>
      <c r="J738">
        <v>83</v>
      </c>
      <c r="K738" t="s">
        <v>85</v>
      </c>
      <c r="L738" t="s">
        <v>86</v>
      </c>
      <c r="M738" t="s">
        <v>87</v>
      </c>
      <c r="N738">
        <v>2</v>
      </c>
      <c r="O738" s="1">
        <v>44540.627974537034</v>
      </c>
      <c r="P738" s="1">
        <v>44540.636793981481</v>
      </c>
      <c r="Q738">
        <v>106</v>
      </c>
      <c r="R738">
        <v>656</v>
      </c>
      <c r="S738" t="b">
        <v>0</v>
      </c>
      <c r="T738" t="s">
        <v>88</v>
      </c>
      <c r="U738" t="b">
        <v>0</v>
      </c>
      <c r="V738" t="s">
        <v>244</v>
      </c>
      <c r="W738" s="1">
        <v>44540.631307870368</v>
      </c>
      <c r="X738">
        <v>227</v>
      </c>
      <c r="Y738">
        <v>75</v>
      </c>
      <c r="Z738">
        <v>0</v>
      </c>
      <c r="AA738">
        <v>75</v>
      </c>
      <c r="AB738">
        <v>0</v>
      </c>
      <c r="AC738">
        <v>5</v>
      </c>
      <c r="AD738">
        <v>8</v>
      </c>
      <c r="AE738">
        <v>0</v>
      </c>
      <c r="AF738">
        <v>0</v>
      </c>
      <c r="AG738">
        <v>0</v>
      </c>
      <c r="AH738" t="s">
        <v>104</v>
      </c>
      <c r="AI738" s="1">
        <v>44540.636793981481</v>
      </c>
      <c r="AJ738">
        <v>379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8</v>
      </c>
      <c r="AQ738">
        <v>0</v>
      </c>
      <c r="AR738">
        <v>0</v>
      </c>
      <c r="AS738">
        <v>0</v>
      </c>
      <c r="AT738" t="s">
        <v>88</v>
      </c>
      <c r="AU738" t="s">
        <v>88</v>
      </c>
      <c r="AV738" t="s">
        <v>88</v>
      </c>
      <c r="AW738" t="s">
        <v>88</v>
      </c>
      <c r="AX738" t="s">
        <v>88</v>
      </c>
      <c r="AY738" t="s">
        <v>88</v>
      </c>
      <c r="AZ738" t="s">
        <v>88</v>
      </c>
      <c r="BA738" t="s">
        <v>88</v>
      </c>
      <c r="BB738" t="s">
        <v>88</v>
      </c>
      <c r="BC738" t="s">
        <v>88</v>
      </c>
      <c r="BD738" t="s">
        <v>88</v>
      </c>
      <c r="BE738" t="s">
        <v>88</v>
      </c>
    </row>
    <row r="739" spans="1:57">
      <c r="A739" t="s">
        <v>1671</v>
      </c>
      <c r="B739" t="s">
        <v>80</v>
      </c>
      <c r="C739" t="s">
        <v>1669</v>
      </c>
      <c r="D739" t="s">
        <v>82</v>
      </c>
      <c r="E739" s="2" t="str">
        <f>HYPERLINK("capsilon://?command=openfolder&amp;siteaddress=FAM.docvelocity-na8.net&amp;folderid=FXC29E3591-7832-B7C4-1A96-6E2943347818","FX21126704")</f>
        <v>FX21126704</v>
      </c>
      <c r="F739" t="s">
        <v>19</v>
      </c>
      <c r="G739" t="s">
        <v>19</v>
      </c>
      <c r="H739" t="s">
        <v>83</v>
      </c>
      <c r="I739" t="s">
        <v>1672</v>
      </c>
      <c r="J739">
        <v>83</v>
      </c>
      <c r="K739" t="s">
        <v>85</v>
      </c>
      <c r="L739" t="s">
        <v>86</v>
      </c>
      <c r="M739" t="s">
        <v>87</v>
      </c>
      <c r="N739">
        <v>2</v>
      </c>
      <c r="O739" s="1">
        <v>44540.628981481481</v>
      </c>
      <c r="P739" s="1">
        <v>44540.641979166663</v>
      </c>
      <c r="Q739">
        <v>519</v>
      </c>
      <c r="R739">
        <v>604</v>
      </c>
      <c r="S739" t="b">
        <v>0</v>
      </c>
      <c r="T739" t="s">
        <v>88</v>
      </c>
      <c r="U739" t="b">
        <v>0</v>
      </c>
      <c r="V739" t="s">
        <v>244</v>
      </c>
      <c r="W739" s="1">
        <v>44540.6328125</v>
      </c>
      <c r="X739">
        <v>129</v>
      </c>
      <c r="Y739">
        <v>75</v>
      </c>
      <c r="Z739">
        <v>0</v>
      </c>
      <c r="AA739">
        <v>75</v>
      </c>
      <c r="AB739">
        <v>0</v>
      </c>
      <c r="AC739">
        <v>6</v>
      </c>
      <c r="AD739">
        <v>8</v>
      </c>
      <c r="AE739">
        <v>0</v>
      </c>
      <c r="AF739">
        <v>0</v>
      </c>
      <c r="AG739">
        <v>0</v>
      </c>
      <c r="AH739" t="s">
        <v>100</v>
      </c>
      <c r="AI739" s="1">
        <v>44540.641979166663</v>
      </c>
      <c r="AJ739">
        <v>475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8</v>
      </c>
      <c r="AQ739">
        <v>0</v>
      </c>
      <c r="AR739">
        <v>0</v>
      </c>
      <c r="AS739">
        <v>0</v>
      </c>
      <c r="AT739" t="s">
        <v>88</v>
      </c>
      <c r="AU739" t="s">
        <v>88</v>
      </c>
      <c r="AV739" t="s">
        <v>88</v>
      </c>
      <c r="AW739" t="s">
        <v>88</v>
      </c>
      <c r="AX739" t="s">
        <v>88</v>
      </c>
      <c r="AY739" t="s">
        <v>88</v>
      </c>
      <c r="AZ739" t="s">
        <v>88</v>
      </c>
      <c r="BA739" t="s">
        <v>88</v>
      </c>
      <c r="BB739" t="s">
        <v>88</v>
      </c>
      <c r="BC739" t="s">
        <v>88</v>
      </c>
      <c r="BD739" t="s">
        <v>88</v>
      </c>
      <c r="BE739" t="s">
        <v>88</v>
      </c>
    </row>
    <row r="740" spans="1:57">
      <c r="A740" t="s">
        <v>1673</v>
      </c>
      <c r="B740" t="s">
        <v>80</v>
      </c>
      <c r="C740" t="s">
        <v>1669</v>
      </c>
      <c r="D740" t="s">
        <v>82</v>
      </c>
      <c r="E740" s="2" t="str">
        <f>HYPERLINK("capsilon://?command=openfolder&amp;siteaddress=FAM.docvelocity-na8.net&amp;folderid=FXC29E3591-7832-B7C4-1A96-6E2943347818","FX21126704")</f>
        <v>FX21126704</v>
      </c>
      <c r="F740" t="s">
        <v>19</v>
      </c>
      <c r="G740" t="s">
        <v>19</v>
      </c>
      <c r="H740" t="s">
        <v>83</v>
      </c>
      <c r="I740" t="s">
        <v>1674</v>
      </c>
      <c r="J740">
        <v>28</v>
      </c>
      <c r="K740" t="s">
        <v>85</v>
      </c>
      <c r="L740" t="s">
        <v>86</v>
      </c>
      <c r="M740" t="s">
        <v>87</v>
      </c>
      <c r="N740">
        <v>1</v>
      </c>
      <c r="O740" s="1">
        <v>44540.629421296297</v>
      </c>
      <c r="P740" s="1">
        <v>44540.635821759257</v>
      </c>
      <c r="Q740">
        <v>345</v>
      </c>
      <c r="R740">
        <v>208</v>
      </c>
      <c r="S740" t="b">
        <v>0</v>
      </c>
      <c r="T740" t="s">
        <v>88</v>
      </c>
      <c r="U740" t="b">
        <v>0</v>
      </c>
      <c r="V740" t="s">
        <v>155</v>
      </c>
      <c r="W740" s="1">
        <v>44540.635821759257</v>
      </c>
      <c r="X740">
        <v>148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28</v>
      </c>
      <c r="AE740">
        <v>21</v>
      </c>
      <c r="AF740">
        <v>0</v>
      </c>
      <c r="AG740">
        <v>4</v>
      </c>
      <c r="AH740" t="s">
        <v>88</v>
      </c>
      <c r="AI740" t="s">
        <v>88</v>
      </c>
      <c r="AJ740" t="s">
        <v>88</v>
      </c>
      <c r="AK740" t="s">
        <v>88</v>
      </c>
      <c r="AL740" t="s">
        <v>88</v>
      </c>
      <c r="AM740" t="s">
        <v>88</v>
      </c>
      <c r="AN740" t="s">
        <v>88</v>
      </c>
      <c r="AO740" t="s">
        <v>88</v>
      </c>
      <c r="AP740" t="s">
        <v>88</v>
      </c>
      <c r="AQ740" t="s">
        <v>88</v>
      </c>
      <c r="AR740" t="s">
        <v>88</v>
      </c>
      <c r="AS740" t="s">
        <v>88</v>
      </c>
      <c r="AT740" t="s">
        <v>88</v>
      </c>
      <c r="AU740" t="s">
        <v>88</v>
      </c>
      <c r="AV740" t="s">
        <v>88</v>
      </c>
      <c r="AW740" t="s">
        <v>88</v>
      </c>
      <c r="AX740" t="s">
        <v>88</v>
      </c>
      <c r="AY740" t="s">
        <v>88</v>
      </c>
      <c r="AZ740" t="s">
        <v>88</v>
      </c>
      <c r="BA740" t="s">
        <v>88</v>
      </c>
      <c r="BB740" t="s">
        <v>88</v>
      </c>
      <c r="BC740" t="s">
        <v>88</v>
      </c>
      <c r="BD740" t="s">
        <v>88</v>
      </c>
      <c r="BE740" t="s">
        <v>88</v>
      </c>
    </row>
    <row r="741" spans="1:57">
      <c r="A741" t="s">
        <v>1675</v>
      </c>
      <c r="B741" t="s">
        <v>80</v>
      </c>
      <c r="C741" t="s">
        <v>1669</v>
      </c>
      <c r="D741" t="s">
        <v>82</v>
      </c>
      <c r="E741" s="2" t="str">
        <f>HYPERLINK("capsilon://?command=openfolder&amp;siteaddress=FAM.docvelocity-na8.net&amp;folderid=FXC29E3591-7832-B7C4-1A96-6E2943347818","FX21126704")</f>
        <v>FX21126704</v>
      </c>
      <c r="F741" t="s">
        <v>19</v>
      </c>
      <c r="G741" t="s">
        <v>19</v>
      </c>
      <c r="H741" t="s">
        <v>83</v>
      </c>
      <c r="I741" t="s">
        <v>1676</v>
      </c>
      <c r="J741">
        <v>88</v>
      </c>
      <c r="K741" t="s">
        <v>85</v>
      </c>
      <c r="L741" t="s">
        <v>86</v>
      </c>
      <c r="M741" t="s">
        <v>87</v>
      </c>
      <c r="N741">
        <v>2</v>
      </c>
      <c r="O741" s="1">
        <v>44540.630590277775</v>
      </c>
      <c r="P741" s="1">
        <v>44540.643287037034</v>
      </c>
      <c r="Q741">
        <v>250</v>
      </c>
      <c r="R741">
        <v>847</v>
      </c>
      <c r="S741" t="b">
        <v>0</v>
      </c>
      <c r="T741" t="s">
        <v>88</v>
      </c>
      <c r="U741" t="b">
        <v>0</v>
      </c>
      <c r="V741" t="s">
        <v>244</v>
      </c>
      <c r="W741" s="1">
        <v>44540.636701388888</v>
      </c>
      <c r="X741">
        <v>287</v>
      </c>
      <c r="Y741">
        <v>85</v>
      </c>
      <c r="Z741">
        <v>0</v>
      </c>
      <c r="AA741">
        <v>85</v>
      </c>
      <c r="AB741">
        <v>0</v>
      </c>
      <c r="AC741">
        <v>36</v>
      </c>
      <c r="AD741">
        <v>3</v>
      </c>
      <c r="AE741">
        <v>0</v>
      </c>
      <c r="AF741">
        <v>0</v>
      </c>
      <c r="AG741">
        <v>0</v>
      </c>
      <c r="AH741" t="s">
        <v>104</v>
      </c>
      <c r="AI741" s="1">
        <v>44540.643287037034</v>
      </c>
      <c r="AJ741">
        <v>560</v>
      </c>
      <c r="AK741">
        <v>1</v>
      </c>
      <c r="AL741">
        <v>0</v>
      </c>
      <c r="AM741">
        <v>1</v>
      </c>
      <c r="AN741">
        <v>0</v>
      </c>
      <c r="AO741">
        <v>1</v>
      </c>
      <c r="AP741">
        <v>2</v>
      </c>
      <c r="AQ741">
        <v>0</v>
      </c>
      <c r="AR741">
        <v>0</v>
      </c>
      <c r="AS741">
        <v>0</v>
      </c>
      <c r="AT741" t="s">
        <v>88</v>
      </c>
      <c r="AU741" t="s">
        <v>88</v>
      </c>
      <c r="AV741" t="s">
        <v>88</v>
      </c>
      <c r="AW741" t="s">
        <v>88</v>
      </c>
      <c r="AX741" t="s">
        <v>88</v>
      </c>
      <c r="AY741" t="s">
        <v>88</v>
      </c>
      <c r="AZ741" t="s">
        <v>88</v>
      </c>
      <c r="BA741" t="s">
        <v>88</v>
      </c>
      <c r="BB741" t="s">
        <v>88</v>
      </c>
      <c r="BC741" t="s">
        <v>88</v>
      </c>
      <c r="BD741" t="s">
        <v>88</v>
      </c>
      <c r="BE741" t="s">
        <v>88</v>
      </c>
    </row>
    <row r="742" spans="1:57">
      <c r="A742" t="s">
        <v>1677</v>
      </c>
      <c r="B742" t="s">
        <v>80</v>
      </c>
      <c r="C742" t="s">
        <v>1669</v>
      </c>
      <c r="D742" t="s">
        <v>82</v>
      </c>
      <c r="E742" s="2" t="str">
        <f>HYPERLINK("capsilon://?command=openfolder&amp;siteaddress=FAM.docvelocity-na8.net&amp;folderid=FXC29E3591-7832-B7C4-1A96-6E2943347818","FX21126704")</f>
        <v>FX21126704</v>
      </c>
      <c r="F742" t="s">
        <v>19</v>
      </c>
      <c r="G742" t="s">
        <v>19</v>
      </c>
      <c r="H742" t="s">
        <v>83</v>
      </c>
      <c r="I742" t="s">
        <v>1678</v>
      </c>
      <c r="J742">
        <v>93</v>
      </c>
      <c r="K742" t="s">
        <v>85</v>
      </c>
      <c r="L742" t="s">
        <v>86</v>
      </c>
      <c r="M742" t="s">
        <v>87</v>
      </c>
      <c r="N742">
        <v>2</v>
      </c>
      <c r="O742" s="1">
        <v>44540.632013888891</v>
      </c>
      <c r="P742" s="1">
        <v>44540.646979166668</v>
      </c>
      <c r="Q742">
        <v>402</v>
      </c>
      <c r="R742">
        <v>891</v>
      </c>
      <c r="S742" t="b">
        <v>0</v>
      </c>
      <c r="T742" t="s">
        <v>88</v>
      </c>
      <c r="U742" t="b">
        <v>0</v>
      </c>
      <c r="V742" t="s">
        <v>162</v>
      </c>
      <c r="W742" s="1">
        <v>44540.640370370369</v>
      </c>
      <c r="X742">
        <v>460</v>
      </c>
      <c r="Y742">
        <v>85</v>
      </c>
      <c r="Z742">
        <v>0</v>
      </c>
      <c r="AA742">
        <v>85</v>
      </c>
      <c r="AB742">
        <v>0</v>
      </c>
      <c r="AC742">
        <v>42</v>
      </c>
      <c r="AD742">
        <v>8</v>
      </c>
      <c r="AE742">
        <v>0</v>
      </c>
      <c r="AF742">
        <v>0</v>
      </c>
      <c r="AG742">
        <v>0</v>
      </c>
      <c r="AH742" t="s">
        <v>100</v>
      </c>
      <c r="AI742" s="1">
        <v>44540.646979166668</v>
      </c>
      <c r="AJ742">
        <v>431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8</v>
      </c>
      <c r="AQ742">
        <v>0</v>
      </c>
      <c r="AR742">
        <v>0</v>
      </c>
      <c r="AS742">
        <v>0</v>
      </c>
      <c r="AT742" t="s">
        <v>88</v>
      </c>
      <c r="AU742" t="s">
        <v>88</v>
      </c>
      <c r="AV742" t="s">
        <v>88</v>
      </c>
      <c r="AW742" t="s">
        <v>88</v>
      </c>
      <c r="AX742" t="s">
        <v>88</v>
      </c>
      <c r="AY742" t="s">
        <v>88</v>
      </c>
      <c r="AZ742" t="s">
        <v>88</v>
      </c>
      <c r="BA742" t="s">
        <v>88</v>
      </c>
      <c r="BB742" t="s">
        <v>88</v>
      </c>
      <c r="BC742" t="s">
        <v>88</v>
      </c>
      <c r="BD742" t="s">
        <v>88</v>
      </c>
      <c r="BE742" t="s">
        <v>88</v>
      </c>
    </row>
    <row r="743" spans="1:57">
      <c r="A743" t="s">
        <v>1679</v>
      </c>
      <c r="B743" t="s">
        <v>80</v>
      </c>
      <c r="C743" t="s">
        <v>1620</v>
      </c>
      <c r="D743" t="s">
        <v>82</v>
      </c>
      <c r="E743" s="2" t="str">
        <f>HYPERLINK("capsilon://?command=openfolder&amp;siteaddress=FAM.docvelocity-na8.net&amp;folderid=FX119EACE8-E8C5-192B-E56C-2FC5179B896E","FX21126273")</f>
        <v>FX21126273</v>
      </c>
      <c r="F743" t="s">
        <v>19</v>
      </c>
      <c r="G743" t="s">
        <v>19</v>
      </c>
      <c r="H743" t="s">
        <v>83</v>
      </c>
      <c r="I743" t="s">
        <v>1621</v>
      </c>
      <c r="J743">
        <v>154</v>
      </c>
      <c r="K743" t="s">
        <v>85</v>
      </c>
      <c r="L743" t="s">
        <v>86</v>
      </c>
      <c r="M743" t="s">
        <v>87</v>
      </c>
      <c r="N743">
        <v>2</v>
      </c>
      <c r="O743" s="1">
        <v>44540.635381944441</v>
      </c>
      <c r="P743" s="1">
        <v>44540.64912037037</v>
      </c>
      <c r="Q743">
        <v>173</v>
      </c>
      <c r="R743">
        <v>1014</v>
      </c>
      <c r="S743" t="b">
        <v>0</v>
      </c>
      <c r="T743" t="s">
        <v>88</v>
      </c>
      <c r="U743" t="b">
        <v>1</v>
      </c>
      <c r="V743" t="s">
        <v>155</v>
      </c>
      <c r="W743" s="1">
        <v>44540.639282407406</v>
      </c>
      <c r="X743">
        <v>298</v>
      </c>
      <c r="Y743">
        <v>113</v>
      </c>
      <c r="Z743">
        <v>0</v>
      </c>
      <c r="AA743">
        <v>113</v>
      </c>
      <c r="AB743">
        <v>0</v>
      </c>
      <c r="AC743">
        <v>28</v>
      </c>
      <c r="AD743">
        <v>41</v>
      </c>
      <c r="AE743">
        <v>0</v>
      </c>
      <c r="AF743">
        <v>0</v>
      </c>
      <c r="AG743">
        <v>0</v>
      </c>
      <c r="AH743" t="s">
        <v>167</v>
      </c>
      <c r="AI743" s="1">
        <v>44540.64912037037</v>
      </c>
      <c r="AJ743">
        <v>716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41</v>
      </c>
      <c r="AQ743">
        <v>0</v>
      </c>
      <c r="AR743">
        <v>0</v>
      </c>
      <c r="AS743">
        <v>0</v>
      </c>
      <c r="AT743" t="s">
        <v>88</v>
      </c>
      <c r="AU743" t="s">
        <v>88</v>
      </c>
      <c r="AV743" t="s">
        <v>88</v>
      </c>
      <c r="AW743" t="s">
        <v>88</v>
      </c>
      <c r="AX743" t="s">
        <v>88</v>
      </c>
      <c r="AY743" t="s">
        <v>88</v>
      </c>
      <c r="AZ743" t="s">
        <v>88</v>
      </c>
      <c r="BA743" t="s">
        <v>88</v>
      </c>
      <c r="BB743" t="s">
        <v>88</v>
      </c>
      <c r="BC743" t="s">
        <v>88</v>
      </c>
      <c r="BD743" t="s">
        <v>88</v>
      </c>
      <c r="BE743" t="s">
        <v>88</v>
      </c>
    </row>
    <row r="744" spans="1:57">
      <c r="A744" t="s">
        <v>1680</v>
      </c>
      <c r="B744" t="s">
        <v>80</v>
      </c>
      <c r="C744" t="s">
        <v>1625</v>
      </c>
      <c r="D744" t="s">
        <v>82</v>
      </c>
      <c r="E744" s="2" t="str">
        <f>HYPERLINK("capsilon://?command=openfolder&amp;siteaddress=FAM.docvelocity-na8.net&amp;folderid=FX6588EE80-D146-A2EC-A54E-92D978048FD0","FX21126692")</f>
        <v>FX21126692</v>
      </c>
      <c r="F744" t="s">
        <v>19</v>
      </c>
      <c r="G744" t="s">
        <v>19</v>
      </c>
      <c r="H744" t="s">
        <v>83</v>
      </c>
      <c r="I744" t="s">
        <v>1631</v>
      </c>
      <c r="J744">
        <v>226</v>
      </c>
      <c r="K744" t="s">
        <v>85</v>
      </c>
      <c r="L744" t="s">
        <v>86</v>
      </c>
      <c r="M744" t="s">
        <v>87</v>
      </c>
      <c r="N744">
        <v>2</v>
      </c>
      <c r="O744" s="1">
        <v>44540.637083333335</v>
      </c>
      <c r="P744" s="1">
        <v>44540.699988425928</v>
      </c>
      <c r="Q744">
        <v>3340</v>
      </c>
      <c r="R744">
        <v>2095</v>
      </c>
      <c r="S744" t="b">
        <v>0</v>
      </c>
      <c r="T744" t="s">
        <v>88</v>
      </c>
      <c r="U744" t="b">
        <v>1</v>
      </c>
      <c r="V744" t="s">
        <v>162</v>
      </c>
      <c r="W744" s="1">
        <v>44540.65253472222</v>
      </c>
      <c r="X744">
        <v>1051</v>
      </c>
      <c r="Y744">
        <v>195</v>
      </c>
      <c r="Z744">
        <v>0</v>
      </c>
      <c r="AA744">
        <v>195</v>
      </c>
      <c r="AB744">
        <v>0</v>
      </c>
      <c r="AC744">
        <v>66</v>
      </c>
      <c r="AD744">
        <v>31</v>
      </c>
      <c r="AE744">
        <v>0</v>
      </c>
      <c r="AF744">
        <v>0</v>
      </c>
      <c r="AG744">
        <v>0</v>
      </c>
      <c r="AH744" t="s">
        <v>100</v>
      </c>
      <c r="AI744" s="1">
        <v>44540.699988425928</v>
      </c>
      <c r="AJ744">
        <v>983</v>
      </c>
      <c r="AK744">
        <v>13</v>
      </c>
      <c r="AL744">
        <v>0</v>
      </c>
      <c r="AM744">
        <v>13</v>
      </c>
      <c r="AN744">
        <v>0</v>
      </c>
      <c r="AO744">
        <v>13</v>
      </c>
      <c r="AP744">
        <v>18</v>
      </c>
      <c r="AQ744">
        <v>0</v>
      </c>
      <c r="AR744">
        <v>0</v>
      </c>
      <c r="AS744">
        <v>0</v>
      </c>
      <c r="AT744" t="s">
        <v>88</v>
      </c>
      <c r="AU744" t="s">
        <v>88</v>
      </c>
      <c r="AV744" t="s">
        <v>88</v>
      </c>
      <c r="AW744" t="s">
        <v>88</v>
      </c>
      <c r="AX744" t="s">
        <v>88</v>
      </c>
      <c r="AY744" t="s">
        <v>88</v>
      </c>
      <c r="AZ744" t="s">
        <v>88</v>
      </c>
      <c r="BA744" t="s">
        <v>88</v>
      </c>
      <c r="BB744" t="s">
        <v>88</v>
      </c>
      <c r="BC744" t="s">
        <v>88</v>
      </c>
      <c r="BD744" t="s">
        <v>88</v>
      </c>
      <c r="BE744" t="s">
        <v>88</v>
      </c>
    </row>
    <row r="745" spans="1:57">
      <c r="A745" t="s">
        <v>1681</v>
      </c>
      <c r="B745" t="s">
        <v>80</v>
      </c>
      <c r="C745" t="s">
        <v>1641</v>
      </c>
      <c r="D745" t="s">
        <v>82</v>
      </c>
      <c r="E745" s="2" t="str">
        <f>HYPERLINK("capsilon://?command=openfolder&amp;siteaddress=FAM.docvelocity-na8.net&amp;folderid=FX361C1FDC-4A4B-24F6-9879-476342AC4B5C","FX21126365")</f>
        <v>FX21126365</v>
      </c>
      <c r="F745" t="s">
        <v>19</v>
      </c>
      <c r="G745" t="s">
        <v>19</v>
      </c>
      <c r="H745" t="s">
        <v>83</v>
      </c>
      <c r="I745" t="s">
        <v>1642</v>
      </c>
      <c r="J745">
        <v>336</v>
      </c>
      <c r="K745" t="s">
        <v>85</v>
      </c>
      <c r="L745" t="s">
        <v>86</v>
      </c>
      <c r="M745" t="s">
        <v>87</v>
      </c>
      <c r="N745">
        <v>2</v>
      </c>
      <c r="O745" s="1">
        <v>44540.63853009259</v>
      </c>
      <c r="P745" s="1">
        <v>44540.817673611113</v>
      </c>
      <c r="Q745">
        <v>11290</v>
      </c>
      <c r="R745">
        <v>4188</v>
      </c>
      <c r="S745" t="b">
        <v>0</v>
      </c>
      <c r="T745" t="s">
        <v>88</v>
      </c>
      <c r="U745" t="b">
        <v>1</v>
      </c>
      <c r="V745" t="s">
        <v>856</v>
      </c>
      <c r="W745" s="1">
        <v>44540.71597222222</v>
      </c>
      <c r="X745">
        <v>3081</v>
      </c>
      <c r="Y745">
        <v>292</v>
      </c>
      <c r="Z745">
        <v>0</v>
      </c>
      <c r="AA745">
        <v>292</v>
      </c>
      <c r="AB745">
        <v>0</v>
      </c>
      <c r="AC745">
        <v>143</v>
      </c>
      <c r="AD745">
        <v>44</v>
      </c>
      <c r="AE745">
        <v>0</v>
      </c>
      <c r="AF745">
        <v>0</v>
      </c>
      <c r="AG745">
        <v>0</v>
      </c>
      <c r="AH745" t="s">
        <v>163</v>
      </c>
      <c r="AI745" s="1">
        <v>44540.817673611113</v>
      </c>
      <c r="AJ745">
        <v>763</v>
      </c>
      <c r="AK745">
        <v>2</v>
      </c>
      <c r="AL745">
        <v>0</v>
      </c>
      <c r="AM745">
        <v>2</v>
      </c>
      <c r="AN745">
        <v>0</v>
      </c>
      <c r="AO745">
        <v>2</v>
      </c>
      <c r="AP745">
        <v>42</v>
      </c>
      <c r="AQ745">
        <v>0</v>
      </c>
      <c r="AR745">
        <v>0</v>
      </c>
      <c r="AS745">
        <v>0</v>
      </c>
      <c r="AT745" t="s">
        <v>88</v>
      </c>
      <c r="AU745" t="s">
        <v>88</v>
      </c>
      <c r="AV745" t="s">
        <v>88</v>
      </c>
      <c r="AW745" t="s">
        <v>88</v>
      </c>
      <c r="AX745" t="s">
        <v>88</v>
      </c>
      <c r="AY745" t="s">
        <v>88</v>
      </c>
      <c r="AZ745" t="s">
        <v>88</v>
      </c>
      <c r="BA745" t="s">
        <v>88</v>
      </c>
      <c r="BB745" t="s">
        <v>88</v>
      </c>
      <c r="BC745" t="s">
        <v>88</v>
      </c>
      <c r="BD745" t="s">
        <v>88</v>
      </c>
      <c r="BE745" t="s">
        <v>88</v>
      </c>
    </row>
    <row r="746" spans="1:57">
      <c r="A746" t="s">
        <v>1682</v>
      </c>
      <c r="B746" t="s">
        <v>80</v>
      </c>
      <c r="C746" t="s">
        <v>1683</v>
      </c>
      <c r="D746" t="s">
        <v>82</v>
      </c>
      <c r="E746" s="2" t="str">
        <f>HYPERLINK("capsilon://?command=openfolder&amp;siteaddress=FAM.docvelocity-na8.net&amp;folderid=FXD698EB7F-54B3-8895-3F86-4DF3065E4BA2","FX21126083")</f>
        <v>FX21126083</v>
      </c>
      <c r="F746" t="s">
        <v>19</v>
      </c>
      <c r="G746" t="s">
        <v>19</v>
      </c>
      <c r="H746" t="s">
        <v>83</v>
      </c>
      <c r="I746" t="s">
        <v>1684</v>
      </c>
      <c r="J746">
        <v>33</v>
      </c>
      <c r="K746" t="s">
        <v>85</v>
      </c>
      <c r="L746" t="s">
        <v>86</v>
      </c>
      <c r="M746" t="s">
        <v>87</v>
      </c>
      <c r="N746">
        <v>2</v>
      </c>
      <c r="O746" s="1">
        <v>44540.638761574075</v>
      </c>
      <c r="P746" s="1">
        <v>44540.843159722222</v>
      </c>
      <c r="Q746">
        <v>17514</v>
      </c>
      <c r="R746">
        <v>146</v>
      </c>
      <c r="S746" t="b">
        <v>0</v>
      </c>
      <c r="T746" t="s">
        <v>88</v>
      </c>
      <c r="U746" t="b">
        <v>0</v>
      </c>
      <c r="V746" t="s">
        <v>155</v>
      </c>
      <c r="W746" s="1">
        <v>44540.728368055556</v>
      </c>
      <c r="X746">
        <v>43</v>
      </c>
      <c r="Y746">
        <v>9</v>
      </c>
      <c r="Z746">
        <v>0</v>
      </c>
      <c r="AA746">
        <v>9</v>
      </c>
      <c r="AB746">
        <v>0</v>
      </c>
      <c r="AC746">
        <v>1</v>
      </c>
      <c r="AD746">
        <v>24</v>
      </c>
      <c r="AE746">
        <v>0</v>
      </c>
      <c r="AF746">
        <v>0</v>
      </c>
      <c r="AG746">
        <v>0</v>
      </c>
      <c r="AH746" t="s">
        <v>167</v>
      </c>
      <c r="AI746" s="1">
        <v>44540.843159722222</v>
      </c>
      <c r="AJ746">
        <v>103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24</v>
      </c>
      <c r="AQ746">
        <v>0</v>
      </c>
      <c r="AR746">
        <v>0</v>
      </c>
      <c r="AS746">
        <v>0</v>
      </c>
      <c r="AT746" t="s">
        <v>88</v>
      </c>
      <c r="AU746" t="s">
        <v>88</v>
      </c>
      <c r="AV746" t="s">
        <v>88</v>
      </c>
      <c r="AW746" t="s">
        <v>88</v>
      </c>
      <c r="AX746" t="s">
        <v>88</v>
      </c>
      <c r="AY746" t="s">
        <v>88</v>
      </c>
      <c r="AZ746" t="s">
        <v>88</v>
      </c>
      <c r="BA746" t="s">
        <v>88</v>
      </c>
      <c r="BB746" t="s">
        <v>88</v>
      </c>
      <c r="BC746" t="s">
        <v>88</v>
      </c>
      <c r="BD746" t="s">
        <v>88</v>
      </c>
      <c r="BE746" t="s">
        <v>88</v>
      </c>
    </row>
    <row r="747" spans="1:57">
      <c r="A747" t="s">
        <v>1685</v>
      </c>
      <c r="B747" t="s">
        <v>80</v>
      </c>
      <c r="C747" t="s">
        <v>1656</v>
      </c>
      <c r="D747" t="s">
        <v>82</v>
      </c>
      <c r="E747" s="2" t="str">
        <f>HYPERLINK("capsilon://?command=openfolder&amp;siteaddress=FAM.docvelocity-na8.net&amp;folderid=FXF39C034D-0CE4-9C8B-7BAE-72A486E3FF2C","FX21126910")</f>
        <v>FX21126910</v>
      </c>
      <c r="F747" t="s">
        <v>19</v>
      </c>
      <c r="G747" t="s">
        <v>19</v>
      </c>
      <c r="H747" t="s">
        <v>83</v>
      </c>
      <c r="I747" t="s">
        <v>1657</v>
      </c>
      <c r="J747">
        <v>182</v>
      </c>
      <c r="K747" t="s">
        <v>85</v>
      </c>
      <c r="L747" t="s">
        <v>86</v>
      </c>
      <c r="M747" t="s">
        <v>87</v>
      </c>
      <c r="N747">
        <v>2</v>
      </c>
      <c r="O747" s="1">
        <v>44540.639606481483</v>
      </c>
      <c r="P747" s="1">
        <v>44540.70113425926</v>
      </c>
      <c r="Q747">
        <v>4222</v>
      </c>
      <c r="R747">
        <v>1094</v>
      </c>
      <c r="S747" t="b">
        <v>0</v>
      </c>
      <c r="T747" t="s">
        <v>88</v>
      </c>
      <c r="U747" t="b">
        <v>1</v>
      </c>
      <c r="V747" t="s">
        <v>162</v>
      </c>
      <c r="W747" s="1">
        <v>44540.658379629633</v>
      </c>
      <c r="X747">
        <v>504</v>
      </c>
      <c r="Y747">
        <v>105</v>
      </c>
      <c r="Z747">
        <v>0</v>
      </c>
      <c r="AA747">
        <v>105</v>
      </c>
      <c r="AB747">
        <v>52</v>
      </c>
      <c r="AC747">
        <v>57</v>
      </c>
      <c r="AD747">
        <v>77</v>
      </c>
      <c r="AE747">
        <v>0</v>
      </c>
      <c r="AF747">
        <v>0</v>
      </c>
      <c r="AG747">
        <v>0</v>
      </c>
      <c r="AH747" t="s">
        <v>167</v>
      </c>
      <c r="AI747" s="1">
        <v>44540.70113425926</v>
      </c>
      <c r="AJ747">
        <v>590</v>
      </c>
      <c r="AK747">
        <v>0</v>
      </c>
      <c r="AL747">
        <v>0</v>
      </c>
      <c r="AM747">
        <v>0</v>
      </c>
      <c r="AN747">
        <v>52</v>
      </c>
      <c r="AO747">
        <v>0</v>
      </c>
      <c r="AP747">
        <v>77</v>
      </c>
      <c r="AQ747">
        <v>0</v>
      </c>
      <c r="AR747">
        <v>0</v>
      </c>
      <c r="AS747">
        <v>0</v>
      </c>
      <c r="AT747" t="s">
        <v>88</v>
      </c>
      <c r="AU747" t="s">
        <v>88</v>
      </c>
      <c r="AV747" t="s">
        <v>88</v>
      </c>
      <c r="AW747" t="s">
        <v>88</v>
      </c>
      <c r="AX747" t="s">
        <v>88</v>
      </c>
      <c r="AY747" t="s">
        <v>88</v>
      </c>
      <c r="AZ747" t="s">
        <v>88</v>
      </c>
      <c r="BA747" t="s">
        <v>88</v>
      </c>
      <c r="BB747" t="s">
        <v>88</v>
      </c>
      <c r="BC747" t="s">
        <v>88</v>
      </c>
      <c r="BD747" t="s">
        <v>88</v>
      </c>
      <c r="BE747" t="s">
        <v>88</v>
      </c>
    </row>
    <row r="748" spans="1:57">
      <c r="A748" t="s">
        <v>1686</v>
      </c>
      <c r="B748" t="s">
        <v>80</v>
      </c>
      <c r="C748" t="s">
        <v>290</v>
      </c>
      <c r="D748" t="s">
        <v>82</v>
      </c>
      <c r="E748" s="2" t="str">
        <f>HYPERLINK("capsilon://?command=openfolder&amp;siteaddress=FAM.docvelocity-na8.net&amp;folderid=FXB4A167D0-221C-A9AA-BBB5-2D939B16EC83","FX21112695")</f>
        <v>FX21112695</v>
      </c>
      <c r="F748" t="s">
        <v>19</v>
      </c>
      <c r="G748" t="s">
        <v>19</v>
      </c>
      <c r="H748" t="s">
        <v>83</v>
      </c>
      <c r="I748" t="s">
        <v>1687</v>
      </c>
      <c r="J748">
        <v>38</v>
      </c>
      <c r="K748" t="s">
        <v>85</v>
      </c>
      <c r="L748" t="s">
        <v>86</v>
      </c>
      <c r="M748" t="s">
        <v>87</v>
      </c>
      <c r="N748">
        <v>1</v>
      </c>
      <c r="O748" s="1">
        <v>44540.639930555553</v>
      </c>
      <c r="P748" s="1">
        <v>44540.742361111108</v>
      </c>
      <c r="Q748">
        <v>8635</v>
      </c>
      <c r="R748">
        <v>215</v>
      </c>
      <c r="S748" t="b">
        <v>0</v>
      </c>
      <c r="T748" t="s">
        <v>88</v>
      </c>
      <c r="U748" t="b">
        <v>0</v>
      </c>
      <c r="V748" t="s">
        <v>155</v>
      </c>
      <c r="W748" s="1">
        <v>44540.742361111108</v>
      </c>
      <c r="X748">
        <v>97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38</v>
      </c>
      <c r="AE748">
        <v>37</v>
      </c>
      <c r="AF748">
        <v>0</v>
      </c>
      <c r="AG748">
        <v>1</v>
      </c>
      <c r="AH748" t="s">
        <v>88</v>
      </c>
      <c r="AI748" t="s">
        <v>88</v>
      </c>
      <c r="AJ748" t="s">
        <v>88</v>
      </c>
      <c r="AK748" t="s">
        <v>88</v>
      </c>
      <c r="AL748" t="s">
        <v>88</v>
      </c>
      <c r="AM748" t="s">
        <v>88</v>
      </c>
      <c r="AN748" t="s">
        <v>88</v>
      </c>
      <c r="AO748" t="s">
        <v>88</v>
      </c>
      <c r="AP748" t="s">
        <v>88</v>
      </c>
      <c r="AQ748" t="s">
        <v>88</v>
      </c>
      <c r="AR748" t="s">
        <v>88</v>
      </c>
      <c r="AS748" t="s">
        <v>88</v>
      </c>
      <c r="AT748" t="s">
        <v>88</v>
      </c>
      <c r="AU748" t="s">
        <v>88</v>
      </c>
      <c r="AV748" t="s">
        <v>88</v>
      </c>
      <c r="AW748" t="s">
        <v>88</v>
      </c>
      <c r="AX748" t="s">
        <v>88</v>
      </c>
      <c r="AY748" t="s">
        <v>88</v>
      </c>
      <c r="AZ748" t="s">
        <v>88</v>
      </c>
      <c r="BA748" t="s">
        <v>88</v>
      </c>
      <c r="BB748" t="s">
        <v>88</v>
      </c>
      <c r="BC748" t="s">
        <v>88</v>
      </c>
      <c r="BD748" t="s">
        <v>88</v>
      </c>
      <c r="BE748" t="s">
        <v>88</v>
      </c>
    </row>
    <row r="749" spans="1:57">
      <c r="A749" t="s">
        <v>1688</v>
      </c>
      <c r="B749" t="s">
        <v>80</v>
      </c>
      <c r="C749" t="s">
        <v>1192</v>
      </c>
      <c r="D749" t="s">
        <v>82</v>
      </c>
      <c r="E749" s="2" t="str">
        <f>HYPERLINK("capsilon://?command=openfolder&amp;siteaddress=FAM.docvelocity-na8.net&amp;folderid=FXC4C4743B-5E63-4C47-85D8-3BBDBE779CD1","FX21126108")</f>
        <v>FX21126108</v>
      </c>
      <c r="F749" t="s">
        <v>19</v>
      </c>
      <c r="G749" t="s">
        <v>19</v>
      </c>
      <c r="H749" t="s">
        <v>83</v>
      </c>
      <c r="I749" t="s">
        <v>1659</v>
      </c>
      <c r="J749">
        <v>104</v>
      </c>
      <c r="K749" t="s">
        <v>85</v>
      </c>
      <c r="L749" t="s">
        <v>86</v>
      </c>
      <c r="M749" t="s">
        <v>87</v>
      </c>
      <c r="N749">
        <v>2</v>
      </c>
      <c r="O749" s="1">
        <v>44540.641215277778</v>
      </c>
      <c r="P749" s="1">
        <v>44540.821932870371</v>
      </c>
      <c r="Q749">
        <v>12862</v>
      </c>
      <c r="R749">
        <v>2752</v>
      </c>
      <c r="S749" t="b">
        <v>0</v>
      </c>
      <c r="T749" t="s">
        <v>88</v>
      </c>
      <c r="U749" t="b">
        <v>1</v>
      </c>
      <c r="V749" t="s">
        <v>151</v>
      </c>
      <c r="W749" s="1">
        <v>44540.722071759257</v>
      </c>
      <c r="X749">
        <v>2349</v>
      </c>
      <c r="Y749">
        <v>158</v>
      </c>
      <c r="Z749">
        <v>0</v>
      </c>
      <c r="AA749">
        <v>158</v>
      </c>
      <c r="AB749">
        <v>0</v>
      </c>
      <c r="AC749">
        <v>135</v>
      </c>
      <c r="AD749">
        <v>-54</v>
      </c>
      <c r="AE749">
        <v>0</v>
      </c>
      <c r="AF749">
        <v>0</v>
      </c>
      <c r="AG749">
        <v>0</v>
      </c>
      <c r="AH749" t="s">
        <v>163</v>
      </c>
      <c r="AI749" s="1">
        <v>44540.821932870371</v>
      </c>
      <c r="AJ749">
        <v>367</v>
      </c>
      <c r="AK749">
        <v>2</v>
      </c>
      <c r="AL749">
        <v>0</v>
      </c>
      <c r="AM749">
        <v>2</v>
      </c>
      <c r="AN749">
        <v>0</v>
      </c>
      <c r="AO749">
        <v>2</v>
      </c>
      <c r="AP749">
        <v>-56</v>
      </c>
      <c r="AQ749">
        <v>0</v>
      </c>
      <c r="AR749">
        <v>0</v>
      </c>
      <c r="AS749">
        <v>0</v>
      </c>
      <c r="AT749" t="s">
        <v>88</v>
      </c>
      <c r="AU749" t="s">
        <v>88</v>
      </c>
      <c r="AV749" t="s">
        <v>88</v>
      </c>
      <c r="AW749" t="s">
        <v>88</v>
      </c>
      <c r="AX749" t="s">
        <v>88</v>
      </c>
      <c r="AY749" t="s">
        <v>88</v>
      </c>
      <c r="AZ749" t="s">
        <v>88</v>
      </c>
      <c r="BA749" t="s">
        <v>88</v>
      </c>
      <c r="BB749" t="s">
        <v>88</v>
      </c>
      <c r="BC749" t="s">
        <v>88</v>
      </c>
      <c r="BD749" t="s">
        <v>88</v>
      </c>
      <c r="BE749" t="s">
        <v>88</v>
      </c>
    </row>
    <row r="750" spans="1:57">
      <c r="A750" t="s">
        <v>1689</v>
      </c>
      <c r="B750" t="s">
        <v>80</v>
      </c>
      <c r="C750" t="s">
        <v>1690</v>
      </c>
      <c r="D750" t="s">
        <v>82</v>
      </c>
      <c r="E750" s="2" t="str">
        <f>HYPERLINK("capsilon://?command=openfolder&amp;siteaddress=FAM.docvelocity-na8.net&amp;folderid=FX03DED340-C4A8-4EF9-EF04-1D7CB0623260","FX21126403")</f>
        <v>FX21126403</v>
      </c>
      <c r="F750" t="s">
        <v>19</v>
      </c>
      <c r="G750" t="s">
        <v>19</v>
      </c>
      <c r="H750" t="s">
        <v>83</v>
      </c>
      <c r="I750" t="s">
        <v>1691</v>
      </c>
      <c r="J750">
        <v>30</v>
      </c>
      <c r="K750" t="s">
        <v>85</v>
      </c>
      <c r="L750" t="s">
        <v>86</v>
      </c>
      <c r="M750" t="s">
        <v>87</v>
      </c>
      <c r="N750">
        <v>2</v>
      </c>
      <c r="O750" s="1">
        <v>44540.64329861111</v>
      </c>
      <c r="P750" s="1">
        <v>44540.843923611108</v>
      </c>
      <c r="Q750">
        <v>17154</v>
      </c>
      <c r="R750">
        <v>180</v>
      </c>
      <c r="S750" t="b">
        <v>0</v>
      </c>
      <c r="T750" t="s">
        <v>88</v>
      </c>
      <c r="U750" t="b">
        <v>0</v>
      </c>
      <c r="V750" t="s">
        <v>155</v>
      </c>
      <c r="W750" s="1">
        <v>44540.733437499999</v>
      </c>
      <c r="X750">
        <v>51</v>
      </c>
      <c r="Y750">
        <v>9</v>
      </c>
      <c r="Z750">
        <v>0</v>
      </c>
      <c r="AA750">
        <v>9</v>
      </c>
      <c r="AB750">
        <v>0</v>
      </c>
      <c r="AC750">
        <v>3</v>
      </c>
      <c r="AD750">
        <v>21</v>
      </c>
      <c r="AE750">
        <v>0</v>
      </c>
      <c r="AF750">
        <v>0</v>
      </c>
      <c r="AG750">
        <v>0</v>
      </c>
      <c r="AH750" t="s">
        <v>104</v>
      </c>
      <c r="AI750" s="1">
        <v>44540.843923611108</v>
      </c>
      <c r="AJ750">
        <v>129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21</v>
      </c>
      <c r="AQ750">
        <v>0</v>
      </c>
      <c r="AR750">
        <v>0</v>
      </c>
      <c r="AS750">
        <v>0</v>
      </c>
      <c r="AT750" t="s">
        <v>88</v>
      </c>
      <c r="AU750" t="s">
        <v>88</v>
      </c>
      <c r="AV750" t="s">
        <v>88</v>
      </c>
      <c r="AW750" t="s">
        <v>88</v>
      </c>
      <c r="AX750" t="s">
        <v>88</v>
      </c>
      <c r="AY750" t="s">
        <v>88</v>
      </c>
      <c r="AZ750" t="s">
        <v>88</v>
      </c>
      <c r="BA750" t="s">
        <v>88</v>
      </c>
      <c r="BB750" t="s">
        <v>88</v>
      </c>
      <c r="BC750" t="s">
        <v>88</v>
      </c>
      <c r="BD750" t="s">
        <v>88</v>
      </c>
      <c r="BE750" t="s">
        <v>88</v>
      </c>
    </row>
    <row r="751" spans="1:57">
      <c r="A751" t="s">
        <v>1692</v>
      </c>
      <c r="B751" t="s">
        <v>80</v>
      </c>
      <c r="C751" t="s">
        <v>1666</v>
      </c>
      <c r="D751" t="s">
        <v>82</v>
      </c>
      <c r="E751" s="2" t="str">
        <f>HYPERLINK("capsilon://?command=openfolder&amp;siteaddress=FAM.docvelocity-na8.net&amp;folderid=FX8CB811B1-BE04-20A6-008E-EE4E88C3A49F","FX21125243")</f>
        <v>FX21125243</v>
      </c>
      <c r="F751" t="s">
        <v>19</v>
      </c>
      <c r="G751" t="s">
        <v>19</v>
      </c>
      <c r="H751" t="s">
        <v>83</v>
      </c>
      <c r="I751" t="s">
        <v>1667</v>
      </c>
      <c r="J751">
        <v>273</v>
      </c>
      <c r="K751" t="s">
        <v>85</v>
      </c>
      <c r="L751" t="s">
        <v>86</v>
      </c>
      <c r="M751" t="s">
        <v>87</v>
      </c>
      <c r="N751">
        <v>2</v>
      </c>
      <c r="O751" s="1">
        <v>44540.650277777779</v>
      </c>
      <c r="P751" s="1">
        <v>44540.844548611109</v>
      </c>
      <c r="Q751">
        <v>13329</v>
      </c>
      <c r="R751">
        <v>3456</v>
      </c>
      <c r="S751" t="b">
        <v>0</v>
      </c>
      <c r="T751" t="s">
        <v>88</v>
      </c>
      <c r="U751" t="b">
        <v>1</v>
      </c>
      <c r="V751" t="s">
        <v>856</v>
      </c>
      <c r="W751" s="1">
        <v>44540.732812499999</v>
      </c>
      <c r="X751">
        <v>1454</v>
      </c>
      <c r="Y751">
        <v>259</v>
      </c>
      <c r="Z751">
        <v>0</v>
      </c>
      <c r="AA751">
        <v>259</v>
      </c>
      <c r="AB751">
        <v>0</v>
      </c>
      <c r="AC751">
        <v>60</v>
      </c>
      <c r="AD751">
        <v>14</v>
      </c>
      <c r="AE751">
        <v>0</v>
      </c>
      <c r="AF751">
        <v>0</v>
      </c>
      <c r="AG751">
        <v>0</v>
      </c>
      <c r="AH751" t="s">
        <v>100</v>
      </c>
      <c r="AI751" s="1">
        <v>44540.844548611109</v>
      </c>
      <c r="AJ751">
        <v>2002</v>
      </c>
      <c r="AK751">
        <v>19</v>
      </c>
      <c r="AL751">
        <v>0</v>
      </c>
      <c r="AM751">
        <v>19</v>
      </c>
      <c r="AN751">
        <v>0</v>
      </c>
      <c r="AO751">
        <v>19</v>
      </c>
      <c r="AP751">
        <v>-5</v>
      </c>
      <c r="AQ751">
        <v>0</v>
      </c>
      <c r="AR751">
        <v>0</v>
      </c>
      <c r="AS751">
        <v>0</v>
      </c>
      <c r="AT751" t="s">
        <v>88</v>
      </c>
      <c r="AU751" t="s">
        <v>88</v>
      </c>
      <c r="AV751" t="s">
        <v>88</v>
      </c>
      <c r="AW751" t="s">
        <v>88</v>
      </c>
      <c r="AX751" t="s">
        <v>88</v>
      </c>
      <c r="AY751" t="s">
        <v>88</v>
      </c>
      <c r="AZ751" t="s">
        <v>88</v>
      </c>
      <c r="BA751" t="s">
        <v>88</v>
      </c>
      <c r="BB751" t="s">
        <v>88</v>
      </c>
      <c r="BC751" t="s">
        <v>88</v>
      </c>
      <c r="BD751" t="s">
        <v>88</v>
      </c>
      <c r="BE751" t="s">
        <v>88</v>
      </c>
    </row>
    <row r="752" spans="1:57">
      <c r="A752" t="s">
        <v>1693</v>
      </c>
      <c r="B752" t="s">
        <v>80</v>
      </c>
      <c r="C752" t="s">
        <v>1669</v>
      </c>
      <c r="D752" t="s">
        <v>82</v>
      </c>
      <c r="E752" s="2" t="str">
        <f>HYPERLINK("capsilon://?command=openfolder&amp;siteaddress=FAM.docvelocity-na8.net&amp;folderid=FXC29E3591-7832-B7C4-1A96-6E2943347818","FX21126704")</f>
        <v>FX21126704</v>
      </c>
      <c r="F752" t="s">
        <v>19</v>
      </c>
      <c r="G752" t="s">
        <v>19</v>
      </c>
      <c r="H752" t="s">
        <v>83</v>
      </c>
      <c r="I752" t="s">
        <v>1674</v>
      </c>
      <c r="J752">
        <v>112</v>
      </c>
      <c r="K752" t="s">
        <v>85</v>
      </c>
      <c r="L752" t="s">
        <v>86</v>
      </c>
      <c r="M752" t="s">
        <v>87</v>
      </c>
      <c r="N752">
        <v>2</v>
      </c>
      <c r="O752" s="1">
        <v>44540.650694444441</v>
      </c>
      <c r="P752" s="1">
        <v>44540.825428240743</v>
      </c>
      <c r="Q752">
        <v>13884</v>
      </c>
      <c r="R752">
        <v>1213</v>
      </c>
      <c r="S752" t="b">
        <v>0</v>
      </c>
      <c r="T752" t="s">
        <v>88</v>
      </c>
      <c r="U752" t="b">
        <v>1</v>
      </c>
      <c r="V752" t="s">
        <v>244</v>
      </c>
      <c r="W752" s="1">
        <v>44540.736458333333</v>
      </c>
      <c r="X752">
        <v>817</v>
      </c>
      <c r="Y752">
        <v>84</v>
      </c>
      <c r="Z752">
        <v>0</v>
      </c>
      <c r="AA752">
        <v>84</v>
      </c>
      <c r="AB752">
        <v>0</v>
      </c>
      <c r="AC752">
        <v>22</v>
      </c>
      <c r="AD752">
        <v>28</v>
      </c>
      <c r="AE752">
        <v>0</v>
      </c>
      <c r="AF752">
        <v>0</v>
      </c>
      <c r="AG752">
        <v>0</v>
      </c>
      <c r="AH752" t="s">
        <v>163</v>
      </c>
      <c r="AI752" s="1">
        <v>44540.825428240743</v>
      </c>
      <c r="AJ752">
        <v>301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28</v>
      </c>
      <c r="AQ752">
        <v>0</v>
      </c>
      <c r="AR752">
        <v>0</v>
      </c>
      <c r="AS752">
        <v>0</v>
      </c>
      <c r="AT752" t="s">
        <v>88</v>
      </c>
      <c r="AU752" t="s">
        <v>88</v>
      </c>
      <c r="AV752" t="s">
        <v>88</v>
      </c>
      <c r="AW752" t="s">
        <v>88</v>
      </c>
      <c r="AX752" t="s">
        <v>88</v>
      </c>
      <c r="AY752" t="s">
        <v>88</v>
      </c>
      <c r="AZ752" t="s">
        <v>88</v>
      </c>
      <c r="BA752" t="s">
        <v>88</v>
      </c>
      <c r="BB752" t="s">
        <v>88</v>
      </c>
      <c r="BC752" t="s">
        <v>88</v>
      </c>
      <c r="BD752" t="s">
        <v>88</v>
      </c>
      <c r="BE752" t="s">
        <v>88</v>
      </c>
    </row>
    <row r="753" spans="1:57">
      <c r="A753" t="s">
        <v>1694</v>
      </c>
      <c r="B753" t="s">
        <v>80</v>
      </c>
      <c r="C753" t="s">
        <v>1695</v>
      </c>
      <c r="D753" t="s">
        <v>82</v>
      </c>
      <c r="E753" s="2" t="str">
        <f>HYPERLINK("capsilon://?command=openfolder&amp;siteaddress=FAM.docvelocity-na8.net&amp;folderid=FX1EE1DEAB-832C-6902-52C9-9BCD2695BEB6","FX21126097")</f>
        <v>FX21126097</v>
      </c>
      <c r="F753" t="s">
        <v>19</v>
      </c>
      <c r="G753" t="s">
        <v>19</v>
      </c>
      <c r="H753" t="s">
        <v>83</v>
      </c>
      <c r="I753" t="s">
        <v>1696</v>
      </c>
      <c r="J753">
        <v>70</v>
      </c>
      <c r="K753" t="s">
        <v>85</v>
      </c>
      <c r="L753" t="s">
        <v>86</v>
      </c>
      <c r="M753" t="s">
        <v>87</v>
      </c>
      <c r="N753">
        <v>1</v>
      </c>
      <c r="O753" s="1">
        <v>44540.653449074074</v>
      </c>
      <c r="P753" s="1">
        <v>44540.744456018518</v>
      </c>
      <c r="Q753">
        <v>7679</v>
      </c>
      <c r="R753">
        <v>184</v>
      </c>
      <c r="S753" t="b">
        <v>0</v>
      </c>
      <c r="T753" t="s">
        <v>88</v>
      </c>
      <c r="U753" t="b">
        <v>0</v>
      </c>
      <c r="V753" t="s">
        <v>155</v>
      </c>
      <c r="W753" s="1">
        <v>44540.744456018518</v>
      </c>
      <c r="X753">
        <v>180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70</v>
      </c>
      <c r="AE753">
        <v>58</v>
      </c>
      <c r="AF753">
        <v>0</v>
      </c>
      <c r="AG753">
        <v>5</v>
      </c>
      <c r="AH753" t="s">
        <v>88</v>
      </c>
      <c r="AI753" t="s">
        <v>88</v>
      </c>
      <c r="AJ753" t="s">
        <v>88</v>
      </c>
      <c r="AK753" t="s">
        <v>88</v>
      </c>
      <c r="AL753" t="s">
        <v>88</v>
      </c>
      <c r="AM753" t="s">
        <v>88</v>
      </c>
      <c r="AN753" t="s">
        <v>88</v>
      </c>
      <c r="AO753" t="s">
        <v>88</v>
      </c>
      <c r="AP753" t="s">
        <v>88</v>
      </c>
      <c r="AQ753" t="s">
        <v>88</v>
      </c>
      <c r="AR753" t="s">
        <v>88</v>
      </c>
      <c r="AS753" t="s">
        <v>88</v>
      </c>
      <c r="AT753" t="s">
        <v>88</v>
      </c>
      <c r="AU753" t="s">
        <v>88</v>
      </c>
      <c r="AV753" t="s">
        <v>88</v>
      </c>
      <c r="AW753" t="s">
        <v>88</v>
      </c>
      <c r="AX753" t="s">
        <v>88</v>
      </c>
      <c r="AY753" t="s">
        <v>88</v>
      </c>
      <c r="AZ753" t="s">
        <v>88</v>
      </c>
      <c r="BA753" t="s">
        <v>88</v>
      </c>
      <c r="BB753" t="s">
        <v>88</v>
      </c>
      <c r="BC753" t="s">
        <v>88</v>
      </c>
      <c r="BD753" t="s">
        <v>88</v>
      </c>
      <c r="BE753" t="s">
        <v>88</v>
      </c>
    </row>
    <row r="754" spans="1:57">
      <c r="A754" t="s">
        <v>1697</v>
      </c>
      <c r="B754" t="s">
        <v>80</v>
      </c>
      <c r="C754" t="s">
        <v>1698</v>
      </c>
      <c r="D754" t="s">
        <v>82</v>
      </c>
      <c r="E754" s="2" t="str">
        <f>HYPERLINK("capsilon://?command=openfolder&amp;siteaddress=FAM.docvelocity-na8.net&amp;folderid=FXA992342A-AF65-1A67-41EC-3964C9F35AD3","FX21124563")</f>
        <v>FX21124563</v>
      </c>
      <c r="F754" t="s">
        <v>19</v>
      </c>
      <c r="G754" t="s">
        <v>19</v>
      </c>
      <c r="H754" t="s">
        <v>83</v>
      </c>
      <c r="I754" t="s">
        <v>1699</v>
      </c>
      <c r="J754">
        <v>126</v>
      </c>
      <c r="K754" t="s">
        <v>85</v>
      </c>
      <c r="L754" t="s">
        <v>86</v>
      </c>
      <c r="M754" t="s">
        <v>87</v>
      </c>
      <c r="N754">
        <v>1</v>
      </c>
      <c r="O754" s="1">
        <v>44540.658032407409</v>
      </c>
      <c r="P754" s="1">
        <v>44540.751840277779</v>
      </c>
      <c r="Q754">
        <v>7930</v>
      </c>
      <c r="R754">
        <v>175</v>
      </c>
      <c r="S754" t="b">
        <v>0</v>
      </c>
      <c r="T754" t="s">
        <v>88</v>
      </c>
      <c r="U754" t="b">
        <v>0</v>
      </c>
      <c r="V754" t="s">
        <v>155</v>
      </c>
      <c r="W754" s="1">
        <v>44540.751840277779</v>
      </c>
      <c r="X754">
        <v>103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126</v>
      </c>
      <c r="AE754">
        <v>114</v>
      </c>
      <c r="AF754">
        <v>0</v>
      </c>
      <c r="AG754">
        <v>3</v>
      </c>
      <c r="AH754" t="s">
        <v>88</v>
      </c>
      <c r="AI754" t="s">
        <v>88</v>
      </c>
      <c r="AJ754" t="s">
        <v>88</v>
      </c>
      <c r="AK754" t="s">
        <v>88</v>
      </c>
      <c r="AL754" t="s">
        <v>88</v>
      </c>
      <c r="AM754" t="s">
        <v>88</v>
      </c>
      <c r="AN754" t="s">
        <v>88</v>
      </c>
      <c r="AO754" t="s">
        <v>88</v>
      </c>
      <c r="AP754" t="s">
        <v>88</v>
      </c>
      <c r="AQ754" t="s">
        <v>88</v>
      </c>
      <c r="AR754" t="s">
        <v>88</v>
      </c>
      <c r="AS754" t="s">
        <v>88</v>
      </c>
      <c r="AT754" t="s">
        <v>88</v>
      </c>
      <c r="AU754" t="s">
        <v>88</v>
      </c>
      <c r="AV754" t="s">
        <v>88</v>
      </c>
      <c r="AW754" t="s">
        <v>88</v>
      </c>
      <c r="AX754" t="s">
        <v>88</v>
      </c>
      <c r="AY754" t="s">
        <v>88</v>
      </c>
      <c r="AZ754" t="s">
        <v>88</v>
      </c>
      <c r="BA754" t="s">
        <v>88</v>
      </c>
      <c r="BB754" t="s">
        <v>88</v>
      </c>
      <c r="BC754" t="s">
        <v>88</v>
      </c>
      <c r="BD754" t="s">
        <v>88</v>
      </c>
      <c r="BE754" t="s">
        <v>88</v>
      </c>
    </row>
    <row r="755" spans="1:57">
      <c r="A755" t="s">
        <v>1700</v>
      </c>
      <c r="B755" t="s">
        <v>80</v>
      </c>
      <c r="C755" t="s">
        <v>1701</v>
      </c>
      <c r="D755" t="s">
        <v>82</v>
      </c>
      <c r="E755" s="2" t="str">
        <f>HYPERLINK("capsilon://?command=openfolder&amp;siteaddress=FAM.docvelocity-na8.net&amp;folderid=FXA9178C28-8ACA-05EF-AC7C-C674000BD4E1","FX211113058")</f>
        <v>FX211113058</v>
      </c>
      <c r="F755" t="s">
        <v>19</v>
      </c>
      <c r="G755" t="s">
        <v>19</v>
      </c>
      <c r="H755" t="s">
        <v>83</v>
      </c>
      <c r="I755" t="s">
        <v>1702</v>
      </c>
      <c r="J755">
        <v>30</v>
      </c>
      <c r="K755" t="s">
        <v>85</v>
      </c>
      <c r="L755" t="s">
        <v>86</v>
      </c>
      <c r="M755" t="s">
        <v>87</v>
      </c>
      <c r="N755">
        <v>2</v>
      </c>
      <c r="O755" s="1">
        <v>44540.658460648148</v>
      </c>
      <c r="P755" s="1">
        <v>44540.845810185187</v>
      </c>
      <c r="Q755">
        <v>15974</v>
      </c>
      <c r="R755">
        <v>213</v>
      </c>
      <c r="S755" t="b">
        <v>0</v>
      </c>
      <c r="T755" t="s">
        <v>88</v>
      </c>
      <c r="U755" t="b">
        <v>0</v>
      </c>
      <c r="V755" t="s">
        <v>244</v>
      </c>
      <c r="W755" s="1">
        <v>44540.746122685188</v>
      </c>
      <c r="X755">
        <v>51</v>
      </c>
      <c r="Y755">
        <v>9</v>
      </c>
      <c r="Z755">
        <v>0</v>
      </c>
      <c r="AA755">
        <v>9</v>
      </c>
      <c r="AB755">
        <v>0</v>
      </c>
      <c r="AC755">
        <v>4</v>
      </c>
      <c r="AD755">
        <v>21</v>
      </c>
      <c r="AE755">
        <v>0</v>
      </c>
      <c r="AF755">
        <v>0</v>
      </c>
      <c r="AG755">
        <v>0</v>
      </c>
      <c r="AH755" t="s">
        <v>104</v>
      </c>
      <c r="AI755" s="1">
        <v>44540.845810185187</v>
      </c>
      <c r="AJ755">
        <v>162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21</v>
      </c>
      <c r="AQ755">
        <v>0</v>
      </c>
      <c r="AR755">
        <v>0</v>
      </c>
      <c r="AS755">
        <v>0</v>
      </c>
      <c r="AT755" t="s">
        <v>88</v>
      </c>
      <c r="AU755" t="s">
        <v>88</v>
      </c>
      <c r="AV755" t="s">
        <v>88</v>
      </c>
      <c r="AW755" t="s">
        <v>88</v>
      </c>
      <c r="AX755" t="s">
        <v>88</v>
      </c>
      <c r="AY755" t="s">
        <v>88</v>
      </c>
      <c r="AZ755" t="s">
        <v>88</v>
      </c>
      <c r="BA755" t="s">
        <v>88</v>
      </c>
      <c r="BB755" t="s">
        <v>88</v>
      </c>
      <c r="BC755" t="s">
        <v>88</v>
      </c>
      <c r="BD755" t="s">
        <v>88</v>
      </c>
      <c r="BE755" t="s">
        <v>88</v>
      </c>
    </row>
    <row r="756" spans="1:57">
      <c r="A756" t="s">
        <v>1703</v>
      </c>
      <c r="B756" t="s">
        <v>80</v>
      </c>
      <c r="C756" t="s">
        <v>1704</v>
      </c>
      <c r="D756" t="s">
        <v>82</v>
      </c>
      <c r="E756" s="2" t="str">
        <f>HYPERLINK("capsilon://?command=openfolder&amp;siteaddress=FAM.docvelocity-na8.net&amp;folderid=FX7154166E-D6D2-3926-191B-90120580B718","FX21123538")</f>
        <v>FX21123538</v>
      </c>
      <c r="F756" t="s">
        <v>19</v>
      </c>
      <c r="G756" t="s">
        <v>19</v>
      </c>
      <c r="H756" t="s">
        <v>83</v>
      </c>
      <c r="I756" t="s">
        <v>1705</v>
      </c>
      <c r="J756">
        <v>28</v>
      </c>
      <c r="K756" t="s">
        <v>85</v>
      </c>
      <c r="L756" t="s">
        <v>86</v>
      </c>
      <c r="M756" t="s">
        <v>87</v>
      </c>
      <c r="N756">
        <v>2</v>
      </c>
      <c r="O756" s="1">
        <v>44540.661550925928</v>
      </c>
      <c r="P756" s="1">
        <v>44540.86613425926</v>
      </c>
      <c r="Q756">
        <v>16889</v>
      </c>
      <c r="R756">
        <v>787</v>
      </c>
      <c r="S756" t="b">
        <v>0</v>
      </c>
      <c r="T756" t="s">
        <v>88</v>
      </c>
      <c r="U756" t="b">
        <v>0</v>
      </c>
      <c r="V756" t="s">
        <v>244</v>
      </c>
      <c r="W756" s="1">
        <v>44540.760150462964</v>
      </c>
      <c r="X756">
        <v>264</v>
      </c>
      <c r="Y756">
        <v>21</v>
      </c>
      <c r="Z756">
        <v>0</v>
      </c>
      <c r="AA756">
        <v>21</v>
      </c>
      <c r="AB756">
        <v>0</v>
      </c>
      <c r="AC756">
        <v>18</v>
      </c>
      <c r="AD756">
        <v>7</v>
      </c>
      <c r="AE756">
        <v>0</v>
      </c>
      <c r="AF756">
        <v>0</v>
      </c>
      <c r="AG756">
        <v>0</v>
      </c>
      <c r="AH756" t="s">
        <v>167</v>
      </c>
      <c r="AI756" s="1">
        <v>44540.86613425926</v>
      </c>
      <c r="AJ756">
        <v>10</v>
      </c>
      <c r="AK756">
        <v>0</v>
      </c>
      <c r="AL756">
        <v>0</v>
      </c>
      <c r="AM756">
        <v>0</v>
      </c>
      <c r="AN756">
        <v>21</v>
      </c>
      <c r="AO756">
        <v>0</v>
      </c>
      <c r="AP756">
        <v>7</v>
      </c>
      <c r="AQ756">
        <v>0</v>
      </c>
      <c r="AR756">
        <v>0</v>
      </c>
      <c r="AS756">
        <v>0</v>
      </c>
      <c r="AT756" t="s">
        <v>88</v>
      </c>
      <c r="AU756" t="s">
        <v>88</v>
      </c>
      <c r="AV756" t="s">
        <v>88</v>
      </c>
      <c r="AW756" t="s">
        <v>88</v>
      </c>
      <c r="AX756" t="s">
        <v>88</v>
      </c>
      <c r="AY756" t="s">
        <v>88</v>
      </c>
      <c r="AZ756" t="s">
        <v>88</v>
      </c>
      <c r="BA756" t="s">
        <v>88</v>
      </c>
      <c r="BB756" t="s">
        <v>88</v>
      </c>
      <c r="BC756" t="s">
        <v>88</v>
      </c>
      <c r="BD756" t="s">
        <v>88</v>
      </c>
      <c r="BE756" t="s">
        <v>88</v>
      </c>
    </row>
    <row r="757" spans="1:57">
      <c r="A757" t="s">
        <v>1706</v>
      </c>
      <c r="B757" t="s">
        <v>80</v>
      </c>
      <c r="C757" t="s">
        <v>1704</v>
      </c>
      <c r="D757" t="s">
        <v>82</v>
      </c>
      <c r="E757" s="2" t="str">
        <f>HYPERLINK("capsilon://?command=openfolder&amp;siteaddress=FAM.docvelocity-na8.net&amp;folderid=FX7154166E-D6D2-3926-191B-90120580B718","FX21123538")</f>
        <v>FX21123538</v>
      </c>
      <c r="F757" t="s">
        <v>19</v>
      </c>
      <c r="G757" t="s">
        <v>19</v>
      </c>
      <c r="H757" t="s">
        <v>83</v>
      </c>
      <c r="I757" t="s">
        <v>1707</v>
      </c>
      <c r="J757">
        <v>28</v>
      </c>
      <c r="K757" t="s">
        <v>85</v>
      </c>
      <c r="L757" t="s">
        <v>86</v>
      </c>
      <c r="M757" t="s">
        <v>87</v>
      </c>
      <c r="N757">
        <v>2</v>
      </c>
      <c r="O757" s="1">
        <v>44540.662129629629</v>
      </c>
      <c r="P757" s="1">
        <v>44540.859837962962</v>
      </c>
      <c r="Q757">
        <v>16983</v>
      </c>
      <c r="R757">
        <v>99</v>
      </c>
      <c r="S757" t="b">
        <v>0</v>
      </c>
      <c r="T757" t="s">
        <v>88</v>
      </c>
      <c r="U757" t="b">
        <v>0</v>
      </c>
      <c r="V757" t="s">
        <v>162</v>
      </c>
      <c r="W757" s="1">
        <v>44540.783680555556</v>
      </c>
      <c r="X757">
        <v>76</v>
      </c>
      <c r="Y757">
        <v>0</v>
      </c>
      <c r="Z757">
        <v>0</v>
      </c>
      <c r="AA757">
        <v>0</v>
      </c>
      <c r="AB757">
        <v>21</v>
      </c>
      <c r="AC757">
        <v>0</v>
      </c>
      <c r="AD757">
        <v>28</v>
      </c>
      <c r="AE757">
        <v>0</v>
      </c>
      <c r="AF757">
        <v>0</v>
      </c>
      <c r="AG757">
        <v>0</v>
      </c>
      <c r="AH757" t="s">
        <v>104</v>
      </c>
      <c r="AI757" s="1">
        <v>44540.859837962962</v>
      </c>
      <c r="AJ757">
        <v>18</v>
      </c>
      <c r="AK757">
        <v>0</v>
      </c>
      <c r="AL757">
        <v>0</v>
      </c>
      <c r="AM757">
        <v>0</v>
      </c>
      <c r="AN757">
        <v>21</v>
      </c>
      <c r="AO757">
        <v>0</v>
      </c>
      <c r="AP757">
        <v>28</v>
      </c>
      <c r="AQ757">
        <v>0</v>
      </c>
      <c r="AR757">
        <v>0</v>
      </c>
      <c r="AS757">
        <v>0</v>
      </c>
      <c r="AT757" t="s">
        <v>88</v>
      </c>
      <c r="AU757" t="s">
        <v>88</v>
      </c>
      <c r="AV757" t="s">
        <v>88</v>
      </c>
      <c r="AW757" t="s">
        <v>88</v>
      </c>
      <c r="AX757" t="s">
        <v>88</v>
      </c>
      <c r="AY757" t="s">
        <v>88</v>
      </c>
      <c r="AZ757" t="s">
        <v>88</v>
      </c>
      <c r="BA757" t="s">
        <v>88</v>
      </c>
      <c r="BB757" t="s">
        <v>88</v>
      </c>
      <c r="BC757" t="s">
        <v>88</v>
      </c>
      <c r="BD757" t="s">
        <v>88</v>
      </c>
      <c r="BE757" t="s">
        <v>88</v>
      </c>
    </row>
    <row r="758" spans="1:57">
      <c r="A758" t="s">
        <v>1708</v>
      </c>
      <c r="B758" t="s">
        <v>80</v>
      </c>
      <c r="C758" t="s">
        <v>1704</v>
      </c>
      <c r="D758" t="s">
        <v>82</v>
      </c>
      <c r="E758" s="2" t="str">
        <f>HYPERLINK("capsilon://?command=openfolder&amp;siteaddress=FAM.docvelocity-na8.net&amp;folderid=FX7154166E-D6D2-3926-191B-90120580B718","FX21123538")</f>
        <v>FX21123538</v>
      </c>
      <c r="F758" t="s">
        <v>19</v>
      </c>
      <c r="G758" t="s">
        <v>19</v>
      </c>
      <c r="H758" t="s">
        <v>83</v>
      </c>
      <c r="I758" t="s">
        <v>1709</v>
      </c>
      <c r="J758">
        <v>28</v>
      </c>
      <c r="K758" t="s">
        <v>85</v>
      </c>
      <c r="L758" t="s">
        <v>86</v>
      </c>
      <c r="M758" t="s">
        <v>87</v>
      </c>
      <c r="N758">
        <v>2</v>
      </c>
      <c r="O758" s="1">
        <v>44540.66233796296</v>
      </c>
      <c r="P758" s="1">
        <v>44540.860219907408</v>
      </c>
      <c r="Q758">
        <v>16896</v>
      </c>
      <c r="R758">
        <v>201</v>
      </c>
      <c r="S758" t="b">
        <v>0</v>
      </c>
      <c r="T758" t="s">
        <v>88</v>
      </c>
      <c r="U758" t="b">
        <v>0</v>
      </c>
      <c r="V758" t="s">
        <v>244</v>
      </c>
      <c r="W758" s="1">
        <v>44540.785821759258</v>
      </c>
      <c r="X758">
        <v>58</v>
      </c>
      <c r="Y758">
        <v>0</v>
      </c>
      <c r="Z758">
        <v>0</v>
      </c>
      <c r="AA758">
        <v>0</v>
      </c>
      <c r="AB758">
        <v>21</v>
      </c>
      <c r="AC758">
        <v>0</v>
      </c>
      <c r="AD758">
        <v>28</v>
      </c>
      <c r="AE758">
        <v>0</v>
      </c>
      <c r="AF758">
        <v>0</v>
      </c>
      <c r="AG758">
        <v>0</v>
      </c>
      <c r="AH758" t="s">
        <v>104</v>
      </c>
      <c r="AI758" s="1">
        <v>44540.860219907408</v>
      </c>
      <c r="AJ758">
        <v>32</v>
      </c>
      <c r="AK758">
        <v>0</v>
      </c>
      <c r="AL758">
        <v>0</v>
      </c>
      <c r="AM758">
        <v>0</v>
      </c>
      <c r="AN758">
        <v>21</v>
      </c>
      <c r="AO758">
        <v>0</v>
      </c>
      <c r="AP758">
        <v>28</v>
      </c>
      <c r="AQ758">
        <v>0</v>
      </c>
      <c r="AR758">
        <v>0</v>
      </c>
      <c r="AS758">
        <v>0</v>
      </c>
      <c r="AT758" t="s">
        <v>88</v>
      </c>
      <c r="AU758" t="s">
        <v>88</v>
      </c>
      <c r="AV758" t="s">
        <v>88</v>
      </c>
      <c r="AW758" t="s">
        <v>88</v>
      </c>
      <c r="AX758" t="s">
        <v>88</v>
      </c>
      <c r="AY758" t="s">
        <v>88</v>
      </c>
      <c r="AZ758" t="s">
        <v>88</v>
      </c>
      <c r="BA758" t="s">
        <v>88</v>
      </c>
      <c r="BB758" t="s">
        <v>88</v>
      </c>
      <c r="BC758" t="s">
        <v>88</v>
      </c>
      <c r="BD758" t="s">
        <v>88</v>
      </c>
      <c r="BE758" t="s">
        <v>88</v>
      </c>
    </row>
    <row r="759" spans="1:57">
      <c r="A759" t="s">
        <v>1710</v>
      </c>
      <c r="B759" t="s">
        <v>80</v>
      </c>
      <c r="C759" t="s">
        <v>1704</v>
      </c>
      <c r="D759" t="s">
        <v>82</v>
      </c>
      <c r="E759" s="2" t="str">
        <f>HYPERLINK("capsilon://?command=openfolder&amp;siteaddress=FAM.docvelocity-na8.net&amp;folderid=FX7154166E-D6D2-3926-191B-90120580B718","FX21123538")</f>
        <v>FX21123538</v>
      </c>
      <c r="F759" t="s">
        <v>19</v>
      </c>
      <c r="G759" t="s">
        <v>19</v>
      </c>
      <c r="H759" t="s">
        <v>83</v>
      </c>
      <c r="I759" t="s">
        <v>1711</v>
      </c>
      <c r="J759">
        <v>72</v>
      </c>
      <c r="K759" t="s">
        <v>85</v>
      </c>
      <c r="L759" t="s">
        <v>86</v>
      </c>
      <c r="M759" t="s">
        <v>87</v>
      </c>
      <c r="N759">
        <v>2</v>
      </c>
      <c r="O759" s="1">
        <v>44540.663240740738</v>
      </c>
      <c r="P759" s="1">
        <v>44540.86619212963</v>
      </c>
      <c r="Q759">
        <v>16694</v>
      </c>
      <c r="R759">
        <v>841</v>
      </c>
      <c r="S759" t="b">
        <v>0</v>
      </c>
      <c r="T759" t="s">
        <v>88</v>
      </c>
      <c r="U759" t="b">
        <v>0</v>
      </c>
      <c r="V759" t="s">
        <v>162</v>
      </c>
      <c r="W759" s="1">
        <v>44540.788449074076</v>
      </c>
      <c r="X759">
        <v>308</v>
      </c>
      <c r="Y759">
        <v>70</v>
      </c>
      <c r="Z759">
        <v>0</v>
      </c>
      <c r="AA759">
        <v>70</v>
      </c>
      <c r="AB759">
        <v>0</v>
      </c>
      <c r="AC759">
        <v>22</v>
      </c>
      <c r="AD759">
        <v>2</v>
      </c>
      <c r="AE759">
        <v>0</v>
      </c>
      <c r="AF759">
        <v>0</v>
      </c>
      <c r="AG759">
        <v>0</v>
      </c>
      <c r="AH759" t="s">
        <v>104</v>
      </c>
      <c r="AI759" s="1">
        <v>44540.86619212963</v>
      </c>
      <c r="AJ759">
        <v>516</v>
      </c>
      <c r="AK759">
        <v>1</v>
      </c>
      <c r="AL759">
        <v>0</v>
      </c>
      <c r="AM759">
        <v>1</v>
      </c>
      <c r="AN759">
        <v>0</v>
      </c>
      <c r="AO759">
        <v>2</v>
      </c>
      <c r="AP759">
        <v>1</v>
      </c>
      <c r="AQ759">
        <v>0</v>
      </c>
      <c r="AR759">
        <v>0</v>
      </c>
      <c r="AS759">
        <v>0</v>
      </c>
      <c r="AT759" t="s">
        <v>88</v>
      </c>
      <c r="AU759" t="s">
        <v>88</v>
      </c>
      <c r="AV759" t="s">
        <v>88</v>
      </c>
      <c r="AW759" t="s">
        <v>88</v>
      </c>
      <c r="AX759" t="s">
        <v>88</v>
      </c>
      <c r="AY759" t="s">
        <v>88</v>
      </c>
      <c r="AZ759" t="s">
        <v>88</v>
      </c>
      <c r="BA759" t="s">
        <v>88</v>
      </c>
      <c r="BB759" t="s">
        <v>88</v>
      </c>
      <c r="BC759" t="s">
        <v>88</v>
      </c>
      <c r="BD759" t="s">
        <v>88</v>
      </c>
      <c r="BE759" t="s">
        <v>88</v>
      </c>
    </row>
    <row r="760" spans="1:57">
      <c r="A760" t="s">
        <v>1712</v>
      </c>
      <c r="B760" t="s">
        <v>80</v>
      </c>
      <c r="C760" t="s">
        <v>1704</v>
      </c>
      <c r="D760" t="s">
        <v>82</v>
      </c>
      <c r="E760" s="2" t="str">
        <f>HYPERLINK("capsilon://?command=openfolder&amp;siteaddress=FAM.docvelocity-na8.net&amp;folderid=FX7154166E-D6D2-3926-191B-90120580B718","FX21123538")</f>
        <v>FX21123538</v>
      </c>
      <c r="F760" t="s">
        <v>19</v>
      </c>
      <c r="G760" t="s">
        <v>19</v>
      </c>
      <c r="H760" t="s">
        <v>83</v>
      </c>
      <c r="I760" t="s">
        <v>1713</v>
      </c>
      <c r="J760">
        <v>72</v>
      </c>
      <c r="K760" t="s">
        <v>85</v>
      </c>
      <c r="L760" t="s">
        <v>86</v>
      </c>
      <c r="M760" t="s">
        <v>87</v>
      </c>
      <c r="N760">
        <v>2</v>
      </c>
      <c r="O760" s="1">
        <v>44540.664027777777</v>
      </c>
      <c r="P760" s="1">
        <v>44540.866006944445</v>
      </c>
      <c r="Q760">
        <v>16942</v>
      </c>
      <c r="R760">
        <v>509</v>
      </c>
      <c r="S760" t="b">
        <v>0</v>
      </c>
      <c r="T760" t="s">
        <v>88</v>
      </c>
      <c r="U760" t="b">
        <v>0</v>
      </c>
      <c r="V760" t="s">
        <v>244</v>
      </c>
      <c r="W760" s="1">
        <v>44540.788472222222</v>
      </c>
      <c r="X760">
        <v>228</v>
      </c>
      <c r="Y760">
        <v>70</v>
      </c>
      <c r="Z760">
        <v>0</v>
      </c>
      <c r="AA760">
        <v>70</v>
      </c>
      <c r="AB760">
        <v>0</v>
      </c>
      <c r="AC760">
        <v>19</v>
      </c>
      <c r="AD760">
        <v>2</v>
      </c>
      <c r="AE760">
        <v>0</v>
      </c>
      <c r="AF760">
        <v>0</v>
      </c>
      <c r="AG760">
        <v>0</v>
      </c>
      <c r="AH760" t="s">
        <v>167</v>
      </c>
      <c r="AI760" s="1">
        <v>44540.866006944445</v>
      </c>
      <c r="AJ760">
        <v>276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2</v>
      </c>
      <c r="AQ760">
        <v>0</v>
      </c>
      <c r="AR760">
        <v>0</v>
      </c>
      <c r="AS760">
        <v>0</v>
      </c>
      <c r="AT760" t="s">
        <v>88</v>
      </c>
      <c r="AU760" t="s">
        <v>88</v>
      </c>
      <c r="AV760" t="s">
        <v>88</v>
      </c>
      <c r="AW760" t="s">
        <v>88</v>
      </c>
      <c r="AX760" t="s">
        <v>88</v>
      </c>
      <c r="AY760" t="s">
        <v>88</v>
      </c>
      <c r="AZ760" t="s">
        <v>88</v>
      </c>
      <c r="BA760" t="s">
        <v>88</v>
      </c>
      <c r="BB760" t="s">
        <v>88</v>
      </c>
      <c r="BC760" t="s">
        <v>88</v>
      </c>
      <c r="BD760" t="s">
        <v>88</v>
      </c>
      <c r="BE760" t="s">
        <v>88</v>
      </c>
    </row>
    <row r="761" spans="1:57">
      <c r="A761" t="s">
        <v>1714</v>
      </c>
      <c r="B761" t="s">
        <v>80</v>
      </c>
      <c r="C761" t="s">
        <v>1715</v>
      </c>
      <c r="D761" t="s">
        <v>82</v>
      </c>
      <c r="E761" s="2" t="str">
        <f>HYPERLINK("capsilon://?command=openfolder&amp;siteaddress=FAM.docvelocity-na8.net&amp;folderid=FX6212AFC1-5A60-879A-2CE1-1FE7789046DF","FX21126986")</f>
        <v>FX21126986</v>
      </c>
      <c r="F761" t="s">
        <v>19</v>
      </c>
      <c r="G761" t="s">
        <v>19</v>
      </c>
      <c r="H761" t="s">
        <v>83</v>
      </c>
      <c r="I761" t="s">
        <v>1716</v>
      </c>
      <c r="J761">
        <v>107</v>
      </c>
      <c r="K761" t="s">
        <v>85</v>
      </c>
      <c r="L761" t="s">
        <v>86</v>
      </c>
      <c r="M761" t="s">
        <v>87</v>
      </c>
      <c r="N761">
        <v>1</v>
      </c>
      <c r="O761" s="1">
        <v>44540.688993055555</v>
      </c>
      <c r="P761" s="1">
        <v>44540.754965277774</v>
      </c>
      <c r="Q761">
        <v>5483</v>
      </c>
      <c r="R761">
        <v>217</v>
      </c>
      <c r="S761" t="b">
        <v>0</v>
      </c>
      <c r="T761" t="s">
        <v>88</v>
      </c>
      <c r="U761" t="b">
        <v>0</v>
      </c>
      <c r="V761" t="s">
        <v>155</v>
      </c>
      <c r="W761" s="1">
        <v>44540.754965277774</v>
      </c>
      <c r="X761">
        <v>217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107</v>
      </c>
      <c r="AE761">
        <v>95</v>
      </c>
      <c r="AF761">
        <v>0</v>
      </c>
      <c r="AG761">
        <v>9</v>
      </c>
      <c r="AH761" t="s">
        <v>88</v>
      </c>
      <c r="AI761" t="s">
        <v>88</v>
      </c>
      <c r="AJ761" t="s">
        <v>88</v>
      </c>
      <c r="AK761" t="s">
        <v>88</v>
      </c>
      <c r="AL761" t="s">
        <v>88</v>
      </c>
      <c r="AM761" t="s">
        <v>88</v>
      </c>
      <c r="AN761" t="s">
        <v>88</v>
      </c>
      <c r="AO761" t="s">
        <v>88</v>
      </c>
      <c r="AP761" t="s">
        <v>88</v>
      </c>
      <c r="AQ761" t="s">
        <v>88</v>
      </c>
      <c r="AR761" t="s">
        <v>88</v>
      </c>
      <c r="AS761" t="s">
        <v>88</v>
      </c>
      <c r="AT761" t="s">
        <v>88</v>
      </c>
      <c r="AU761" t="s">
        <v>88</v>
      </c>
      <c r="AV761" t="s">
        <v>88</v>
      </c>
      <c r="AW761" t="s">
        <v>88</v>
      </c>
      <c r="AX761" t="s">
        <v>88</v>
      </c>
      <c r="AY761" t="s">
        <v>88</v>
      </c>
      <c r="AZ761" t="s">
        <v>88</v>
      </c>
      <c r="BA761" t="s">
        <v>88</v>
      </c>
      <c r="BB761" t="s">
        <v>88</v>
      </c>
      <c r="BC761" t="s">
        <v>88</v>
      </c>
      <c r="BD761" t="s">
        <v>88</v>
      </c>
      <c r="BE761" t="s">
        <v>88</v>
      </c>
    </row>
    <row r="762" spans="1:57">
      <c r="A762" t="s">
        <v>1717</v>
      </c>
      <c r="B762" t="s">
        <v>80</v>
      </c>
      <c r="C762" t="s">
        <v>1718</v>
      </c>
      <c r="D762" t="s">
        <v>82</v>
      </c>
      <c r="E762" s="2" t="str">
        <f>HYPERLINK("capsilon://?command=openfolder&amp;siteaddress=FAM.docvelocity-na8.net&amp;folderid=FX0FC106BC-1209-B52B-B103-244DF22F40F9","FX21125911")</f>
        <v>FX21125911</v>
      </c>
      <c r="F762" t="s">
        <v>19</v>
      </c>
      <c r="G762" t="s">
        <v>19</v>
      </c>
      <c r="H762" t="s">
        <v>83</v>
      </c>
      <c r="I762" t="s">
        <v>1719</v>
      </c>
      <c r="J762">
        <v>130</v>
      </c>
      <c r="K762" t="s">
        <v>85</v>
      </c>
      <c r="L762" t="s">
        <v>86</v>
      </c>
      <c r="M762" t="s">
        <v>87</v>
      </c>
      <c r="N762">
        <v>1</v>
      </c>
      <c r="O762" s="1">
        <v>44540.69190972222</v>
      </c>
      <c r="P762" s="1">
        <v>44540.757037037038</v>
      </c>
      <c r="Q762">
        <v>5449</v>
      </c>
      <c r="R762">
        <v>178</v>
      </c>
      <c r="S762" t="b">
        <v>0</v>
      </c>
      <c r="T762" t="s">
        <v>88</v>
      </c>
      <c r="U762" t="b">
        <v>0</v>
      </c>
      <c r="V762" t="s">
        <v>155</v>
      </c>
      <c r="W762" s="1">
        <v>44540.757037037038</v>
      </c>
      <c r="X762">
        <v>178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130</v>
      </c>
      <c r="AE762">
        <v>117</v>
      </c>
      <c r="AF762">
        <v>0</v>
      </c>
      <c r="AG762">
        <v>6</v>
      </c>
      <c r="AH762" t="s">
        <v>88</v>
      </c>
      <c r="AI762" t="s">
        <v>88</v>
      </c>
      <c r="AJ762" t="s">
        <v>88</v>
      </c>
      <c r="AK762" t="s">
        <v>88</v>
      </c>
      <c r="AL762" t="s">
        <v>88</v>
      </c>
      <c r="AM762" t="s">
        <v>88</v>
      </c>
      <c r="AN762" t="s">
        <v>88</v>
      </c>
      <c r="AO762" t="s">
        <v>88</v>
      </c>
      <c r="AP762" t="s">
        <v>88</v>
      </c>
      <c r="AQ762" t="s">
        <v>88</v>
      </c>
      <c r="AR762" t="s">
        <v>88</v>
      </c>
      <c r="AS762" t="s">
        <v>88</v>
      </c>
      <c r="AT762" t="s">
        <v>88</v>
      </c>
      <c r="AU762" t="s">
        <v>88</v>
      </c>
      <c r="AV762" t="s">
        <v>88</v>
      </c>
      <c r="AW762" t="s">
        <v>88</v>
      </c>
      <c r="AX762" t="s">
        <v>88</v>
      </c>
      <c r="AY762" t="s">
        <v>88</v>
      </c>
      <c r="AZ762" t="s">
        <v>88</v>
      </c>
      <c r="BA762" t="s">
        <v>88</v>
      </c>
      <c r="BB762" t="s">
        <v>88</v>
      </c>
      <c r="BC762" t="s">
        <v>88</v>
      </c>
      <c r="BD762" t="s">
        <v>88</v>
      </c>
      <c r="BE762" t="s">
        <v>88</v>
      </c>
    </row>
    <row r="763" spans="1:57">
      <c r="A763" t="s">
        <v>1720</v>
      </c>
      <c r="B763" t="s">
        <v>80</v>
      </c>
      <c r="C763" t="s">
        <v>1721</v>
      </c>
      <c r="D763" t="s">
        <v>82</v>
      </c>
      <c r="E763" s="2" t="str">
        <f>HYPERLINK("capsilon://?command=openfolder&amp;siteaddress=FAM.docvelocity-na8.net&amp;folderid=FX181ABBF5-F0A2-DB2A-A4D1-5FC40436054E","FX21125880")</f>
        <v>FX21125880</v>
      </c>
      <c r="F763" t="s">
        <v>19</v>
      </c>
      <c r="G763" t="s">
        <v>19</v>
      </c>
      <c r="H763" t="s">
        <v>83</v>
      </c>
      <c r="I763" t="s">
        <v>1722</v>
      </c>
      <c r="J763">
        <v>134</v>
      </c>
      <c r="K763" t="s">
        <v>85</v>
      </c>
      <c r="L763" t="s">
        <v>86</v>
      </c>
      <c r="M763" t="s">
        <v>87</v>
      </c>
      <c r="N763">
        <v>1</v>
      </c>
      <c r="O763" s="1">
        <v>44540.698599537034</v>
      </c>
      <c r="P763" s="1">
        <v>44543.162129629629</v>
      </c>
      <c r="Q763">
        <v>211718</v>
      </c>
      <c r="R763">
        <v>1131</v>
      </c>
      <c r="S763" t="b">
        <v>0</v>
      </c>
      <c r="T763" t="s">
        <v>88</v>
      </c>
      <c r="U763" t="b">
        <v>0</v>
      </c>
      <c r="V763" t="s">
        <v>144</v>
      </c>
      <c r="W763" s="1">
        <v>44543.162129629629</v>
      </c>
      <c r="X763">
        <v>572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134</v>
      </c>
      <c r="AE763">
        <v>122</v>
      </c>
      <c r="AF763">
        <v>0</v>
      </c>
      <c r="AG763">
        <v>8</v>
      </c>
      <c r="AH763" t="s">
        <v>88</v>
      </c>
      <c r="AI763" t="s">
        <v>88</v>
      </c>
      <c r="AJ763" t="s">
        <v>88</v>
      </c>
      <c r="AK763" t="s">
        <v>88</v>
      </c>
      <c r="AL763" t="s">
        <v>88</v>
      </c>
      <c r="AM763" t="s">
        <v>88</v>
      </c>
      <c r="AN763" t="s">
        <v>88</v>
      </c>
      <c r="AO763" t="s">
        <v>88</v>
      </c>
      <c r="AP763" t="s">
        <v>88</v>
      </c>
      <c r="AQ763" t="s">
        <v>88</v>
      </c>
      <c r="AR763" t="s">
        <v>88</v>
      </c>
      <c r="AS763" t="s">
        <v>88</v>
      </c>
      <c r="AT763" t="s">
        <v>88</v>
      </c>
      <c r="AU763" t="s">
        <v>88</v>
      </c>
      <c r="AV763" t="s">
        <v>88</v>
      </c>
      <c r="AW763" t="s">
        <v>88</v>
      </c>
      <c r="AX763" t="s">
        <v>88</v>
      </c>
      <c r="AY763" t="s">
        <v>88</v>
      </c>
      <c r="AZ763" t="s">
        <v>88</v>
      </c>
      <c r="BA763" t="s">
        <v>88</v>
      </c>
      <c r="BB763" t="s">
        <v>88</v>
      </c>
      <c r="BC763" t="s">
        <v>88</v>
      </c>
      <c r="BD763" t="s">
        <v>88</v>
      </c>
      <c r="BE763" t="s">
        <v>88</v>
      </c>
    </row>
    <row r="764" spans="1:57">
      <c r="A764" t="s">
        <v>1723</v>
      </c>
      <c r="B764" t="s">
        <v>80</v>
      </c>
      <c r="C764" t="s">
        <v>139</v>
      </c>
      <c r="D764" t="s">
        <v>82</v>
      </c>
      <c r="E764" s="2" t="str">
        <f>HYPERLINK("capsilon://?command=openfolder&amp;siteaddress=FAM.docvelocity-na8.net&amp;folderid=FX37739979-7E9D-14DC-63DA-9B698C0ABF80","FX211114631")</f>
        <v>FX211114631</v>
      </c>
      <c r="F764" t="s">
        <v>19</v>
      </c>
      <c r="G764" t="s">
        <v>19</v>
      </c>
      <c r="H764" t="s">
        <v>83</v>
      </c>
      <c r="I764" t="s">
        <v>1724</v>
      </c>
      <c r="J764">
        <v>30</v>
      </c>
      <c r="K764" t="s">
        <v>85</v>
      </c>
      <c r="L764" t="s">
        <v>86</v>
      </c>
      <c r="M764" t="s">
        <v>87</v>
      </c>
      <c r="N764">
        <v>2</v>
      </c>
      <c r="O764" s="1">
        <v>44531.666122685187</v>
      </c>
      <c r="P764" s="1">
        <v>44531.824930555558</v>
      </c>
      <c r="Q764">
        <v>13121</v>
      </c>
      <c r="R764">
        <v>600</v>
      </c>
      <c r="S764" t="b">
        <v>0</v>
      </c>
      <c r="T764" t="s">
        <v>88</v>
      </c>
      <c r="U764" t="b">
        <v>0</v>
      </c>
      <c r="V764" t="s">
        <v>265</v>
      </c>
      <c r="W764" s="1">
        <v>44531.714641203704</v>
      </c>
      <c r="X764">
        <v>497</v>
      </c>
      <c r="Y764">
        <v>9</v>
      </c>
      <c r="Z764">
        <v>0</v>
      </c>
      <c r="AA764">
        <v>9</v>
      </c>
      <c r="AB764">
        <v>0</v>
      </c>
      <c r="AC764">
        <v>1</v>
      </c>
      <c r="AD764">
        <v>21</v>
      </c>
      <c r="AE764">
        <v>0</v>
      </c>
      <c r="AF764">
        <v>0</v>
      </c>
      <c r="AG764">
        <v>0</v>
      </c>
      <c r="AH764" t="s">
        <v>109</v>
      </c>
      <c r="AI764" s="1">
        <v>44531.824930555558</v>
      </c>
      <c r="AJ764">
        <v>103</v>
      </c>
      <c r="AK764">
        <v>0</v>
      </c>
      <c r="AL764">
        <v>0</v>
      </c>
      <c r="AM764">
        <v>0</v>
      </c>
      <c r="AN764">
        <v>0</v>
      </c>
      <c r="AO764">
        <v>2</v>
      </c>
      <c r="AP764">
        <v>21</v>
      </c>
      <c r="AQ764">
        <v>0</v>
      </c>
      <c r="AR764">
        <v>0</v>
      </c>
      <c r="AS764">
        <v>0</v>
      </c>
      <c r="AT764" t="s">
        <v>88</v>
      </c>
      <c r="AU764" t="s">
        <v>88</v>
      </c>
      <c r="AV764" t="s">
        <v>88</v>
      </c>
      <c r="AW764" t="s">
        <v>88</v>
      </c>
      <c r="AX764" t="s">
        <v>88</v>
      </c>
      <c r="AY764" t="s">
        <v>88</v>
      </c>
      <c r="AZ764" t="s">
        <v>88</v>
      </c>
      <c r="BA764" t="s">
        <v>88</v>
      </c>
      <c r="BB764" t="s">
        <v>88</v>
      </c>
      <c r="BC764" t="s">
        <v>88</v>
      </c>
      <c r="BD764" t="s">
        <v>88</v>
      </c>
      <c r="BE764" t="s">
        <v>88</v>
      </c>
    </row>
    <row r="765" spans="1:57">
      <c r="A765" t="s">
        <v>1725</v>
      </c>
      <c r="B765" t="s">
        <v>80</v>
      </c>
      <c r="C765" t="s">
        <v>1104</v>
      </c>
      <c r="D765" t="s">
        <v>82</v>
      </c>
      <c r="E765" s="2" t="str">
        <f>HYPERLINK("capsilon://?command=openfolder&amp;siteaddress=FAM.docvelocity-na8.net&amp;folderid=FXA28F6FE4-AE18-3C9E-97DC-F34A2CF2FC9F","FX21125491")</f>
        <v>FX21125491</v>
      </c>
      <c r="F765" t="s">
        <v>19</v>
      </c>
      <c r="G765" t="s">
        <v>19</v>
      </c>
      <c r="H765" t="s">
        <v>83</v>
      </c>
      <c r="I765" t="s">
        <v>1726</v>
      </c>
      <c r="J765">
        <v>21</v>
      </c>
      <c r="K765" t="s">
        <v>85</v>
      </c>
      <c r="L765" t="s">
        <v>86</v>
      </c>
      <c r="M765" t="s">
        <v>87</v>
      </c>
      <c r="N765">
        <v>2</v>
      </c>
      <c r="O765" s="1">
        <v>44540.721342592595</v>
      </c>
      <c r="P765" s="1">
        <v>44540.866793981484</v>
      </c>
      <c r="Q765">
        <v>12468</v>
      </c>
      <c r="R765">
        <v>99</v>
      </c>
      <c r="S765" t="b">
        <v>0</v>
      </c>
      <c r="T765" t="s">
        <v>88</v>
      </c>
      <c r="U765" t="b">
        <v>0</v>
      </c>
      <c r="V765" t="s">
        <v>244</v>
      </c>
      <c r="W765" s="1">
        <v>44540.788969907408</v>
      </c>
      <c r="X765">
        <v>42</v>
      </c>
      <c r="Y765">
        <v>0</v>
      </c>
      <c r="Z765">
        <v>0</v>
      </c>
      <c r="AA765">
        <v>0</v>
      </c>
      <c r="AB765">
        <v>9</v>
      </c>
      <c r="AC765">
        <v>0</v>
      </c>
      <c r="AD765">
        <v>21</v>
      </c>
      <c r="AE765">
        <v>0</v>
      </c>
      <c r="AF765">
        <v>0</v>
      </c>
      <c r="AG765">
        <v>0</v>
      </c>
      <c r="AH765" t="s">
        <v>167</v>
      </c>
      <c r="AI765" s="1">
        <v>44540.866793981484</v>
      </c>
      <c r="AJ765">
        <v>57</v>
      </c>
      <c r="AK765">
        <v>0</v>
      </c>
      <c r="AL765">
        <v>0</v>
      </c>
      <c r="AM765">
        <v>0</v>
      </c>
      <c r="AN765">
        <v>9</v>
      </c>
      <c r="AO765">
        <v>0</v>
      </c>
      <c r="AP765">
        <v>21</v>
      </c>
      <c r="AQ765">
        <v>0</v>
      </c>
      <c r="AR765">
        <v>0</v>
      </c>
      <c r="AS765">
        <v>0</v>
      </c>
      <c r="AT765" t="s">
        <v>88</v>
      </c>
      <c r="AU765" t="s">
        <v>88</v>
      </c>
      <c r="AV765" t="s">
        <v>88</v>
      </c>
      <c r="AW765" t="s">
        <v>88</v>
      </c>
      <c r="AX765" t="s">
        <v>88</v>
      </c>
      <c r="AY765" t="s">
        <v>88</v>
      </c>
      <c r="AZ765" t="s">
        <v>88</v>
      </c>
      <c r="BA765" t="s">
        <v>88</v>
      </c>
      <c r="BB765" t="s">
        <v>88</v>
      </c>
      <c r="BC765" t="s">
        <v>88</v>
      </c>
      <c r="BD765" t="s">
        <v>88</v>
      </c>
      <c r="BE765" t="s">
        <v>88</v>
      </c>
    </row>
    <row r="766" spans="1:57">
      <c r="A766" t="s">
        <v>1727</v>
      </c>
      <c r="B766" t="s">
        <v>80</v>
      </c>
      <c r="C766" t="s">
        <v>839</v>
      </c>
      <c r="D766" t="s">
        <v>82</v>
      </c>
      <c r="E766" s="2" t="str">
        <f>HYPERLINK("capsilon://?command=openfolder&amp;siteaddress=FAM.docvelocity-na8.net&amp;folderid=FX5689EB5B-4C06-C0E1-D0FF-862DCDCE9E8F","FX21125274")</f>
        <v>FX21125274</v>
      </c>
      <c r="F766" t="s">
        <v>19</v>
      </c>
      <c r="G766" t="s">
        <v>19</v>
      </c>
      <c r="H766" t="s">
        <v>83</v>
      </c>
      <c r="I766" t="s">
        <v>1728</v>
      </c>
      <c r="J766">
        <v>374</v>
      </c>
      <c r="K766" t="s">
        <v>85</v>
      </c>
      <c r="L766" t="s">
        <v>86</v>
      </c>
      <c r="M766" t="s">
        <v>87</v>
      </c>
      <c r="N766">
        <v>1</v>
      </c>
      <c r="O766" s="1">
        <v>44540.725902777776</v>
      </c>
      <c r="P766" s="1">
        <v>44543.180150462962</v>
      </c>
      <c r="Q766">
        <v>209977</v>
      </c>
      <c r="R766">
        <v>2070</v>
      </c>
      <c r="S766" t="b">
        <v>0</v>
      </c>
      <c r="T766" t="s">
        <v>88</v>
      </c>
      <c r="U766" t="b">
        <v>0</v>
      </c>
      <c r="V766" t="s">
        <v>144</v>
      </c>
      <c r="W766" s="1">
        <v>44543.180150462962</v>
      </c>
      <c r="X766">
        <v>1556</v>
      </c>
      <c r="Y766">
        <v>272</v>
      </c>
      <c r="Z766">
        <v>0</v>
      </c>
      <c r="AA766">
        <v>272</v>
      </c>
      <c r="AB766">
        <v>0</v>
      </c>
      <c r="AC766">
        <v>0</v>
      </c>
      <c r="AD766">
        <v>102</v>
      </c>
      <c r="AE766">
        <v>52</v>
      </c>
      <c r="AF766">
        <v>0</v>
      </c>
      <c r="AG766">
        <v>1</v>
      </c>
      <c r="AH766" t="s">
        <v>88</v>
      </c>
      <c r="AI766" t="s">
        <v>88</v>
      </c>
      <c r="AJ766" t="s">
        <v>88</v>
      </c>
      <c r="AK766" t="s">
        <v>88</v>
      </c>
      <c r="AL766" t="s">
        <v>88</v>
      </c>
      <c r="AM766" t="s">
        <v>88</v>
      </c>
      <c r="AN766" t="s">
        <v>88</v>
      </c>
      <c r="AO766" t="s">
        <v>88</v>
      </c>
      <c r="AP766" t="s">
        <v>88</v>
      </c>
      <c r="AQ766" t="s">
        <v>88</v>
      </c>
      <c r="AR766" t="s">
        <v>88</v>
      </c>
      <c r="AS766" t="s">
        <v>88</v>
      </c>
      <c r="AT766" t="s">
        <v>88</v>
      </c>
      <c r="AU766" t="s">
        <v>88</v>
      </c>
      <c r="AV766" t="s">
        <v>88</v>
      </c>
      <c r="AW766" t="s">
        <v>88</v>
      </c>
      <c r="AX766" t="s">
        <v>88</v>
      </c>
      <c r="AY766" t="s">
        <v>88</v>
      </c>
      <c r="AZ766" t="s">
        <v>88</v>
      </c>
      <c r="BA766" t="s">
        <v>88</v>
      </c>
      <c r="BB766" t="s">
        <v>88</v>
      </c>
      <c r="BC766" t="s">
        <v>88</v>
      </c>
      <c r="BD766" t="s">
        <v>88</v>
      </c>
      <c r="BE766" t="s">
        <v>88</v>
      </c>
    </row>
    <row r="767" spans="1:57">
      <c r="A767" t="s">
        <v>1729</v>
      </c>
      <c r="B767" t="s">
        <v>80</v>
      </c>
      <c r="C767" t="s">
        <v>1661</v>
      </c>
      <c r="D767" t="s">
        <v>82</v>
      </c>
      <c r="E767" s="2" t="str">
        <f>HYPERLINK("capsilon://?command=openfolder&amp;siteaddress=FAM.docvelocity-na8.net&amp;folderid=FXF4C125B0-858E-D2E1-1E97-964A0A4A5BEB","FX21126292")</f>
        <v>FX21126292</v>
      </c>
      <c r="F767" t="s">
        <v>19</v>
      </c>
      <c r="G767" t="s">
        <v>19</v>
      </c>
      <c r="H767" t="s">
        <v>83</v>
      </c>
      <c r="I767" t="s">
        <v>1662</v>
      </c>
      <c r="J767">
        <v>244</v>
      </c>
      <c r="K767" t="s">
        <v>85</v>
      </c>
      <c r="L767" t="s">
        <v>86</v>
      </c>
      <c r="M767" t="s">
        <v>87</v>
      </c>
      <c r="N767">
        <v>2</v>
      </c>
      <c r="O767" s="1">
        <v>44540.729247685187</v>
      </c>
      <c r="P767" s="1">
        <v>44540.841956018521</v>
      </c>
      <c r="Q767">
        <v>7393</v>
      </c>
      <c r="R767">
        <v>2345</v>
      </c>
      <c r="S767" t="b">
        <v>0</v>
      </c>
      <c r="T767" t="s">
        <v>88</v>
      </c>
      <c r="U767" t="b">
        <v>1</v>
      </c>
      <c r="V767" t="s">
        <v>244</v>
      </c>
      <c r="W767" s="1">
        <v>44540.74486111111</v>
      </c>
      <c r="X767">
        <v>725</v>
      </c>
      <c r="Y767">
        <v>218</v>
      </c>
      <c r="Z767">
        <v>0</v>
      </c>
      <c r="AA767">
        <v>218</v>
      </c>
      <c r="AB767">
        <v>0</v>
      </c>
      <c r="AC767">
        <v>70</v>
      </c>
      <c r="AD767">
        <v>26</v>
      </c>
      <c r="AE767">
        <v>0</v>
      </c>
      <c r="AF767">
        <v>0</v>
      </c>
      <c r="AG767">
        <v>0</v>
      </c>
      <c r="AH767" t="s">
        <v>167</v>
      </c>
      <c r="AI767" s="1">
        <v>44540.841956018521</v>
      </c>
      <c r="AJ767">
        <v>1598</v>
      </c>
      <c r="AK767">
        <v>1</v>
      </c>
      <c r="AL767">
        <v>0</v>
      </c>
      <c r="AM767">
        <v>1</v>
      </c>
      <c r="AN767">
        <v>0</v>
      </c>
      <c r="AO767">
        <v>1</v>
      </c>
      <c r="AP767">
        <v>25</v>
      </c>
      <c r="AQ767">
        <v>0</v>
      </c>
      <c r="AR767">
        <v>0</v>
      </c>
      <c r="AS767">
        <v>0</v>
      </c>
      <c r="AT767" t="s">
        <v>88</v>
      </c>
      <c r="AU767" t="s">
        <v>88</v>
      </c>
      <c r="AV767" t="s">
        <v>88</v>
      </c>
      <c r="AW767" t="s">
        <v>88</v>
      </c>
      <c r="AX767" t="s">
        <v>88</v>
      </c>
      <c r="AY767" t="s">
        <v>88</v>
      </c>
      <c r="AZ767" t="s">
        <v>88</v>
      </c>
      <c r="BA767" t="s">
        <v>88</v>
      </c>
      <c r="BB767" t="s">
        <v>88</v>
      </c>
      <c r="BC767" t="s">
        <v>88</v>
      </c>
      <c r="BD767" t="s">
        <v>88</v>
      </c>
      <c r="BE767" t="s">
        <v>88</v>
      </c>
    </row>
    <row r="768" spans="1:57">
      <c r="A768" t="s">
        <v>1730</v>
      </c>
      <c r="B768" t="s">
        <v>80</v>
      </c>
      <c r="C768" t="s">
        <v>290</v>
      </c>
      <c r="D768" t="s">
        <v>82</v>
      </c>
      <c r="E768" s="2" t="str">
        <f>HYPERLINK("capsilon://?command=openfolder&amp;siteaddress=FAM.docvelocity-na8.net&amp;folderid=FXB4A167D0-221C-A9AA-BBB5-2D939B16EC83","FX21112695")</f>
        <v>FX21112695</v>
      </c>
      <c r="F768" t="s">
        <v>19</v>
      </c>
      <c r="G768" t="s">
        <v>19</v>
      </c>
      <c r="H768" t="s">
        <v>83</v>
      </c>
      <c r="I768" t="s">
        <v>1687</v>
      </c>
      <c r="J768">
        <v>66</v>
      </c>
      <c r="K768" t="s">
        <v>85</v>
      </c>
      <c r="L768" t="s">
        <v>86</v>
      </c>
      <c r="M768" t="s">
        <v>87</v>
      </c>
      <c r="N768">
        <v>2</v>
      </c>
      <c r="O768" s="1">
        <v>44540.742743055554</v>
      </c>
      <c r="P768" s="1">
        <v>44540.827152777776</v>
      </c>
      <c r="Q768">
        <v>6836</v>
      </c>
      <c r="R768">
        <v>457</v>
      </c>
      <c r="S768" t="b">
        <v>0</v>
      </c>
      <c r="T768" t="s">
        <v>88</v>
      </c>
      <c r="U768" t="b">
        <v>1</v>
      </c>
      <c r="V768" t="s">
        <v>155</v>
      </c>
      <c r="W768" s="1">
        <v>44540.748043981483</v>
      </c>
      <c r="X768">
        <v>309</v>
      </c>
      <c r="Y768">
        <v>52</v>
      </c>
      <c r="Z768">
        <v>0</v>
      </c>
      <c r="AA768">
        <v>52</v>
      </c>
      <c r="AB768">
        <v>0</v>
      </c>
      <c r="AC768">
        <v>38</v>
      </c>
      <c r="AD768">
        <v>14</v>
      </c>
      <c r="AE768">
        <v>0</v>
      </c>
      <c r="AF768">
        <v>0</v>
      </c>
      <c r="AG768">
        <v>0</v>
      </c>
      <c r="AH768" t="s">
        <v>163</v>
      </c>
      <c r="AI768" s="1">
        <v>44540.827152777776</v>
      </c>
      <c r="AJ768">
        <v>148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14</v>
      </c>
      <c r="AQ768">
        <v>0</v>
      </c>
      <c r="AR768">
        <v>0</v>
      </c>
      <c r="AS768">
        <v>0</v>
      </c>
      <c r="AT768" t="s">
        <v>88</v>
      </c>
      <c r="AU768" t="s">
        <v>88</v>
      </c>
      <c r="AV768" t="s">
        <v>88</v>
      </c>
      <c r="AW768" t="s">
        <v>88</v>
      </c>
      <c r="AX768" t="s">
        <v>88</v>
      </c>
      <c r="AY768" t="s">
        <v>88</v>
      </c>
      <c r="AZ768" t="s">
        <v>88</v>
      </c>
      <c r="BA768" t="s">
        <v>88</v>
      </c>
      <c r="BB768" t="s">
        <v>88</v>
      </c>
      <c r="BC768" t="s">
        <v>88</v>
      </c>
      <c r="BD768" t="s">
        <v>88</v>
      </c>
      <c r="BE768" t="s">
        <v>88</v>
      </c>
    </row>
    <row r="769" spans="1:57">
      <c r="A769" t="s">
        <v>1731</v>
      </c>
      <c r="B769" t="s">
        <v>80</v>
      </c>
      <c r="C769" t="s">
        <v>1695</v>
      </c>
      <c r="D769" t="s">
        <v>82</v>
      </c>
      <c r="E769" s="2" t="str">
        <f>HYPERLINK("capsilon://?command=openfolder&amp;siteaddress=FAM.docvelocity-na8.net&amp;folderid=FX1EE1DEAB-832C-6902-52C9-9BCD2695BEB6","FX21126097")</f>
        <v>FX21126097</v>
      </c>
      <c r="F769" t="s">
        <v>19</v>
      </c>
      <c r="G769" t="s">
        <v>19</v>
      </c>
      <c r="H769" t="s">
        <v>83</v>
      </c>
      <c r="I769" t="s">
        <v>1696</v>
      </c>
      <c r="J769">
        <v>212</v>
      </c>
      <c r="K769" t="s">
        <v>85</v>
      </c>
      <c r="L769" t="s">
        <v>86</v>
      </c>
      <c r="M769" t="s">
        <v>87</v>
      </c>
      <c r="N769">
        <v>2</v>
      </c>
      <c r="O769" s="1">
        <v>44540.74554398148</v>
      </c>
      <c r="P769" s="1">
        <v>44540.835150462961</v>
      </c>
      <c r="Q769">
        <v>6105</v>
      </c>
      <c r="R769">
        <v>1637</v>
      </c>
      <c r="S769" t="b">
        <v>0</v>
      </c>
      <c r="T769" t="s">
        <v>88</v>
      </c>
      <c r="U769" t="b">
        <v>1</v>
      </c>
      <c r="V769" t="s">
        <v>244</v>
      </c>
      <c r="W769" s="1">
        <v>44540.75708333333</v>
      </c>
      <c r="X769">
        <v>947</v>
      </c>
      <c r="Y769">
        <v>205</v>
      </c>
      <c r="Z769">
        <v>0</v>
      </c>
      <c r="AA769">
        <v>205</v>
      </c>
      <c r="AB769">
        <v>0</v>
      </c>
      <c r="AC769">
        <v>126</v>
      </c>
      <c r="AD769">
        <v>7</v>
      </c>
      <c r="AE769">
        <v>0</v>
      </c>
      <c r="AF769">
        <v>0</v>
      </c>
      <c r="AG769">
        <v>0</v>
      </c>
      <c r="AH769" t="s">
        <v>163</v>
      </c>
      <c r="AI769" s="1">
        <v>44540.835150462961</v>
      </c>
      <c r="AJ769">
        <v>690</v>
      </c>
      <c r="AK769">
        <v>7</v>
      </c>
      <c r="AL769">
        <v>0</v>
      </c>
      <c r="AM769">
        <v>7</v>
      </c>
      <c r="AN769">
        <v>0</v>
      </c>
      <c r="AO769">
        <v>7</v>
      </c>
      <c r="AP769">
        <v>0</v>
      </c>
      <c r="AQ769">
        <v>0</v>
      </c>
      <c r="AR769">
        <v>0</v>
      </c>
      <c r="AS769">
        <v>0</v>
      </c>
      <c r="AT769" t="s">
        <v>88</v>
      </c>
      <c r="AU769" t="s">
        <v>88</v>
      </c>
      <c r="AV769" t="s">
        <v>88</v>
      </c>
      <c r="AW769" t="s">
        <v>88</v>
      </c>
      <c r="AX769" t="s">
        <v>88</v>
      </c>
      <c r="AY769" t="s">
        <v>88</v>
      </c>
      <c r="AZ769" t="s">
        <v>88</v>
      </c>
      <c r="BA769" t="s">
        <v>88</v>
      </c>
      <c r="BB769" t="s">
        <v>88</v>
      </c>
      <c r="BC769" t="s">
        <v>88</v>
      </c>
      <c r="BD769" t="s">
        <v>88</v>
      </c>
      <c r="BE769" t="s">
        <v>88</v>
      </c>
    </row>
    <row r="770" spans="1:57">
      <c r="A770" t="s">
        <v>1732</v>
      </c>
      <c r="B770" t="s">
        <v>80</v>
      </c>
      <c r="C770" t="s">
        <v>1330</v>
      </c>
      <c r="D770" t="s">
        <v>82</v>
      </c>
      <c r="E770" s="2" t="str">
        <f>HYPERLINK("capsilon://?command=openfolder&amp;siteaddress=FAM.docvelocity-na8.net&amp;folderid=FX76E7A32B-7DAA-A508-16CB-27707C0361CC","FX21124803")</f>
        <v>FX21124803</v>
      </c>
      <c r="F770" t="s">
        <v>19</v>
      </c>
      <c r="G770" t="s">
        <v>19</v>
      </c>
      <c r="H770" t="s">
        <v>83</v>
      </c>
      <c r="I770" t="s">
        <v>1733</v>
      </c>
      <c r="J770">
        <v>96</v>
      </c>
      <c r="K770" t="s">
        <v>85</v>
      </c>
      <c r="L770" t="s">
        <v>86</v>
      </c>
      <c r="M770" t="s">
        <v>87</v>
      </c>
      <c r="N770">
        <v>2</v>
      </c>
      <c r="O770" s="1">
        <v>44540.750578703701</v>
      </c>
      <c r="P770" s="1">
        <v>44540.869259259256</v>
      </c>
      <c r="Q770">
        <v>9838</v>
      </c>
      <c r="R770">
        <v>416</v>
      </c>
      <c r="S770" t="b">
        <v>0</v>
      </c>
      <c r="T770" t="s">
        <v>88</v>
      </c>
      <c r="U770" t="b">
        <v>0</v>
      </c>
      <c r="V770" t="s">
        <v>162</v>
      </c>
      <c r="W770" s="1">
        <v>44540.79105324074</v>
      </c>
      <c r="X770">
        <v>187</v>
      </c>
      <c r="Y770">
        <v>76</v>
      </c>
      <c r="Z770">
        <v>0</v>
      </c>
      <c r="AA770">
        <v>76</v>
      </c>
      <c r="AB770">
        <v>0</v>
      </c>
      <c r="AC770">
        <v>10</v>
      </c>
      <c r="AD770">
        <v>20</v>
      </c>
      <c r="AE770">
        <v>0</v>
      </c>
      <c r="AF770">
        <v>0</v>
      </c>
      <c r="AG770">
        <v>0</v>
      </c>
      <c r="AH770" t="s">
        <v>167</v>
      </c>
      <c r="AI770" s="1">
        <v>44540.869259259256</v>
      </c>
      <c r="AJ770">
        <v>212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20</v>
      </c>
      <c r="AQ770">
        <v>0</v>
      </c>
      <c r="AR770">
        <v>0</v>
      </c>
      <c r="AS770">
        <v>0</v>
      </c>
      <c r="AT770" t="s">
        <v>88</v>
      </c>
      <c r="AU770" t="s">
        <v>88</v>
      </c>
      <c r="AV770" t="s">
        <v>88</v>
      </c>
      <c r="AW770" t="s">
        <v>88</v>
      </c>
      <c r="AX770" t="s">
        <v>88</v>
      </c>
      <c r="AY770" t="s">
        <v>88</v>
      </c>
      <c r="AZ770" t="s">
        <v>88</v>
      </c>
      <c r="BA770" t="s">
        <v>88</v>
      </c>
      <c r="BB770" t="s">
        <v>88</v>
      </c>
      <c r="BC770" t="s">
        <v>88</v>
      </c>
      <c r="BD770" t="s">
        <v>88</v>
      </c>
      <c r="BE770" t="s">
        <v>88</v>
      </c>
    </row>
    <row r="771" spans="1:57">
      <c r="A771" t="s">
        <v>1734</v>
      </c>
      <c r="B771" t="s">
        <v>80</v>
      </c>
      <c r="C771" t="s">
        <v>1330</v>
      </c>
      <c r="D771" t="s">
        <v>82</v>
      </c>
      <c r="E771" s="2" t="str">
        <f>HYPERLINK("capsilon://?command=openfolder&amp;siteaddress=FAM.docvelocity-na8.net&amp;folderid=FX76E7A32B-7DAA-A508-16CB-27707C0361CC","FX21124803")</f>
        <v>FX21124803</v>
      </c>
      <c r="F771" t="s">
        <v>19</v>
      </c>
      <c r="G771" t="s">
        <v>19</v>
      </c>
      <c r="H771" t="s">
        <v>83</v>
      </c>
      <c r="I771" t="s">
        <v>1735</v>
      </c>
      <c r="J771">
        <v>96</v>
      </c>
      <c r="K771" t="s">
        <v>85</v>
      </c>
      <c r="L771" t="s">
        <v>86</v>
      </c>
      <c r="M771" t="s">
        <v>87</v>
      </c>
      <c r="N771">
        <v>2</v>
      </c>
      <c r="O771" s="1">
        <v>44540.751620370371</v>
      </c>
      <c r="P771" s="1">
        <v>44540.872372685182</v>
      </c>
      <c r="Q771">
        <v>10015</v>
      </c>
      <c r="R771">
        <v>418</v>
      </c>
      <c r="S771" t="b">
        <v>0</v>
      </c>
      <c r="T771" t="s">
        <v>88</v>
      </c>
      <c r="U771" t="b">
        <v>0</v>
      </c>
      <c r="V771" t="s">
        <v>162</v>
      </c>
      <c r="W771" s="1">
        <v>44540.792800925927</v>
      </c>
      <c r="X771">
        <v>150</v>
      </c>
      <c r="Y771">
        <v>76</v>
      </c>
      <c r="Z771">
        <v>0</v>
      </c>
      <c r="AA771">
        <v>76</v>
      </c>
      <c r="AB771">
        <v>0</v>
      </c>
      <c r="AC771">
        <v>7</v>
      </c>
      <c r="AD771">
        <v>20</v>
      </c>
      <c r="AE771">
        <v>0</v>
      </c>
      <c r="AF771">
        <v>0</v>
      </c>
      <c r="AG771">
        <v>0</v>
      </c>
      <c r="AH771" t="s">
        <v>167</v>
      </c>
      <c r="AI771" s="1">
        <v>44540.872372685182</v>
      </c>
      <c r="AJ771">
        <v>268</v>
      </c>
      <c r="AK771">
        <v>1</v>
      </c>
      <c r="AL771">
        <v>0</v>
      </c>
      <c r="AM771">
        <v>1</v>
      </c>
      <c r="AN771">
        <v>0</v>
      </c>
      <c r="AO771">
        <v>1</v>
      </c>
      <c r="AP771">
        <v>19</v>
      </c>
      <c r="AQ771">
        <v>0</v>
      </c>
      <c r="AR771">
        <v>0</v>
      </c>
      <c r="AS771">
        <v>0</v>
      </c>
      <c r="AT771" t="s">
        <v>88</v>
      </c>
      <c r="AU771" t="s">
        <v>88</v>
      </c>
      <c r="AV771" t="s">
        <v>88</v>
      </c>
      <c r="AW771" t="s">
        <v>88</v>
      </c>
      <c r="AX771" t="s">
        <v>88</v>
      </c>
      <c r="AY771" t="s">
        <v>88</v>
      </c>
      <c r="AZ771" t="s">
        <v>88</v>
      </c>
      <c r="BA771" t="s">
        <v>88</v>
      </c>
      <c r="BB771" t="s">
        <v>88</v>
      </c>
      <c r="BC771" t="s">
        <v>88</v>
      </c>
      <c r="BD771" t="s">
        <v>88</v>
      </c>
      <c r="BE771" t="s">
        <v>88</v>
      </c>
    </row>
    <row r="772" spans="1:57">
      <c r="A772" t="s">
        <v>1736</v>
      </c>
      <c r="B772" t="s">
        <v>80</v>
      </c>
      <c r="C772" t="s">
        <v>1330</v>
      </c>
      <c r="D772" t="s">
        <v>82</v>
      </c>
      <c r="E772" s="2" t="str">
        <f>HYPERLINK("capsilon://?command=openfolder&amp;siteaddress=FAM.docvelocity-na8.net&amp;folderid=FX76E7A32B-7DAA-A508-16CB-27707C0361CC","FX21124803")</f>
        <v>FX21124803</v>
      </c>
      <c r="F772" t="s">
        <v>19</v>
      </c>
      <c r="G772" t="s">
        <v>19</v>
      </c>
      <c r="H772" t="s">
        <v>83</v>
      </c>
      <c r="I772" t="s">
        <v>1737</v>
      </c>
      <c r="J772">
        <v>35</v>
      </c>
      <c r="K772" t="s">
        <v>85</v>
      </c>
      <c r="L772" t="s">
        <v>86</v>
      </c>
      <c r="M772" t="s">
        <v>87</v>
      </c>
      <c r="N772">
        <v>2</v>
      </c>
      <c r="O772" s="1">
        <v>44540.752627314818</v>
      </c>
      <c r="P772" s="1">
        <v>44540.878530092596</v>
      </c>
      <c r="Q772">
        <v>9613</v>
      </c>
      <c r="R772">
        <v>1265</v>
      </c>
      <c r="S772" t="b">
        <v>0</v>
      </c>
      <c r="T772" t="s">
        <v>88</v>
      </c>
      <c r="U772" t="b">
        <v>0</v>
      </c>
      <c r="V772" t="s">
        <v>244</v>
      </c>
      <c r="W772" s="1">
        <v>44540.798935185187</v>
      </c>
      <c r="X772">
        <v>600</v>
      </c>
      <c r="Y772">
        <v>86</v>
      </c>
      <c r="Z772">
        <v>0</v>
      </c>
      <c r="AA772">
        <v>86</v>
      </c>
      <c r="AB772">
        <v>0</v>
      </c>
      <c r="AC772">
        <v>72</v>
      </c>
      <c r="AD772">
        <v>-51</v>
      </c>
      <c r="AE772">
        <v>0</v>
      </c>
      <c r="AF772">
        <v>0</v>
      </c>
      <c r="AG772">
        <v>0</v>
      </c>
      <c r="AH772" t="s">
        <v>100</v>
      </c>
      <c r="AI772" s="1">
        <v>44540.878530092596</v>
      </c>
      <c r="AJ772">
        <v>658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-51</v>
      </c>
      <c r="AQ772">
        <v>0</v>
      </c>
      <c r="AR772">
        <v>0</v>
      </c>
      <c r="AS772">
        <v>0</v>
      </c>
      <c r="AT772" t="s">
        <v>88</v>
      </c>
      <c r="AU772" t="s">
        <v>88</v>
      </c>
      <c r="AV772" t="s">
        <v>88</v>
      </c>
      <c r="AW772" t="s">
        <v>88</v>
      </c>
      <c r="AX772" t="s">
        <v>88</v>
      </c>
      <c r="AY772" t="s">
        <v>88</v>
      </c>
      <c r="AZ772" t="s">
        <v>88</v>
      </c>
      <c r="BA772" t="s">
        <v>88</v>
      </c>
      <c r="BB772" t="s">
        <v>88</v>
      </c>
      <c r="BC772" t="s">
        <v>88</v>
      </c>
      <c r="BD772" t="s">
        <v>88</v>
      </c>
      <c r="BE772" t="s">
        <v>88</v>
      </c>
    </row>
    <row r="773" spans="1:57">
      <c r="A773" t="s">
        <v>1738</v>
      </c>
      <c r="B773" t="s">
        <v>80</v>
      </c>
      <c r="C773" t="s">
        <v>1330</v>
      </c>
      <c r="D773" t="s">
        <v>82</v>
      </c>
      <c r="E773" s="2" t="str">
        <f>HYPERLINK("capsilon://?command=openfolder&amp;siteaddress=FAM.docvelocity-na8.net&amp;folderid=FX76E7A32B-7DAA-A508-16CB-27707C0361CC","FX21124803")</f>
        <v>FX21124803</v>
      </c>
      <c r="F773" t="s">
        <v>19</v>
      </c>
      <c r="G773" t="s">
        <v>19</v>
      </c>
      <c r="H773" t="s">
        <v>83</v>
      </c>
      <c r="I773" t="s">
        <v>1739</v>
      </c>
      <c r="J773">
        <v>40</v>
      </c>
      <c r="K773" t="s">
        <v>85</v>
      </c>
      <c r="L773" t="s">
        <v>86</v>
      </c>
      <c r="M773" t="s">
        <v>87</v>
      </c>
      <c r="N773">
        <v>2</v>
      </c>
      <c r="O773" s="1">
        <v>44540.753692129627</v>
      </c>
      <c r="P773" s="1">
        <v>44540.875543981485</v>
      </c>
      <c r="Q773">
        <v>9491</v>
      </c>
      <c r="R773">
        <v>1037</v>
      </c>
      <c r="S773" t="b">
        <v>0</v>
      </c>
      <c r="T773" t="s">
        <v>88</v>
      </c>
      <c r="U773" t="b">
        <v>0</v>
      </c>
      <c r="V773" t="s">
        <v>162</v>
      </c>
      <c r="W773" s="1">
        <v>44540.800995370373</v>
      </c>
      <c r="X773">
        <v>707</v>
      </c>
      <c r="Y773">
        <v>72</v>
      </c>
      <c r="Z773">
        <v>0</v>
      </c>
      <c r="AA773">
        <v>72</v>
      </c>
      <c r="AB773">
        <v>0</v>
      </c>
      <c r="AC773">
        <v>56</v>
      </c>
      <c r="AD773">
        <v>-32</v>
      </c>
      <c r="AE773">
        <v>0</v>
      </c>
      <c r="AF773">
        <v>0</v>
      </c>
      <c r="AG773">
        <v>0</v>
      </c>
      <c r="AH773" t="s">
        <v>163</v>
      </c>
      <c r="AI773" s="1">
        <v>44540.875543981485</v>
      </c>
      <c r="AJ773">
        <v>330</v>
      </c>
      <c r="AK773">
        <v>17</v>
      </c>
      <c r="AL773">
        <v>0</v>
      </c>
      <c r="AM773">
        <v>17</v>
      </c>
      <c r="AN773">
        <v>0</v>
      </c>
      <c r="AO773">
        <v>17</v>
      </c>
      <c r="AP773">
        <v>-49</v>
      </c>
      <c r="AQ773">
        <v>0</v>
      </c>
      <c r="AR773">
        <v>0</v>
      </c>
      <c r="AS773">
        <v>0</v>
      </c>
      <c r="AT773" t="s">
        <v>88</v>
      </c>
      <c r="AU773" t="s">
        <v>88</v>
      </c>
      <c r="AV773" t="s">
        <v>88</v>
      </c>
      <c r="AW773" t="s">
        <v>88</v>
      </c>
      <c r="AX773" t="s">
        <v>88</v>
      </c>
      <c r="AY773" t="s">
        <v>88</v>
      </c>
      <c r="AZ773" t="s">
        <v>88</v>
      </c>
      <c r="BA773" t="s">
        <v>88</v>
      </c>
      <c r="BB773" t="s">
        <v>88</v>
      </c>
      <c r="BC773" t="s">
        <v>88</v>
      </c>
      <c r="BD773" t="s">
        <v>88</v>
      </c>
      <c r="BE773" t="s">
        <v>88</v>
      </c>
    </row>
    <row r="774" spans="1:57">
      <c r="A774" t="s">
        <v>1740</v>
      </c>
      <c r="B774" t="s">
        <v>80</v>
      </c>
      <c r="C774" t="s">
        <v>1698</v>
      </c>
      <c r="D774" t="s">
        <v>82</v>
      </c>
      <c r="E774" s="2" t="str">
        <f>HYPERLINK("capsilon://?command=openfolder&amp;siteaddress=FAM.docvelocity-na8.net&amp;folderid=FXA992342A-AF65-1A67-41EC-3964C9F35AD3","FX21124563")</f>
        <v>FX21124563</v>
      </c>
      <c r="F774" t="s">
        <v>19</v>
      </c>
      <c r="G774" t="s">
        <v>19</v>
      </c>
      <c r="H774" t="s">
        <v>83</v>
      </c>
      <c r="I774" t="s">
        <v>1699</v>
      </c>
      <c r="J774">
        <v>154</v>
      </c>
      <c r="K774" t="s">
        <v>85</v>
      </c>
      <c r="L774" t="s">
        <v>86</v>
      </c>
      <c r="M774" t="s">
        <v>87</v>
      </c>
      <c r="N774">
        <v>2</v>
      </c>
      <c r="O774" s="1">
        <v>44540.756365740737</v>
      </c>
      <c r="P774" s="1">
        <v>44540.841886574075</v>
      </c>
      <c r="Q774">
        <v>6456</v>
      </c>
      <c r="R774">
        <v>933</v>
      </c>
      <c r="S774" t="b">
        <v>0</v>
      </c>
      <c r="T774" t="s">
        <v>88</v>
      </c>
      <c r="U774" t="b">
        <v>1</v>
      </c>
      <c r="V774" t="s">
        <v>155</v>
      </c>
      <c r="W774" s="1">
        <v>44540.76090277778</v>
      </c>
      <c r="X774">
        <v>333</v>
      </c>
      <c r="Y774">
        <v>90</v>
      </c>
      <c r="Z774">
        <v>0</v>
      </c>
      <c r="AA774">
        <v>90</v>
      </c>
      <c r="AB774">
        <v>0</v>
      </c>
      <c r="AC774">
        <v>21</v>
      </c>
      <c r="AD774">
        <v>64</v>
      </c>
      <c r="AE774">
        <v>0</v>
      </c>
      <c r="AF774">
        <v>0</v>
      </c>
      <c r="AG774">
        <v>0</v>
      </c>
      <c r="AH774" t="s">
        <v>104</v>
      </c>
      <c r="AI774" s="1">
        <v>44540.841886574075</v>
      </c>
      <c r="AJ774">
        <v>600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64</v>
      </c>
      <c r="AQ774">
        <v>0</v>
      </c>
      <c r="AR774">
        <v>0</v>
      </c>
      <c r="AS774">
        <v>0</v>
      </c>
      <c r="AT774" t="s">
        <v>88</v>
      </c>
      <c r="AU774" t="s">
        <v>88</v>
      </c>
      <c r="AV774" t="s">
        <v>88</v>
      </c>
      <c r="AW774" t="s">
        <v>88</v>
      </c>
      <c r="AX774" t="s">
        <v>88</v>
      </c>
      <c r="AY774" t="s">
        <v>88</v>
      </c>
      <c r="AZ774" t="s">
        <v>88</v>
      </c>
      <c r="BA774" t="s">
        <v>88</v>
      </c>
      <c r="BB774" t="s">
        <v>88</v>
      </c>
      <c r="BC774" t="s">
        <v>88</v>
      </c>
      <c r="BD774" t="s">
        <v>88</v>
      </c>
      <c r="BE774" t="s">
        <v>88</v>
      </c>
    </row>
    <row r="775" spans="1:57">
      <c r="A775" t="s">
        <v>1741</v>
      </c>
      <c r="B775" t="s">
        <v>80</v>
      </c>
      <c r="C775" t="s">
        <v>1715</v>
      </c>
      <c r="D775" t="s">
        <v>82</v>
      </c>
      <c r="E775" s="2" t="str">
        <f>HYPERLINK("capsilon://?command=openfolder&amp;siteaddress=FAM.docvelocity-na8.net&amp;folderid=FX6212AFC1-5A60-879A-2CE1-1FE7789046DF","FX21126986")</f>
        <v>FX21126986</v>
      </c>
      <c r="F775" t="s">
        <v>19</v>
      </c>
      <c r="G775" t="s">
        <v>19</v>
      </c>
      <c r="H775" t="s">
        <v>83</v>
      </c>
      <c r="I775" t="s">
        <v>1716</v>
      </c>
      <c r="J775">
        <v>514</v>
      </c>
      <c r="K775" t="s">
        <v>85</v>
      </c>
      <c r="L775" t="s">
        <v>86</v>
      </c>
      <c r="M775" t="s">
        <v>87</v>
      </c>
      <c r="N775">
        <v>2</v>
      </c>
      <c r="O775" s="1">
        <v>44540.758738425924</v>
      </c>
      <c r="P775" s="1">
        <v>44540.842673611114</v>
      </c>
      <c r="Q775">
        <v>5360</v>
      </c>
      <c r="R775">
        <v>1892</v>
      </c>
      <c r="S775" t="b">
        <v>0</v>
      </c>
      <c r="T775" t="s">
        <v>88</v>
      </c>
      <c r="U775" t="b">
        <v>1</v>
      </c>
      <c r="V775" t="s">
        <v>162</v>
      </c>
      <c r="W775" s="1">
        <v>44540.782800925925</v>
      </c>
      <c r="X775">
        <v>1224</v>
      </c>
      <c r="Y775">
        <v>292</v>
      </c>
      <c r="Z775">
        <v>0</v>
      </c>
      <c r="AA775">
        <v>292</v>
      </c>
      <c r="AB775">
        <v>198</v>
      </c>
      <c r="AC775">
        <v>91</v>
      </c>
      <c r="AD775">
        <v>222</v>
      </c>
      <c r="AE775">
        <v>0</v>
      </c>
      <c r="AF775">
        <v>0</v>
      </c>
      <c r="AG775">
        <v>0</v>
      </c>
      <c r="AH775" t="s">
        <v>163</v>
      </c>
      <c r="AI775" s="1">
        <v>44540.842673611114</v>
      </c>
      <c r="AJ775">
        <v>650</v>
      </c>
      <c r="AK775">
        <v>3</v>
      </c>
      <c r="AL775">
        <v>0</v>
      </c>
      <c r="AM775">
        <v>3</v>
      </c>
      <c r="AN775">
        <v>198</v>
      </c>
      <c r="AO775">
        <v>3</v>
      </c>
      <c r="AP775">
        <v>219</v>
      </c>
      <c r="AQ775">
        <v>0</v>
      </c>
      <c r="AR775">
        <v>0</v>
      </c>
      <c r="AS775">
        <v>0</v>
      </c>
      <c r="AT775" t="s">
        <v>88</v>
      </c>
      <c r="AU775" t="s">
        <v>88</v>
      </c>
      <c r="AV775" t="s">
        <v>88</v>
      </c>
      <c r="AW775" t="s">
        <v>88</v>
      </c>
      <c r="AX775" t="s">
        <v>88</v>
      </c>
      <c r="AY775" t="s">
        <v>88</v>
      </c>
      <c r="AZ775" t="s">
        <v>88</v>
      </c>
      <c r="BA775" t="s">
        <v>88</v>
      </c>
      <c r="BB775" t="s">
        <v>88</v>
      </c>
      <c r="BC775" t="s">
        <v>88</v>
      </c>
      <c r="BD775" t="s">
        <v>88</v>
      </c>
      <c r="BE775" t="s">
        <v>88</v>
      </c>
    </row>
    <row r="776" spans="1:57">
      <c r="A776" t="s">
        <v>1742</v>
      </c>
      <c r="B776" t="s">
        <v>80</v>
      </c>
      <c r="C776" t="s">
        <v>1718</v>
      </c>
      <c r="D776" t="s">
        <v>82</v>
      </c>
      <c r="E776" s="2" t="str">
        <f>HYPERLINK("capsilon://?command=openfolder&amp;siteaddress=FAM.docvelocity-na8.net&amp;folderid=FX0FC106BC-1209-B52B-B103-244DF22F40F9","FX21125911")</f>
        <v>FX21125911</v>
      </c>
      <c r="F776" t="s">
        <v>19</v>
      </c>
      <c r="G776" t="s">
        <v>19</v>
      </c>
      <c r="H776" t="s">
        <v>83</v>
      </c>
      <c r="I776" t="s">
        <v>1719</v>
      </c>
      <c r="J776">
        <v>322</v>
      </c>
      <c r="K776" t="s">
        <v>85</v>
      </c>
      <c r="L776" t="s">
        <v>86</v>
      </c>
      <c r="M776" t="s">
        <v>87</v>
      </c>
      <c r="N776">
        <v>2</v>
      </c>
      <c r="O776" s="1">
        <v>44540.759791666664</v>
      </c>
      <c r="P776" s="1">
        <v>44540.857662037037</v>
      </c>
      <c r="Q776">
        <v>5880</v>
      </c>
      <c r="R776">
        <v>2576</v>
      </c>
      <c r="S776" t="b">
        <v>0</v>
      </c>
      <c r="T776" t="s">
        <v>88</v>
      </c>
      <c r="U776" t="b">
        <v>1</v>
      </c>
      <c r="V776" t="s">
        <v>244</v>
      </c>
      <c r="W776" s="1">
        <v>44540.785138888888</v>
      </c>
      <c r="X776">
        <v>1331</v>
      </c>
      <c r="Y776">
        <v>282</v>
      </c>
      <c r="Z776">
        <v>0</v>
      </c>
      <c r="AA776">
        <v>282</v>
      </c>
      <c r="AB776">
        <v>0</v>
      </c>
      <c r="AC776">
        <v>83</v>
      </c>
      <c r="AD776">
        <v>40</v>
      </c>
      <c r="AE776">
        <v>0</v>
      </c>
      <c r="AF776">
        <v>0</v>
      </c>
      <c r="AG776">
        <v>0</v>
      </c>
      <c r="AH776" t="s">
        <v>167</v>
      </c>
      <c r="AI776" s="1">
        <v>44540.857662037037</v>
      </c>
      <c r="AJ776">
        <v>97</v>
      </c>
      <c r="AK776">
        <v>0</v>
      </c>
      <c r="AL776">
        <v>0</v>
      </c>
      <c r="AM776">
        <v>0</v>
      </c>
      <c r="AN776">
        <v>56</v>
      </c>
      <c r="AO776">
        <v>0</v>
      </c>
      <c r="AP776">
        <v>40</v>
      </c>
      <c r="AQ776">
        <v>0</v>
      </c>
      <c r="AR776">
        <v>0</v>
      </c>
      <c r="AS776">
        <v>0</v>
      </c>
      <c r="AT776" t="s">
        <v>88</v>
      </c>
      <c r="AU776" t="s">
        <v>88</v>
      </c>
      <c r="AV776" t="s">
        <v>88</v>
      </c>
      <c r="AW776" t="s">
        <v>88</v>
      </c>
      <c r="AX776" t="s">
        <v>88</v>
      </c>
      <c r="AY776" t="s">
        <v>88</v>
      </c>
      <c r="AZ776" t="s">
        <v>88</v>
      </c>
      <c r="BA776" t="s">
        <v>88</v>
      </c>
      <c r="BB776" t="s">
        <v>88</v>
      </c>
      <c r="BC776" t="s">
        <v>88</v>
      </c>
      <c r="BD776" t="s">
        <v>88</v>
      </c>
      <c r="BE776" t="s">
        <v>88</v>
      </c>
    </row>
    <row r="777" spans="1:57">
      <c r="A777" t="s">
        <v>1743</v>
      </c>
      <c r="B777" t="s">
        <v>80</v>
      </c>
      <c r="C777" t="s">
        <v>1104</v>
      </c>
      <c r="D777" t="s">
        <v>82</v>
      </c>
      <c r="E777" s="2" t="str">
        <f>HYPERLINK("capsilon://?command=openfolder&amp;siteaddress=FAM.docvelocity-na8.net&amp;folderid=FXA28F6FE4-AE18-3C9E-97DC-F34A2CF2FC9F","FX21125491")</f>
        <v>FX21125491</v>
      </c>
      <c r="F777" t="s">
        <v>19</v>
      </c>
      <c r="G777" t="s">
        <v>19</v>
      </c>
      <c r="H777" t="s">
        <v>83</v>
      </c>
      <c r="I777" t="s">
        <v>1744</v>
      </c>
      <c r="J777">
        <v>133</v>
      </c>
      <c r="K777" t="s">
        <v>85</v>
      </c>
      <c r="L777" t="s">
        <v>86</v>
      </c>
      <c r="M777" t="s">
        <v>87</v>
      </c>
      <c r="N777">
        <v>1</v>
      </c>
      <c r="O777" s="1">
        <v>44540.779004629629</v>
      </c>
      <c r="P777" s="1">
        <v>44543.189375000002</v>
      </c>
      <c r="Q777">
        <v>206928</v>
      </c>
      <c r="R777">
        <v>1328</v>
      </c>
      <c r="S777" t="b">
        <v>0</v>
      </c>
      <c r="T777" t="s">
        <v>88</v>
      </c>
      <c r="U777" t="b">
        <v>0</v>
      </c>
      <c r="V777" t="s">
        <v>144</v>
      </c>
      <c r="W777" s="1">
        <v>44543.189375000002</v>
      </c>
      <c r="X777">
        <v>797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133</v>
      </c>
      <c r="AE777">
        <v>116</v>
      </c>
      <c r="AF777">
        <v>0</v>
      </c>
      <c r="AG777">
        <v>7</v>
      </c>
      <c r="AH777" t="s">
        <v>88</v>
      </c>
      <c r="AI777" t="s">
        <v>88</v>
      </c>
      <c r="AJ777" t="s">
        <v>88</v>
      </c>
      <c r="AK777" t="s">
        <v>88</v>
      </c>
      <c r="AL777" t="s">
        <v>88</v>
      </c>
      <c r="AM777" t="s">
        <v>88</v>
      </c>
      <c r="AN777" t="s">
        <v>88</v>
      </c>
      <c r="AO777" t="s">
        <v>88</v>
      </c>
      <c r="AP777" t="s">
        <v>88</v>
      </c>
      <c r="AQ777" t="s">
        <v>88</v>
      </c>
      <c r="AR777" t="s">
        <v>88</v>
      </c>
      <c r="AS777" t="s">
        <v>88</v>
      </c>
      <c r="AT777" t="s">
        <v>88</v>
      </c>
      <c r="AU777" t="s">
        <v>88</v>
      </c>
      <c r="AV777" t="s">
        <v>88</v>
      </c>
      <c r="AW777" t="s">
        <v>88</v>
      </c>
      <c r="AX777" t="s">
        <v>88</v>
      </c>
      <c r="AY777" t="s">
        <v>88</v>
      </c>
      <c r="AZ777" t="s">
        <v>88</v>
      </c>
      <c r="BA777" t="s">
        <v>88</v>
      </c>
      <c r="BB777" t="s">
        <v>88</v>
      </c>
      <c r="BC777" t="s">
        <v>88</v>
      </c>
      <c r="BD777" t="s">
        <v>88</v>
      </c>
      <c r="BE777" t="s">
        <v>88</v>
      </c>
    </row>
    <row r="778" spans="1:57">
      <c r="A778" t="s">
        <v>1745</v>
      </c>
      <c r="B778" t="s">
        <v>80</v>
      </c>
      <c r="C778" t="s">
        <v>1516</v>
      </c>
      <c r="D778" t="s">
        <v>82</v>
      </c>
      <c r="E778" s="2" t="str">
        <f>HYPERLINK("capsilon://?command=openfolder&amp;siteaddress=FAM.docvelocity-na8.net&amp;folderid=FX99C86034-F65B-E346-49AB-5766E63BE016","FX21126752")</f>
        <v>FX21126752</v>
      </c>
      <c r="F778" t="s">
        <v>19</v>
      </c>
      <c r="G778" t="s">
        <v>19</v>
      </c>
      <c r="H778" t="s">
        <v>83</v>
      </c>
      <c r="I778" t="s">
        <v>1746</v>
      </c>
      <c r="J778">
        <v>30</v>
      </c>
      <c r="K778" t="s">
        <v>85</v>
      </c>
      <c r="L778" t="s">
        <v>86</v>
      </c>
      <c r="M778" t="s">
        <v>87</v>
      </c>
      <c r="N778">
        <v>2</v>
      </c>
      <c r="O778" s="1">
        <v>44540.779513888891</v>
      </c>
      <c r="P778" s="1">
        <v>44540.873449074075</v>
      </c>
      <c r="Q778">
        <v>7923</v>
      </c>
      <c r="R778">
        <v>193</v>
      </c>
      <c r="S778" t="b">
        <v>0</v>
      </c>
      <c r="T778" t="s">
        <v>88</v>
      </c>
      <c r="U778" t="b">
        <v>0</v>
      </c>
      <c r="V778" t="s">
        <v>337</v>
      </c>
      <c r="W778" s="1">
        <v>44540.79828703704</v>
      </c>
      <c r="X778">
        <v>101</v>
      </c>
      <c r="Y778">
        <v>9</v>
      </c>
      <c r="Z778">
        <v>0</v>
      </c>
      <c r="AA778">
        <v>9</v>
      </c>
      <c r="AB778">
        <v>0</v>
      </c>
      <c r="AC778">
        <v>3</v>
      </c>
      <c r="AD778">
        <v>21</v>
      </c>
      <c r="AE778">
        <v>0</v>
      </c>
      <c r="AF778">
        <v>0</v>
      </c>
      <c r="AG778">
        <v>0</v>
      </c>
      <c r="AH778" t="s">
        <v>167</v>
      </c>
      <c r="AI778" s="1">
        <v>44540.873449074075</v>
      </c>
      <c r="AJ778">
        <v>92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21</v>
      </c>
      <c r="AQ778">
        <v>0</v>
      </c>
      <c r="AR778">
        <v>0</v>
      </c>
      <c r="AS778">
        <v>0</v>
      </c>
      <c r="AT778" t="s">
        <v>88</v>
      </c>
      <c r="AU778" t="s">
        <v>88</v>
      </c>
      <c r="AV778" t="s">
        <v>88</v>
      </c>
      <c r="AW778" t="s">
        <v>88</v>
      </c>
      <c r="AX778" t="s">
        <v>88</v>
      </c>
      <c r="AY778" t="s">
        <v>88</v>
      </c>
      <c r="AZ778" t="s">
        <v>88</v>
      </c>
      <c r="BA778" t="s">
        <v>88</v>
      </c>
      <c r="BB778" t="s">
        <v>88</v>
      </c>
      <c r="BC778" t="s">
        <v>88</v>
      </c>
      <c r="BD778" t="s">
        <v>88</v>
      </c>
      <c r="BE778" t="s">
        <v>88</v>
      </c>
    </row>
    <row r="779" spans="1:57">
      <c r="A779" t="s">
        <v>1747</v>
      </c>
      <c r="B779" t="s">
        <v>80</v>
      </c>
      <c r="C779" t="s">
        <v>1748</v>
      </c>
      <c r="D779" t="s">
        <v>82</v>
      </c>
      <c r="E779" s="2" t="str">
        <f>HYPERLINK("capsilon://?command=openfolder&amp;siteaddress=FAM.docvelocity-na8.net&amp;folderid=FX8D593FEB-6D7E-8710-B5C7-528918888D50","FX21127170")</f>
        <v>FX21127170</v>
      </c>
      <c r="F779" t="s">
        <v>19</v>
      </c>
      <c r="G779" t="s">
        <v>19</v>
      </c>
      <c r="H779" t="s">
        <v>83</v>
      </c>
      <c r="I779" t="s">
        <v>1749</v>
      </c>
      <c r="J779">
        <v>78</v>
      </c>
      <c r="K779" t="s">
        <v>85</v>
      </c>
      <c r="L779" t="s">
        <v>86</v>
      </c>
      <c r="M779" t="s">
        <v>87</v>
      </c>
      <c r="N779">
        <v>1</v>
      </c>
      <c r="O779" s="1">
        <v>44540.786377314813</v>
      </c>
      <c r="P779" s="1">
        <v>44543.192349537036</v>
      </c>
      <c r="Q779">
        <v>207403</v>
      </c>
      <c r="R779">
        <v>473</v>
      </c>
      <c r="S779" t="b">
        <v>0</v>
      </c>
      <c r="T779" t="s">
        <v>88</v>
      </c>
      <c r="U779" t="b">
        <v>0</v>
      </c>
      <c r="V779" t="s">
        <v>144</v>
      </c>
      <c r="W779" s="1">
        <v>44543.192349537036</v>
      </c>
      <c r="X779">
        <v>257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78</v>
      </c>
      <c r="AE779">
        <v>66</v>
      </c>
      <c r="AF779">
        <v>0</v>
      </c>
      <c r="AG779">
        <v>4</v>
      </c>
      <c r="AH779" t="s">
        <v>88</v>
      </c>
      <c r="AI779" t="s">
        <v>88</v>
      </c>
      <c r="AJ779" t="s">
        <v>88</v>
      </c>
      <c r="AK779" t="s">
        <v>88</v>
      </c>
      <c r="AL779" t="s">
        <v>88</v>
      </c>
      <c r="AM779" t="s">
        <v>88</v>
      </c>
      <c r="AN779" t="s">
        <v>88</v>
      </c>
      <c r="AO779" t="s">
        <v>88</v>
      </c>
      <c r="AP779" t="s">
        <v>88</v>
      </c>
      <c r="AQ779" t="s">
        <v>88</v>
      </c>
      <c r="AR779" t="s">
        <v>88</v>
      </c>
      <c r="AS779" t="s">
        <v>88</v>
      </c>
      <c r="AT779" t="s">
        <v>88</v>
      </c>
      <c r="AU779" t="s">
        <v>88</v>
      </c>
      <c r="AV779" t="s">
        <v>88</v>
      </c>
      <c r="AW779" t="s">
        <v>88</v>
      </c>
      <c r="AX779" t="s">
        <v>88</v>
      </c>
      <c r="AY779" t="s">
        <v>88</v>
      </c>
      <c r="AZ779" t="s">
        <v>88</v>
      </c>
      <c r="BA779" t="s">
        <v>88</v>
      </c>
      <c r="BB779" t="s">
        <v>88</v>
      </c>
      <c r="BC779" t="s">
        <v>88</v>
      </c>
      <c r="BD779" t="s">
        <v>88</v>
      </c>
      <c r="BE779" t="s">
        <v>88</v>
      </c>
    </row>
    <row r="780" spans="1:57">
      <c r="A780" t="s">
        <v>1750</v>
      </c>
      <c r="B780" t="s">
        <v>80</v>
      </c>
      <c r="C780" t="s">
        <v>1751</v>
      </c>
      <c r="D780" t="s">
        <v>82</v>
      </c>
      <c r="E780" s="2" t="str">
        <f>HYPERLINK("capsilon://?command=openfolder&amp;siteaddress=FAM.docvelocity-na8.net&amp;folderid=FX1F6B2F9C-7AC8-854E-E82A-C8587E415C01","FX21126539")</f>
        <v>FX21126539</v>
      </c>
      <c r="F780" t="s">
        <v>19</v>
      </c>
      <c r="G780" t="s">
        <v>19</v>
      </c>
      <c r="H780" t="s">
        <v>83</v>
      </c>
      <c r="I780" t="s">
        <v>1752</v>
      </c>
      <c r="J780">
        <v>96</v>
      </c>
      <c r="K780" t="s">
        <v>85</v>
      </c>
      <c r="L780" t="s">
        <v>86</v>
      </c>
      <c r="M780" t="s">
        <v>87</v>
      </c>
      <c r="N780">
        <v>1</v>
      </c>
      <c r="O780" s="1">
        <v>44540.789201388892</v>
      </c>
      <c r="P780" s="1">
        <v>44543.195497685185</v>
      </c>
      <c r="Q780">
        <v>207334</v>
      </c>
      <c r="R780">
        <v>570</v>
      </c>
      <c r="S780" t="b">
        <v>0</v>
      </c>
      <c r="T780" t="s">
        <v>88</v>
      </c>
      <c r="U780" t="b">
        <v>0</v>
      </c>
      <c r="V780" t="s">
        <v>144</v>
      </c>
      <c r="W780" s="1">
        <v>44543.195497685185</v>
      </c>
      <c r="X780">
        <v>234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96</v>
      </c>
      <c r="AE780">
        <v>77</v>
      </c>
      <c r="AF780">
        <v>0</v>
      </c>
      <c r="AG780">
        <v>4</v>
      </c>
      <c r="AH780" t="s">
        <v>88</v>
      </c>
      <c r="AI780" t="s">
        <v>88</v>
      </c>
      <c r="AJ780" t="s">
        <v>88</v>
      </c>
      <c r="AK780" t="s">
        <v>88</v>
      </c>
      <c r="AL780" t="s">
        <v>88</v>
      </c>
      <c r="AM780" t="s">
        <v>88</v>
      </c>
      <c r="AN780" t="s">
        <v>88</v>
      </c>
      <c r="AO780" t="s">
        <v>88</v>
      </c>
      <c r="AP780" t="s">
        <v>88</v>
      </c>
      <c r="AQ780" t="s">
        <v>88</v>
      </c>
      <c r="AR780" t="s">
        <v>88</v>
      </c>
      <c r="AS780" t="s">
        <v>88</v>
      </c>
      <c r="AT780" t="s">
        <v>88</v>
      </c>
      <c r="AU780" t="s">
        <v>88</v>
      </c>
      <c r="AV780" t="s">
        <v>88</v>
      </c>
      <c r="AW780" t="s">
        <v>88</v>
      </c>
      <c r="AX780" t="s">
        <v>88</v>
      </c>
      <c r="AY780" t="s">
        <v>88</v>
      </c>
      <c r="AZ780" t="s">
        <v>88</v>
      </c>
      <c r="BA780" t="s">
        <v>88</v>
      </c>
      <c r="BB780" t="s">
        <v>88</v>
      </c>
      <c r="BC780" t="s">
        <v>88</v>
      </c>
      <c r="BD780" t="s">
        <v>88</v>
      </c>
      <c r="BE780" t="s">
        <v>88</v>
      </c>
    </row>
    <row r="781" spans="1:57">
      <c r="A781" t="s">
        <v>1753</v>
      </c>
      <c r="B781" t="s">
        <v>80</v>
      </c>
      <c r="C781" t="s">
        <v>1104</v>
      </c>
      <c r="D781" t="s">
        <v>82</v>
      </c>
      <c r="E781" s="2" t="str">
        <f>HYPERLINK("capsilon://?command=openfolder&amp;siteaddress=FAM.docvelocity-na8.net&amp;folderid=FXA28F6FE4-AE18-3C9E-97DC-F34A2CF2FC9F","FX21125491")</f>
        <v>FX21125491</v>
      </c>
      <c r="F781" t="s">
        <v>19</v>
      </c>
      <c r="G781" t="s">
        <v>19</v>
      </c>
      <c r="H781" t="s">
        <v>83</v>
      </c>
      <c r="I781" t="s">
        <v>1754</v>
      </c>
      <c r="J781">
        <v>66</v>
      </c>
      <c r="K781" t="s">
        <v>85</v>
      </c>
      <c r="L781" t="s">
        <v>86</v>
      </c>
      <c r="M781" t="s">
        <v>87</v>
      </c>
      <c r="N781">
        <v>1</v>
      </c>
      <c r="O781" s="1">
        <v>44540.792743055557</v>
      </c>
      <c r="P781" s="1">
        <v>44543.199293981481</v>
      </c>
      <c r="Q781">
        <v>207285</v>
      </c>
      <c r="R781">
        <v>641</v>
      </c>
      <c r="S781" t="b">
        <v>0</v>
      </c>
      <c r="T781" t="s">
        <v>88</v>
      </c>
      <c r="U781" t="b">
        <v>0</v>
      </c>
      <c r="V781" t="s">
        <v>144</v>
      </c>
      <c r="W781" s="1">
        <v>44543.199293981481</v>
      </c>
      <c r="X781">
        <v>306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66</v>
      </c>
      <c r="AE781">
        <v>52</v>
      </c>
      <c r="AF781">
        <v>0</v>
      </c>
      <c r="AG781">
        <v>5</v>
      </c>
      <c r="AH781" t="s">
        <v>88</v>
      </c>
      <c r="AI781" t="s">
        <v>88</v>
      </c>
      <c r="AJ781" t="s">
        <v>88</v>
      </c>
      <c r="AK781" t="s">
        <v>88</v>
      </c>
      <c r="AL781" t="s">
        <v>88</v>
      </c>
      <c r="AM781" t="s">
        <v>88</v>
      </c>
      <c r="AN781" t="s">
        <v>88</v>
      </c>
      <c r="AO781" t="s">
        <v>88</v>
      </c>
      <c r="AP781" t="s">
        <v>88</v>
      </c>
      <c r="AQ781" t="s">
        <v>88</v>
      </c>
      <c r="AR781" t="s">
        <v>88</v>
      </c>
      <c r="AS781" t="s">
        <v>88</v>
      </c>
      <c r="AT781" t="s">
        <v>88</v>
      </c>
      <c r="AU781" t="s">
        <v>88</v>
      </c>
      <c r="AV781" t="s">
        <v>88</v>
      </c>
      <c r="AW781" t="s">
        <v>88</v>
      </c>
      <c r="AX781" t="s">
        <v>88</v>
      </c>
      <c r="AY781" t="s">
        <v>88</v>
      </c>
      <c r="AZ781" t="s">
        <v>88</v>
      </c>
      <c r="BA781" t="s">
        <v>88</v>
      </c>
      <c r="BB781" t="s">
        <v>88</v>
      </c>
      <c r="BC781" t="s">
        <v>88</v>
      </c>
      <c r="BD781" t="s">
        <v>88</v>
      </c>
      <c r="BE781" t="s">
        <v>88</v>
      </c>
    </row>
    <row r="782" spans="1:57">
      <c r="A782" t="s">
        <v>1755</v>
      </c>
      <c r="B782" t="s">
        <v>80</v>
      </c>
      <c r="C782" t="s">
        <v>1104</v>
      </c>
      <c r="D782" t="s">
        <v>82</v>
      </c>
      <c r="E782" s="2" t="str">
        <f>HYPERLINK("capsilon://?command=openfolder&amp;siteaddress=FAM.docvelocity-na8.net&amp;folderid=FXA28F6FE4-AE18-3C9E-97DC-F34A2CF2FC9F","FX21125491")</f>
        <v>FX21125491</v>
      </c>
      <c r="F782" t="s">
        <v>19</v>
      </c>
      <c r="G782" t="s">
        <v>19</v>
      </c>
      <c r="H782" t="s">
        <v>83</v>
      </c>
      <c r="I782" t="s">
        <v>1756</v>
      </c>
      <c r="J782">
        <v>66</v>
      </c>
      <c r="K782" t="s">
        <v>85</v>
      </c>
      <c r="L782" t="s">
        <v>86</v>
      </c>
      <c r="M782" t="s">
        <v>87</v>
      </c>
      <c r="N782">
        <v>2</v>
      </c>
      <c r="O782" s="1">
        <v>44540.793090277781</v>
      </c>
      <c r="P782" s="1">
        <v>44540.877418981479</v>
      </c>
      <c r="Q782">
        <v>6258</v>
      </c>
      <c r="R782">
        <v>1028</v>
      </c>
      <c r="S782" t="b">
        <v>0</v>
      </c>
      <c r="T782" t="s">
        <v>88</v>
      </c>
      <c r="U782" t="b">
        <v>0</v>
      </c>
      <c r="V782" t="s">
        <v>337</v>
      </c>
      <c r="W782" s="1">
        <v>44540.806932870371</v>
      </c>
      <c r="X782">
        <v>686</v>
      </c>
      <c r="Y782">
        <v>52</v>
      </c>
      <c r="Z782">
        <v>0</v>
      </c>
      <c r="AA782">
        <v>52</v>
      </c>
      <c r="AB782">
        <v>0</v>
      </c>
      <c r="AC782">
        <v>40</v>
      </c>
      <c r="AD782">
        <v>14</v>
      </c>
      <c r="AE782">
        <v>0</v>
      </c>
      <c r="AF782">
        <v>0</v>
      </c>
      <c r="AG782">
        <v>0</v>
      </c>
      <c r="AH782" t="s">
        <v>167</v>
      </c>
      <c r="AI782" s="1">
        <v>44540.877418981479</v>
      </c>
      <c r="AJ782">
        <v>342</v>
      </c>
      <c r="AK782">
        <v>1</v>
      </c>
      <c r="AL782">
        <v>0</v>
      </c>
      <c r="AM782">
        <v>1</v>
      </c>
      <c r="AN782">
        <v>0</v>
      </c>
      <c r="AO782">
        <v>1</v>
      </c>
      <c r="AP782">
        <v>13</v>
      </c>
      <c r="AQ782">
        <v>0</v>
      </c>
      <c r="AR782">
        <v>0</v>
      </c>
      <c r="AS782">
        <v>0</v>
      </c>
      <c r="AT782" t="s">
        <v>88</v>
      </c>
      <c r="AU782" t="s">
        <v>88</v>
      </c>
      <c r="AV782" t="s">
        <v>88</v>
      </c>
      <c r="AW782" t="s">
        <v>88</v>
      </c>
      <c r="AX782" t="s">
        <v>88</v>
      </c>
      <c r="AY782" t="s">
        <v>88</v>
      </c>
      <c r="AZ782" t="s">
        <v>88</v>
      </c>
      <c r="BA782" t="s">
        <v>88</v>
      </c>
      <c r="BB782" t="s">
        <v>88</v>
      </c>
      <c r="BC782" t="s">
        <v>88</v>
      </c>
      <c r="BD782" t="s">
        <v>88</v>
      </c>
      <c r="BE782" t="s">
        <v>88</v>
      </c>
    </row>
    <row r="783" spans="1:57">
      <c r="A783" t="s">
        <v>1757</v>
      </c>
      <c r="B783" t="s">
        <v>80</v>
      </c>
      <c r="C783" t="s">
        <v>1758</v>
      </c>
      <c r="D783" t="s">
        <v>82</v>
      </c>
      <c r="E783" s="2" t="str">
        <f>HYPERLINK("capsilon://?command=openfolder&amp;siteaddress=FAM.docvelocity-na8.net&amp;folderid=FX773D9340-B5D7-DAF3-AC32-8E0753D37DBE","FX21117448")</f>
        <v>FX21117448</v>
      </c>
      <c r="F783" t="s">
        <v>19</v>
      </c>
      <c r="G783" t="s">
        <v>19</v>
      </c>
      <c r="H783" t="s">
        <v>83</v>
      </c>
      <c r="I783" t="s">
        <v>1759</v>
      </c>
      <c r="J783">
        <v>66</v>
      </c>
      <c r="K783" t="s">
        <v>85</v>
      </c>
      <c r="L783" t="s">
        <v>86</v>
      </c>
      <c r="M783" t="s">
        <v>87</v>
      </c>
      <c r="N783">
        <v>2</v>
      </c>
      <c r="O783" s="1">
        <v>44531.668483796297</v>
      </c>
      <c r="P783" s="1">
        <v>44531.824837962966</v>
      </c>
      <c r="Q783">
        <v>13462</v>
      </c>
      <c r="R783">
        <v>47</v>
      </c>
      <c r="S783" t="b">
        <v>0</v>
      </c>
      <c r="T783" t="s">
        <v>88</v>
      </c>
      <c r="U783" t="b">
        <v>0</v>
      </c>
      <c r="V783" t="s">
        <v>265</v>
      </c>
      <c r="W783" s="1">
        <v>44531.71875</v>
      </c>
      <c r="X783">
        <v>33</v>
      </c>
      <c r="Y783">
        <v>0</v>
      </c>
      <c r="Z783">
        <v>0</v>
      </c>
      <c r="AA783">
        <v>0</v>
      </c>
      <c r="AB783">
        <v>52</v>
      </c>
      <c r="AC783">
        <v>0</v>
      </c>
      <c r="AD783">
        <v>66</v>
      </c>
      <c r="AE783">
        <v>0</v>
      </c>
      <c r="AF783">
        <v>0</v>
      </c>
      <c r="AG783">
        <v>0</v>
      </c>
      <c r="AH783" t="s">
        <v>163</v>
      </c>
      <c r="AI783" s="1">
        <v>44531.824837962966</v>
      </c>
      <c r="AJ783">
        <v>14</v>
      </c>
      <c r="AK783">
        <v>0</v>
      </c>
      <c r="AL783">
        <v>0</v>
      </c>
      <c r="AM783">
        <v>0</v>
      </c>
      <c r="AN783">
        <v>52</v>
      </c>
      <c r="AO783">
        <v>0</v>
      </c>
      <c r="AP783">
        <v>66</v>
      </c>
      <c r="AQ783">
        <v>0</v>
      </c>
      <c r="AR783">
        <v>0</v>
      </c>
      <c r="AS783">
        <v>0</v>
      </c>
      <c r="AT783" t="s">
        <v>88</v>
      </c>
      <c r="AU783" t="s">
        <v>88</v>
      </c>
      <c r="AV783" t="s">
        <v>88</v>
      </c>
      <c r="AW783" t="s">
        <v>88</v>
      </c>
      <c r="AX783" t="s">
        <v>88</v>
      </c>
      <c r="AY783" t="s">
        <v>88</v>
      </c>
      <c r="AZ783" t="s">
        <v>88</v>
      </c>
      <c r="BA783" t="s">
        <v>88</v>
      </c>
      <c r="BB783" t="s">
        <v>88</v>
      </c>
      <c r="BC783" t="s">
        <v>88</v>
      </c>
      <c r="BD783" t="s">
        <v>88</v>
      </c>
      <c r="BE783" t="s">
        <v>88</v>
      </c>
    </row>
    <row r="784" spans="1:57">
      <c r="A784" t="s">
        <v>1760</v>
      </c>
      <c r="B784" t="s">
        <v>80</v>
      </c>
      <c r="C784" t="s">
        <v>1761</v>
      </c>
      <c r="D784" t="s">
        <v>82</v>
      </c>
      <c r="E784" s="2" t="str">
        <f>HYPERLINK("capsilon://?command=openfolder&amp;siteaddress=FAM.docvelocity-na8.net&amp;folderid=FX7B8C65A9-2508-218F-88F7-BC0A749C5AC0","FX21126711")</f>
        <v>FX21126711</v>
      </c>
      <c r="F784" t="s">
        <v>19</v>
      </c>
      <c r="G784" t="s">
        <v>19</v>
      </c>
      <c r="H784" t="s">
        <v>83</v>
      </c>
      <c r="I784" t="s">
        <v>1762</v>
      </c>
      <c r="J784">
        <v>71</v>
      </c>
      <c r="K784" t="s">
        <v>85</v>
      </c>
      <c r="L784" t="s">
        <v>86</v>
      </c>
      <c r="M784" t="s">
        <v>87</v>
      </c>
      <c r="N784">
        <v>1</v>
      </c>
      <c r="O784" s="1">
        <v>44540.805648148147</v>
      </c>
      <c r="P784" s="1">
        <v>44543.201273148145</v>
      </c>
      <c r="Q784">
        <v>206572</v>
      </c>
      <c r="R784">
        <v>410</v>
      </c>
      <c r="S784" t="b">
        <v>0</v>
      </c>
      <c r="T784" t="s">
        <v>88</v>
      </c>
      <c r="U784" t="b">
        <v>0</v>
      </c>
      <c r="V784" t="s">
        <v>144</v>
      </c>
      <c r="W784" s="1">
        <v>44543.201273148145</v>
      </c>
      <c r="X784">
        <v>112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71</v>
      </c>
      <c r="AE784">
        <v>66</v>
      </c>
      <c r="AF784">
        <v>0</v>
      </c>
      <c r="AG784">
        <v>2</v>
      </c>
      <c r="AH784" t="s">
        <v>88</v>
      </c>
      <c r="AI784" t="s">
        <v>88</v>
      </c>
      <c r="AJ784" t="s">
        <v>88</v>
      </c>
      <c r="AK784" t="s">
        <v>88</v>
      </c>
      <c r="AL784" t="s">
        <v>88</v>
      </c>
      <c r="AM784" t="s">
        <v>88</v>
      </c>
      <c r="AN784" t="s">
        <v>88</v>
      </c>
      <c r="AO784" t="s">
        <v>88</v>
      </c>
      <c r="AP784" t="s">
        <v>88</v>
      </c>
      <c r="AQ784" t="s">
        <v>88</v>
      </c>
      <c r="AR784" t="s">
        <v>88</v>
      </c>
      <c r="AS784" t="s">
        <v>88</v>
      </c>
      <c r="AT784" t="s">
        <v>88</v>
      </c>
      <c r="AU784" t="s">
        <v>88</v>
      </c>
      <c r="AV784" t="s">
        <v>88</v>
      </c>
      <c r="AW784" t="s">
        <v>88</v>
      </c>
      <c r="AX784" t="s">
        <v>88</v>
      </c>
      <c r="AY784" t="s">
        <v>88</v>
      </c>
      <c r="AZ784" t="s">
        <v>88</v>
      </c>
      <c r="BA784" t="s">
        <v>88</v>
      </c>
      <c r="BB784" t="s">
        <v>88</v>
      </c>
      <c r="BC784" t="s">
        <v>88</v>
      </c>
      <c r="BD784" t="s">
        <v>88</v>
      </c>
      <c r="BE784" t="s">
        <v>88</v>
      </c>
    </row>
    <row r="785" spans="1:57">
      <c r="A785" t="s">
        <v>1763</v>
      </c>
      <c r="B785" t="s">
        <v>80</v>
      </c>
      <c r="C785" t="s">
        <v>1761</v>
      </c>
      <c r="D785" t="s">
        <v>82</v>
      </c>
      <c r="E785" s="2" t="str">
        <f>HYPERLINK("capsilon://?command=openfolder&amp;siteaddress=FAM.docvelocity-na8.net&amp;folderid=FX7B8C65A9-2508-218F-88F7-BC0A749C5AC0","FX21126711")</f>
        <v>FX21126711</v>
      </c>
      <c r="F785" t="s">
        <v>19</v>
      </c>
      <c r="G785" t="s">
        <v>19</v>
      </c>
      <c r="H785" t="s">
        <v>83</v>
      </c>
      <c r="I785" t="s">
        <v>1764</v>
      </c>
      <c r="J785">
        <v>28</v>
      </c>
      <c r="K785" t="s">
        <v>85</v>
      </c>
      <c r="L785" t="s">
        <v>86</v>
      </c>
      <c r="M785" t="s">
        <v>87</v>
      </c>
      <c r="N785">
        <v>1</v>
      </c>
      <c r="O785" s="1">
        <v>44540.805868055555</v>
      </c>
      <c r="P785" s="1">
        <v>44543.202106481483</v>
      </c>
      <c r="Q785">
        <v>206760</v>
      </c>
      <c r="R785">
        <v>275</v>
      </c>
      <c r="S785" t="b">
        <v>0</v>
      </c>
      <c r="T785" t="s">
        <v>88</v>
      </c>
      <c r="U785" t="b">
        <v>0</v>
      </c>
      <c r="V785" t="s">
        <v>144</v>
      </c>
      <c r="W785" s="1">
        <v>44543.202106481483</v>
      </c>
      <c r="X785">
        <v>72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28</v>
      </c>
      <c r="AE785">
        <v>21</v>
      </c>
      <c r="AF785">
        <v>0</v>
      </c>
      <c r="AG785">
        <v>2</v>
      </c>
      <c r="AH785" t="s">
        <v>88</v>
      </c>
      <c r="AI785" t="s">
        <v>88</v>
      </c>
      <c r="AJ785" t="s">
        <v>88</v>
      </c>
      <c r="AK785" t="s">
        <v>88</v>
      </c>
      <c r="AL785" t="s">
        <v>88</v>
      </c>
      <c r="AM785" t="s">
        <v>88</v>
      </c>
      <c r="AN785" t="s">
        <v>88</v>
      </c>
      <c r="AO785" t="s">
        <v>88</v>
      </c>
      <c r="AP785" t="s">
        <v>88</v>
      </c>
      <c r="AQ785" t="s">
        <v>88</v>
      </c>
      <c r="AR785" t="s">
        <v>88</v>
      </c>
      <c r="AS785" t="s">
        <v>88</v>
      </c>
      <c r="AT785" t="s">
        <v>88</v>
      </c>
      <c r="AU785" t="s">
        <v>88</v>
      </c>
      <c r="AV785" t="s">
        <v>88</v>
      </c>
      <c r="AW785" t="s">
        <v>88</v>
      </c>
      <c r="AX785" t="s">
        <v>88</v>
      </c>
      <c r="AY785" t="s">
        <v>88</v>
      </c>
      <c r="AZ785" t="s">
        <v>88</v>
      </c>
      <c r="BA785" t="s">
        <v>88</v>
      </c>
      <c r="BB785" t="s">
        <v>88</v>
      </c>
      <c r="BC785" t="s">
        <v>88</v>
      </c>
      <c r="BD785" t="s">
        <v>88</v>
      </c>
      <c r="BE785" t="s">
        <v>88</v>
      </c>
    </row>
    <row r="786" spans="1:57">
      <c r="A786" t="s">
        <v>1765</v>
      </c>
      <c r="B786" t="s">
        <v>80</v>
      </c>
      <c r="C786" t="s">
        <v>1766</v>
      </c>
      <c r="D786" t="s">
        <v>82</v>
      </c>
      <c r="E786" s="2" t="str">
        <f>HYPERLINK("capsilon://?command=openfolder&amp;siteaddress=FAM.docvelocity-na8.net&amp;folderid=FXD860BEE7-F0E5-01C7-258D-11DF090CA7AF","FX21124121")</f>
        <v>FX21124121</v>
      </c>
      <c r="F786" t="s">
        <v>19</v>
      </c>
      <c r="G786" t="s">
        <v>19</v>
      </c>
      <c r="H786" t="s">
        <v>83</v>
      </c>
      <c r="I786" t="s">
        <v>1767</v>
      </c>
      <c r="J786">
        <v>56</v>
      </c>
      <c r="K786" t="s">
        <v>85</v>
      </c>
      <c r="L786" t="s">
        <v>86</v>
      </c>
      <c r="M786" t="s">
        <v>87</v>
      </c>
      <c r="N786">
        <v>2</v>
      </c>
      <c r="O786" s="1">
        <v>44540.807581018518</v>
      </c>
      <c r="P786" s="1">
        <v>44543.170671296299</v>
      </c>
      <c r="Q786">
        <v>202638</v>
      </c>
      <c r="R786">
        <v>1533</v>
      </c>
      <c r="S786" t="b">
        <v>0</v>
      </c>
      <c r="T786" t="s">
        <v>88</v>
      </c>
      <c r="U786" t="b">
        <v>0</v>
      </c>
      <c r="V786" t="s">
        <v>904</v>
      </c>
      <c r="W786" s="1">
        <v>44543.157604166663</v>
      </c>
      <c r="X786">
        <v>630</v>
      </c>
      <c r="Y786">
        <v>42</v>
      </c>
      <c r="Z786">
        <v>0</v>
      </c>
      <c r="AA786">
        <v>42</v>
      </c>
      <c r="AB786">
        <v>0</v>
      </c>
      <c r="AC786">
        <v>31</v>
      </c>
      <c r="AD786">
        <v>14</v>
      </c>
      <c r="AE786">
        <v>0</v>
      </c>
      <c r="AF786">
        <v>0</v>
      </c>
      <c r="AG786">
        <v>0</v>
      </c>
      <c r="AH786" t="s">
        <v>265</v>
      </c>
      <c r="AI786" s="1">
        <v>44543.170671296299</v>
      </c>
      <c r="AJ786">
        <v>863</v>
      </c>
      <c r="AK786">
        <v>5</v>
      </c>
      <c r="AL786">
        <v>0</v>
      </c>
      <c r="AM786">
        <v>5</v>
      </c>
      <c r="AN786">
        <v>0</v>
      </c>
      <c r="AO786">
        <v>4</v>
      </c>
      <c r="AP786">
        <v>9</v>
      </c>
      <c r="AQ786">
        <v>0</v>
      </c>
      <c r="AR786">
        <v>0</v>
      </c>
      <c r="AS786">
        <v>0</v>
      </c>
      <c r="AT786" t="s">
        <v>88</v>
      </c>
      <c r="AU786" t="s">
        <v>88</v>
      </c>
      <c r="AV786" t="s">
        <v>88</v>
      </c>
      <c r="AW786" t="s">
        <v>88</v>
      </c>
      <c r="AX786" t="s">
        <v>88</v>
      </c>
      <c r="AY786" t="s">
        <v>88</v>
      </c>
      <c r="AZ786" t="s">
        <v>88</v>
      </c>
      <c r="BA786" t="s">
        <v>88</v>
      </c>
      <c r="BB786" t="s">
        <v>88</v>
      </c>
      <c r="BC786" t="s">
        <v>88</v>
      </c>
      <c r="BD786" t="s">
        <v>88</v>
      </c>
      <c r="BE786" t="s">
        <v>88</v>
      </c>
    </row>
    <row r="787" spans="1:57">
      <c r="A787" t="s">
        <v>1768</v>
      </c>
      <c r="B787" t="s">
        <v>80</v>
      </c>
      <c r="C787" t="s">
        <v>1766</v>
      </c>
      <c r="D787" t="s">
        <v>82</v>
      </c>
      <c r="E787" s="2" t="str">
        <f>HYPERLINK("capsilon://?command=openfolder&amp;siteaddress=FAM.docvelocity-na8.net&amp;folderid=FXD860BEE7-F0E5-01C7-258D-11DF090CA7AF","FX21124121")</f>
        <v>FX21124121</v>
      </c>
      <c r="F787" t="s">
        <v>19</v>
      </c>
      <c r="G787" t="s">
        <v>19</v>
      </c>
      <c r="H787" t="s">
        <v>83</v>
      </c>
      <c r="I787" t="s">
        <v>1769</v>
      </c>
      <c r="J787">
        <v>56</v>
      </c>
      <c r="K787" t="s">
        <v>85</v>
      </c>
      <c r="L787" t="s">
        <v>86</v>
      </c>
      <c r="M787" t="s">
        <v>87</v>
      </c>
      <c r="N787">
        <v>2</v>
      </c>
      <c r="O787" s="1">
        <v>44540.807974537034</v>
      </c>
      <c r="P787" s="1">
        <v>44543.171215277776</v>
      </c>
      <c r="Q787">
        <v>202602</v>
      </c>
      <c r="R787">
        <v>1582</v>
      </c>
      <c r="S787" t="b">
        <v>0</v>
      </c>
      <c r="T787" t="s">
        <v>88</v>
      </c>
      <c r="U787" t="b">
        <v>0</v>
      </c>
      <c r="V787" t="s">
        <v>113</v>
      </c>
      <c r="W787" s="1">
        <v>44543.161145833335</v>
      </c>
      <c r="X787">
        <v>933</v>
      </c>
      <c r="Y787">
        <v>42</v>
      </c>
      <c r="Z787">
        <v>0</v>
      </c>
      <c r="AA787">
        <v>42</v>
      </c>
      <c r="AB787">
        <v>0</v>
      </c>
      <c r="AC787">
        <v>31</v>
      </c>
      <c r="AD787">
        <v>14</v>
      </c>
      <c r="AE787">
        <v>0</v>
      </c>
      <c r="AF787">
        <v>0</v>
      </c>
      <c r="AG787">
        <v>0</v>
      </c>
      <c r="AH787" t="s">
        <v>95</v>
      </c>
      <c r="AI787" s="1">
        <v>44543.171215277776</v>
      </c>
      <c r="AJ787">
        <v>625</v>
      </c>
      <c r="AK787">
        <v>1</v>
      </c>
      <c r="AL787">
        <v>0</v>
      </c>
      <c r="AM787">
        <v>1</v>
      </c>
      <c r="AN787">
        <v>0</v>
      </c>
      <c r="AO787">
        <v>1</v>
      </c>
      <c r="AP787">
        <v>13</v>
      </c>
      <c r="AQ787">
        <v>0</v>
      </c>
      <c r="AR787">
        <v>0</v>
      </c>
      <c r="AS787">
        <v>0</v>
      </c>
      <c r="AT787" t="s">
        <v>88</v>
      </c>
      <c r="AU787" t="s">
        <v>88</v>
      </c>
      <c r="AV787" t="s">
        <v>88</v>
      </c>
      <c r="AW787" t="s">
        <v>88</v>
      </c>
      <c r="AX787" t="s">
        <v>88</v>
      </c>
      <c r="AY787" t="s">
        <v>88</v>
      </c>
      <c r="AZ787" t="s">
        <v>88</v>
      </c>
      <c r="BA787" t="s">
        <v>88</v>
      </c>
      <c r="BB787" t="s">
        <v>88</v>
      </c>
      <c r="BC787" t="s">
        <v>88</v>
      </c>
      <c r="BD787" t="s">
        <v>88</v>
      </c>
      <c r="BE787" t="s">
        <v>88</v>
      </c>
    </row>
    <row r="788" spans="1:57">
      <c r="A788" t="s">
        <v>1770</v>
      </c>
      <c r="B788" t="s">
        <v>80</v>
      </c>
      <c r="C788" t="s">
        <v>1766</v>
      </c>
      <c r="D788" t="s">
        <v>82</v>
      </c>
      <c r="E788" s="2" t="str">
        <f>HYPERLINK("capsilon://?command=openfolder&amp;siteaddress=FAM.docvelocity-na8.net&amp;folderid=FXD860BEE7-F0E5-01C7-258D-11DF090CA7AF","FX21124121")</f>
        <v>FX21124121</v>
      </c>
      <c r="F788" t="s">
        <v>19</v>
      </c>
      <c r="G788" t="s">
        <v>19</v>
      </c>
      <c r="H788" t="s">
        <v>83</v>
      </c>
      <c r="I788" t="s">
        <v>1771</v>
      </c>
      <c r="J788">
        <v>206</v>
      </c>
      <c r="K788" t="s">
        <v>85</v>
      </c>
      <c r="L788" t="s">
        <v>86</v>
      </c>
      <c r="M788" t="s">
        <v>87</v>
      </c>
      <c r="N788">
        <v>1</v>
      </c>
      <c r="O788" s="1">
        <v>44540.811412037037</v>
      </c>
      <c r="P788" s="1">
        <v>44543.20516203704</v>
      </c>
      <c r="Q788">
        <v>206146</v>
      </c>
      <c r="R788">
        <v>674</v>
      </c>
      <c r="S788" t="b">
        <v>0</v>
      </c>
      <c r="T788" t="s">
        <v>88</v>
      </c>
      <c r="U788" t="b">
        <v>0</v>
      </c>
      <c r="V788" t="s">
        <v>144</v>
      </c>
      <c r="W788" s="1">
        <v>44543.20516203704</v>
      </c>
      <c r="X788">
        <v>263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206</v>
      </c>
      <c r="AE788">
        <v>196</v>
      </c>
      <c r="AF788">
        <v>0</v>
      </c>
      <c r="AG788">
        <v>8</v>
      </c>
      <c r="AH788" t="s">
        <v>88</v>
      </c>
      <c r="AI788" t="s">
        <v>88</v>
      </c>
      <c r="AJ788" t="s">
        <v>88</v>
      </c>
      <c r="AK788" t="s">
        <v>88</v>
      </c>
      <c r="AL788" t="s">
        <v>88</v>
      </c>
      <c r="AM788" t="s">
        <v>88</v>
      </c>
      <c r="AN788" t="s">
        <v>88</v>
      </c>
      <c r="AO788" t="s">
        <v>88</v>
      </c>
      <c r="AP788" t="s">
        <v>88</v>
      </c>
      <c r="AQ788" t="s">
        <v>88</v>
      </c>
      <c r="AR788" t="s">
        <v>88</v>
      </c>
      <c r="AS788" t="s">
        <v>88</v>
      </c>
      <c r="AT788" t="s">
        <v>88</v>
      </c>
      <c r="AU788" t="s">
        <v>88</v>
      </c>
      <c r="AV788" t="s">
        <v>88</v>
      </c>
      <c r="AW788" t="s">
        <v>88</v>
      </c>
      <c r="AX788" t="s">
        <v>88</v>
      </c>
      <c r="AY788" t="s">
        <v>88</v>
      </c>
      <c r="AZ788" t="s">
        <v>88</v>
      </c>
      <c r="BA788" t="s">
        <v>88</v>
      </c>
      <c r="BB788" t="s">
        <v>88</v>
      </c>
      <c r="BC788" t="s">
        <v>88</v>
      </c>
      <c r="BD788" t="s">
        <v>88</v>
      </c>
      <c r="BE788" t="s">
        <v>88</v>
      </c>
    </row>
    <row r="789" spans="1:57">
      <c r="A789" t="s">
        <v>1772</v>
      </c>
      <c r="B789" t="s">
        <v>80</v>
      </c>
      <c r="C789" t="s">
        <v>1766</v>
      </c>
      <c r="D789" t="s">
        <v>82</v>
      </c>
      <c r="E789" s="2" t="str">
        <f>HYPERLINK("capsilon://?command=openfolder&amp;siteaddress=FAM.docvelocity-na8.net&amp;folderid=FXD860BEE7-F0E5-01C7-258D-11DF090CA7AF","FX21124121")</f>
        <v>FX21124121</v>
      </c>
      <c r="F789" t="s">
        <v>19</v>
      </c>
      <c r="G789" t="s">
        <v>19</v>
      </c>
      <c r="H789" t="s">
        <v>83</v>
      </c>
      <c r="I789" t="s">
        <v>1773</v>
      </c>
      <c r="J789">
        <v>201</v>
      </c>
      <c r="K789" t="s">
        <v>85</v>
      </c>
      <c r="L789" t="s">
        <v>86</v>
      </c>
      <c r="M789" t="s">
        <v>87</v>
      </c>
      <c r="N789">
        <v>1</v>
      </c>
      <c r="O789" s="1">
        <v>44540.814976851849</v>
      </c>
      <c r="P789" s="1">
        <v>44543.233726851853</v>
      </c>
      <c r="Q789">
        <v>208708</v>
      </c>
      <c r="R789">
        <v>272</v>
      </c>
      <c r="S789" t="b">
        <v>0</v>
      </c>
      <c r="T789" t="s">
        <v>88</v>
      </c>
      <c r="U789" t="b">
        <v>0</v>
      </c>
      <c r="V789" t="s">
        <v>144</v>
      </c>
      <c r="W789" s="1">
        <v>44543.233726851853</v>
      </c>
      <c r="X789">
        <v>112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201</v>
      </c>
      <c r="AE789">
        <v>0</v>
      </c>
      <c r="AF789">
        <v>0</v>
      </c>
      <c r="AG789">
        <v>8</v>
      </c>
      <c r="AH789" t="s">
        <v>88</v>
      </c>
      <c r="AI789" t="s">
        <v>88</v>
      </c>
      <c r="AJ789" t="s">
        <v>88</v>
      </c>
      <c r="AK789" t="s">
        <v>88</v>
      </c>
      <c r="AL789" t="s">
        <v>88</v>
      </c>
      <c r="AM789" t="s">
        <v>88</v>
      </c>
      <c r="AN789" t="s">
        <v>88</v>
      </c>
      <c r="AO789" t="s">
        <v>88</v>
      </c>
      <c r="AP789" t="s">
        <v>88</v>
      </c>
      <c r="AQ789" t="s">
        <v>88</v>
      </c>
      <c r="AR789" t="s">
        <v>88</v>
      </c>
      <c r="AS789" t="s">
        <v>88</v>
      </c>
      <c r="AT789" t="s">
        <v>88</v>
      </c>
      <c r="AU789" t="s">
        <v>88</v>
      </c>
      <c r="AV789" t="s">
        <v>88</v>
      </c>
      <c r="AW789" t="s">
        <v>88</v>
      </c>
      <c r="AX789" t="s">
        <v>88</v>
      </c>
      <c r="AY789" t="s">
        <v>88</v>
      </c>
      <c r="AZ789" t="s">
        <v>88</v>
      </c>
      <c r="BA789" t="s">
        <v>88</v>
      </c>
      <c r="BB789" t="s">
        <v>88</v>
      </c>
      <c r="BC789" t="s">
        <v>88</v>
      </c>
      <c r="BD789" t="s">
        <v>88</v>
      </c>
      <c r="BE789" t="s">
        <v>88</v>
      </c>
    </row>
    <row r="790" spans="1:57">
      <c r="A790" t="s">
        <v>1774</v>
      </c>
      <c r="B790" t="s">
        <v>80</v>
      </c>
      <c r="C790" t="s">
        <v>1775</v>
      </c>
      <c r="D790" t="s">
        <v>82</v>
      </c>
      <c r="E790" s="2" t="str">
        <f>HYPERLINK("capsilon://?command=openfolder&amp;siteaddress=FAM.docvelocity-na8.net&amp;folderid=FXDC25AFF5-F01C-9DA0-DA5C-863BE8F3D265","FX21126337")</f>
        <v>FX21126337</v>
      </c>
      <c r="F790" t="s">
        <v>19</v>
      </c>
      <c r="G790" t="s">
        <v>19</v>
      </c>
      <c r="H790" t="s">
        <v>83</v>
      </c>
      <c r="I790" t="s">
        <v>1776</v>
      </c>
      <c r="J790">
        <v>28</v>
      </c>
      <c r="K790" t="s">
        <v>85</v>
      </c>
      <c r="L790" t="s">
        <v>86</v>
      </c>
      <c r="M790" t="s">
        <v>87</v>
      </c>
      <c r="N790">
        <v>2</v>
      </c>
      <c r="O790" s="1">
        <v>44540.841932870368</v>
      </c>
      <c r="P790" s="1">
        <v>44543.163981481484</v>
      </c>
      <c r="Q790">
        <v>199987</v>
      </c>
      <c r="R790">
        <v>638</v>
      </c>
      <c r="S790" t="b">
        <v>0</v>
      </c>
      <c r="T790" t="s">
        <v>88</v>
      </c>
      <c r="U790" t="b">
        <v>0</v>
      </c>
      <c r="V790" t="s">
        <v>953</v>
      </c>
      <c r="W790" s="1">
        <v>44543.158634259256</v>
      </c>
      <c r="X790">
        <v>352</v>
      </c>
      <c r="Y790">
        <v>21</v>
      </c>
      <c r="Z790">
        <v>0</v>
      </c>
      <c r="AA790">
        <v>21</v>
      </c>
      <c r="AB790">
        <v>0</v>
      </c>
      <c r="AC790">
        <v>12</v>
      </c>
      <c r="AD790">
        <v>7</v>
      </c>
      <c r="AE790">
        <v>0</v>
      </c>
      <c r="AF790">
        <v>0</v>
      </c>
      <c r="AG790">
        <v>0</v>
      </c>
      <c r="AH790" t="s">
        <v>95</v>
      </c>
      <c r="AI790" s="1">
        <v>44543.163981481484</v>
      </c>
      <c r="AJ790">
        <v>255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7</v>
      </c>
      <c r="AQ790">
        <v>0</v>
      </c>
      <c r="AR790">
        <v>0</v>
      </c>
      <c r="AS790">
        <v>0</v>
      </c>
      <c r="AT790" t="s">
        <v>88</v>
      </c>
      <c r="AU790" t="s">
        <v>88</v>
      </c>
      <c r="AV790" t="s">
        <v>88</v>
      </c>
      <c r="AW790" t="s">
        <v>88</v>
      </c>
      <c r="AX790" t="s">
        <v>88</v>
      </c>
      <c r="AY790" t="s">
        <v>88</v>
      </c>
      <c r="AZ790" t="s">
        <v>88</v>
      </c>
      <c r="BA790" t="s">
        <v>88</v>
      </c>
      <c r="BB790" t="s">
        <v>88</v>
      </c>
      <c r="BC790" t="s">
        <v>88</v>
      </c>
      <c r="BD790" t="s">
        <v>88</v>
      </c>
      <c r="BE790" t="s">
        <v>88</v>
      </c>
    </row>
    <row r="791" spans="1:57">
      <c r="A791" t="s">
        <v>1777</v>
      </c>
      <c r="B791" t="s">
        <v>80</v>
      </c>
      <c r="C791" t="s">
        <v>1775</v>
      </c>
      <c r="D791" t="s">
        <v>82</v>
      </c>
      <c r="E791" s="2" t="str">
        <f>HYPERLINK("capsilon://?command=openfolder&amp;siteaddress=FAM.docvelocity-na8.net&amp;folderid=FXDC25AFF5-F01C-9DA0-DA5C-863BE8F3D265","FX21126337")</f>
        <v>FX21126337</v>
      </c>
      <c r="F791" t="s">
        <v>19</v>
      </c>
      <c r="G791" t="s">
        <v>19</v>
      </c>
      <c r="H791" t="s">
        <v>83</v>
      </c>
      <c r="I791" t="s">
        <v>1778</v>
      </c>
      <c r="J791">
        <v>71</v>
      </c>
      <c r="K791" t="s">
        <v>85</v>
      </c>
      <c r="L791" t="s">
        <v>86</v>
      </c>
      <c r="M791" t="s">
        <v>87</v>
      </c>
      <c r="N791">
        <v>1</v>
      </c>
      <c r="O791" s="1">
        <v>44540.844050925924</v>
      </c>
      <c r="P791" s="1">
        <v>44543.236631944441</v>
      </c>
      <c r="Q791">
        <v>206262</v>
      </c>
      <c r="R791">
        <v>457</v>
      </c>
      <c r="S791" t="b">
        <v>0</v>
      </c>
      <c r="T791" t="s">
        <v>88</v>
      </c>
      <c r="U791" t="b">
        <v>0</v>
      </c>
      <c r="V791" t="s">
        <v>144</v>
      </c>
      <c r="W791" s="1">
        <v>44543.236631944441</v>
      </c>
      <c r="X791">
        <v>250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71</v>
      </c>
      <c r="AE791">
        <v>66</v>
      </c>
      <c r="AF791">
        <v>0</v>
      </c>
      <c r="AG791">
        <v>4</v>
      </c>
      <c r="AH791" t="s">
        <v>88</v>
      </c>
      <c r="AI791" t="s">
        <v>88</v>
      </c>
      <c r="AJ791" t="s">
        <v>88</v>
      </c>
      <c r="AK791" t="s">
        <v>88</v>
      </c>
      <c r="AL791" t="s">
        <v>88</v>
      </c>
      <c r="AM791" t="s">
        <v>88</v>
      </c>
      <c r="AN791" t="s">
        <v>88</v>
      </c>
      <c r="AO791" t="s">
        <v>88</v>
      </c>
      <c r="AP791" t="s">
        <v>88</v>
      </c>
      <c r="AQ791" t="s">
        <v>88</v>
      </c>
      <c r="AR791" t="s">
        <v>88</v>
      </c>
      <c r="AS791" t="s">
        <v>88</v>
      </c>
      <c r="AT791" t="s">
        <v>88</v>
      </c>
      <c r="AU791" t="s">
        <v>88</v>
      </c>
      <c r="AV791" t="s">
        <v>88</v>
      </c>
      <c r="AW791" t="s">
        <v>88</v>
      </c>
      <c r="AX791" t="s">
        <v>88</v>
      </c>
      <c r="AY791" t="s">
        <v>88</v>
      </c>
      <c r="AZ791" t="s">
        <v>88</v>
      </c>
      <c r="BA791" t="s">
        <v>88</v>
      </c>
      <c r="BB791" t="s">
        <v>88</v>
      </c>
      <c r="BC791" t="s">
        <v>88</v>
      </c>
      <c r="BD791" t="s">
        <v>88</v>
      </c>
      <c r="BE791" t="s">
        <v>88</v>
      </c>
    </row>
    <row r="792" spans="1:57">
      <c r="A792" t="s">
        <v>1779</v>
      </c>
      <c r="B792" t="s">
        <v>80</v>
      </c>
      <c r="C792" t="s">
        <v>1775</v>
      </c>
      <c r="D792" t="s">
        <v>82</v>
      </c>
      <c r="E792" s="2" t="str">
        <f>HYPERLINK("capsilon://?command=openfolder&amp;siteaddress=FAM.docvelocity-na8.net&amp;folderid=FXDC25AFF5-F01C-9DA0-DA5C-863BE8F3D265","FX21126337")</f>
        <v>FX21126337</v>
      </c>
      <c r="F792" t="s">
        <v>19</v>
      </c>
      <c r="G792" t="s">
        <v>19</v>
      </c>
      <c r="H792" t="s">
        <v>83</v>
      </c>
      <c r="I792" t="s">
        <v>1780</v>
      </c>
      <c r="J792">
        <v>99</v>
      </c>
      <c r="K792" t="s">
        <v>85</v>
      </c>
      <c r="L792" t="s">
        <v>86</v>
      </c>
      <c r="M792" t="s">
        <v>87</v>
      </c>
      <c r="N792">
        <v>1</v>
      </c>
      <c r="O792" s="1">
        <v>44540.847071759257</v>
      </c>
      <c r="P792" s="1">
        <v>44543.237962962965</v>
      </c>
      <c r="Q792">
        <v>206285</v>
      </c>
      <c r="R792">
        <v>288</v>
      </c>
      <c r="S792" t="b">
        <v>0</v>
      </c>
      <c r="T792" t="s">
        <v>88</v>
      </c>
      <c r="U792" t="b">
        <v>0</v>
      </c>
      <c r="V792" t="s">
        <v>144</v>
      </c>
      <c r="W792" s="1">
        <v>44543.237962962965</v>
      </c>
      <c r="X792">
        <v>114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99</v>
      </c>
      <c r="AE792">
        <v>87</v>
      </c>
      <c r="AF792">
        <v>0</v>
      </c>
      <c r="AG792">
        <v>5</v>
      </c>
      <c r="AH792" t="s">
        <v>88</v>
      </c>
      <c r="AI792" t="s">
        <v>88</v>
      </c>
      <c r="AJ792" t="s">
        <v>88</v>
      </c>
      <c r="AK792" t="s">
        <v>88</v>
      </c>
      <c r="AL792" t="s">
        <v>88</v>
      </c>
      <c r="AM792" t="s">
        <v>88</v>
      </c>
      <c r="AN792" t="s">
        <v>88</v>
      </c>
      <c r="AO792" t="s">
        <v>88</v>
      </c>
      <c r="AP792" t="s">
        <v>88</v>
      </c>
      <c r="AQ792" t="s">
        <v>88</v>
      </c>
      <c r="AR792" t="s">
        <v>88</v>
      </c>
      <c r="AS792" t="s">
        <v>88</v>
      </c>
      <c r="AT792" t="s">
        <v>88</v>
      </c>
      <c r="AU792" t="s">
        <v>88</v>
      </c>
      <c r="AV792" t="s">
        <v>88</v>
      </c>
      <c r="AW792" t="s">
        <v>88</v>
      </c>
      <c r="AX792" t="s">
        <v>88</v>
      </c>
      <c r="AY792" t="s">
        <v>88</v>
      </c>
      <c r="AZ792" t="s">
        <v>88</v>
      </c>
      <c r="BA792" t="s">
        <v>88</v>
      </c>
      <c r="BB792" t="s">
        <v>88</v>
      </c>
      <c r="BC792" t="s">
        <v>88</v>
      </c>
      <c r="BD792" t="s">
        <v>88</v>
      </c>
      <c r="BE792" t="s">
        <v>88</v>
      </c>
    </row>
    <row r="793" spans="1:57">
      <c r="A793" t="s">
        <v>1781</v>
      </c>
      <c r="B793" t="s">
        <v>80</v>
      </c>
      <c r="C793" t="s">
        <v>1782</v>
      </c>
      <c r="D793" t="s">
        <v>82</v>
      </c>
      <c r="E793" s="2" t="str">
        <f>HYPERLINK("capsilon://?command=openfolder&amp;siteaddress=FAM.docvelocity-na8.net&amp;folderid=FXE4418AE3-4D21-D611-4D3B-8A6305015D97","FX21127190")</f>
        <v>FX21127190</v>
      </c>
      <c r="F793" t="s">
        <v>19</v>
      </c>
      <c r="G793" t="s">
        <v>19</v>
      </c>
      <c r="H793" t="s">
        <v>83</v>
      </c>
      <c r="I793" t="s">
        <v>1783</v>
      </c>
      <c r="J793">
        <v>106</v>
      </c>
      <c r="K793" t="s">
        <v>85</v>
      </c>
      <c r="L793" t="s">
        <v>86</v>
      </c>
      <c r="M793" t="s">
        <v>87</v>
      </c>
      <c r="N793">
        <v>1</v>
      </c>
      <c r="O793" s="1">
        <v>44540.864965277775</v>
      </c>
      <c r="P793" s="1">
        <v>44543.244618055556</v>
      </c>
      <c r="Q793">
        <v>204724</v>
      </c>
      <c r="R793">
        <v>878</v>
      </c>
      <c r="S793" t="b">
        <v>0</v>
      </c>
      <c r="T793" t="s">
        <v>88</v>
      </c>
      <c r="U793" t="b">
        <v>0</v>
      </c>
      <c r="V793" t="s">
        <v>144</v>
      </c>
      <c r="W793" s="1">
        <v>44543.244618055556</v>
      </c>
      <c r="X793">
        <v>541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106</v>
      </c>
      <c r="AE793">
        <v>94</v>
      </c>
      <c r="AF793">
        <v>0</v>
      </c>
      <c r="AG793">
        <v>4</v>
      </c>
      <c r="AH793" t="s">
        <v>88</v>
      </c>
      <c r="AI793" t="s">
        <v>88</v>
      </c>
      <c r="AJ793" t="s">
        <v>88</v>
      </c>
      <c r="AK793" t="s">
        <v>88</v>
      </c>
      <c r="AL793" t="s">
        <v>88</v>
      </c>
      <c r="AM793" t="s">
        <v>88</v>
      </c>
      <c r="AN793" t="s">
        <v>88</v>
      </c>
      <c r="AO793" t="s">
        <v>88</v>
      </c>
      <c r="AP793" t="s">
        <v>88</v>
      </c>
      <c r="AQ793" t="s">
        <v>88</v>
      </c>
      <c r="AR793" t="s">
        <v>88</v>
      </c>
      <c r="AS793" t="s">
        <v>88</v>
      </c>
      <c r="AT793" t="s">
        <v>88</v>
      </c>
      <c r="AU793" t="s">
        <v>88</v>
      </c>
      <c r="AV793" t="s">
        <v>88</v>
      </c>
      <c r="AW793" t="s">
        <v>88</v>
      </c>
      <c r="AX793" t="s">
        <v>88</v>
      </c>
      <c r="AY793" t="s">
        <v>88</v>
      </c>
      <c r="AZ793" t="s">
        <v>88</v>
      </c>
      <c r="BA793" t="s">
        <v>88</v>
      </c>
      <c r="BB793" t="s">
        <v>88</v>
      </c>
      <c r="BC793" t="s">
        <v>88</v>
      </c>
      <c r="BD793" t="s">
        <v>88</v>
      </c>
      <c r="BE793" t="s">
        <v>88</v>
      </c>
    </row>
    <row r="794" spans="1:57">
      <c r="A794" t="s">
        <v>1784</v>
      </c>
      <c r="B794" t="s">
        <v>80</v>
      </c>
      <c r="C794" t="s">
        <v>1177</v>
      </c>
      <c r="D794" t="s">
        <v>82</v>
      </c>
      <c r="E794" s="2" t="str">
        <f>HYPERLINK("capsilon://?command=openfolder&amp;siteaddress=FAM.docvelocity-na8.net&amp;folderid=FX4BD3E6F2-3986-DCF8-7122-2037C640D186","FX21126194")</f>
        <v>FX21126194</v>
      </c>
      <c r="F794" t="s">
        <v>19</v>
      </c>
      <c r="G794" t="s">
        <v>19</v>
      </c>
      <c r="H794" t="s">
        <v>83</v>
      </c>
      <c r="I794" t="s">
        <v>1785</v>
      </c>
      <c r="J794">
        <v>48</v>
      </c>
      <c r="K794" t="s">
        <v>85</v>
      </c>
      <c r="L794" t="s">
        <v>86</v>
      </c>
      <c r="M794" t="s">
        <v>87</v>
      </c>
      <c r="N794">
        <v>1</v>
      </c>
      <c r="O794" s="1">
        <v>44540.877303240741</v>
      </c>
      <c r="P794" s="1">
        <v>44543.24590277778</v>
      </c>
      <c r="Q794">
        <v>204352</v>
      </c>
      <c r="R794">
        <v>295</v>
      </c>
      <c r="S794" t="b">
        <v>0</v>
      </c>
      <c r="T794" t="s">
        <v>88</v>
      </c>
      <c r="U794" t="b">
        <v>0</v>
      </c>
      <c r="V794" t="s">
        <v>144</v>
      </c>
      <c r="W794" s="1">
        <v>44543.24590277778</v>
      </c>
      <c r="X794">
        <v>76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48</v>
      </c>
      <c r="AE794">
        <v>43</v>
      </c>
      <c r="AF794">
        <v>0</v>
      </c>
      <c r="AG794">
        <v>2</v>
      </c>
      <c r="AH794" t="s">
        <v>88</v>
      </c>
      <c r="AI794" t="s">
        <v>88</v>
      </c>
      <c r="AJ794" t="s">
        <v>88</v>
      </c>
      <c r="AK794" t="s">
        <v>88</v>
      </c>
      <c r="AL794" t="s">
        <v>88</v>
      </c>
      <c r="AM794" t="s">
        <v>88</v>
      </c>
      <c r="AN794" t="s">
        <v>88</v>
      </c>
      <c r="AO794" t="s">
        <v>88</v>
      </c>
      <c r="AP794" t="s">
        <v>88</v>
      </c>
      <c r="AQ794" t="s">
        <v>88</v>
      </c>
      <c r="AR794" t="s">
        <v>88</v>
      </c>
      <c r="AS794" t="s">
        <v>88</v>
      </c>
      <c r="AT794" t="s">
        <v>88</v>
      </c>
      <c r="AU794" t="s">
        <v>88</v>
      </c>
      <c r="AV794" t="s">
        <v>88</v>
      </c>
      <c r="AW794" t="s">
        <v>88</v>
      </c>
      <c r="AX794" t="s">
        <v>88</v>
      </c>
      <c r="AY794" t="s">
        <v>88</v>
      </c>
      <c r="AZ794" t="s">
        <v>88</v>
      </c>
      <c r="BA794" t="s">
        <v>88</v>
      </c>
      <c r="BB794" t="s">
        <v>88</v>
      </c>
      <c r="BC794" t="s">
        <v>88</v>
      </c>
      <c r="BD794" t="s">
        <v>88</v>
      </c>
      <c r="BE794" t="s">
        <v>88</v>
      </c>
    </row>
    <row r="795" spans="1:57">
      <c r="A795" t="s">
        <v>1786</v>
      </c>
      <c r="B795" t="s">
        <v>80</v>
      </c>
      <c r="C795" t="s">
        <v>1787</v>
      </c>
      <c r="D795" t="s">
        <v>82</v>
      </c>
      <c r="E795" s="2" t="str">
        <f>HYPERLINK("capsilon://?command=openfolder&amp;siteaddress=FAM.docvelocity-na8.net&amp;folderid=FX76220F5C-6F6F-6655-6768-70B935024DF7","FX21127240")</f>
        <v>FX21127240</v>
      </c>
      <c r="F795" t="s">
        <v>19</v>
      </c>
      <c r="G795" t="s">
        <v>19</v>
      </c>
      <c r="H795" t="s">
        <v>83</v>
      </c>
      <c r="I795" t="s">
        <v>1788</v>
      </c>
      <c r="J795">
        <v>120</v>
      </c>
      <c r="K795" t="s">
        <v>85</v>
      </c>
      <c r="L795" t="s">
        <v>86</v>
      </c>
      <c r="M795" t="s">
        <v>87</v>
      </c>
      <c r="N795">
        <v>1</v>
      </c>
      <c r="O795" s="1">
        <v>44540.911805555559</v>
      </c>
      <c r="P795" s="1">
        <v>44543.247557870367</v>
      </c>
      <c r="Q795">
        <v>201454</v>
      </c>
      <c r="R795">
        <v>355</v>
      </c>
      <c r="S795" t="b">
        <v>0</v>
      </c>
      <c r="T795" t="s">
        <v>88</v>
      </c>
      <c r="U795" t="b">
        <v>0</v>
      </c>
      <c r="V795" t="s">
        <v>144</v>
      </c>
      <c r="W795" s="1">
        <v>44543.247557870367</v>
      </c>
      <c r="X795">
        <v>142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120</v>
      </c>
      <c r="AE795">
        <v>96</v>
      </c>
      <c r="AF795">
        <v>0</v>
      </c>
      <c r="AG795">
        <v>6</v>
      </c>
      <c r="AH795" t="s">
        <v>88</v>
      </c>
      <c r="AI795" t="s">
        <v>88</v>
      </c>
      <c r="AJ795" t="s">
        <v>88</v>
      </c>
      <c r="AK795" t="s">
        <v>88</v>
      </c>
      <c r="AL795" t="s">
        <v>88</v>
      </c>
      <c r="AM795" t="s">
        <v>88</v>
      </c>
      <c r="AN795" t="s">
        <v>88</v>
      </c>
      <c r="AO795" t="s">
        <v>88</v>
      </c>
      <c r="AP795" t="s">
        <v>88</v>
      </c>
      <c r="AQ795" t="s">
        <v>88</v>
      </c>
      <c r="AR795" t="s">
        <v>88</v>
      </c>
      <c r="AS795" t="s">
        <v>88</v>
      </c>
      <c r="AT795" t="s">
        <v>88</v>
      </c>
      <c r="AU795" t="s">
        <v>88</v>
      </c>
      <c r="AV795" t="s">
        <v>88</v>
      </c>
      <c r="AW795" t="s">
        <v>88</v>
      </c>
      <c r="AX795" t="s">
        <v>88</v>
      </c>
      <c r="AY795" t="s">
        <v>88</v>
      </c>
      <c r="AZ795" t="s">
        <v>88</v>
      </c>
      <c r="BA795" t="s">
        <v>88</v>
      </c>
      <c r="BB795" t="s">
        <v>88</v>
      </c>
      <c r="BC795" t="s">
        <v>88</v>
      </c>
      <c r="BD795" t="s">
        <v>88</v>
      </c>
      <c r="BE795" t="s">
        <v>88</v>
      </c>
    </row>
    <row r="796" spans="1:57">
      <c r="A796" t="s">
        <v>1789</v>
      </c>
      <c r="B796" t="s">
        <v>80</v>
      </c>
      <c r="C796" t="s">
        <v>945</v>
      </c>
      <c r="D796" t="s">
        <v>82</v>
      </c>
      <c r="E796" s="2" t="str">
        <f>HYPERLINK("capsilon://?command=openfolder&amp;siteaddress=FAM.docvelocity-na8.net&amp;folderid=FX3E43AD63-EACE-F82F-179B-2EAA924386CF","FX21123881")</f>
        <v>FX21123881</v>
      </c>
      <c r="F796" t="s">
        <v>19</v>
      </c>
      <c r="G796" t="s">
        <v>19</v>
      </c>
      <c r="H796" t="s">
        <v>83</v>
      </c>
      <c r="I796" t="s">
        <v>1790</v>
      </c>
      <c r="J796">
        <v>32</v>
      </c>
      <c r="K796" t="s">
        <v>85</v>
      </c>
      <c r="L796" t="s">
        <v>86</v>
      </c>
      <c r="M796" t="s">
        <v>87</v>
      </c>
      <c r="N796">
        <v>1</v>
      </c>
      <c r="O796" s="1">
        <v>44540.913842592592</v>
      </c>
      <c r="P796" s="1">
        <v>44543.25068287037</v>
      </c>
      <c r="Q796">
        <v>201603</v>
      </c>
      <c r="R796">
        <v>300</v>
      </c>
      <c r="S796" t="b">
        <v>0</v>
      </c>
      <c r="T796" t="s">
        <v>88</v>
      </c>
      <c r="U796" t="b">
        <v>0</v>
      </c>
      <c r="V796" t="s">
        <v>144</v>
      </c>
      <c r="W796" s="1">
        <v>44543.25068287037</v>
      </c>
      <c r="X796">
        <v>99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32</v>
      </c>
      <c r="AE796">
        <v>27</v>
      </c>
      <c r="AF796">
        <v>0</v>
      </c>
      <c r="AG796">
        <v>2</v>
      </c>
      <c r="AH796" t="s">
        <v>88</v>
      </c>
      <c r="AI796" t="s">
        <v>88</v>
      </c>
      <c r="AJ796" t="s">
        <v>88</v>
      </c>
      <c r="AK796" t="s">
        <v>88</v>
      </c>
      <c r="AL796" t="s">
        <v>88</v>
      </c>
      <c r="AM796" t="s">
        <v>88</v>
      </c>
      <c r="AN796" t="s">
        <v>88</v>
      </c>
      <c r="AO796" t="s">
        <v>88</v>
      </c>
      <c r="AP796" t="s">
        <v>88</v>
      </c>
      <c r="AQ796" t="s">
        <v>88</v>
      </c>
      <c r="AR796" t="s">
        <v>88</v>
      </c>
      <c r="AS796" t="s">
        <v>88</v>
      </c>
      <c r="AT796" t="s">
        <v>88</v>
      </c>
      <c r="AU796" t="s">
        <v>88</v>
      </c>
      <c r="AV796" t="s">
        <v>88</v>
      </c>
      <c r="AW796" t="s">
        <v>88</v>
      </c>
      <c r="AX796" t="s">
        <v>88</v>
      </c>
      <c r="AY796" t="s">
        <v>88</v>
      </c>
      <c r="AZ796" t="s">
        <v>88</v>
      </c>
      <c r="BA796" t="s">
        <v>88</v>
      </c>
      <c r="BB796" t="s">
        <v>88</v>
      </c>
      <c r="BC796" t="s">
        <v>88</v>
      </c>
      <c r="BD796" t="s">
        <v>88</v>
      </c>
      <c r="BE796" t="s">
        <v>88</v>
      </c>
    </row>
    <row r="797" spans="1:57">
      <c r="A797" t="s">
        <v>1791</v>
      </c>
      <c r="B797" t="s">
        <v>80</v>
      </c>
      <c r="C797" t="s">
        <v>858</v>
      </c>
      <c r="D797" t="s">
        <v>82</v>
      </c>
      <c r="E797" s="2" t="str">
        <f>HYPERLINK("capsilon://?command=openfolder&amp;siteaddress=FAM.docvelocity-na8.net&amp;folderid=FX17D63F6B-255D-D47B-C85F-3F73AD0A4497","FX2112175")</f>
        <v>FX2112175</v>
      </c>
      <c r="F797" t="s">
        <v>19</v>
      </c>
      <c r="G797" t="s">
        <v>19</v>
      </c>
      <c r="H797" t="s">
        <v>83</v>
      </c>
      <c r="I797" t="s">
        <v>1792</v>
      </c>
      <c r="J797">
        <v>200</v>
      </c>
      <c r="K797" t="s">
        <v>85</v>
      </c>
      <c r="L797" t="s">
        <v>86</v>
      </c>
      <c r="M797" t="s">
        <v>87</v>
      </c>
      <c r="N797">
        <v>1</v>
      </c>
      <c r="O797" s="1">
        <v>44531.670729166668</v>
      </c>
      <c r="P797" s="1">
        <v>44532.256886574076</v>
      </c>
      <c r="Q797">
        <v>49501</v>
      </c>
      <c r="R797">
        <v>1143</v>
      </c>
      <c r="S797" t="b">
        <v>0</v>
      </c>
      <c r="T797" t="s">
        <v>88</v>
      </c>
      <c r="U797" t="b">
        <v>0</v>
      </c>
      <c r="V797" t="s">
        <v>144</v>
      </c>
      <c r="W797" s="1">
        <v>44532.256886574076</v>
      </c>
      <c r="X797">
        <v>895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200</v>
      </c>
      <c r="AE797">
        <v>176</v>
      </c>
      <c r="AF797">
        <v>0</v>
      </c>
      <c r="AG797">
        <v>15</v>
      </c>
      <c r="AH797" t="s">
        <v>88</v>
      </c>
      <c r="AI797" t="s">
        <v>88</v>
      </c>
      <c r="AJ797" t="s">
        <v>88</v>
      </c>
      <c r="AK797" t="s">
        <v>88</v>
      </c>
      <c r="AL797" t="s">
        <v>88</v>
      </c>
      <c r="AM797" t="s">
        <v>88</v>
      </c>
      <c r="AN797" t="s">
        <v>88</v>
      </c>
      <c r="AO797" t="s">
        <v>88</v>
      </c>
      <c r="AP797" t="s">
        <v>88</v>
      </c>
      <c r="AQ797" t="s">
        <v>88</v>
      </c>
      <c r="AR797" t="s">
        <v>88</v>
      </c>
      <c r="AS797" t="s">
        <v>88</v>
      </c>
      <c r="AT797" t="s">
        <v>88</v>
      </c>
      <c r="AU797" t="s">
        <v>88</v>
      </c>
      <c r="AV797" t="s">
        <v>88</v>
      </c>
      <c r="AW797" t="s">
        <v>88</v>
      </c>
      <c r="AX797" t="s">
        <v>88</v>
      </c>
      <c r="AY797" t="s">
        <v>88</v>
      </c>
      <c r="AZ797" t="s">
        <v>88</v>
      </c>
      <c r="BA797" t="s">
        <v>88</v>
      </c>
      <c r="BB797" t="s">
        <v>88</v>
      </c>
      <c r="BC797" t="s">
        <v>88</v>
      </c>
      <c r="BD797" t="s">
        <v>88</v>
      </c>
      <c r="BE797" t="s">
        <v>88</v>
      </c>
    </row>
    <row r="798" spans="1:57">
      <c r="A798" t="s">
        <v>1793</v>
      </c>
      <c r="B798" t="s">
        <v>80</v>
      </c>
      <c r="C798" t="s">
        <v>1794</v>
      </c>
      <c r="D798" t="s">
        <v>82</v>
      </c>
      <c r="E798" s="2" t="str">
        <f>HYPERLINK("capsilon://?command=openfolder&amp;siteaddress=FAM.docvelocity-na8.net&amp;folderid=FX2EB6438A-6298-9E7E-76E4-5CFDD3C19BB0","FX21125400")</f>
        <v>FX21125400</v>
      </c>
      <c r="F798" t="s">
        <v>19</v>
      </c>
      <c r="G798" t="s">
        <v>19</v>
      </c>
      <c r="H798" t="s">
        <v>83</v>
      </c>
      <c r="I798" t="s">
        <v>1795</v>
      </c>
      <c r="J798">
        <v>220</v>
      </c>
      <c r="K798" t="s">
        <v>85</v>
      </c>
      <c r="L798" t="s">
        <v>86</v>
      </c>
      <c r="M798" t="s">
        <v>87</v>
      </c>
      <c r="N798">
        <v>1</v>
      </c>
      <c r="O798" s="1">
        <v>44540.988877314812</v>
      </c>
      <c r="P798" s="1">
        <v>44543.254930555559</v>
      </c>
      <c r="Q798">
        <v>195285</v>
      </c>
      <c r="R798">
        <v>502</v>
      </c>
      <c r="S798" t="b">
        <v>0</v>
      </c>
      <c r="T798" t="s">
        <v>88</v>
      </c>
      <c r="U798" t="b">
        <v>0</v>
      </c>
      <c r="V798" t="s">
        <v>144</v>
      </c>
      <c r="W798" s="1">
        <v>44543.254930555559</v>
      </c>
      <c r="X798">
        <v>366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220</v>
      </c>
      <c r="AE798">
        <v>196</v>
      </c>
      <c r="AF798">
        <v>0</v>
      </c>
      <c r="AG798">
        <v>9</v>
      </c>
      <c r="AH798" t="s">
        <v>88</v>
      </c>
      <c r="AI798" t="s">
        <v>88</v>
      </c>
      <c r="AJ798" t="s">
        <v>88</v>
      </c>
      <c r="AK798" t="s">
        <v>88</v>
      </c>
      <c r="AL798" t="s">
        <v>88</v>
      </c>
      <c r="AM798" t="s">
        <v>88</v>
      </c>
      <c r="AN798" t="s">
        <v>88</v>
      </c>
      <c r="AO798" t="s">
        <v>88</v>
      </c>
      <c r="AP798" t="s">
        <v>88</v>
      </c>
      <c r="AQ798" t="s">
        <v>88</v>
      </c>
      <c r="AR798" t="s">
        <v>88</v>
      </c>
      <c r="AS798" t="s">
        <v>88</v>
      </c>
      <c r="AT798" t="s">
        <v>88</v>
      </c>
      <c r="AU798" t="s">
        <v>88</v>
      </c>
      <c r="AV798" t="s">
        <v>88</v>
      </c>
      <c r="AW798" t="s">
        <v>88</v>
      </c>
      <c r="AX798" t="s">
        <v>88</v>
      </c>
      <c r="AY798" t="s">
        <v>88</v>
      </c>
      <c r="AZ798" t="s">
        <v>88</v>
      </c>
      <c r="BA798" t="s">
        <v>88</v>
      </c>
      <c r="BB798" t="s">
        <v>88</v>
      </c>
      <c r="BC798" t="s">
        <v>88</v>
      </c>
      <c r="BD798" t="s">
        <v>88</v>
      </c>
      <c r="BE798" t="s">
        <v>88</v>
      </c>
    </row>
    <row r="799" spans="1:57">
      <c r="A799" t="s">
        <v>1796</v>
      </c>
      <c r="B799" t="s">
        <v>80</v>
      </c>
      <c r="C799" t="s">
        <v>1797</v>
      </c>
      <c r="D799" t="s">
        <v>82</v>
      </c>
      <c r="E799" s="2" t="str">
        <f>HYPERLINK("capsilon://?command=openfolder&amp;siteaddress=FAM.docvelocity-na8.net&amp;folderid=FX3AB275E7-66CF-C274-A490-5A9751E37712","FX21126766")</f>
        <v>FX21126766</v>
      </c>
      <c r="F799" t="s">
        <v>19</v>
      </c>
      <c r="G799" t="s">
        <v>19</v>
      </c>
      <c r="H799" t="s">
        <v>83</v>
      </c>
      <c r="I799" t="s">
        <v>1798</v>
      </c>
      <c r="J799">
        <v>73</v>
      </c>
      <c r="K799" t="s">
        <v>85</v>
      </c>
      <c r="L799" t="s">
        <v>86</v>
      </c>
      <c r="M799" t="s">
        <v>87</v>
      </c>
      <c r="N799">
        <v>1</v>
      </c>
      <c r="O799" s="1">
        <v>44541.061261574076</v>
      </c>
      <c r="P799" s="1">
        <v>44543.284004629626</v>
      </c>
      <c r="Q799">
        <v>191481</v>
      </c>
      <c r="R799">
        <v>564</v>
      </c>
      <c r="S799" t="b">
        <v>0</v>
      </c>
      <c r="T799" t="s">
        <v>88</v>
      </c>
      <c r="U799" t="b">
        <v>0</v>
      </c>
      <c r="V799" t="s">
        <v>144</v>
      </c>
      <c r="W799" s="1">
        <v>44543.284004629626</v>
      </c>
      <c r="X799">
        <v>97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73</v>
      </c>
      <c r="AE799">
        <v>68</v>
      </c>
      <c r="AF799">
        <v>0</v>
      </c>
      <c r="AG799">
        <v>2</v>
      </c>
      <c r="AH799" t="s">
        <v>88</v>
      </c>
      <c r="AI799" t="s">
        <v>88</v>
      </c>
      <c r="AJ799" t="s">
        <v>88</v>
      </c>
      <c r="AK799" t="s">
        <v>88</v>
      </c>
      <c r="AL799" t="s">
        <v>88</v>
      </c>
      <c r="AM799" t="s">
        <v>88</v>
      </c>
      <c r="AN799" t="s">
        <v>88</v>
      </c>
      <c r="AO799" t="s">
        <v>88</v>
      </c>
      <c r="AP799" t="s">
        <v>88</v>
      </c>
      <c r="AQ799" t="s">
        <v>88</v>
      </c>
      <c r="AR799" t="s">
        <v>88</v>
      </c>
      <c r="AS799" t="s">
        <v>88</v>
      </c>
      <c r="AT799" t="s">
        <v>88</v>
      </c>
      <c r="AU799" t="s">
        <v>88</v>
      </c>
      <c r="AV799" t="s">
        <v>88</v>
      </c>
      <c r="AW799" t="s">
        <v>88</v>
      </c>
      <c r="AX799" t="s">
        <v>88</v>
      </c>
      <c r="AY799" t="s">
        <v>88</v>
      </c>
      <c r="AZ799" t="s">
        <v>88</v>
      </c>
      <c r="BA799" t="s">
        <v>88</v>
      </c>
      <c r="BB799" t="s">
        <v>88</v>
      </c>
      <c r="BC799" t="s">
        <v>88</v>
      </c>
      <c r="BD799" t="s">
        <v>88</v>
      </c>
      <c r="BE799" t="s">
        <v>88</v>
      </c>
    </row>
    <row r="800" spans="1:57">
      <c r="A800" t="s">
        <v>1799</v>
      </c>
      <c r="B800" t="s">
        <v>80</v>
      </c>
      <c r="C800" t="s">
        <v>1800</v>
      </c>
      <c r="D800" t="s">
        <v>82</v>
      </c>
      <c r="E800" s="2" t="str">
        <f>HYPERLINK("capsilon://?command=openfolder&amp;siteaddress=FAM.docvelocity-na8.net&amp;folderid=FX06658A55-DF0D-D651-1B15-ACE58D4A1BF1","FX211114405")</f>
        <v>FX211114405</v>
      </c>
      <c r="F800" t="s">
        <v>19</v>
      </c>
      <c r="G800" t="s">
        <v>19</v>
      </c>
      <c r="H800" t="s">
        <v>83</v>
      </c>
      <c r="I800" t="s">
        <v>1801</v>
      </c>
      <c r="J800">
        <v>115</v>
      </c>
      <c r="K800" t="s">
        <v>85</v>
      </c>
      <c r="L800" t="s">
        <v>86</v>
      </c>
      <c r="M800" t="s">
        <v>87</v>
      </c>
      <c r="N800">
        <v>2</v>
      </c>
      <c r="O800" s="1">
        <v>44531.670972222222</v>
      </c>
      <c r="P800" s="1">
        <v>44531.827604166669</v>
      </c>
      <c r="Q800">
        <v>13101</v>
      </c>
      <c r="R800">
        <v>432</v>
      </c>
      <c r="S800" t="b">
        <v>0</v>
      </c>
      <c r="T800" t="s">
        <v>88</v>
      </c>
      <c r="U800" t="b">
        <v>0</v>
      </c>
      <c r="V800" t="s">
        <v>265</v>
      </c>
      <c r="W800" s="1">
        <v>44531.718356481484</v>
      </c>
      <c r="X800">
        <v>194</v>
      </c>
      <c r="Y800">
        <v>70</v>
      </c>
      <c r="Z800">
        <v>0</v>
      </c>
      <c r="AA800">
        <v>70</v>
      </c>
      <c r="AB800">
        <v>0</v>
      </c>
      <c r="AC800">
        <v>4</v>
      </c>
      <c r="AD800">
        <v>45</v>
      </c>
      <c r="AE800">
        <v>0</v>
      </c>
      <c r="AF800">
        <v>0</v>
      </c>
      <c r="AG800">
        <v>0</v>
      </c>
      <c r="AH800" t="s">
        <v>163</v>
      </c>
      <c r="AI800" s="1">
        <v>44531.827604166669</v>
      </c>
      <c r="AJ800">
        <v>238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45</v>
      </c>
      <c r="AQ800">
        <v>0</v>
      </c>
      <c r="AR800">
        <v>0</v>
      </c>
      <c r="AS800">
        <v>0</v>
      </c>
      <c r="AT800" t="s">
        <v>88</v>
      </c>
      <c r="AU800" t="s">
        <v>88</v>
      </c>
      <c r="AV800" t="s">
        <v>88</v>
      </c>
      <c r="AW800" t="s">
        <v>88</v>
      </c>
      <c r="AX800" t="s">
        <v>88</v>
      </c>
      <c r="AY800" t="s">
        <v>88</v>
      </c>
      <c r="AZ800" t="s">
        <v>88</v>
      </c>
      <c r="BA800" t="s">
        <v>88</v>
      </c>
      <c r="BB800" t="s">
        <v>88</v>
      </c>
      <c r="BC800" t="s">
        <v>88</v>
      </c>
      <c r="BD800" t="s">
        <v>88</v>
      </c>
      <c r="BE800" t="s">
        <v>88</v>
      </c>
    </row>
    <row r="801" spans="1:57">
      <c r="A801" t="s">
        <v>1802</v>
      </c>
      <c r="B801" t="s">
        <v>80</v>
      </c>
      <c r="C801" t="s">
        <v>1803</v>
      </c>
      <c r="D801" t="s">
        <v>82</v>
      </c>
      <c r="E801" s="2" t="str">
        <f>HYPERLINK("capsilon://?command=openfolder&amp;siteaddress=FAM.docvelocity-na8.net&amp;folderid=FXB1FB167A-C98E-B1AF-C97B-9F5C9FF10EC9","FX211114535")</f>
        <v>FX211114535</v>
      </c>
      <c r="F801" t="s">
        <v>19</v>
      </c>
      <c r="G801" t="s">
        <v>19</v>
      </c>
      <c r="H801" t="s">
        <v>83</v>
      </c>
      <c r="I801" t="s">
        <v>1804</v>
      </c>
      <c r="J801">
        <v>94</v>
      </c>
      <c r="K801" t="s">
        <v>85</v>
      </c>
      <c r="L801" t="s">
        <v>86</v>
      </c>
      <c r="M801" t="s">
        <v>87</v>
      </c>
      <c r="N801">
        <v>2</v>
      </c>
      <c r="O801" s="1">
        <v>44531.673298611109</v>
      </c>
      <c r="P801" s="1">
        <v>44531.827962962961</v>
      </c>
      <c r="Q801">
        <v>12594</v>
      </c>
      <c r="R801">
        <v>769</v>
      </c>
      <c r="S801" t="b">
        <v>0</v>
      </c>
      <c r="T801" t="s">
        <v>88</v>
      </c>
      <c r="U801" t="b">
        <v>0</v>
      </c>
      <c r="V801" t="s">
        <v>265</v>
      </c>
      <c r="W801" s="1">
        <v>44531.724641203706</v>
      </c>
      <c r="X801">
        <v>508</v>
      </c>
      <c r="Y801">
        <v>47</v>
      </c>
      <c r="Z801">
        <v>0</v>
      </c>
      <c r="AA801">
        <v>47</v>
      </c>
      <c r="AB801">
        <v>0</v>
      </c>
      <c r="AC801">
        <v>2</v>
      </c>
      <c r="AD801">
        <v>47</v>
      </c>
      <c r="AE801">
        <v>0</v>
      </c>
      <c r="AF801">
        <v>0</v>
      </c>
      <c r="AG801">
        <v>0</v>
      </c>
      <c r="AH801" t="s">
        <v>109</v>
      </c>
      <c r="AI801" s="1">
        <v>44531.827962962961</v>
      </c>
      <c r="AJ801">
        <v>261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47</v>
      </c>
      <c r="AQ801">
        <v>0</v>
      </c>
      <c r="AR801">
        <v>0</v>
      </c>
      <c r="AS801">
        <v>0</v>
      </c>
      <c r="AT801" t="s">
        <v>88</v>
      </c>
      <c r="AU801" t="s">
        <v>88</v>
      </c>
      <c r="AV801" t="s">
        <v>88</v>
      </c>
      <c r="AW801" t="s">
        <v>88</v>
      </c>
      <c r="AX801" t="s">
        <v>88</v>
      </c>
      <c r="AY801" t="s">
        <v>88</v>
      </c>
      <c r="AZ801" t="s">
        <v>88</v>
      </c>
      <c r="BA801" t="s">
        <v>88</v>
      </c>
      <c r="BB801" t="s">
        <v>88</v>
      </c>
      <c r="BC801" t="s">
        <v>88</v>
      </c>
      <c r="BD801" t="s">
        <v>88</v>
      </c>
      <c r="BE801" t="s">
        <v>88</v>
      </c>
    </row>
    <row r="802" spans="1:57">
      <c r="A802" t="s">
        <v>1805</v>
      </c>
      <c r="B802" t="s">
        <v>80</v>
      </c>
      <c r="C802" t="s">
        <v>1803</v>
      </c>
      <c r="D802" t="s">
        <v>82</v>
      </c>
      <c r="E802" s="2" t="str">
        <f>HYPERLINK("capsilon://?command=openfolder&amp;siteaddress=FAM.docvelocity-na8.net&amp;folderid=FXB1FB167A-C98E-B1AF-C97B-9F5C9FF10EC9","FX211114535")</f>
        <v>FX211114535</v>
      </c>
      <c r="F802" t="s">
        <v>19</v>
      </c>
      <c r="G802" t="s">
        <v>19</v>
      </c>
      <c r="H802" t="s">
        <v>83</v>
      </c>
      <c r="I802" t="s">
        <v>1806</v>
      </c>
      <c r="J802">
        <v>100</v>
      </c>
      <c r="K802" t="s">
        <v>85</v>
      </c>
      <c r="L802" t="s">
        <v>86</v>
      </c>
      <c r="M802" t="s">
        <v>87</v>
      </c>
      <c r="N802">
        <v>2</v>
      </c>
      <c r="O802" s="1">
        <v>44531.674814814818</v>
      </c>
      <c r="P802" s="1">
        <v>44531.829305555555</v>
      </c>
      <c r="Q802">
        <v>13113</v>
      </c>
      <c r="R802">
        <v>235</v>
      </c>
      <c r="S802" t="b">
        <v>0</v>
      </c>
      <c r="T802" t="s">
        <v>88</v>
      </c>
      <c r="U802" t="b">
        <v>0</v>
      </c>
      <c r="V802" t="s">
        <v>265</v>
      </c>
      <c r="W802" s="1">
        <v>44531.725694444445</v>
      </c>
      <c r="X802">
        <v>90</v>
      </c>
      <c r="Y802">
        <v>47</v>
      </c>
      <c r="Z802">
        <v>0</v>
      </c>
      <c r="AA802">
        <v>47</v>
      </c>
      <c r="AB802">
        <v>0</v>
      </c>
      <c r="AC802">
        <v>4</v>
      </c>
      <c r="AD802">
        <v>53</v>
      </c>
      <c r="AE802">
        <v>0</v>
      </c>
      <c r="AF802">
        <v>0</v>
      </c>
      <c r="AG802">
        <v>0</v>
      </c>
      <c r="AH802" t="s">
        <v>163</v>
      </c>
      <c r="AI802" s="1">
        <v>44531.829305555555</v>
      </c>
      <c r="AJ802">
        <v>145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53</v>
      </c>
      <c r="AQ802">
        <v>0</v>
      </c>
      <c r="AR802">
        <v>0</v>
      </c>
      <c r="AS802">
        <v>0</v>
      </c>
      <c r="AT802" t="s">
        <v>88</v>
      </c>
      <c r="AU802" t="s">
        <v>88</v>
      </c>
      <c r="AV802" t="s">
        <v>88</v>
      </c>
      <c r="AW802" t="s">
        <v>88</v>
      </c>
      <c r="AX802" t="s">
        <v>88</v>
      </c>
      <c r="AY802" t="s">
        <v>88</v>
      </c>
      <c r="AZ802" t="s">
        <v>88</v>
      </c>
      <c r="BA802" t="s">
        <v>88</v>
      </c>
      <c r="BB802" t="s">
        <v>88</v>
      </c>
      <c r="BC802" t="s">
        <v>88</v>
      </c>
      <c r="BD802" t="s">
        <v>88</v>
      </c>
      <c r="BE802" t="s">
        <v>88</v>
      </c>
    </row>
    <row r="803" spans="1:57">
      <c r="A803" t="s">
        <v>1807</v>
      </c>
      <c r="B803" t="s">
        <v>80</v>
      </c>
      <c r="C803" t="s">
        <v>1803</v>
      </c>
      <c r="D803" t="s">
        <v>82</v>
      </c>
      <c r="E803" s="2" t="str">
        <f>HYPERLINK("capsilon://?command=openfolder&amp;siteaddress=FAM.docvelocity-na8.net&amp;folderid=FXB1FB167A-C98E-B1AF-C97B-9F5C9FF10EC9","FX211114535")</f>
        <v>FX211114535</v>
      </c>
      <c r="F803" t="s">
        <v>19</v>
      </c>
      <c r="G803" t="s">
        <v>19</v>
      </c>
      <c r="H803" t="s">
        <v>83</v>
      </c>
      <c r="I803" t="s">
        <v>1808</v>
      </c>
      <c r="J803">
        <v>94</v>
      </c>
      <c r="K803" t="s">
        <v>85</v>
      </c>
      <c r="L803" t="s">
        <v>86</v>
      </c>
      <c r="M803" t="s">
        <v>87</v>
      </c>
      <c r="N803">
        <v>2</v>
      </c>
      <c r="O803" s="1">
        <v>44531.676192129627</v>
      </c>
      <c r="P803" s="1">
        <v>44531.831562500003</v>
      </c>
      <c r="Q803">
        <v>13035</v>
      </c>
      <c r="R803">
        <v>389</v>
      </c>
      <c r="S803" t="b">
        <v>0</v>
      </c>
      <c r="T803" t="s">
        <v>88</v>
      </c>
      <c r="U803" t="b">
        <v>0</v>
      </c>
      <c r="V803" t="s">
        <v>265</v>
      </c>
      <c r="W803" s="1">
        <v>44531.726620370369</v>
      </c>
      <c r="X803">
        <v>79</v>
      </c>
      <c r="Y803">
        <v>47</v>
      </c>
      <c r="Z803">
        <v>0</v>
      </c>
      <c r="AA803">
        <v>47</v>
      </c>
      <c r="AB803">
        <v>0</v>
      </c>
      <c r="AC803">
        <v>5</v>
      </c>
      <c r="AD803">
        <v>47</v>
      </c>
      <c r="AE803">
        <v>0</v>
      </c>
      <c r="AF803">
        <v>0</v>
      </c>
      <c r="AG803">
        <v>0</v>
      </c>
      <c r="AH803" t="s">
        <v>109</v>
      </c>
      <c r="AI803" s="1">
        <v>44531.831562500003</v>
      </c>
      <c r="AJ803">
        <v>310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47</v>
      </c>
      <c r="AQ803">
        <v>0</v>
      </c>
      <c r="AR803">
        <v>0</v>
      </c>
      <c r="AS803">
        <v>0</v>
      </c>
      <c r="AT803" t="s">
        <v>88</v>
      </c>
      <c r="AU803" t="s">
        <v>88</v>
      </c>
      <c r="AV803" t="s">
        <v>88</v>
      </c>
      <c r="AW803" t="s">
        <v>88</v>
      </c>
      <c r="AX803" t="s">
        <v>88</v>
      </c>
      <c r="AY803" t="s">
        <v>88</v>
      </c>
      <c r="AZ803" t="s">
        <v>88</v>
      </c>
      <c r="BA803" t="s">
        <v>88</v>
      </c>
      <c r="BB803" t="s">
        <v>88</v>
      </c>
      <c r="BC803" t="s">
        <v>88</v>
      </c>
      <c r="BD803" t="s">
        <v>88</v>
      </c>
      <c r="BE803" t="s">
        <v>88</v>
      </c>
    </row>
    <row r="804" spans="1:57">
      <c r="A804" t="s">
        <v>1809</v>
      </c>
      <c r="B804" t="s">
        <v>80</v>
      </c>
      <c r="C804" t="s">
        <v>1721</v>
      </c>
      <c r="D804" t="s">
        <v>82</v>
      </c>
      <c r="E804" s="2" t="str">
        <f>HYPERLINK("capsilon://?command=openfolder&amp;siteaddress=FAM.docvelocity-na8.net&amp;folderid=FX181ABBF5-F0A2-DB2A-A4D1-5FC40436054E","FX21125880")</f>
        <v>FX21125880</v>
      </c>
      <c r="F804" t="s">
        <v>19</v>
      </c>
      <c r="G804" t="s">
        <v>19</v>
      </c>
      <c r="H804" t="s">
        <v>83</v>
      </c>
      <c r="I804" t="s">
        <v>1722</v>
      </c>
      <c r="J804">
        <v>540</v>
      </c>
      <c r="K804" t="s">
        <v>85</v>
      </c>
      <c r="L804" t="s">
        <v>86</v>
      </c>
      <c r="M804" t="s">
        <v>87</v>
      </c>
      <c r="N804">
        <v>2</v>
      </c>
      <c r="O804" s="1">
        <v>44543.163634259261</v>
      </c>
      <c r="P804" s="1">
        <v>44543.248819444445</v>
      </c>
      <c r="Q804">
        <v>231</v>
      </c>
      <c r="R804">
        <v>7129</v>
      </c>
      <c r="S804" t="b">
        <v>0</v>
      </c>
      <c r="T804" t="s">
        <v>88</v>
      </c>
      <c r="U804" t="b">
        <v>1</v>
      </c>
      <c r="V804" t="s">
        <v>89</v>
      </c>
      <c r="W804" s="1">
        <v>44543.213819444441</v>
      </c>
      <c r="X804">
        <v>4265</v>
      </c>
      <c r="Y804">
        <v>417</v>
      </c>
      <c r="Z804">
        <v>0</v>
      </c>
      <c r="AA804">
        <v>417</v>
      </c>
      <c r="AB804">
        <v>202</v>
      </c>
      <c r="AC804">
        <v>201</v>
      </c>
      <c r="AD804">
        <v>123</v>
      </c>
      <c r="AE804">
        <v>0</v>
      </c>
      <c r="AF804">
        <v>0</v>
      </c>
      <c r="AG804">
        <v>0</v>
      </c>
      <c r="AH804" t="s">
        <v>95</v>
      </c>
      <c r="AI804" s="1">
        <v>44543.248819444445</v>
      </c>
      <c r="AJ804">
        <v>2864</v>
      </c>
      <c r="AK804">
        <v>6</v>
      </c>
      <c r="AL804">
        <v>0</v>
      </c>
      <c r="AM804">
        <v>6</v>
      </c>
      <c r="AN804">
        <v>101</v>
      </c>
      <c r="AO804">
        <v>6</v>
      </c>
      <c r="AP804">
        <v>117</v>
      </c>
      <c r="AQ804">
        <v>0</v>
      </c>
      <c r="AR804">
        <v>0</v>
      </c>
      <c r="AS804">
        <v>0</v>
      </c>
      <c r="AT804" t="s">
        <v>88</v>
      </c>
      <c r="AU804" t="s">
        <v>88</v>
      </c>
      <c r="AV804" t="s">
        <v>88</v>
      </c>
      <c r="AW804" t="s">
        <v>88</v>
      </c>
      <c r="AX804" t="s">
        <v>88</v>
      </c>
      <c r="AY804" t="s">
        <v>88</v>
      </c>
      <c r="AZ804" t="s">
        <v>88</v>
      </c>
      <c r="BA804" t="s">
        <v>88</v>
      </c>
      <c r="BB804" t="s">
        <v>88</v>
      </c>
      <c r="BC804" t="s">
        <v>88</v>
      </c>
      <c r="BD804" t="s">
        <v>88</v>
      </c>
      <c r="BE804" t="s">
        <v>88</v>
      </c>
    </row>
    <row r="805" spans="1:57">
      <c r="A805" t="s">
        <v>1810</v>
      </c>
      <c r="B805" t="s">
        <v>80</v>
      </c>
      <c r="C805" t="s">
        <v>839</v>
      </c>
      <c r="D805" t="s">
        <v>82</v>
      </c>
      <c r="E805" s="2" t="str">
        <f>HYPERLINK("capsilon://?command=openfolder&amp;siteaddress=FAM.docvelocity-na8.net&amp;folderid=FX5689EB5B-4C06-C0E1-D0FF-862DCDCE9E8F","FX21125274")</f>
        <v>FX21125274</v>
      </c>
      <c r="F805" t="s">
        <v>19</v>
      </c>
      <c r="G805" t="s">
        <v>19</v>
      </c>
      <c r="H805" t="s">
        <v>83</v>
      </c>
      <c r="I805" t="s">
        <v>1728</v>
      </c>
      <c r="J805">
        <v>38</v>
      </c>
      <c r="K805" t="s">
        <v>85</v>
      </c>
      <c r="L805" t="s">
        <v>86</v>
      </c>
      <c r="M805" t="s">
        <v>87</v>
      </c>
      <c r="N805">
        <v>2</v>
      </c>
      <c r="O805" s="1">
        <v>44543.180532407408</v>
      </c>
      <c r="P805" s="1">
        <v>44543.284409722219</v>
      </c>
      <c r="Q805">
        <v>1125</v>
      </c>
      <c r="R805">
        <v>7850</v>
      </c>
      <c r="S805" t="b">
        <v>0</v>
      </c>
      <c r="T805" t="s">
        <v>88</v>
      </c>
      <c r="U805" t="b">
        <v>1</v>
      </c>
      <c r="V805" t="s">
        <v>904</v>
      </c>
      <c r="W805" s="1">
        <v>44543.238368055558</v>
      </c>
      <c r="X805">
        <v>4791</v>
      </c>
      <c r="Y805">
        <v>264</v>
      </c>
      <c r="Z805">
        <v>0</v>
      </c>
      <c r="AA805">
        <v>264</v>
      </c>
      <c r="AB805">
        <v>0</v>
      </c>
      <c r="AC805">
        <v>173</v>
      </c>
      <c r="AD805">
        <v>-226</v>
      </c>
      <c r="AE805">
        <v>0</v>
      </c>
      <c r="AF805">
        <v>0</v>
      </c>
      <c r="AG805">
        <v>0</v>
      </c>
      <c r="AH805" t="s">
        <v>95</v>
      </c>
      <c r="AI805" s="1">
        <v>44543.284409722219</v>
      </c>
      <c r="AJ805">
        <v>2987</v>
      </c>
      <c r="AK805">
        <v>6</v>
      </c>
      <c r="AL805">
        <v>0</v>
      </c>
      <c r="AM805">
        <v>6</v>
      </c>
      <c r="AN805">
        <v>0</v>
      </c>
      <c r="AO805">
        <v>6</v>
      </c>
      <c r="AP805">
        <v>-232</v>
      </c>
      <c r="AQ805">
        <v>0</v>
      </c>
      <c r="AR805">
        <v>0</v>
      </c>
      <c r="AS805">
        <v>0</v>
      </c>
      <c r="AT805" t="s">
        <v>88</v>
      </c>
      <c r="AU805" t="s">
        <v>88</v>
      </c>
      <c r="AV805" t="s">
        <v>88</v>
      </c>
      <c r="AW805" t="s">
        <v>88</v>
      </c>
      <c r="AX805" t="s">
        <v>88</v>
      </c>
      <c r="AY805" t="s">
        <v>88</v>
      </c>
      <c r="AZ805" t="s">
        <v>88</v>
      </c>
      <c r="BA805" t="s">
        <v>88</v>
      </c>
      <c r="BB805" t="s">
        <v>88</v>
      </c>
      <c r="BC805" t="s">
        <v>88</v>
      </c>
      <c r="BD805" t="s">
        <v>88</v>
      </c>
      <c r="BE805" t="s">
        <v>88</v>
      </c>
    </row>
    <row r="806" spans="1:57">
      <c r="A806" t="s">
        <v>1811</v>
      </c>
      <c r="B806" t="s">
        <v>80</v>
      </c>
      <c r="C806" t="s">
        <v>1104</v>
      </c>
      <c r="D806" t="s">
        <v>82</v>
      </c>
      <c r="E806" s="2" t="str">
        <f>HYPERLINK("capsilon://?command=openfolder&amp;siteaddress=FAM.docvelocity-na8.net&amp;folderid=FXA28F6FE4-AE18-3C9E-97DC-F34A2CF2FC9F","FX21125491")</f>
        <v>FX21125491</v>
      </c>
      <c r="F806" t="s">
        <v>19</v>
      </c>
      <c r="G806" t="s">
        <v>19</v>
      </c>
      <c r="H806" t="s">
        <v>83</v>
      </c>
      <c r="I806" t="s">
        <v>1744</v>
      </c>
      <c r="J806">
        <v>253</v>
      </c>
      <c r="K806" t="s">
        <v>85</v>
      </c>
      <c r="L806" t="s">
        <v>86</v>
      </c>
      <c r="M806" t="s">
        <v>87</v>
      </c>
      <c r="N806">
        <v>2</v>
      </c>
      <c r="O806" s="1">
        <v>44543.190729166665</v>
      </c>
      <c r="P806" s="1">
        <v>44543.281701388885</v>
      </c>
      <c r="Q806">
        <v>1648</v>
      </c>
      <c r="R806">
        <v>6212</v>
      </c>
      <c r="S806" t="b">
        <v>0</v>
      </c>
      <c r="T806" t="s">
        <v>88</v>
      </c>
      <c r="U806" t="b">
        <v>1</v>
      </c>
      <c r="V806" t="s">
        <v>953</v>
      </c>
      <c r="W806" s="1">
        <v>44543.236273148148</v>
      </c>
      <c r="X806">
        <v>3461</v>
      </c>
      <c r="Y806">
        <v>277</v>
      </c>
      <c r="Z806">
        <v>0</v>
      </c>
      <c r="AA806">
        <v>277</v>
      </c>
      <c r="AB806">
        <v>0</v>
      </c>
      <c r="AC806">
        <v>197</v>
      </c>
      <c r="AD806">
        <v>-24</v>
      </c>
      <c r="AE806">
        <v>0</v>
      </c>
      <c r="AF806">
        <v>0</v>
      </c>
      <c r="AG806">
        <v>0</v>
      </c>
      <c r="AH806" t="s">
        <v>100</v>
      </c>
      <c r="AI806" s="1">
        <v>44543.281701388885</v>
      </c>
      <c r="AJ806">
        <v>2709</v>
      </c>
      <c r="AK806">
        <v>4</v>
      </c>
      <c r="AL806">
        <v>0</v>
      </c>
      <c r="AM806">
        <v>4</v>
      </c>
      <c r="AN806">
        <v>0</v>
      </c>
      <c r="AO806">
        <v>4</v>
      </c>
      <c r="AP806">
        <v>-28</v>
      </c>
      <c r="AQ806">
        <v>0</v>
      </c>
      <c r="AR806">
        <v>0</v>
      </c>
      <c r="AS806">
        <v>0</v>
      </c>
      <c r="AT806" t="s">
        <v>88</v>
      </c>
      <c r="AU806" t="s">
        <v>88</v>
      </c>
      <c r="AV806" t="s">
        <v>88</v>
      </c>
      <c r="AW806" t="s">
        <v>88</v>
      </c>
      <c r="AX806" t="s">
        <v>88</v>
      </c>
      <c r="AY806" t="s">
        <v>88</v>
      </c>
      <c r="AZ806" t="s">
        <v>88</v>
      </c>
      <c r="BA806" t="s">
        <v>88</v>
      </c>
      <c r="BB806" t="s">
        <v>88</v>
      </c>
      <c r="BC806" t="s">
        <v>88</v>
      </c>
      <c r="BD806" t="s">
        <v>88</v>
      </c>
      <c r="BE806" t="s">
        <v>88</v>
      </c>
    </row>
    <row r="807" spans="1:57">
      <c r="A807" t="s">
        <v>1812</v>
      </c>
      <c r="B807" t="s">
        <v>80</v>
      </c>
      <c r="C807" t="s">
        <v>1748</v>
      </c>
      <c r="D807" t="s">
        <v>82</v>
      </c>
      <c r="E807" s="2" t="str">
        <f>HYPERLINK("capsilon://?command=openfolder&amp;siteaddress=FAM.docvelocity-na8.net&amp;folderid=FX8D593FEB-6D7E-8710-B5C7-528918888D50","FX21127170")</f>
        <v>FX21127170</v>
      </c>
      <c r="F807" t="s">
        <v>19</v>
      </c>
      <c r="G807" t="s">
        <v>19</v>
      </c>
      <c r="H807" t="s">
        <v>83</v>
      </c>
      <c r="I807" t="s">
        <v>1749</v>
      </c>
      <c r="J807">
        <v>178</v>
      </c>
      <c r="K807" t="s">
        <v>85</v>
      </c>
      <c r="L807" t="s">
        <v>86</v>
      </c>
      <c r="M807" t="s">
        <v>87</v>
      </c>
      <c r="N807">
        <v>2</v>
      </c>
      <c r="O807" s="1">
        <v>44543.193124999998</v>
      </c>
      <c r="P807" s="1">
        <v>44543.22016203704</v>
      </c>
      <c r="Q807">
        <v>877</v>
      </c>
      <c r="R807">
        <v>1459</v>
      </c>
      <c r="S807" t="b">
        <v>0</v>
      </c>
      <c r="T807" t="s">
        <v>88</v>
      </c>
      <c r="U807" t="b">
        <v>1</v>
      </c>
      <c r="V807" t="s">
        <v>113</v>
      </c>
      <c r="W807" s="1">
        <v>44543.208611111113</v>
      </c>
      <c r="X807">
        <v>867</v>
      </c>
      <c r="Y807">
        <v>129</v>
      </c>
      <c r="Z807">
        <v>0</v>
      </c>
      <c r="AA807">
        <v>129</v>
      </c>
      <c r="AB807">
        <v>0</v>
      </c>
      <c r="AC807">
        <v>38</v>
      </c>
      <c r="AD807">
        <v>49</v>
      </c>
      <c r="AE807">
        <v>0</v>
      </c>
      <c r="AF807">
        <v>0</v>
      </c>
      <c r="AG807">
        <v>0</v>
      </c>
      <c r="AH807" t="s">
        <v>94</v>
      </c>
      <c r="AI807" s="1">
        <v>44543.22016203704</v>
      </c>
      <c r="AJ807">
        <v>571</v>
      </c>
      <c r="AK807">
        <v>1</v>
      </c>
      <c r="AL807">
        <v>0</v>
      </c>
      <c r="AM807">
        <v>1</v>
      </c>
      <c r="AN807">
        <v>0</v>
      </c>
      <c r="AO807">
        <v>1</v>
      </c>
      <c r="AP807">
        <v>48</v>
      </c>
      <c r="AQ807">
        <v>0</v>
      </c>
      <c r="AR807">
        <v>0</v>
      </c>
      <c r="AS807">
        <v>0</v>
      </c>
      <c r="AT807" t="s">
        <v>88</v>
      </c>
      <c r="AU807" t="s">
        <v>88</v>
      </c>
      <c r="AV807" t="s">
        <v>88</v>
      </c>
      <c r="AW807" t="s">
        <v>88</v>
      </c>
      <c r="AX807" t="s">
        <v>88</v>
      </c>
      <c r="AY807" t="s">
        <v>88</v>
      </c>
      <c r="AZ807" t="s">
        <v>88</v>
      </c>
      <c r="BA807" t="s">
        <v>88</v>
      </c>
      <c r="BB807" t="s">
        <v>88</v>
      </c>
      <c r="BC807" t="s">
        <v>88</v>
      </c>
      <c r="BD807" t="s">
        <v>88</v>
      </c>
      <c r="BE807" t="s">
        <v>88</v>
      </c>
    </row>
    <row r="808" spans="1:57">
      <c r="A808" t="s">
        <v>1813</v>
      </c>
      <c r="B808" t="s">
        <v>80</v>
      </c>
      <c r="C808" t="s">
        <v>1751</v>
      </c>
      <c r="D808" t="s">
        <v>82</v>
      </c>
      <c r="E808" s="2" t="str">
        <f>HYPERLINK("capsilon://?command=openfolder&amp;siteaddress=FAM.docvelocity-na8.net&amp;folderid=FX1F6B2F9C-7AC8-854E-E82A-C8587E415C01","FX21126539")</f>
        <v>FX21126539</v>
      </c>
      <c r="F808" t="s">
        <v>19</v>
      </c>
      <c r="G808" t="s">
        <v>19</v>
      </c>
      <c r="H808" t="s">
        <v>83</v>
      </c>
      <c r="I808" t="s">
        <v>1752</v>
      </c>
      <c r="J808">
        <v>124</v>
      </c>
      <c r="K808" t="s">
        <v>85</v>
      </c>
      <c r="L808" t="s">
        <v>86</v>
      </c>
      <c r="M808" t="s">
        <v>87</v>
      </c>
      <c r="N808">
        <v>2</v>
      </c>
      <c r="O808" s="1">
        <v>44543.19699074074</v>
      </c>
      <c r="P808" s="1">
        <v>44543.235324074078</v>
      </c>
      <c r="Q808">
        <v>707</v>
      </c>
      <c r="R808">
        <v>2605</v>
      </c>
      <c r="S808" t="b">
        <v>0</v>
      </c>
      <c r="T808" t="s">
        <v>88</v>
      </c>
      <c r="U808" t="b">
        <v>1</v>
      </c>
      <c r="V808" t="s">
        <v>99</v>
      </c>
      <c r="W808" s="1">
        <v>44543.217002314814</v>
      </c>
      <c r="X808">
        <v>1257</v>
      </c>
      <c r="Y808">
        <v>104</v>
      </c>
      <c r="Z808">
        <v>0</v>
      </c>
      <c r="AA808">
        <v>104</v>
      </c>
      <c r="AB808">
        <v>0</v>
      </c>
      <c r="AC808">
        <v>28</v>
      </c>
      <c r="AD808">
        <v>20</v>
      </c>
      <c r="AE808">
        <v>0</v>
      </c>
      <c r="AF808">
        <v>0</v>
      </c>
      <c r="AG808">
        <v>0</v>
      </c>
      <c r="AH808" t="s">
        <v>94</v>
      </c>
      <c r="AI808" s="1">
        <v>44543.235324074078</v>
      </c>
      <c r="AJ808">
        <v>1309</v>
      </c>
      <c r="AK808">
        <v>6</v>
      </c>
      <c r="AL808">
        <v>0</v>
      </c>
      <c r="AM808">
        <v>6</v>
      </c>
      <c r="AN808">
        <v>0</v>
      </c>
      <c r="AO808">
        <v>6</v>
      </c>
      <c r="AP808">
        <v>14</v>
      </c>
      <c r="AQ808">
        <v>0</v>
      </c>
      <c r="AR808">
        <v>0</v>
      </c>
      <c r="AS808">
        <v>0</v>
      </c>
      <c r="AT808" t="s">
        <v>88</v>
      </c>
      <c r="AU808" t="s">
        <v>88</v>
      </c>
      <c r="AV808" t="s">
        <v>88</v>
      </c>
      <c r="AW808" t="s">
        <v>88</v>
      </c>
      <c r="AX808" t="s">
        <v>88</v>
      </c>
      <c r="AY808" t="s">
        <v>88</v>
      </c>
      <c r="AZ808" t="s">
        <v>88</v>
      </c>
      <c r="BA808" t="s">
        <v>88</v>
      </c>
      <c r="BB808" t="s">
        <v>88</v>
      </c>
      <c r="BC808" t="s">
        <v>88</v>
      </c>
      <c r="BD808" t="s">
        <v>88</v>
      </c>
      <c r="BE808" t="s">
        <v>88</v>
      </c>
    </row>
    <row r="809" spans="1:57">
      <c r="A809" t="s">
        <v>1814</v>
      </c>
      <c r="B809" t="s">
        <v>80</v>
      </c>
      <c r="C809" t="s">
        <v>1104</v>
      </c>
      <c r="D809" t="s">
        <v>82</v>
      </c>
      <c r="E809" s="2" t="str">
        <f>HYPERLINK("capsilon://?command=openfolder&amp;siteaddress=FAM.docvelocity-na8.net&amp;folderid=FXA28F6FE4-AE18-3C9E-97DC-F34A2CF2FC9F","FX21125491")</f>
        <v>FX21125491</v>
      </c>
      <c r="F809" t="s">
        <v>19</v>
      </c>
      <c r="G809" t="s">
        <v>19</v>
      </c>
      <c r="H809" t="s">
        <v>83</v>
      </c>
      <c r="I809" t="s">
        <v>1754</v>
      </c>
      <c r="J809">
        <v>190</v>
      </c>
      <c r="K809" t="s">
        <v>85</v>
      </c>
      <c r="L809" t="s">
        <v>86</v>
      </c>
      <c r="M809" t="s">
        <v>87</v>
      </c>
      <c r="N809">
        <v>2</v>
      </c>
      <c r="O809" s="1">
        <v>44543.199756944443</v>
      </c>
      <c r="P809" s="1">
        <v>44543.250335648147</v>
      </c>
      <c r="Q809">
        <v>1092</v>
      </c>
      <c r="R809">
        <v>3278</v>
      </c>
      <c r="S809" t="b">
        <v>0</v>
      </c>
      <c r="T809" t="s">
        <v>88</v>
      </c>
      <c r="U809" t="b">
        <v>1</v>
      </c>
      <c r="V809" t="s">
        <v>951</v>
      </c>
      <c r="W809" s="1">
        <v>44543.228090277778</v>
      </c>
      <c r="X809">
        <v>1779</v>
      </c>
      <c r="Y809">
        <v>184</v>
      </c>
      <c r="Z809">
        <v>0</v>
      </c>
      <c r="AA809">
        <v>184</v>
      </c>
      <c r="AB809">
        <v>37</v>
      </c>
      <c r="AC809">
        <v>131</v>
      </c>
      <c r="AD809">
        <v>6</v>
      </c>
      <c r="AE809">
        <v>0</v>
      </c>
      <c r="AF809">
        <v>0</v>
      </c>
      <c r="AG809">
        <v>0</v>
      </c>
      <c r="AH809" t="s">
        <v>100</v>
      </c>
      <c r="AI809" s="1">
        <v>44543.250335648147</v>
      </c>
      <c r="AJ809">
        <v>1481</v>
      </c>
      <c r="AK809">
        <v>1</v>
      </c>
      <c r="AL809">
        <v>0</v>
      </c>
      <c r="AM809">
        <v>1</v>
      </c>
      <c r="AN809">
        <v>37</v>
      </c>
      <c r="AO809">
        <v>2</v>
      </c>
      <c r="AP809">
        <v>5</v>
      </c>
      <c r="AQ809">
        <v>0</v>
      </c>
      <c r="AR809">
        <v>0</v>
      </c>
      <c r="AS809">
        <v>0</v>
      </c>
      <c r="AT809" t="s">
        <v>88</v>
      </c>
      <c r="AU809" t="s">
        <v>88</v>
      </c>
      <c r="AV809" t="s">
        <v>88</v>
      </c>
      <c r="AW809" t="s">
        <v>88</v>
      </c>
      <c r="AX809" t="s">
        <v>88</v>
      </c>
      <c r="AY809" t="s">
        <v>88</v>
      </c>
      <c r="AZ809" t="s">
        <v>88</v>
      </c>
      <c r="BA809" t="s">
        <v>88</v>
      </c>
      <c r="BB809" t="s">
        <v>88</v>
      </c>
      <c r="BC809" t="s">
        <v>88</v>
      </c>
      <c r="BD809" t="s">
        <v>88</v>
      </c>
      <c r="BE809" t="s">
        <v>88</v>
      </c>
    </row>
    <row r="810" spans="1:57">
      <c r="A810" t="s">
        <v>1815</v>
      </c>
      <c r="B810" t="s">
        <v>80</v>
      </c>
      <c r="C810" t="s">
        <v>1761</v>
      </c>
      <c r="D810" t="s">
        <v>82</v>
      </c>
      <c r="E810" s="2" t="str">
        <f>HYPERLINK("capsilon://?command=openfolder&amp;siteaddress=FAM.docvelocity-na8.net&amp;folderid=FX7B8C65A9-2508-218F-88F7-BC0A749C5AC0","FX21126711")</f>
        <v>FX21126711</v>
      </c>
      <c r="F810" t="s">
        <v>19</v>
      </c>
      <c r="G810" t="s">
        <v>19</v>
      </c>
      <c r="H810" t="s">
        <v>83</v>
      </c>
      <c r="I810" t="s">
        <v>1762</v>
      </c>
      <c r="J810">
        <v>109</v>
      </c>
      <c r="K810" t="s">
        <v>85</v>
      </c>
      <c r="L810" t="s">
        <v>86</v>
      </c>
      <c r="M810" t="s">
        <v>87</v>
      </c>
      <c r="N810">
        <v>2</v>
      </c>
      <c r="O810" s="1">
        <v>44543.202418981484</v>
      </c>
      <c r="P810" s="1">
        <v>44543.233194444445</v>
      </c>
      <c r="Q810">
        <v>888</v>
      </c>
      <c r="R810">
        <v>1771</v>
      </c>
      <c r="S810" t="b">
        <v>0</v>
      </c>
      <c r="T810" t="s">
        <v>88</v>
      </c>
      <c r="U810" t="b">
        <v>1</v>
      </c>
      <c r="V810" t="s">
        <v>113</v>
      </c>
      <c r="W810" s="1">
        <v>44543.216215277775</v>
      </c>
      <c r="X810">
        <v>657</v>
      </c>
      <c r="Y810">
        <v>127</v>
      </c>
      <c r="Z810">
        <v>0</v>
      </c>
      <c r="AA810">
        <v>127</v>
      </c>
      <c r="AB810">
        <v>0</v>
      </c>
      <c r="AC810">
        <v>43</v>
      </c>
      <c r="AD810">
        <v>-18</v>
      </c>
      <c r="AE810">
        <v>0</v>
      </c>
      <c r="AF810">
        <v>0</v>
      </c>
      <c r="AG810">
        <v>0</v>
      </c>
      <c r="AH810" t="s">
        <v>100</v>
      </c>
      <c r="AI810" s="1">
        <v>44543.233194444445</v>
      </c>
      <c r="AJ810">
        <v>1080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-18</v>
      </c>
      <c r="AQ810">
        <v>0</v>
      </c>
      <c r="AR810">
        <v>0</v>
      </c>
      <c r="AS810">
        <v>0</v>
      </c>
      <c r="AT810" t="s">
        <v>88</v>
      </c>
      <c r="AU810" t="s">
        <v>88</v>
      </c>
      <c r="AV810" t="s">
        <v>88</v>
      </c>
      <c r="AW810" t="s">
        <v>88</v>
      </c>
      <c r="AX810" t="s">
        <v>88</v>
      </c>
      <c r="AY810" t="s">
        <v>88</v>
      </c>
      <c r="AZ810" t="s">
        <v>88</v>
      </c>
      <c r="BA810" t="s">
        <v>88</v>
      </c>
      <c r="BB810" t="s">
        <v>88</v>
      </c>
      <c r="BC810" t="s">
        <v>88</v>
      </c>
      <c r="BD810" t="s">
        <v>88</v>
      </c>
      <c r="BE810" t="s">
        <v>88</v>
      </c>
    </row>
    <row r="811" spans="1:57">
      <c r="A811" t="s">
        <v>1816</v>
      </c>
      <c r="B811" t="s">
        <v>80</v>
      </c>
      <c r="C811" t="s">
        <v>1761</v>
      </c>
      <c r="D811" t="s">
        <v>82</v>
      </c>
      <c r="E811" s="2" t="str">
        <f>HYPERLINK("capsilon://?command=openfolder&amp;siteaddress=FAM.docvelocity-na8.net&amp;folderid=FX7B8C65A9-2508-218F-88F7-BC0A749C5AC0","FX21126711")</f>
        <v>FX21126711</v>
      </c>
      <c r="F811" t="s">
        <v>19</v>
      </c>
      <c r="G811" t="s">
        <v>19</v>
      </c>
      <c r="H811" t="s">
        <v>83</v>
      </c>
      <c r="I811" t="s">
        <v>1764</v>
      </c>
      <c r="J811">
        <v>56</v>
      </c>
      <c r="K811" t="s">
        <v>85</v>
      </c>
      <c r="L811" t="s">
        <v>86</v>
      </c>
      <c r="M811" t="s">
        <v>87</v>
      </c>
      <c r="N811">
        <v>2</v>
      </c>
      <c r="O811" s="1">
        <v>44543.202627314815</v>
      </c>
      <c r="P811" s="1">
        <v>44543.220694444448</v>
      </c>
      <c r="Q811">
        <v>920</v>
      </c>
      <c r="R811">
        <v>641</v>
      </c>
      <c r="S811" t="b">
        <v>0</v>
      </c>
      <c r="T811" t="s">
        <v>88</v>
      </c>
      <c r="U811" t="b">
        <v>1</v>
      </c>
      <c r="V811" t="s">
        <v>144</v>
      </c>
      <c r="W811" s="1">
        <v>44543.208368055559</v>
      </c>
      <c r="X811">
        <v>243</v>
      </c>
      <c r="Y811">
        <v>42</v>
      </c>
      <c r="Z811">
        <v>0</v>
      </c>
      <c r="AA811">
        <v>42</v>
      </c>
      <c r="AB811">
        <v>0</v>
      </c>
      <c r="AC811">
        <v>7</v>
      </c>
      <c r="AD811">
        <v>14</v>
      </c>
      <c r="AE811">
        <v>0</v>
      </c>
      <c r="AF811">
        <v>0</v>
      </c>
      <c r="AG811">
        <v>0</v>
      </c>
      <c r="AH811" t="s">
        <v>100</v>
      </c>
      <c r="AI811" s="1">
        <v>44543.220694444448</v>
      </c>
      <c r="AJ811">
        <v>398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14</v>
      </c>
      <c r="AQ811">
        <v>0</v>
      </c>
      <c r="AR811">
        <v>0</v>
      </c>
      <c r="AS811">
        <v>0</v>
      </c>
      <c r="AT811" t="s">
        <v>88</v>
      </c>
      <c r="AU811" t="s">
        <v>88</v>
      </c>
      <c r="AV811" t="s">
        <v>88</v>
      </c>
      <c r="AW811" t="s">
        <v>88</v>
      </c>
      <c r="AX811" t="s">
        <v>88</v>
      </c>
      <c r="AY811" t="s">
        <v>88</v>
      </c>
      <c r="AZ811" t="s">
        <v>88</v>
      </c>
      <c r="BA811" t="s">
        <v>88</v>
      </c>
      <c r="BB811" t="s">
        <v>88</v>
      </c>
      <c r="BC811" t="s">
        <v>88</v>
      </c>
      <c r="BD811" t="s">
        <v>88</v>
      </c>
      <c r="BE811" t="s">
        <v>88</v>
      </c>
    </row>
    <row r="812" spans="1:57">
      <c r="A812" t="s">
        <v>1817</v>
      </c>
      <c r="B812" t="s">
        <v>80</v>
      </c>
      <c r="C812" t="s">
        <v>1766</v>
      </c>
      <c r="D812" t="s">
        <v>82</v>
      </c>
      <c r="E812" s="2" t="str">
        <f>HYPERLINK("capsilon://?command=openfolder&amp;siteaddress=FAM.docvelocity-na8.net&amp;folderid=FXD860BEE7-F0E5-01C7-258D-11DF090CA7AF","FX21124121")</f>
        <v>FX21124121</v>
      </c>
      <c r="F812" t="s">
        <v>19</v>
      </c>
      <c r="G812" t="s">
        <v>19</v>
      </c>
      <c r="H812" t="s">
        <v>83</v>
      </c>
      <c r="I812" t="s">
        <v>1771</v>
      </c>
      <c r="J812">
        <v>601</v>
      </c>
      <c r="K812" t="s">
        <v>85</v>
      </c>
      <c r="L812" t="s">
        <v>86</v>
      </c>
      <c r="M812" t="s">
        <v>87</v>
      </c>
      <c r="N812">
        <v>2</v>
      </c>
      <c r="O812" s="1">
        <v>44543.206793981481</v>
      </c>
      <c r="P812" s="1">
        <v>44543.334328703706</v>
      </c>
      <c r="Q812">
        <v>1978</v>
      </c>
      <c r="R812">
        <v>9041</v>
      </c>
      <c r="S812" t="b">
        <v>0</v>
      </c>
      <c r="T812" t="s">
        <v>88</v>
      </c>
      <c r="U812" t="b">
        <v>1</v>
      </c>
      <c r="V812" t="s">
        <v>951</v>
      </c>
      <c r="W812" s="1">
        <v>44543.279108796298</v>
      </c>
      <c r="X812">
        <v>4400</v>
      </c>
      <c r="Y812">
        <v>535</v>
      </c>
      <c r="Z812">
        <v>0</v>
      </c>
      <c r="AA812">
        <v>535</v>
      </c>
      <c r="AB812">
        <v>0</v>
      </c>
      <c r="AC812">
        <v>288</v>
      </c>
      <c r="AD812">
        <v>66</v>
      </c>
      <c r="AE812">
        <v>0</v>
      </c>
      <c r="AF812">
        <v>0</v>
      </c>
      <c r="AG812">
        <v>0</v>
      </c>
      <c r="AH812" t="s">
        <v>100</v>
      </c>
      <c r="AI812" s="1">
        <v>44543.334328703706</v>
      </c>
      <c r="AJ812">
        <v>4499</v>
      </c>
      <c r="AK812">
        <v>3</v>
      </c>
      <c r="AL812">
        <v>0</v>
      </c>
      <c r="AM812">
        <v>3</v>
      </c>
      <c r="AN812">
        <v>0</v>
      </c>
      <c r="AO812">
        <v>3</v>
      </c>
      <c r="AP812">
        <v>63</v>
      </c>
      <c r="AQ812">
        <v>0</v>
      </c>
      <c r="AR812">
        <v>0</v>
      </c>
      <c r="AS812">
        <v>0</v>
      </c>
      <c r="AT812" t="s">
        <v>88</v>
      </c>
      <c r="AU812" t="s">
        <v>88</v>
      </c>
      <c r="AV812" t="s">
        <v>88</v>
      </c>
      <c r="AW812" t="s">
        <v>88</v>
      </c>
      <c r="AX812" t="s">
        <v>88</v>
      </c>
      <c r="AY812" t="s">
        <v>88</v>
      </c>
      <c r="AZ812" t="s">
        <v>88</v>
      </c>
      <c r="BA812" t="s">
        <v>88</v>
      </c>
      <c r="BB812" t="s">
        <v>88</v>
      </c>
      <c r="BC812" t="s">
        <v>88</v>
      </c>
      <c r="BD812" t="s">
        <v>88</v>
      </c>
      <c r="BE812" t="s">
        <v>88</v>
      </c>
    </row>
    <row r="813" spans="1:57">
      <c r="A813" t="s">
        <v>1818</v>
      </c>
      <c r="B813" t="s">
        <v>80</v>
      </c>
      <c r="C813" t="s">
        <v>1819</v>
      </c>
      <c r="D813" t="s">
        <v>82</v>
      </c>
      <c r="E813" s="2" t="str">
        <f>HYPERLINK("capsilon://?command=openfolder&amp;siteaddress=FAM.docvelocity-na8.net&amp;folderid=FXAD9A9105-4F16-877E-3EED-3D4A546BB551","FX211114568")</f>
        <v>FX211114568</v>
      </c>
      <c r="F813" t="s">
        <v>19</v>
      </c>
      <c r="G813" t="s">
        <v>19</v>
      </c>
      <c r="H813" t="s">
        <v>83</v>
      </c>
      <c r="I813" t="s">
        <v>1820</v>
      </c>
      <c r="J813">
        <v>33</v>
      </c>
      <c r="K813" t="s">
        <v>85</v>
      </c>
      <c r="L813" t="s">
        <v>86</v>
      </c>
      <c r="M813" t="s">
        <v>87</v>
      </c>
      <c r="N813">
        <v>2</v>
      </c>
      <c r="O813" s="1">
        <v>44531.676527777781</v>
      </c>
      <c r="P813" s="1">
        <v>44531.83017361111</v>
      </c>
      <c r="Q813">
        <v>13154</v>
      </c>
      <c r="R813">
        <v>121</v>
      </c>
      <c r="S813" t="b">
        <v>0</v>
      </c>
      <c r="T813" t="s">
        <v>88</v>
      </c>
      <c r="U813" t="b">
        <v>0</v>
      </c>
      <c r="V813" t="s">
        <v>265</v>
      </c>
      <c r="W813" s="1">
        <v>44531.727164351854</v>
      </c>
      <c r="X813">
        <v>46</v>
      </c>
      <c r="Y813">
        <v>9</v>
      </c>
      <c r="Z813">
        <v>0</v>
      </c>
      <c r="AA813">
        <v>9</v>
      </c>
      <c r="AB813">
        <v>0</v>
      </c>
      <c r="AC813">
        <v>1</v>
      </c>
      <c r="AD813">
        <v>24</v>
      </c>
      <c r="AE813">
        <v>0</v>
      </c>
      <c r="AF813">
        <v>0</v>
      </c>
      <c r="AG813">
        <v>0</v>
      </c>
      <c r="AH813" t="s">
        <v>163</v>
      </c>
      <c r="AI813" s="1">
        <v>44531.83017361111</v>
      </c>
      <c r="AJ813">
        <v>75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24</v>
      </c>
      <c r="AQ813">
        <v>0</v>
      </c>
      <c r="AR813">
        <v>0</v>
      </c>
      <c r="AS813">
        <v>0</v>
      </c>
      <c r="AT813" t="s">
        <v>88</v>
      </c>
      <c r="AU813" t="s">
        <v>88</v>
      </c>
      <c r="AV813" t="s">
        <v>88</v>
      </c>
      <c r="AW813" t="s">
        <v>88</v>
      </c>
      <c r="AX813" t="s">
        <v>88</v>
      </c>
      <c r="AY813" t="s">
        <v>88</v>
      </c>
      <c r="AZ813" t="s">
        <v>88</v>
      </c>
      <c r="BA813" t="s">
        <v>88</v>
      </c>
      <c r="BB813" t="s">
        <v>88</v>
      </c>
      <c r="BC813" t="s">
        <v>88</v>
      </c>
      <c r="BD813" t="s">
        <v>88</v>
      </c>
      <c r="BE813" t="s">
        <v>88</v>
      </c>
    </row>
    <row r="814" spans="1:57">
      <c r="A814" t="s">
        <v>1821</v>
      </c>
      <c r="B814" t="s">
        <v>80</v>
      </c>
      <c r="C814" t="s">
        <v>1766</v>
      </c>
      <c r="D814" t="s">
        <v>82</v>
      </c>
      <c r="E814" s="2" t="str">
        <f>HYPERLINK("capsilon://?command=openfolder&amp;siteaddress=FAM.docvelocity-na8.net&amp;folderid=FXD860BEE7-F0E5-01C7-258D-11DF090CA7AF","FX21124121")</f>
        <v>FX21124121</v>
      </c>
      <c r="F814" t="s">
        <v>19</v>
      </c>
      <c r="G814" t="s">
        <v>19</v>
      </c>
      <c r="H814" t="s">
        <v>83</v>
      </c>
      <c r="I814" t="s">
        <v>1773</v>
      </c>
      <c r="J814">
        <v>698</v>
      </c>
      <c r="K814" t="s">
        <v>85</v>
      </c>
      <c r="L814" t="s">
        <v>86</v>
      </c>
      <c r="M814" t="s">
        <v>87</v>
      </c>
      <c r="N814">
        <v>2</v>
      </c>
      <c r="O814" s="1">
        <v>44543.235381944447</v>
      </c>
      <c r="P814" s="1">
        <v>44543.335092592592</v>
      </c>
      <c r="Q814">
        <v>571</v>
      </c>
      <c r="R814">
        <v>8044</v>
      </c>
      <c r="S814" t="b">
        <v>0</v>
      </c>
      <c r="T814" t="s">
        <v>88</v>
      </c>
      <c r="U814" t="b">
        <v>1</v>
      </c>
      <c r="V814" t="s">
        <v>953</v>
      </c>
      <c r="W814" s="1">
        <v>44543.295891203707</v>
      </c>
      <c r="X814">
        <v>5150</v>
      </c>
      <c r="Y814">
        <v>534</v>
      </c>
      <c r="Z814">
        <v>0</v>
      </c>
      <c r="AA814">
        <v>534</v>
      </c>
      <c r="AB814">
        <v>0</v>
      </c>
      <c r="AC814">
        <v>428</v>
      </c>
      <c r="AD814">
        <v>164</v>
      </c>
      <c r="AE814">
        <v>0</v>
      </c>
      <c r="AF814">
        <v>0</v>
      </c>
      <c r="AG814">
        <v>0</v>
      </c>
      <c r="AH814" t="s">
        <v>94</v>
      </c>
      <c r="AI814" s="1">
        <v>44543.335092592592</v>
      </c>
      <c r="AJ814">
        <v>2887</v>
      </c>
      <c r="AK814">
        <v>2</v>
      </c>
      <c r="AL814">
        <v>0</v>
      </c>
      <c r="AM814">
        <v>2</v>
      </c>
      <c r="AN814">
        <v>0</v>
      </c>
      <c r="AO814">
        <v>2</v>
      </c>
      <c r="AP814">
        <v>162</v>
      </c>
      <c r="AQ814">
        <v>0</v>
      </c>
      <c r="AR814">
        <v>0</v>
      </c>
      <c r="AS814">
        <v>0</v>
      </c>
      <c r="AT814" t="s">
        <v>88</v>
      </c>
      <c r="AU814" t="s">
        <v>88</v>
      </c>
      <c r="AV814" t="s">
        <v>88</v>
      </c>
      <c r="AW814" t="s">
        <v>88</v>
      </c>
      <c r="AX814" t="s">
        <v>88</v>
      </c>
      <c r="AY814" t="s">
        <v>88</v>
      </c>
      <c r="AZ814" t="s">
        <v>88</v>
      </c>
      <c r="BA814" t="s">
        <v>88</v>
      </c>
      <c r="BB814" t="s">
        <v>88</v>
      </c>
      <c r="BC814" t="s">
        <v>88</v>
      </c>
      <c r="BD814" t="s">
        <v>88</v>
      </c>
      <c r="BE814" t="s">
        <v>88</v>
      </c>
    </row>
    <row r="815" spans="1:57">
      <c r="A815" t="s">
        <v>1822</v>
      </c>
      <c r="B815" t="s">
        <v>80</v>
      </c>
      <c r="C815" t="s">
        <v>1775</v>
      </c>
      <c r="D815" t="s">
        <v>82</v>
      </c>
      <c r="E815" s="2" t="str">
        <f>HYPERLINK("capsilon://?command=openfolder&amp;siteaddress=FAM.docvelocity-na8.net&amp;folderid=FXDC25AFF5-F01C-9DA0-DA5C-863BE8F3D265","FX21126337")</f>
        <v>FX21126337</v>
      </c>
      <c r="F815" t="s">
        <v>19</v>
      </c>
      <c r="G815" t="s">
        <v>19</v>
      </c>
      <c r="H815" t="s">
        <v>83</v>
      </c>
      <c r="I815" t="s">
        <v>1778</v>
      </c>
      <c r="J815">
        <v>284</v>
      </c>
      <c r="K815" t="s">
        <v>85</v>
      </c>
      <c r="L815" t="s">
        <v>86</v>
      </c>
      <c r="M815" t="s">
        <v>87</v>
      </c>
      <c r="N815">
        <v>2</v>
      </c>
      <c r="O815" s="1">
        <v>44543.237662037034</v>
      </c>
      <c r="P815" s="1">
        <v>44543.277974537035</v>
      </c>
      <c r="Q815">
        <v>1563</v>
      </c>
      <c r="R815">
        <v>1920</v>
      </c>
      <c r="S815" t="b">
        <v>0</v>
      </c>
      <c r="T815" t="s">
        <v>88</v>
      </c>
      <c r="U815" t="b">
        <v>1</v>
      </c>
      <c r="V815" t="s">
        <v>904</v>
      </c>
      <c r="W815" s="1">
        <v>44543.247997685183</v>
      </c>
      <c r="X815">
        <v>832</v>
      </c>
      <c r="Y815">
        <v>180</v>
      </c>
      <c r="Z815">
        <v>0</v>
      </c>
      <c r="AA815">
        <v>180</v>
      </c>
      <c r="AB815">
        <v>66</v>
      </c>
      <c r="AC815">
        <v>70</v>
      </c>
      <c r="AD815">
        <v>104</v>
      </c>
      <c r="AE815">
        <v>0</v>
      </c>
      <c r="AF815">
        <v>0</v>
      </c>
      <c r="AG815">
        <v>0</v>
      </c>
      <c r="AH815" t="s">
        <v>265</v>
      </c>
      <c r="AI815" s="1">
        <v>44543.277974537035</v>
      </c>
      <c r="AJ815">
        <v>31</v>
      </c>
      <c r="AK815">
        <v>0</v>
      </c>
      <c r="AL815">
        <v>0</v>
      </c>
      <c r="AM815">
        <v>0</v>
      </c>
      <c r="AN815">
        <v>66</v>
      </c>
      <c r="AO815">
        <v>0</v>
      </c>
      <c r="AP815">
        <v>104</v>
      </c>
      <c r="AQ815">
        <v>0</v>
      </c>
      <c r="AR815">
        <v>0</v>
      </c>
      <c r="AS815">
        <v>0</v>
      </c>
      <c r="AT815" t="s">
        <v>88</v>
      </c>
      <c r="AU815" t="s">
        <v>88</v>
      </c>
      <c r="AV815" t="s">
        <v>88</v>
      </c>
      <c r="AW815" t="s">
        <v>88</v>
      </c>
      <c r="AX815" t="s">
        <v>88</v>
      </c>
      <c r="AY815" t="s">
        <v>88</v>
      </c>
      <c r="AZ815" t="s">
        <v>88</v>
      </c>
      <c r="BA815" t="s">
        <v>88</v>
      </c>
      <c r="BB815" t="s">
        <v>88</v>
      </c>
      <c r="BC815" t="s">
        <v>88</v>
      </c>
      <c r="BD815" t="s">
        <v>88</v>
      </c>
      <c r="BE815" t="s">
        <v>88</v>
      </c>
    </row>
    <row r="816" spans="1:57">
      <c r="A816" t="s">
        <v>1823</v>
      </c>
      <c r="B816" t="s">
        <v>80</v>
      </c>
      <c r="C816" t="s">
        <v>1775</v>
      </c>
      <c r="D816" t="s">
        <v>82</v>
      </c>
      <c r="E816" s="2" t="str">
        <f>HYPERLINK("capsilon://?command=openfolder&amp;siteaddress=FAM.docvelocity-na8.net&amp;folderid=FXDC25AFF5-F01C-9DA0-DA5C-863BE8F3D265","FX21126337")</f>
        <v>FX21126337</v>
      </c>
      <c r="F816" t="s">
        <v>19</v>
      </c>
      <c r="G816" t="s">
        <v>19</v>
      </c>
      <c r="H816" t="s">
        <v>83</v>
      </c>
      <c r="I816" t="s">
        <v>1780</v>
      </c>
      <c r="J816">
        <v>312</v>
      </c>
      <c r="K816" t="s">
        <v>85</v>
      </c>
      <c r="L816" t="s">
        <v>86</v>
      </c>
      <c r="M816" t="s">
        <v>87</v>
      </c>
      <c r="N816">
        <v>2</v>
      </c>
      <c r="O816" s="1">
        <v>44543.239062499997</v>
      </c>
      <c r="P816" s="1">
        <v>44543.289606481485</v>
      </c>
      <c r="Q816">
        <v>1838</v>
      </c>
      <c r="R816">
        <v>2529</v>
      </c>
      <c r="S816" t="b">
        <v>0</v>
      </c>
      <c r="T816" t="s">
        <v>88</v>
      </c>
      <c r="U816" t="b">
        <v>1</v>
      </c>
      <c r="V816" t="s">
        <v>904</v>
      </c>
      <c r="W816" s="1">
        <v>44543.25608796296</v>
      </c>
      <c r="X816">
        <v>698</v>
      </c>
      <c r="Y816">
        <v>199</v>
      </c>
      <c r="Z816">
        <v>0</v>
      </c>
      <c r="AA816">
        <v>199</v>
      </c>
      <c r="AB816">
        <v>66</v>
      </c>
      <c r="AC816">
        <v>67</v>
      </c>
      <c r="AD816">
        <v>113</v>
      </c>
      <c r="AE816">
        <v>0</v>
      </c>
      <c r="AF816">
        <v>0</v>
      </c>
      <c r="AG816">
        <v>0</v>
      </c>
      <c r="AH816" t="s">
        <v>94</v>
      </c>
      <c r="AI816" s="1">
        <v>44543.289606481485</v>
      </c>
      <c r="AJ816">
        <v>1797</v>
      </c>
      <c r="AK816">
        <v>1</v>
      </c>
      <c r="AL816">
        <v>0</v>
      </c>
      <c r="AM816">
        <v>1</v>
      </c>
      <c r="AN816">
        <v>66</v>
      </c>
      <c r="AO816">
        <v>1</v>
      </c>
      <c r="AP816">
        <v>112</v>
      </c>
      <c r="AQ816">
        <v>0</v>
      </c>
      <c r="AR816">
        <v>0</v>
      </c>
      <c r="AS816">
        <v>0</v>
      </c>
      <c r="AT816" t="s">
        <v>88</v>
      </c>
      <c r="AU816" t="s">
        <v>88</v>
      </c>
      <c r="AV816" t="s">
        <v>88</v>
      </c>
      <c r="AW816" t="s">
        <v>88</v>
      </c>
      <c r="AX816" t="s">
        <v>88</v>
      </c>
      <c r="AY816" t="s">
        <v>88</v>
      </c>
      <c r="AZ816" t="s">
        <v>88</v>
      </c>
      <c r="BA816" t="s">
        <v>88</v>
      </c>
      <c r="BB816" t="s">
        <v>88</v>
      </c>
      <c r="BC816" t="s">
        <v>88</v>
      </c>
      <c r="BD816" t="s">
        <v>88</v>
      </c>
      <c r="BE816" t="s">
        <v>88</v>
      </c>
    </row>
    <row r="817" spans="1:57">
      <c r="A817" t="s">
        <v>1824</v>
      </c>
      <c r="B817" t="s">
        <v>80</v>
      </c>
      <c r="C817" t="s">
        <v>1782</v>
      </c>
      <c r="D817" t="s">
        <v>82</v>
      </c>
      <c r="E817" s="2" t="str">
        <f>HYPERLINK("capsilon://?command=openfolder&amp;siteaddress=FAM.docvelocity-na8.net&amp;folderid=FXE4418AE3-4D21-D611-4D3B-8A6305015D97","FX21127190")</f>
        <v>FX21127190</v>
      </c>
      <c r="F817" t="s">
        <v>19</v>
      </c>
      <c r="G817" t="s">
        <v>19</v>
      </c>
      <c r="H817" t="s">
        <v>83</v>
      </c>
      <c r="I817" t="s">
        <v>1783</v>
      </c>
      <c r="J817">
        <v>212</v>
      </c>
      <c r="K817" t="s">
        <v>85</v>
      </c>
      <c r="L817" t="s">
        <v>86</v>
      </c>
      <c r="M817" t="s">
        <v>87</v>
      </c>
      <c r="N817">
        <v>2</v>
      </c>
      <c r="O817" s="1">
        <v>44543.246377314812</v>
      </c>
      <c r="P817" s="1">
        <v>44543.288229166668</v>
      </c>
      <c r="Q817">
        <v>1447</v>
      </c>
      <c r="R817">
        <v>2169</v>
      </c>
      <c r="S817" t="b">
        <v>0</v>
      </c>
      <c r="T817" t="s">
        <v>88</v>
      </c>
      <c r="U817" t="b">
        <v>1</v>
      </c>
      <c r="V817" t="s">
        <v>113</v>
      </c>
      <c r="W817" s="1">
        <v>44543.267337962963</v>
      </c>
      <c r="X817">
        <v>1261</v>
      </c>
      <c r="Y817">
        <v>194</v>
      </c>
      <c r="Z817">
        <v>0</v>
      </c>
      <c r="AA817">
        <v>194</v>
      </c>
      <c r="AB817">
        <v>0</v>
      </c>
      <c r="AC817">
        <v>57</v>
      </c>
      <c r="AD817">
        <v>18</v>
      </c>
      <c r="AE817">
        <v>0</v>
      </c>
      <c r="AF817">
        <v>0</v>
      </c>
      <c r="AG817">
        <v>0</v>
      </c>
      <c r="AH817" t="s">
        <v>265</v>
      </c>
      <c r="AI817" s="1">
        <v>44543.288229166668</v>
      </c>
      <c r="AJ817">
        <v>885</v>
      </c>
      <c r="AK817">
        <v>7</v>
      </c>
      <c r="AL817">
        <v>0</v>
      </c>
      <c r="AM817">
        <v>7</v>
      </c>
      <c r="AN817">
        <v>0</v>
      </c>
      <c r="AO817">
        <v>7</v>
      </c>
      <c r="AP817">
        <v>11</v>
      </c>
      <c r="AQ817">
        <v>0</v>
      </c>
      <c r="AR817">
        <v>0</v>
      </c>
      <c r="AS817">
        <v>0</v>
      </c>
      <c r="AT817" t="s">
        <v>88</v>
      </c>
      <c r="AU817" t="s">
        <v>88</v>
      </c>
      <c r="AV817" t="s">
        <v>88</v>
      </c>
      <c r="AW817" t="s">
        <v>88</v>
      </c>
      <c r="AX817" t="s">
        <v>88</v>
      </c>
      <c r="AY817" t="s">
        <v>88</v>
      </c>
      <c r="AZ817" t="s">
        <v>88</v>
      </c>
      <c r="BA817" t="s">
        <v>88</v>
      </c>
      <c r="BB817" t="s">
        <v>88</v>
      </c>
      <c r="BC817" t="s">
        <v>88</v>
      </c>
      <c r="BD817" t="s">
        <v>88</v>
      </c>
      <c r="BE817" t="s">
        <v>88</v>
      </c>
    </row>
    <row r="818" spans="1:57">
      <c r="A818" t="s">
        <v>1825</v>
      </c>
      <c r="B818" t="s">
        <v>80</v>
      </c>
      <c r="C818" t="s">
        <v>1177</v>
      </c>
      <c r="D818" t="s">
        <v>82</v>
      </c>
      <c r="E818" s="2" t="str">
        <f>HYPERLINK("capsilon://?command=openfolder&amp;siteaddress=FAM.docvelocity-na8.net&amp;folderid=FX4BD3E6F2-3986-DCF8-7122-2037C640D186","FX21126194")</f>
        <v>FX21126194</v>
      </c>
      <c r="F818" t="s">
        <v>19</v>
      </c>
      <c r="G818" t="s">
        <v>19</v>
      </c>
      <c r="H818" t="s">
        <v>83</v>
      </c>
      <c r="I818" t="s">
        <v>1785</v>
      </c>
      <c r="J818">
        <v>96</v>
      </c>
      <c r="K818" t="s">
        <v>85</v>
      </c>
      <c r="L818" t="s">
        <v>86</v>
      </c>
      <c r="M818" t="s">
        <v>87</v>
      </c>
      <c r="N818">
        <v>2</v>
      </c>
      <c r="O818" s="1">
        <v>44543.247187499997</v>
      </c>
      <c r="P818" s="1">
        <v>44543.288101851853</v>
      </c>
      <c r="Q818">
        <v>3106</v>
      </c>
      <c r="R818">
        <v>429</v>
      </c>
      <c r="S818" t="b">
        <v>0</v>
      </c>
      <c r="T818" t="s">
        <v>88</v>
      </c>
      <c r="U818" t="b">
        <v>1</v>
      </c>
      <c r="V818" t="s">
        <v>144</v>
      </c>
      <c r="W818" s="1">
        <v>44543.249108796299</v>
      </c>
      <c r="X818">
        <v>110</v>
      </c>
      <c r="Y818">
        <v>86</v>
      </c>
      <c r="Z818">
        <v>0</v>
      </c>
      <c r="AA818">
        <v>86</v>
      </c>
      <c r="AB818">
        <v>0</v>
      </c>
      <c r="AC818">
        <v>6</v>
      </c>
      <c r="AD818">
        <v>10</v>
      </c>
      <c r="AE818">
        <v>0</v>
      </c>
      <c r="AF818">
        <v>0</v>
      </c>
      <c r="AG818">
        <v>0</v>
      </c>
      <c r="AH818" t="s">
        <v>95</v>
      </c>
      <c r="AI818" s="1">
        <v>44543.288101851853</v>
      </c>
      <c r="AJ818">
        <v>319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10</v>
      </c>
      <c r="AQ818">
        <v>0</v>
      </c>
      <c r="AR818">
        <v>0</v>
      </c>
      <c r="AS818">
        <v>0</v>
      </c>
      <c r="AT818" t="s">
        <v>88</v>
      </c>
      <c r="AU818" t="s">
        <v>88</v>
      </c>
      <c r="AV818" t="s">
        <v>88</v>
      </c>
      <c r="AW818" t="s">
        <v>88</v>
      </c>
      <c r="AX818" t="s">
        <v>88</v>
      </c>
      <c r="AY818" t="s">
        <v>88</v>
      </c>
      <c r="AZ818" t="s">
        <v>88</v>
      </c>
      <c r="BA818" t="s">
        <v>88</v>
      </c>
      <c r="BB818" t="s">
        <v>88</v>
      </c>
      <c r="BC818" t="s">
        <v>88</v>
      </c>
      <c r="BD818" t="s">
        <v>88</v>
      </c>
      <c r="BE818" t="s">
        <v>88</v>
      </c>
    </row>
    <row r="819" spans="1:57">
      <c r="A819" t="s">
        <v>1826</v>
      </c>
      <c r="B819" t="s">
        <v>80</v>
      </c>
      <c r="C819" t="s">
        <v>1787</v>
      </c>
      <c r="D819" t="s">
        <v>82</v>
      </c>
      <c r="E819" s="2" t="str">
        <f>HYPERLINK("capsilon://?command=openfolder&amp;siteaddress=FAM.docvelocity-na8.net&amp;folderid=FX76220F5C-6F6F-6655-6768-70B935024DF7","FX21127240")</f>
        <v>FX21127240</v>
      </c>
      <c r="F819" t="s">
        <v>19</v>
      </c>
      <c r="G819" t="s">
        <v>19</v>
      </c>
      <c r="H819" t="s">
        <v>83</v>
      </c>
      <c r="I819" t="s">
        <v>1788</v>
      </c>
      <c r="J819">
        <v>176</v>
      </c>
      <c r="K819" t="s">
        <v>85</v>
      </c>
      <c r="L819" t="s">
        <v>86</v>
      </c>
      <c r="M819" t="s">
        <v>87</v>
      </c>
      <c r="N819">
        <v>2</v>
      </c>
      <c r="O819" s="1">
        <v>44543.249062499999</v>
      </c>
      <c r="P819" s="1">
        <v>44543.29550925926</v>
      </c>
      <c r="Q819">
        <v>2408</v>
      </c>
      <c r="R819">
        <v>1605</v>
      </c>
      <c r="S819" t="b">
        <v>0</v>
      </c>
      <c r="T819" t="s">
        <v>88</v>
      </c>
      <c r="U819" t="b">
        <v>1</v>
      </c>
      <c r="V819" t="s">
        <v>113</v>
      </c>
      <c r="W819" s="1">
        <v>44543.283391203702</v>
      </c>
      <c r="X819">
        <v>775</v>
      </c>
      <c r="Y819">
        <v>80</v>
      </c>
      <c r="Z819">
        <v>0</v>
      </c>
      <c r="AA819">
        <v>80</v>
      </c>
      <c r="AB819">
        <v>69</v>
      </c>
      <c r="AC819">
        <v>55</v>
      </c>
      <c r="AD819">
        <v>96</v>
      </c>
      <c r="AE819">
        <v>0</v>
      </c>
      <c r="AF819">
        <v>0</v>
      </c>
      <c r="AG819">
        <v>0</v>
      </c>
      <c r="AH819" t="s">
        <v>95</v>
      </c>
      <c r="AI819" s="1">
        <v>44543.29550925926</v>
      </c>
      <c r="AJ819">
        <v>640</v>
      </c>
      <c r="AK819">
        <v>0</v>
      </c>
      <c r="AL819">
        <v>0</v>
      </c>
      <c r="AM819">
        <v>0</v>
      </c>
      <c r="AN819">
        <v>69</v>
      </c>
      <c r="AO819">
        <v>0</v>
      </c>
      <c r="AP819">
        <v>96</v>
      </c>
      <c r="AQ819">
        <v>0</v>
      </c>
      <c r="AR819">
        <v>0</v>
      </c>
      <c r="AS819">
        <v>0</v>
      </c>
      <c r="AT819" t="s">
        <v>88</v>
      </c>
      <c r="AU819" t="s">
        <v>88</v>
      </c>
      <c r="AV819" t="s">
        <v>88</v>
      </c>
      <c r="AW819" t="s">
        <v>88</v>
      </c>
      <c r="AX819" t="s">
        <v>88</v>
      </c>
      <c r="AY819" t="s">
        <v>88</v>
      </c>
      <c r="AZ819" t="s">
        <v>88</v>
      </c>
      <c r="BA819" t="s">
        <v>88</v>
      </c>
      <c r="BB819" t="s">
        <v>88</v>
      </c>
      <c r="BC819" t="s">
        <v>88</v>
      </c>
      <c r="BD819" t="s">
        <v>88</v>
      </c>
      <c r="BE819" t="s">
        <v>88</v>
      </c>
    </row>
    <row r="820" spans="1:57">
      <c r="A820" t="s">
        <v>1827</v>
      </c>
      <c r="B820" t="s">
        <v>80</v>
      </c>
      <c r="C820" t="s">
        <v>945</v>
      </c>
      <c r="D820" t="s">
        <v>82</v>
      </c>
      <c r="E820" s="2" t="str">
        <f>HYPERLINK("capsilon://?command=openfolder&amp;siteaddress=FAM.docvelocity-na8.net&amp;folderid=FX3E43AD63-EACE-F82F-179B-2EAA924386CF","FX21123881")</f>
        <v>FX21123881</v>
      </c>
      <c r="F820" t="s">
        <v>19</v>
      </c>
      <c r="G820" t="s">
        <v>19</v>
      </c>
      <c r="H820" t="s">
        <v>83</v>
      </c>
      <c r="I820" t="s">
        <v>1790</v>
      </c>
      <c r="J820">
        <v>64</v>
      </c>
      <c r="K820" t="s">
        <v>85</v>
      </c>
      <c r="L820" t="s">
        <v>86</v>
      </c>
      <c r="M820" t="s">
        <v>87</v>
      </c>
      <c r="N820">
        <v>2</v>
      </c>
      <c r="O820" s="1">
        <v>44543.251782407409</v>
      </c>
      <c r="P820" s="1">
        <v>44543.301678240743</v>
      </c>
      <c r="Q820">
        <v>1251</v>
      </c>
      <c r="R820">
        <v>3060</v>
      </c>
      <c r="S820" t="b">
        <v>0</v>
      </c>
      <c r="T820" t="s">
        <v>88</v>
      </c>
      <c r="U820" t="b">
        <v>1</v>
      </c>
      <c r="V820" t="s">
        <v>144</v>
      </c>
      <c r="W820" s="1">
        <v>44543.282870370371</v>
      </c>
      <c r="X820">
        <v>2002</v>
      </c>
      <c r="Y820">
        <v>137</v>
      </c>
      <c r="Z820">
        <v>0</v>
      </c>
      <c r="AA820">
        <v>137</v>
      </c>
      <c r="AB820">
        <v>0</v>
      </c>
      <c r="AC820">
        <v>92</v>
      </c>
      <c r="AD820">
        <v>-73</v>
      </c>
      <c r="AE820">
        <v>0</v>
      </c>
      <c r="AF820">
        <v>0</v>
      </c>
      <c r="AG820">
        <v>0</v>
      </c>
      <c r="AH820" t="s">
        <v>94</v>
      </c>
      <c r="AI820" s="1">
        <v>44543.301678240743</v>
      </c>
      <c r="AJ820">
        <v>1042</v>
      </c>
      <c r="AK820">
        <v>1</v>
      </c>
      <c r="AL820">
        <v>0</v>
      </c>
      <c r="AM820">
        <v>1</v>
      </c>
      <c r="AN820">
        <v>0</v>
      </c>
      <c r="AO820">
        <v>3</v>
      </c>
      <c r="AP820">
        <v>-74</v>
      </c>
      <c r="AQ820">
        <v>0</v>
      </c>
      <c r="AR820">
        <v>0</v>
      </c>
      <c r="AS820">
        <v>0</v>
      </c>
      <c r="AT820" t="s">
        <v>88</v>
      </c>
      <c r="AU820" t="s">
        <v>88</v>
      </c>
      <c r="AV820" t="s">
        <v>88</v>
      </c>
      <c r="AW820" t="s">
        <v>88</v>
      </c>
      <c r="AX820" t="s">
        <v>88</v>
      </c>
      <c r="AY820" t="s">
        <v>88</v>
      </c>
      <c r="AZ820" t="s">
        <v>88</v>
      </c>
      <c r="BA820" t="s">
        <v>88</v>
      </c>
      <c r="BB820" t="s">
        <v>88</v>
      </c>
      <c r="BC820" t="s">
        <v>88</v>
      </c>
      <c r="BD820" t="s">
        <v>88</v>
      </c>
      <c r="BE820" t="s">
        <v>88</v>
      </c>
    </row>
    <row r="821" spans="1:57">
      <c r="A821" t="s">
        <v>1828</v>
      </c>
      <c r="B821" t="s">
        <v>80</v>
      </c>
      <c r="C821" t="s">
        <v>1794</v>
      </c>
      <c r="D821" t="s">
        <v>82</v>
      </c>
      <c r="E821" s="2" t="str">
        <f>HYPERLINK("capsilon://?command=openfolder&amp;siteaddress=FAM.docvelocity-na8.net&amp;folderid=FX2EB6438A-6298-9E7E-76E4-5CFDD3C19BB0","FX21125400")</f>
        <v>FX21125400</v>
      </c>
      <c r="F821" t="s">
        <v>19</v>
      </c>
      <c r="G821" t="s">
        <v>19</v>
      </c>
      <c r="H821" t="s">
        <v>83</v>
      </c>
      <c r="I821" t="s">
        <v>1795</v>
      </c>
      <c r="J821">
        <v>428</v>
      </c>
      <c r="K821" t="s">
        <v>85</v>
      </c>
      <c r="L821" t="s">
        <v>86</v>
      </c>
      <c r="M821" t="s">
        <v>87</v>
      </c>
      <c r="N821">
        <v>2</v>
      </c>
      <c r="O821" s="1">
        <v>44543.257071759261</v>
      </c>
      <c r="P821" s="1">
        <v>44543.35434027778</v>
      </c>
      <c r="Q821">
        <v>2144</v>
      </c>
      <c r="R821">
        <v>6260</v>
      </c>
      <c r="S821" t="b">
        <v>0</v>
      </c>
      <c r="T821" t="s">
        <v>88</v>
      </c>
      <c r="U821" t="b">
        <v>1</v>
      </c>
      <c r="V821" t="s">
        <v>99</v>
      </c>
      <c r="W821" s="1">
        <v>44543.31821759259</v>
      </c>
      <c r="X821">
        <v>3914</v>
      </c>
      <c r="Y821">
        <v>396</v>
      </c>
      <c r="Z821">
        <v>0</v>
      </c>
      <c r="AA821">
        <v>396</v>
      </c>
      <c r="AB821">
        <v>0</v>
      </c>
      <c r="AC821">
        <v>252</v>
      </c>
      <c r="AD821">
        <v>32</v>
      </c>
      <c r="AE821">
        <v>0</v>
      </c>
      <c r="AF821">
        <v>0</v>
      </c>
      <c r="AG821">
        <v>0</v>
      </c>
      <c r="AH821" t="s">
        <v>265</v>
      </c>
      <c r="AI821" s="1">
        <v>44543.35434027778</v>
      </c>
      <c r="AJ821">
        <v>2346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32</v>
      </c>
      <c r="AQ821">
        <v>0</v>
      </c>
      <c r="AR821">
        <v>0</v>
      </c>
      <c r="AS821">
        <v>0</v>
      </c>
      <c r="AT821" t="s">
        <v>88</v>
      </c>
      <c r="AU821" t="s">
        <v>88</v>
      </c>
      <c r="AV821" t="s">
        <v>88</v>
      </c>
      <c r="AW821" t="s">
        <v>88</v>
      </c>
      <c r="AX821" t="s">
        <v>88</v>
      </c>
      <c r="AY821" t="s">
        <v>88</v>
      </c>
      <c r="AZ821" t="s">
        <v>88</v>
      </c>
      <c r="BA821" t="s">
        <v>88</v>
      </c>
      <c r="BB821" t="s">
        <v>88</v>
      </c>
      <c r="BC821" t="s">
        <v>88</v>
      </c>
      <c r="BD821" t="s">
        <v>88</v>
      </c>
      <c r="BE821" t="s">
        <v>88</v>
      </c>
    </row>
    <row r="822" spans="1:57">
      <c r="A822" t="s">
        <v>1829</v>
      </c>
      <c r="B822" t="s">
        <v>80</v>
      </c>
      <c r="C822" t="s">
        <v>1797</v>
      </c>
      <c r="D822" t="s">
        <v>82</v>
      </c>
      <c r="E822" s="2" t="str">
        <f>HYPERLINK("capsilon://?command=openfolder&amp;siteaddress=FAM.docvelocity-na8.net&amp;folderid=FX3AB275E7-66CF-C274-A490-5A9751E37712","FX21126766")</f>
        <v>FX21126766</v>
      </c>
      <c r="F822" t="s">
        <v>19</v>
      </c>
      <c r="G822" t="s">
        <v>19</v>
      </c>
      <c r="H822" t="s">
        <v>83</v>
      </c>
      <c r="I822" t="s">
        <v>1798</v>
      </c>
      <c r="J822">
        <v>146</v>
      </c>
      <c r="K822" t="s">
        <v>85</v>
      </c>
      <c r="L822" t="s">
        <v>86</v>
      </c>
      <c r="M822" t="s">
        <v>87</v>
      </c>
      <c r="N822">
        <v>2</v>
      </c>
      <c r="O822" s="1">
        <v>44543.285624999997</v>
      </c>
      <c r="P822" s="1">
        <v>44543.3281712963</v>
      </c>
      <c r="Q822">
        <v>924</v>
      </c>
      <c r="R822">
        <v>2752</v>
      </c>
      <c r="S822" t="b">
        <v>0</v>
      </c>
      <c r="T822" t="s">
        <v>88</v>
      </c>
      <c r="U822" t="b">
        <v>1</v>
      </c>
      <c r="V822" t="s">
        <v>89</v>
      </c>
      <c r="W822" s="1">
        <v>44543.306342592594</v>
      </c>
      <c r="X822">
        <v>1698</v>
      </c>
      <c r="Y822">
        <v>141</v>
      </c>
      <c r="Z822">
        <v>0</v>
      </c>
      <c r="AA822">
        <v>141</v>
      </c>
      <c r="AB822">
        <v>0</v>
      </c>
      <c r="AC822">
        <v>107</v>
      </c>
      <c r="AD822">
        <v>5</v>
      </c>
      <c r="AE822">
        <v>0</v>
      </c>
      <c r="AF822">
        <v>0</v>
      </c>
      <c r="AG822">
        <v>0</v>
      </c>
      <c r="AH822" t="s">
        <v>95</v>
      </c>
      <c r="AI822" s="1">
        <v>44543.3281712963</v>
      </c>
      <c r="AJ822">
        <v>1054</v>
      </c>
      <c r="AK822">
        <v>6</v>
      </c>
      <c r="AL822">
        <v>0</v>
      </c>
      <c r="AM822">
        <v>6</v>
      </c>
      <c r="AN822">
        <v>0</v>
      </c>
      <c r="AO822">
        <v>6</v>
      </c>
      <c r="AP822">
        <v>-1</v>
      </c>
      <c r="AQ822">
        <v>0</v>
      </c>
      <c r="AR822">
        <v>0</v>
      </c>
      <c r="AS822">
        <v>0</v>
      </c>
      <c r="AT822" t="s">
        <v>88</v>
      </c>
      <c r="AU822" t="s">
        <v>88</v>
      </c>
      <c r="AV822" t="s">
        <v>88</v>
      </c>
      <c r="AW822" t="s">
        <v>88</v>
      </c>
      <c r="AX822" t="s">
        <v>88</v>
      </c>
      <c r="AY822" t="s">
        <v>88</v>
      </c>
      <c r="AZ822" t="s">
        <v>88</v>
      </c>
      <c r="BA822" t="s">
        <v>88</v>
      </c>
      <c r="BB822" t="s">
        <v>88</v>
      </c>
      <c r="BC822" t="s">
        <v>88</v>
      </c>
      <c r="BD822" t="s">
        <v>88</v>
      </c>
      <c r="BE822" t="s">
        <v>88</v>
      </c>
    </row>
    <row r="823" spans="1:57">
      <c r="A823" t="s">
        <v>1830</v>
      </c>
      <c r="B823" t="s">
        <v>80</v>
      </c>
      <c r="C823" t="s">
        <v>1104</v>
      </c>
      <c r="D823" t="s">
        <v>82</v>
      </c>
      <c r="E823" s="2" t="str">
        <f>HYPERLINK("capsilon://?command=openfolder&amp;siteaddress=FAM.docvelocity-na8.net&amp;folderid=FXA28F6FE4-AE18-3C9E-97DC-F34A2CF2FC9F","FX21125491")</f>
        <v>FX21125491</v>
      </c>
      <c r="F823" t="s">
        <v>19</v>
      </c>
      <c r="G823" t="s">
        <v>19</v>
      </c>
      <c r="H823" t="s">
        <v>83</v>
      </c>
      <c r="I823" t="s">
        <v>1831</v>
      </c>
      <c r="J823">
        <v>28</v>
      </c>
      <c r="K823" t="s">
        <v>85</v>
      </c>
      <c r="L823" t="s">
        <v>86</v>
      </c>
      <c r="M823" t="s">
        <v>87</v>
      </c>
      <c r="N823">
        <v>2</v>
      </c>
      <c r="O823" s="1">
        <v>44543.397662037038</v>
      </c>
      <c r="P823" s="1">
        <v>44543.4059837963</v>
      </c>
      <c r="Q823">
        <v>32</v>
      </c>
      <c r="R823">
        <v>687</v>
      </c>
      <c r="S823" t="b">
        <v>0</v>
      </c>
      <c r="T823" t="s">
        <v>88</v>
      </c>
      <c r="U823" t="b">
        <v>0</v>
      </c>
      <c r="V823" t="s">
        <v>89</v>
      </c>
      <c r="W823" s="1">
        <v>44543.400682870371</v>
      </c>
      <c r="X823">
        <v>232</v>
      </c>
      <c r="Y823">
        <v>21</v>
      </c>
      <c r="Z823">
        <v>0</v>
      </c>
      <c r="AA823">
        <v>21</v>
      </c>
      <c r="AB823">
        <v>0</v>
      </c>
      <c r="AC823">
        <v>3</v>
      </c>
      <c r="AD823">
        <v>7</v>
      </c>
      <c r="AE823">
        <v>0</v>
      </c>
      <c r="AF823">
        <v>0</v>
      </c>
      <c r="AG823">
        <v>0</v>
      </c>
      <c r="AH823" t="s">
        <v>94</v>
      </c>
      <c r="AI823" s="1">
        <v>44543.4059837963</v>
      </c>
      <c r="AJ823">
        <v>455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7</v>
      </c>
      <c r="AQ823">
        <v>0</v>
      </c>
      <c r="AR823">
        <v>0</v>
      </c>
      <c r="AS823">
        <v>0</v>
      </c>
      <c r="AT823" t="s">
        <v>88</v>
      </c>
      <c r="AU823" t="s">
        <v>88</v>
      </c>
      <c r="AV823" t="s">
        <v>88</v>
      </c>
      <c r="AW823" t="s">
        <v>88</v>
      </c>
      <c r="AX823" t="s">
        <v>88</v>
      </c>
      <c r="AY823" t="s">
        <v>88</v>
      </c>
      <c r="AZ823" t="s">
        <v>88</v>
      </c>
      <c r="BA823" t="s">
        <v>88</v>
      </c>
      <c r="BB823" t="s">
        <v>88</v>
      </c>
      <c r="BC823" t="s">
        <v>88</v>
      </c>
      <c r="BD823" t="s">
        <v>88</v>
      </c>
      <c r="BE823" t="s">
        <v>88</v>
      </c>
    </row>
    <row r="824" spans="1:57">
      <c r="A824" t="s">
        <v>1832</v>
      </c>
      <c r="B824" t="s">
        <v>80</v>
      </c>
      <c r="C824" t="s">
        <v>1803</v>
      </c>
      <c r="D824" t="s">
        <v>82</v>
      </c>
      <c r="E824" s="2" t="str">
        <f>HYPERLINK("capsilon://?command=openfolder&amp;siteaddress=FAM.docvelocity-na8.net&amp;folderid=FXB1FB167A-C98E-B1AF-C97B-9F5C9FF10EC9","FX211114535")</f>
        <v>FX211114535</v>
      </c>
      <c r="F824" t="s">
        <v>19</v>
      </c>
      <c r="G824" t="s">
        <v>19</v>
      </c>
      <c r="H824" t="s">
        <v>83</v>
      </c>
      <c r="I824" t="s">
        <v>1833</v>
      </c>
      <c r="J824">
        <v>28</v>
      </c>
      <c r="K824" t="s">
        <v>85</v>
      </c>
      <c r="L824" t="s">
        <v>86</v>
      </c>
      <c r="M824" t="s">
        <v>87</v>
      </c>
      <c r="N824">
        <v>2</v>
      </c>
      <c r="O824" s="1">
        <v>44531.677719907406</v>
      </c>
      <c r="P824" s="1">
        <v>44531.831643518519</v>
      </c>
      <c r="Q824">
        <v>13120</v>
      </c>
      <c r="R824">
        <v>179</v>
      </c>
      <c r="S824" t="b">
        <v>0</v>
      </c>
      <c r="T824" t="s">
        <v>88</v>
      </c>
      <c r="U824" t="b">
        <v>0</v>
      </c>
      <c r="V824" t="s">
        <v>265</v>
      </c>
      <c r="W824" s="1">
        <v>44531.727789351855</v>
      </c>
      <c r="X824">
        <v>53</v>
      </c>
      <c r="Y824">
        <v>21</v>
      </c>
      <c r="Z824">
        <v>0</v>
      </c>
      <c r="AA824">
        <v>21</v>
      </c>
      <c r="AB824">
        <v>0</v>
      </c>
      <c r="AC824">
        <v>0</v>
      </c>
      <c r="AD824">
        <v>7</v>
      </c>
      <c r="AE824">
        <v>0</v>
      </c>
      <c r="AF824">
        <v>0</v>
      </c>
      <c r="AG824">
        <v>0</v>
      </c>
      <c r="AH824" t="s">
        <v>163</v>
      </c>
      <c r="AI824" s="1">
        <v>44531.831643518519</v>
      </c>
      <c r="AJ824">
        <v>126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7</v>
      </c>
      <c r="AQ824">
        <v>0</v>
      </c>
      <c r="AR824">
        <v>0</v>
      </c>
      <c r="AS824">
        <v>0</v>
      </c>
      <c r="AT824" t="s">
        <v>88</v>
      </c>
      <c r="AU824" t="s">
        <v>88</v>
      </c>
      <c r="AV824" t="s">
        <v>88</v>
      </c>
      <c r="AW824" t="s">
        <v>88</v>
      </c>
      <c r="AX824" t="s">
        <v>88</v>
      </c>
      <c r="AY824" t="s">
        <v>88</v>
      </c>
      <c r="AZ824" t="s">
        <v>88</v>
      </c>
      <c r="BA824" t="s">
        <v>88</v>
      </c>
      <c r="BB824" t="s">
        <v>88</v>
      </c>
      <c r="BC824" t="s">
        <v>88</v>
      </c>
      <c r="BD824" t="s">
        <v>88</v>
      </c>
      <c r="BE824" t="s">
        <v>88</v>
      </c>
    </row>
    <row r="825" spans="1:57">
      <c r="A825" t="s">
        <v>1834</v>
      </c>
      <c r="B825" t="s">
        <v>80</v>
      </c>
      <c r="C825" t="s">
        <v>1803</v>
      </c>
      <c r="D825" t="s">
        <v>82</v>
      </c>
      <c r="E825" s="2" t="str">
        <f>HYPERLINK("capsilon://?command=openfolder&amp;siteaddress=FAM.docvelocity-na8.net&amp;folderid=FXB1FB167A-C98E-B1AF-C97B-9F5C9FF10EC9","FX211114535")</f>
        <v>FX211114535</v>
      </c>
      <c r="F825" t="s">
        <v>19</v>
      </c>
      <c r="G825" t="s">
        <v>19</v>
      </c>
      <c r="H825" t="s">
        <v>83</v>
      </c>
      <c r="I825" t="s">
        <v>1835</v>
      </c>
      <c r="J825">
        <v>94</v>
      </c>
      <c r="K825" t="s">
        <v>85</v>
      </c>
      <c r="L825" t="s">
        <v>86</v>
      </c>
      <c r="M825" t="s">
        <v>87</v>
      </c>
      <c r="N825">
        <v>2</v>
      </c>
      <c r="O825" s="1">
        <v>44531.678159722222</v>
      </c>
      <c r="P825" s="1">
        <v>44531.835138888891</v>
      </c>
      <c r="Q825">
        <v>13125</v>
      </c>
      <c r="R825">
        <v>438</v>
      </c>
      <c r="S825" t="b">
        <v>0</v>
      </c>
      <c r="T825" t="s">
        <v>88</v>
      </c>
      <c r="U825" t="b">
        <v>0</v>
      </c>
      <c r="V825" t="s">
        <v>265</v>
      </c>
      <c r="W825" s="1">
        <v>44531.729328703703</v>
      </c>
      <c r="X825">
        <v>111</v>
      </c>
      <c r="Y825">
        <v>47</v>
      </c>
      <c r="Z825">
        <v>0</v>
      </c>
      <c r="AA825">
        <v>47</v>
      </c>
      <c r="AB825">
        <v>0</v>
      </c>
      <c r="AC825">
        <v>4</v>
      </c>
      <c r="AD825">
        <v>47</v>
      </c>
      <c r="AE825">
        <v>0</v>
      </c>
      <c r="AF825">
        <v>0</v>
      </c>
      <c r="AG825">
        <v>0</v>
      </c>
      <c r="AH825" t="s">
        <v>109</v>
      </c>
      <c r="AI825" s="1">
        <v>44531.835138888891</v>
      </c>
      <c r="AJ825">
        <v>309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47</v>
      </c>
      <c r="AQ825">
        <v>0</v>
      </c>
      <c r="AR825">
        <v>0</v>
      </c>
      <c r="AS825">
        <v>0</v>
      </c>
      <c r="AT825" t="s">
        <v>88</v>
      </c>
      <c r="AU825" t="s">
        <v>88</v>
      </c>
      <c r="AV825" t="s">
        <v>88</v>
      </c>
      <c r="AW825" t="s">
        <v>88</v>
      </c>
      <c r="AX825" t="s">
        <v>88</v>
      </c>
      <c r="AY825" t="s">
        <v>88</v>
      </c>
      <c r="AZ825" t="s">
        <v>88</v>
      </c>
      <c r="BA825" t="s">
        <v>88</v>
      </c>
      <c r="BB825" t="s">
        <v>88</v>
      </c>
      <c r="BC825" t="s">
        <v>88</v>
      </c>
      <c r="BD825" t="s">
        <v>88</v>
      </c>
      <c r="BE825" t="s">
        <v>88</v>
      </c>
    </row>
    <row r="826" spans="1:57">
      <c r="A826" t="s">
        <v>1836</v>
      </c>
      <c r="B826" t="s">
        <v>80</v>
      </c>
      <c r="C826" t="s">
        <v>1837</v>
      </c>
      <c r="D826" t="s">
        <v>82</v>
      </c>
      <c r="E826" s="2" t="str">
        <f>HYPERLINK("capsilon://?command=openfolder&amp;siteaddress=FAM.docvelocity-na8.net&amp;folderid=FX81533C32-861E-C0C7-7F1C-1828D93E5170","FX21127144")</f>
        <v>FX21127144</v>
      </c>
      <c r="F826" t="s">
        <v>19</v>
      </c>
      <c r="G826" t="s">
        <v>19</v>
      </c>
      <c r="H826" t="s">
        <v>83</v>
      </c>
      <c r="I826" t="s">
        <v>1838</v>
      </c>
      <c r="J826">
        <v>114</v>
      </c>
      <c r="K826" t="s">
        <v>85</v>
      </c>
      <c r="L826" t="s">
        <v>86</v>
      </c>
      <c r="M826" t="s">
        <v>87</v>
      </c>
      <c r="N826">
        <v>1</v>
      </c>
      <c r="O826" s="1">
        <v>44543.470416666663</v>
      </c>
      <c r="P826" s="1">
        <v>44543.503344907411</v>
      </c>
      <c r="Q826">
        <v>2259</v>
      </c>
      <c r="R826">
        <v>586</v>
      </c>
      <c r="S826" t="b">
        <v>0</v>
      </c>
      <c r="T826" t="s">
        <v>88</v>
      </c>
      <c r="U826" t="b">
        <v>0</v>
      </c>
      <c r="V826" t="s">
        <v>144</v>
      </c>
      <c r="W826" s="1">
        <v>44543.503344907411</v>
      </c>
      <c r="X826">
        <v>145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114</v>
      </c>
      <c r="AE826">
        <v>102</v>
      </c>
      <c r="AF826">
        <v>0</v>
      </c>
      <c r="AG826">
        <v>4</v>
      </c>
      <c r="AH826" t="s">
        <v>88</v>
      </c>
      <c r="AI826" t="s">
        <v>88</v>
      </c>
      <c r="AJ826" t="s">
        <v>88</v>
      </c>
      <c r="AK826" t="s">
        <v>88</v>
      </c>
      <c r="AL826" t="s">
        <v>88</v>
      </c>
      <c r="AM826" t="s">
        <v>88</v>
      </c>
      <c r="AN826" t="s">
        <v>88</v>
      </c>
      <c r="AO826" t="s">
        <v>88</v>
      </c>
      <c r="AP826" t="s">
        <v>88</v>
      </c>
      <c r="AQ826" t="s">
        <v>88</v>
      </c>
      <c r="AR826" t="s">
        <v>88</v>
      </c>
      <c r="AS826" t="s">
        <v>88</v>
      </c>
      <c r="AT826" t="s">
        <v>88</v>
      </c>
      <c r="AU826" t="s">
        <v>88</v>
      </c>
      <c r="AV826" t="s">
        <v>88</v>
      </c>
      <c r="AW826" t="s">
        <v>88</v>
      </c>
      <c r="AX826" t="s">
        <v>88</v>
      </c>
      <c r="AY826" t="s">
        <v>88</v>
      </c>
      <c r="AZ826" t="s">
        <v>88</v>
      </c>
      <c r="BA826" t="s">
        <v>88</v>
      </c>
      <c r="BB826" t="s">
        <v>88</v>
      </c>
      <c r="BC826" t="s">
        <v>88</v>
      </c>
      <c r="BD826" t="s">
        <v>88</v>
      </c>
      <c r="BE826" t="s">
        <v>88</v>
      </c>
    </row>
    <row r="827" spans="1:57">
      <c r="A827" t="s">
        <v>1839</v>
      </c>
      <c r="B827" t="s">
        <v>80</v>
      </c>
      <c r="C827" t="s">
        <v>1837</v>
      </c>
      <c r="D827" t="s">
        <v>82</v>
      </c>
      <c r="E827" s="2" t="str">
        <f>HYPERLINK("capsilon://?command=openfolder&amp;siteaddress=FAM.docvelocity-na8.net&amp;folderid=FX81533C32-861E-C0C7-7F1C-1828D93E5170","FX21127144")</f>
        <v>FX21127144</v>
      </c>
      <c r="F827" t="s">
        <v>19</v>
      </c>
      <c r="G827" t="s">
        <v>19</v>
      </c>
      <c r="H827" t="s">
        <v>83</v>
      </c>
      <c r="I827" t="s">
        <v>1840</v>
      </c>
      <c r="J827">
        <v>114</v>
      </c>
      <c r="K827" t="s">
        <v>85</v>
      </c>
      <c r="L827" t="s">
        <v>86</v>
      </c>
      <c r="M827" t="s">
        <v>87</v>
      </c>
      <c r="N827">
        <v>1</v>
      </c>
      <c r="O827" s="1">
        <v>44543.473657407405</v>
      </c>
      <c r="P827" s="1">
        <v>44543.50445601852</v>
      </c>
      <c r="Q827">
        <v>2331</v>
      </c>
      <c r="R827">
        <v>330</v>
      </c>
      <c r="S827" t="b">
        <v>0</v>
      </c>
      <c r="T827" t="s">
        <v>88</v>
      </c>
      <c r="U827" t="b">
        <v>0</v>
      </c>
      <c r="V827" t="s">
        <v>144</v>
      </c>
      <c r="W827" s="1">
        <v>44543.50445601852</v>
      </c>
      <c r="X827">
        <v>95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114</v>
      </c>
      <c r="AE827">
        <v>102</v>
      </c>
      <c r="AF827">
        <v>0</v>
      </c>
      <c r="AG827">
        <v>4</v>
      </c>
      <c r="AH827" t="s">
        <v>88</v>
      </c>
      <c r="AI827" t="s">
        <v>88</v>
      </c>
      <c r="AJ827" t="s">
        <v>88</v>
      </c>
      <c r="AK827" t="s">
        <v>88</v>
      </c>
      <c r="AL827" t="s">
        <v>88</v>
      </c>
      <c r="AM827" t="s">
        <v>88</v>
      </c>
      <c r="AN827" t="s">
        <v>88</v>
      </c>
      <c r="AO827" t="s">
        <v>88</v>
      </c>
      <c r="AP827" t="s">
        <v>88</v>
      </c>
      <c r="AQ827" t="s">
        <v>88</v>
      </c>
      <c r="AR827" t="s">
        <v>88</v>
      </c>
      <c r="AS827" t="s">
        <v>88</v>
      </c>
      <c r="AT827" t="s">
        <v>88</v>
      </c>
      <c r="AU827" t="s">
        <v>88</v>
      </c>
      <c r="AV827" t="s">
        <v>88</v>
      </c>
      <c r="AW827" t="s">
        <v>88</v>
      </c>
      <c r="AX827" t="s">
        <v>88</v>
      </c>
      <c r="AY827" t="s">
        <v>88</v>
      </c>
      <c r="AZ827" t="s">
        <v>88</v>
      </c>
      <c r="BA827" t="s">
        <v>88</v>
      </c>
      <c r="BB827" t="s">
        <v>88</v>
      </c>
      <c r="BC827" t="s">
        <v>88</v>
      </c>
      <c r="BD827" t="s">
        <v>88</v>
      </c>
      <c r="BE827" t="s">
        <v>88</v>
      </c>
    </row>
    <row r="828" spans="1:57">
      <c r="A828" t="s">
        <v>1841</v>
      </c>
      <c r="B828" t="s">
        <v>80</v>
      </c>
      <c r="C828" t="s">
        <v>1104</v>
      </c>
      <c r="D828" t="s">
        <v>82</v>
      </c>
      <c r="E828" s="2" t="str">
        <f>HYPERLINK("capsilon://?command=openfolder&amp;siteaddress=FAM.docvelocity-na8.net&amp;folderid=FXA28F6FE4-AE18-3C9E-97DC-F34A2CF2FC9F","FX21125491")</f>
        <v>FX21125491</v>
      </c>
      <c r="F828" t="s">
        <v>19</v>
      </c>
      <c r="G828" t="s">
        <v>19</v>
      </c>
      <c r="H828" t="s">
        <v>83</v>
      </c>
      <c r="I828" t="s">
        <v>1842</v>
      </c>
      <c r="J828">
        <v>66</v>
      </c>
      <c r="K828" t="s">
        <v>85</v>
      </c>
      <c r="L828" t="s">
        <v>86</v>
      </c>
      <c r="M828" t="s">
        <v>87</v>
      </c>
      <c r="N828">
        <v>2</v>
      </c>
      <c r="O828" s="1">
        <v>44543.476747685185</v>
      </c>
      <c r="P828" s="1">
        <v>44543.488425925927</v>
      </c>
      <c r="Q828">
        <v>232</v>
      </c>
      <c r="R828">
        <v>777</v>
      </c>
      <c r="S828" t="b">
        <v>0</v>
      </c>
      <c r="T828" t="s">
        <v>88</v>
      </c>
      <c r="U828" t="b">
        <v>0</v>
      </c>
      <c r="V828" t="s">
        <v>162</v>
      </c>
      <c r="W828" s="1">
        <v>44543.484178240738</v>
      </c>
      <c r="X828">
        <v>629</v>
      </c>
      <c r="Y828">
        <v>52</v>
      </c>
      <c r="Z828">
        <v>0</v>
      </c>
      <c r="AA828">
        <v>52</v>
      </c>
      <c r="AB828">
        <v>0</v>
      </c>
      <c r="AC828">
        <v>40</v>
      </c>
      <c r="AD828">
        <v>14</v>
      </c>
      <c r="AE828">
        <v>0</v>
      </c>
      <c r="AF828">
        <v>0</v>
      </c>
      <c r="AG828">
        <v>0</v>
      </c>
      <c r="AH828" t="s">
        <v>163</v>
      </c>
      <c r="AI828" s="1">
        <v>44543.488425925927</v>
      </c>
      <c r="AJ828">
        <v>139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14</v>
      </c>
      <c r="AQ828">
        <v>0</v>
      </c>
      <c r="AR828">
        <v>0</v>
      </c>
      <c r="AS828">
        <v>0</v>
      </c>
      <c r="AT828" t="s">
        <v>88</v>
      </c>
      <c r="AU828" t="s">
        <v>88</v>
      </c>
      <c r="AV828" t="s">
        <v>88</v>
      </c>
      <c r="AW828" t="s">
        <v>88</v>
      </c>
      <c r="AX828" t="s">
        <v>88</v>
      </c>
      <c r="AY828" t="s">
        <v>88</v>
      </c>
      <c r="AZ828" t="s">
        <v>88</v>
      </c>
      <c r="BA828" t="s">
        <v>88</v>
      </c>
      <c r="BB828" t="s">
        <v>88</v>
      </c>
      <c r="BC828" t="s">
        <v>88</v>
      </c>
      <c r="BD828" t="s">
        <v>88</v>
      </c>
      <c r="BE828" t="s">
        <v>88</v>
      </c>
    </row>
    <row r="829" spans="1:57">
      <c r="A829" t="s">
        <v>1843</v>
      </c>
      <c r="B829" t="s">
        <v>80</v>
      </c>
      <c r="C829" t="s">
        <v>1104</v>
      </c>
      <c r="D829" t="s">
        <v>82</v>
      </c>
      <c r="E829" s="2" t="str">
        <f>HYPERLINK("capsilon://?command=openfolder&amp;siteaddress=FAM.docvelocity-na8.net&amp;folderid=FXA28F6FE4-AE18-3C9E-97DC-F34A2CF2FC9F","FX21125491")</f>
        <v>FX21125491</v>
      </c>
      <c r="F829" t="s">
        <v>19</v>
      </c>
      <c r="G829" t="s">
        <v>19</v>
      </c>
      <c r="H829" t="s">
        <v>83</v>
      </c>
      <c r="I829" t="s">
        <v>1844</v>
      </c>
      <c r="J829">
        <v>38</v>
      </c>
      <c r="K829" t="s">
        <v>85</v>
      </c>
      <c r="L829" t="s">
        <v>86</v>
      </c>
      <c r="M829" t="s">
        <v>87</v>
      </c>
      <c r="N829">
        <v>1</v>
      </c>
      <c r="O829" s="1">
        <v>44543.477893518517</v>
      </c>
      <c r="P829" s="1">
        <v>44543.505416666667</v>
      </c>
      <c r="Q829">
        <v>2013</v>
      </c>
      <c r="R829">
        <v>365</v>
      </c>
      <c r="S829" t="b">
        <v>0</v>
      </c>
      <c r="T829" t="s">
        <v>88</v>
      </c>
      <c r="U829" t="b">
        <v>0</v>
      </c>
      <c r="V829" t="s">
        <v>144</v>
      </c>
      <c r="W829" s="1">
        <v>44543.505416666667</v>
      </c>
      <c r="X829">
        <v>82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38</v>
      </c>
      <c r="AE829">
        <v>37</v>
      </c>
      <c r="AF829">
        <v>0</v>
      </c>
      <c r="AG829">
        <v>5</v>
      </c>
      <c r="AH829" t="s">
        <v>88</v>
      </c>
      <c r="AI829" t="s">
        <v>88</v>
      </c>
      <c r="AJ829" t="s">
        <v>88</v>
      </c>
      <c r="AK829" t="s">
        <v>88</v>
      </c>
      <c r="AL829" t="s">
        <v>88</v>
      </c>
      <c r="AM829" t="s">
        <v>88</v>
      </c>
      <c r="AN829" t="s">
        <v>88</v>
      </c>
      <c r="AO829" t="s">
        <v>88</v>
      </c>
      <c r="AP829" t="s">
        <v>88</v>
      </c>
      <c r="AQ829" t="s">
        <v>88</v>
      </c>
      <c r="AR829" t="s">
        <v>88</v>
      </c>
      <c r="AS829" t="s">
        <v>88</v>
      </c>
      <c r="AT829" t="s">
        <v>88</v>
      </c>
      <c r="AU829" t="s">
        <v>88</v>
      </c>
      <c r="AV829" t="s">
        <v>88</v>
      </c>
      <c r="AW829" t="s">
        <v>88</v>
      </c>
      <c r="AX829" t="s">
        <v>88</v>
      </c>
      <c r="AY829" t="s">
        <v>88</v>
      </c>
      <c r="AZ829" t="s">
        <v>88</v>
      </c>
      <c r="BA829" t="s">
        <v>88</v>
      </c>
      <c r="BB829" t="s">
        <v>88</v>
      </c>
      <c r="BC829" t="s">
        <v>88</v>
      </c>
      <c r="BD829" t="s">
        <v>88</v>
      </c>
      <c r="BE829" t="s">
        <v>88</v>
      </c>
    </row>
    <row r="830" spans="1:57">
      <c r="A830" t="s">
        <v>1845</v>
      </c>
      <c r="B830" t="s">
        <v>80</v>
      </c>
      <c r="C830" t="s">
        <v>1286</v>
      </c>
      <c r="D830" t="s">
        <v>82</v>
      </c>
      <c r="E830" s="2" t="str">
        <f>HYPERLINK("capsilon://?command=openfolder&amp;siteaddress=FAM.docvelocity-na8.net&amp;folderid=FX3380E21F-E02E-57AD-6588-C51CF6F52253","FX21123580")</f>
        <v>FX21123580</v>
      </c>
      <c r="F830" t="s">
        <v>19</v>
      </c>
      <c r="G830" t="s">
        <v>19</v>
      </c>
      <c r="H830" t="s">
        <v>83</v>
      </c>
      <c r="I830" t="s">
        <v>1846</v>
      </c>
      <c r="J830">
        <v>30</v>
      </c>
      <c r="K830" t="s">
        <v>85</v>
      </c>
      <c r="L830" t="s">
        <v>86</v>
      </c>
      <c r="M830" t="s">
        <v>87</v>
      </c>
      <c r="N830">
        <v>2</v>
      </c>
      <c r="O830" s="1">
        <v>44543.478078703702</v>
      </c>
      <c r="P830" s="1">
        <v>44543.484953703701</v>
      </c>
      <c r="Q830">
        <v>360</v>
      </c>
      <c r="R830">
        <v>234</v>
      </c>
      <c r="S830" t="b">
        <v>0</v>
      </c>
      <c r="T830" t="s">
        <v>88</v>
      </c>
      <c r="U830" t="b">
        <v>0</v>
      </c>
      <c r="V830" t="s">
        <v>151</v>
      </c>
      <c r="W830" s="1">
        <v>44543.479942129627</v>
      </c>
      <c r="X830">
        <v>82</v>
      </c>
      <c r="Y830">
        <v>9</v>
      </c>
      <c r="Z830">
        <v>0</v>
      </c>
      <c r="AA830">
        <v>9</v>
      </c>
      <c r="AB830">
        <v>0</v>
      </c>
      <c r="AC830">
        <v>5</v>
      </c>
      <c r="AD830">
        <v>21</v>
      </c>
      <c r="AE830">
        <v>0</v>
      </c>
      <c r="AF830">
        <v>0</v>
      </c>
      <c r="AG830">
        <v>0</v>
      </c>
      <c r="AH830" t="s">
        <v>104</v>
      </c>
      <c r="AI830" s="1">
        <v>44543.484953703701</v>
      </c>
      <c r="AJ830">
        <v>152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21</v>
      </c>
      <c r="AQ830">
        <v>0</v>
      </c>
      <c r="AR830">
        <v>0</v>
      </c>
      <c r="AS830">
        <v>0</v>
      </c>
      <c r="AT830" t="s">
        <v>88</v>
      </c>
      <c r="AU830" t="s">
        <v>88</v>
      </c>
      <c r="AV830" t="s">
        <v>88</v>
      </c>
      <c r="AW830" t="s">
        <v>88</v>
      </c>
      <c r="AX830" t="s">
        <v>88</v>
      </c>
      <c r="AY830" t="s">
        <v>88</v>
      </c>
      <c r="AZ830" t="s">
        <v>88</v>
      </c>
      <c r="BA830" t="s">
        <v>88</v>
      </c>
      <c r="BB830" t="s">
        <v>88</v>
      </c>
      <c r="BC830" t="s">
        <v>88</v>
      </c>
      <c r="BD830" t="s">
        <v>88</v>
      </c>
      <c r="BE830" t="s">
        <v>88</v>
      </c>
    </row>
    <row r="831" spans="1:57">
      <c r="A831" t="s">
        <v>1847</v>
      </c>
      <c r="B831" t="s">
        <v>80</v>
      </c>
      <c r="C831" t="s">
        <v>1848</v>
      </c>
      <c r="D831" t="s">
        <v>82</v>
      </c>
      <c r="E831" s="2" t="str">
        <f>HYPERLINK("capsilon://?command=openfolder&amp;siteaddress=FAM.docvelocity-na8.net&amp;folderid=FXB8B658C1-2316-D6CF-9C81-B78D20415955","FX21125396")</f>
        <v>FX21125396</v>
      </c>
      <c r="F831" t="s">
        <v>19</v>
      </c>
      <c r="G831" t="s">
        <v>19</v>
      </c>
      <c r="H831" t="s">
        <v>83</v>
      </c>
      <c r="I831" t="s">
        <v>1849</v>
      </c>
      <c r="J831">
        <v>146</v>
      </c>
      <c r="K831" t="s">
        <v>85</v>
      </c>
      <c r="L831" t="s">
        <v>86</v>
      </c>
      <c r="M831" t="s">
        <v>87</v>
      </c>
      <c r="N831">
        <v>1</v>
      </c>
      <c r="O831" s="1">
        <v>44543.483194444445</v>
      </c>
      <c r="P831" s="1">
        <v>44543.507280092592</v>
      </c>
      <c r="Q831">
        <v>1692</v>
      </c>
      <c r="R831">
        <v>389</v>
      </c>
      <c r="S831" t="b">
        <v>0</v>
      </c>
      <c r="T831" t="s">
        <v>88</v>
      </c>
      <c r="U831" t="b">
        <v>0</v>
      </c>
      <c r="V831" t="s">
        <v>144</v>
      </c>
      <c r="W831" s="1">
        <v>44543.507280092592</v>
      </c>
      <c r="X831">
        <v>160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146</v>
      </c>
      <c r="AE831">
        <v>122</v>
      </c>
      <c r="AF831">
        <v>0</v>
      </c>
      <c r="AG831">
        <v>8</v>
      </c>
      <c r="AH831" t="s">
        <v>88</v>
      </c>
      <c r="AI831" t="s">
        <v>88</v>
      </c>
      <c r="AJ831" t="s">
        <v>88</v>
      </c>
      <c r="AK831" t="s">
        <v>88</v>
      </c>
      <c r="AL831" t="s">
        <v>88</v>
      </c>
      <c r="AM831" t="s">
        <v>88</v>
      </c>
      <c r="AN831" t="s">
        <v>88</v>
      </c>
      <c r="AO831" t="s">
        <v>88</v>
      </c>
      <c r="AP831" t="s">
        <v>88</v>
      </c>
      <c r="AQ831" t="s">
        <v>88</v>
      </c>
      <c r="AR831" t="s">
        <v>88</v>
      </c>
      <c r="AS831" t="s">
        <v>88</v>
      </c>
      <c r="AT831" t="s">
        <v>88</v>
      </c>
      <c r="AU831" t="s">
        <v>88</v>
      </c>
      <c r="AV831" t="s">
        <v>88</v>
      </c>
      <c r="AW831" t="s">
        <v>88</v>
      </c>
      <c r="AX831" t="s">
        <v>88</v>
      </c>
      <c r="AY831" t="s">
        <v>88</v>
      </c>
      <c r="AZ831" t="s">
        <v>88</v>
      </c>
      <c r="BA831" t="s">
        <v>88</v>
      </c>
      <c r="BB831" t="s">
        <v>88</v>
      </c>
      <c r="BC831" t="s">
        <v>88</v>
      </c>
      <c r="BD831" t="s">
        <v>88</v>
      </c>
      <c r="BE831" t="s">
        <v>88</v>
      </c>
    </row>
    <row r="832" spans="1:57">
      <c r="A832" t="s">
        <v>1850</v>
      </c>
      <c r="B832" t="s">
        <v>80</v>
      </c>
      <c r="C832" t="s">
        <v>1851</v>
      </c>
      <c r="D832" t="s">
        <v>82</v>
      </c>
      <c r="E832" s="2" t="str">
        <f>HYPERLINK("capsilon://?command=openfolder&amp;siteaddress=FAM.docvelocity-na8.net&amp;folderid=FXB5C5023D-788F-FA23-38EB-6229DCD6FE98","FX21123959")</f>
        <v>FX21123959</v>
      </c>
      <c r="F832" t="s">
        <v>19</v>
      </c>
      <c r="G832" t="s">
        <v>19</v>
      </c>
      <c r="H832" t="s">
        <v>83</v>
      </c>
      <c r="I832" t="s">
        <v>1852</v>
      </c>
      <c r="J832">
        <v>161</v>
      </c>
      <c r="K832" t="s">
        <v>85</v>
      </c>
      <c r="L832" t="s">
        <v>86</v>
      </c>
      <c r="M832" t="s">
        <v>87</v>
      </c>
      <c r="N832">
        <v>1</v>
      </c>
      <c r="O832" s="1">
        <v>44543.497870370367</v>
      </c>
      <c r="P832" s="1">
        <v>44543.509953703702</v>
      </c>
      <c r="Q832">
        <v>719</v>
      </c>
      <c r="R832">
        <v>325</v>
      </c>
      <c r="S832" t="b">
        <v>0</v>
      </c>
      <c r="T832" t="s">
        <v>88</v>
      </c>
      <c r="U832" t="b">
        <v>0</v>
      </c>
      <c r="V832" t="s">
        <v>144</v>
      </c>
      <c r="W832" s="1">
        <v>44543.509953703702</v>
      </c>
      <c r="X832">
        <v>230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161</v>
      </c>
      <c r="AE832">
        <v>0</v>
      </c>
      <c r="AF832">
        <v>0</v>
      </c>
      <c r="AG832">
        <v>16</v>
      </c>
      <c r="AH832" t="s">
        <v>88</v>
      </c>
      <c r="AI832" t="s">
        <v>88</v>
      </c>
      <c r="AJ832" t="s">
        <v>88</v>
      </c>
      <c r="AK832" t="s">
        <v>88</v>
      </c>
      <c r="AL832" t="s">
        <v>88</v>
      </c>
      <c r="AM832" t="s">
        <v>88</v>
      </c>
      <c r="AN832" t="s">
        <v>88</v>
      </c>
      <c r="AO832" t="s">
        <v>88</v>
      </c>
      <c r="AP832" t="s">
        <v>88</v>
      </c>
      <c r="AQ832" t="s">
        <v>88</v>
      </c>
      <c r="AR832" t="s">
        <v>88</v>
      </c>
      <c r="AS832" t="s">
        <v>88</v>
      </c>
      <c r="AT832" t="s">
        <v>88</v>
      </c>
      <c r="AU832" t="s">
        <v>88</v>
      </c>
      <c r="AV832" t="s">
        <v>88</v>
      </c>
      <c r="AW832" t="s">
        <v>88</v>
      </c>
      <c r="AX832" t="s">
        <v>88</v>
      </c>
      <c r="AY832" t="s">
        <v>88</v>
      </c>
      <c r="AZ832" t="s">
        <v>88</v>
      </c>
      <c r="BA832" t="s">
        <v>88</v>
      </c>
      <c r="BB832" t="s">
        <v>88</v>
      </c>
      <c r="BC832" t="s">
        <v>88</v>
      </c>
      <c r="BD832" t="s">
        <v>88</v>
      </c>
      <c r="BE832" t="s">
        <v>88</v>
      </c>
    </row>
    <row r="833" spans="1:57">
      <c r="A833" t="s">
        <v>1853</v>
      </c>
      <c r="B833" t="s">
        <v>80</v>
      </c>
      <c r="C833" t="s">
        <v>1854</v>
      </c>
      <c r="D833" t="s">
        <v>82</v>
      </c>
      <c r="E833" s="2" t="str">
        <f>HYPERLINK("capsilon://?command=openfolder&amp;siteaddress=FAM.docvelocity-na8.net&amp;folderid=FXB2FF1DEC-AD2F-97CF-7338-CBF6BF281134","FX21125885")</f>
        <v>FX21125885</v>
      </c>
      <c r="F833" t="s">
        <v>19</v>
      </c>
      <c r="G833" t="s">
        <v>19</v>
      </c>
      <c r="H833" t="s">
        <v>83</v>
      </c>
      <c r="I833" t="s">
        <v>1855</v>
      </c>
      <c r="J833">
        <v>78</v>
      </c>
      <c r="K833" t="s">
        <v>85</v>
      </c>
      <c r="L833" t="s">
        <v>86</v>
      </c>
      <c r="M833" t="s">
        <v>87</v>
      </c>
      <c r="N833">
        <v>1</v>
      </c>
      <c r="O833" s="1">
        <v>44543.50199074074</v>
      </c>
      <c r="P833" s="1">
        <v>44543.768113425926</v>
      </c>
      <c r="Q833">
        <v>21855</v>
      </c>
      <c r="R833">
        <v>1138</v>
      </c>
      <c r="S833" t="b">
        <v>0</v>
      </c>
      <c r="T833" t="s">
        <v>88</v>
      </c>
      <c r="U833" t="b">
        <v>0</v>
      </c>
      <c r="V833" t="s">
        <v>1856</v>
      </c>
      <c r="W833" s="1">
        <v>44543.768113425926</v>
      </c>
      <c r="X833">
        <v>80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78</v>
      </c>
      <c r="AE833">
        <v>73</v>
      </c>
      <c r="AF833">
        <v>0</v>
      </c>
      <c r="AG833">
        <v>4</v>
      </c>
      <c r="AH833" t="s">
        <v>88</v>
      </c>
      <c r="AI833" t="s">
        <v>88</v>
      </c>
      <c r="AJ833" t="s">
        <v>88</v>
      </c>
      <c r="AK833" t="s">
        <v>88</v>
      </c>
      <c r="AL833" t="s">
        <v>88</v>
      </c>
      <c r="AM833" t="s">
        <v>88</v>
      </c>
      <c r="AN833" t="s">
        <v>88</v>
      </c>
      <c r="AO833" t="s">
        <v>88</v>
      </c>
      <c r="AP833" t="s">
        <v>88</v>
      </c>
      <c r="AQ833" t="s">
        <v>88</v>
      </c>
      <c r="AR833" t="s">
        <v>88</v>
      </c>
      <c r="AS833" t="s">
        <v>88</v>
      </c>
      <c r="AT833" t="s">
        <v>88</v>
      </c>
      <c r="AU833" t="s">
        <v>88</v>
      </c>
      <c r="AV833" t="s">
        <v>88</v>
      </c>
      <c r="AW833" t="s">
        <v>88</v>
      </c>
      <c r="AX833" t="s">
        <v>88</v>
      </c>
      <c r="AY833" t="s">
        <v>88</v>
      </c>
      <c r="AZ833" t="s">
        <v>88</v>
      </c>
      <c r="BA833" t="s">
        <v>88</v>
      </c>
      <c r="BB833" t="s">
        <v>88</v>
      </c>
      <c r="BC833" t="s">
        <v>88</v>
      </c>
      <c r="BD833" t="s">
        <v>88</v>
      </c>
      <c r="BE833" t="s">
        <v>88</v>
      </c>
    </row>
    <row r="834" spans="1:57">
      <c r="A834" t="s">
        <v>1857</v>
      </c>
      <c r="B834" t="s">
        <v>80</v>
      </c>
      <c r="C834" t="s">
        <v>1837</v>
      </c>
      <c r="D834" t="s">
        <v>82</v>
      </c>
      <c r="E834" s="2" t="str">
        <f>HYPERLINK("capsilon://?command=openfolder&amp;siteaddress=FAM.docvelocity-na8.net&amp;folderid=FX81533C32-861E-C0C7-7F1C-1828D93E5170","FX21127144")</f>
        <v>FX21127144</v>
      </c>
      <c r="F834" t="s">
        <v>19</v>
      </c>
      <c r="G834" t="s">
        <v>19</v>
      </c>
      <c r="H834" t="s">
        <v>83</v>
      </c>
      <c r="I834" t="s">
        <v>1838</v>
      </c>
      <c r="J834">
        <v>189</v>
      </c>
      <c r="K834" t="s">
        <v>85</v>
      </c>
      <c r="L834" t="s">
        <v>86</v>
      </c>
      <c r="M834" t="s">
        <v>87</v>
      </c>
      <c r="N834">
        <v>2</v>
      </c>
      <c r="O834" s="1">
        <v>44543.504733796297</v>
      </c>
      <c r="P834" s="1">
        <v>44543.548784722225</v>
      </c>
      <c r="Q834">
        <v>683</v>
      </c>
      <c r="R834">
        <v>3123</v>
      </c>
      <c r="S834" t="b">
        <v>0</v>
      </c>
      <c r="T834" t="s">
        <v>88</v>
      </c>
      <c r="U834" t="b">
        <v>1</v>
      </c>
      <c r="V834" t="s">
        <v>953</v>
      </c>
      <c r="W834" s="1">
        <v>44543.526134259257</v>
      </c>
      <c r="X834">
        <v>1806</v>
      </c>
      <c r="Y834">
        <v>138</v>
      </c>
      <c r="Z834">
        <v>0</v>
      </c>
      <c r="AA834">
        <v>138</v>
      </c>
      <c r="AB834">
        <v>0</v>
      </c>
      <c r="AC834">
        <v>115</v>
      </c>
      <c r="AD834">
        <v>51</v>
      </c>
      <c r="AE834">
        <v>0</v>
      </c>
      <c r="AF834">
        <v>0</v>
      </c>
      <c r="AG834">
        <v>0</v>
      </c>
      <c r="AH834" t="s">
        <v>167</v>
      </c>
      <c r="AI834" s="1">
        <v>44543.548784722225</v>
      </c>
      <c r="AJ834">
        <v>1304</v>
      </c>
      <c r="AK834">
        <v>5</v>
      </c>
      <c r="AL834">
        <v>0</v>
      </c>
      <c r="AM834">
        <v>5</v>
      </c>
      <c r="AN834">
        <v>0</v>
      </c>
      <c r="AO834">
        <v>5</v>
      </c>
      <c r="AP834">
        <v>46</v>
      </c>
      <c r="AQ834">
        <v>0</v>
      </c>
      <c r="AR834">
        <v>0</v>
      </c>
      <c r="AS834">
        <v>0</v>
      </c>
      <c r="AT834" t="s">
        <v>88</v>
      </c>
      <c r="AU834" t="s">
        <v>88</v>
      </c>
      <c r="AV834" t="s">
        <v>88</v>
      </c>
      <c r="AW834" t="s">
        <v>88</v>
      </c>
      <c r="AX834" t="s">
        <v>88</v>
      </c>
      <c r="AY834" t="s">
        <v>88</v>
      </c>
      <c r="AZ834" t="s">
        <v>88</v>
      </c>
      <c r="BA834" t="s">
        <v>88</v>
      </c>
      <c r="BB834" t="s">
        <v>88</v>
      </c>
      <c r="BC834" t="s">
        <v>88</v>
      </c>
      <c r="BD834" t="s">
        <v>88</v>
      </c>
      <c r="BE834" t="s">
        <v>88</v>
      </c>
    </row>
    <row r="835" spans="1:57">
      <c r="A835" t="s">
        <v>1858</v>
      </c>
      <c r="B835" t="s">
        <v>80</v>
      </c>
      <c r="C835" t="s">
        <v>1859</v>
      </c>
      <c r="D835" t="s">
        <v>82</v>
      </c>
      <c r="E835" s="2" t="str">
        <f>HYPERLINK("capsilon://?command=openfolder&amp;siteaddress=FAM.docvelocity-na8.net&amp;folderid=FXF493DEE6-C6EE-25E4-D312-695E555D14BB","FX21125591")</f>
        <v>FX21125591</v>
      </c>
      <c r="F835" t="s">
        <v>19</v>
      </c>
      <c r="G835" t="s">
        <v>19</v>
      </c>
      <c r="H835" t="s">
        <v>83</v>
      </c>
      <c r="I835" t="s">
        <v>1860</v>
      </c>
      <c r="J835">
        <v>51</v>
      </c>
      <c r="K835" t="s">
        <v>85</v>
      </c>
      <c r="L835" t="s">
        <v>86</v>
      </c>
      <c r="M835" t="s">
        <v>87</v>
      </c>
      <c r="N835">
        <v>2</v>
      </c>
      <c r="O835" s="1">
        <v>44543.505879629629</v>
      </c>
      <c r="P835" s="1">
        <v>44543.514247685183</v>
      </c>
      <c r="Q835">
        <v>52</v>
      </c>
      <c r="R835">
        <v>671</v>
      </c>
      <c r="S835" t="b">
        <v>0</v>
      </c>
      <c r="T835" t="s">
        <v>88</v>
      </c>
      <c r="U835" t="b">
        <v>0</v>
      </c>
      <c r="V835" t="s">
        <v>904</v>
      </c>
      <c r="W835" s="1">
        <v>44543.510601851849</v>
      </c>
      <c r="X835">
        <v>367</v>
      </c>
      <c r="Y835">
        <v>36</v>
      </c>
      <c r="Z835">
        <v>0</v>
      </c>
      <c r="AA835">
        <v>36</v>
      </c>
      <c r="AB835">
        <v>0</v>
      </c>
      <c r="AC835">
        <v>18</v>
      </c>
      <c r="AD835">
        <v>15</v>
      </c>
      <c r="AE835">
        <v>0</v>
      </c>
      <c r="AF835">
        <v>0</v>
      </c>
      <c r="AG835">
        <v>0</v>
      </c>
      <c r="AH835" t="s">
        <v>104</v>
      </c>
      <c r="AI835" s="1">
        <v>44543.514247685183</v>
      </c>
      <c r="AJ835">
        <v>304</v>
      </c>
      <c r="AK835">
        <v>1</v>
      </c>
      <c r="AL835">
        <v>0</v>
      </c>
      <c r="AM835">
        <v>1</v>
      </c>
      <c r="AN835">
        <v>0</v>
      </c>
      <c r="AO835">
        <v>1</v>
      </c>
      <c r="AP835">
        <v>14</v>
      </c>
      <c r="AQ835">
        <v>0</v>
      </c>
      <c r="AR835">
        <v>0</v>
      </c>
      <c r="AS835">
        <v>0</v>
      </c>
      <c r="AT835" t="s">
        <v>88</v>
      </c>
      <c r="AU835" t="s">
        <v>88</v>
      </c>
      <c r="AV835" t="s">
        <v>88</v>
      </c>
      <c r="AW835" t="s">
        <v>88</v>
      </c>
      <c r="AX835" t="s">
        <v>88</v>
      </c>
      <c r="AY835" t="s">
        <v>88</v>
      </c>
      <c r="AZ835" t="s">
        <v>88</v>
      </c>
      <c r="BA835" t="s">
        <v>88</v>
      </c>
      <c r="BB835" t="s">
        <v>88</v>
      </c>
      <c r="BC835" t="s">
        <v>88</v>
      </c>
      <c r="BD835" t="s">
        <v>88</v>
      </c>
      <c r="BE835" t="s">
        <v>88</v>
      </c>
    </row>
    <row r="836" spans="1:57">
      <c r="A836" t="s">
        <v>1861</v>
      </c>
      <c r="B836" t="s">
        <v>80</v>
      </c>
      <c r="C836" t="s">
        <v>1859</v>
      </c>
      <c r="D836" t="s">
        <v>82</v>
      </c>
      <c r="E836" s="2" t="str">
        <f>HYPERLINK("capsilon://?command=openfolder&amp;siteaddress=FAM.docvelocity-na8.net&amp;folderid=FXF493DEE6-C6EE-25E4-D312-695E555D14BB","FX21125591")</f>
        <v>FX21125591</v>
      </c>
      <c r="F836" t="s">
        <v>19</v>
      </c>
      <c r="G836" t="s">
        <v>19</v>
      </c>
      <c r="H836" t="s">
        <v>83</v>
      </c>
      <c r="I836" t="s">
        <v>1862</v>
      </c>
      <c r="J836">
        <v>51</v>
      </c>
      <c r="K836" t="s">
        <v>85</v>
      </c>
      <c r="L836" t="s">
        <v>86</v>
      </c>
      <c r="M836" t="s">
        <v>87</v>
      </c>
      <c r="N836">
        <v>2</v>
      </c>
      <c r="O836" s="1">
        <v>44543.506886574076</v>
      </c>
      <c r="P836" s="1">
        <v>44543.518368055556</v>
      </c>
      <c r="Q836">
        <v>366</v>
      </c>
      <c r="R836">
        <v>626</v>
      </c>
      <c r="S836" t="b">
        <v>0</v>
      </c>
      <c r="T836" t="s">
        <v>88</v>
      </c>
      <c r="U836" t="b">
        <v>0</v>
      </c>
      <c r="V836" t="s">
        <v>162</v>
      </c>
      <c r="W836" s="1">
        <v>44543.512118055558</v>
      </c>
      <c r="X836">
        <v>406</v>
      </c>
      <c r="Y836">
        <v>36</v>
      </c>
      <c r="Z836">
        <v>0</v>
      </c>
      <c r="AA836">
        <v>36</v>
      </c>
      <c r="AB836">
        <v>0</v>
      </c>
      <c r="AC836">
        <v>10</v>
      </c>
      <c r="AD836">
        <v>15</v>
      </c>
      <c r="AE836">
        <v>0</v>
      </c>
      <c r="AF836">
        <v>0</v>
      </c>
      <c r="AG836">
        <v>0</v>
      </c>
      <c r="AH836" t="s">
        <v>163</v>
      </c>
      <c r="AI836" s="1">
        <v>44543.518368055556</v>
      </c>
      <c r="AJ836">
        <v>212</v>
      </c>
      <c r="AK836">
        <v>1</v>
      </c>
      <c r="AL836">
        <v>0</v>
      </c>
      <c r="AM836">
        <v>1</v>
      </c>
      <c r="AN836">
        <v>0</v>
      </c>
      <c r="AO836">
        <v>1</v>
      </c>
      <c r="AP836">
        <v>14</v>
      </c>
      <c r="AQ836">
        <v>0</v>
      </c>
      <c r="AR836">
        <v>0</v>
      </c>
      <c r="AS836">
        <v>0</v>
      </c>
      <c r="AT836" t="s">
        <v>88</v>
      </c>
      <c r="AU836" t="s">
        <v>88</v>
      </c>
      <c r="AV836" t="s">
        <v>88</v>
      </c>
      <c r="AW836" t="s">
        <v>88</v>
      </c>
      <c r="AX836" t="s">
        <v>88</v>
      </c>
      <c r="AY836" t="s">
        <v>88</v>
      </c>
      <c r="AZ836" t="s">
        <v>88</v>
      </c>
      <c r="BA836" t="s">
        <v>88</v>
      </c>
      <c r="BB836" t="s">
        <v>88</v>
      </c>
      <c r="BC836" t="s">
        <v>88</v>
      </c>
      <c r="BD836" t="s">
        <v>88</v>
      </c>
      <c r="BE836" t="s">
        <v>88</v>
      </c>
    </row>
    <row r="837" spans="1:57">
      <c r="A837" t="s">
        <v>1863</v>
      </c>
      <c r="B837" t="s">
        <v>80</v>
      </c>
      <c r="C837" t="s">
        <v>1837</v>
      </c>
      <c r="D837" t="s">
        <v>82</v>
      </c>
      <c r="E837" s="2" t="str">
        <f>HYPERLINK("capsilon://?command=openfolder&amp;siteaddress=FAM.docvelocity-na8.net&amp;folderid=FX81533C32-861E-C0C7-7F1C-1828D93E5170","FX21127144")</f>
        <v>FX21127144</v>
      </c>
      <c r="F837" t="s">
        <v>19</v>
      </c>
      <c r="G837" t="s">
        <v>19</v>
      </c>
      <c r="H837" t="s">
        <v>83</v>
      </c>
      <c r="I837" t="s">
        <v>1840</v>
      </c>
      <c r="J837">
        <v>189</v>
      </c>
      <c r="K837" t="s">
        <v>85</v>
      </c>
      <c r="L837" t="s">
        <v>86</v>
      </c>
      <c r="M837" t="s">
        <v>87</v>
      </c>
      <c r="N837">
        <v>2</v>
      </c>
      <c r="O837" s="1">
        <v>44543.508125</v>
      </c>
      <c r="P837" s="1">
        <v>44543.562025462961</v>
      </c>
      <c r="Q837">
        <v>1223</v>
      </c>
      <c r="R837">
        <v>3434</v>
      </c>
      <c r="S837" t="b">
        <v>0</v>
      </c>
      <c r="T837" t="s">
        <v>88</v>
      </c>
      <c r="U837" t="b">
        <v>1</v>
      </c>
      <c r="V837" t="s">
        <v>162</v>
      </c>
      <c r="W837" s="1">
        <v>44543.543865740743</v>
      </c>
      <c r="X837">
        <v>2119</v>
      </c>
      <c r="Y837">
        <v>138</v>
      </c>
      <c r="Z837">
        <v>0</v>
      </c>
      <c r="AA837">
        <v>138</v>
      </c>
      <c r="AB837">
        <v>0</v>
      </c>
      <c r="AC837">
        <v>103</v>
      </c>
      <c r="AD837">
        <v>51</v>
      </c>
      <c r="AE837">
        <v>0</v>
      </c>
      <c r="AF837">
        <v>0</v>
      </c>
      <c r="AG837">
        <v>0</v>
      </c>
      <c r="AH837" t="s">
        <v>167</v>
      </c>
      <c r="AI837" s="1">
        <v>44543.562025462961</v>
      </c>
      <c r="AJ837">
        <v>1143</v>
      </c>
      <c r="AK837">
        <v>8</v>
      </c>
      <c r="AL837">
        <v>0</v>
      </c>
      <c r="AM837">
        <v>8</v>
      </c>
      <c r="AN837">
        <v>0</v>
      </c>
      <c r="AO837">
        <v>8</v>
      </c>
      <c r="AP837">
        <v>43</v>
      </c>
      <c r="AQ837">
        <v>0</v>
      </c>
      <c r="AR837">
        <v>0</v>
      </c>
      <c r="AS837">
        <v>0</v>
      </c>
      <c r="AT837" t="s">
        <v>88</v>
      </c>
      <c r="AU837" t="s">
        <v>88</v>
      </c>
      <c r="AV837" t="s">
        <v>88</v>
      </c>
      <c r="AW837" t="s">
        <v>88</v>
      </c>
      <c r="AX837" t="s">
        <v>88</v>
      </c>
      <c r="AY837" t="s">
        <v>88</v>
      </c>
      <c r="AZ837" t="s">
        <v>88</v>
      </c>
      <c r="BA837" t="s">
        <v>88</v>
      </c>
      <c r="BB837" t="s">
        <v>88</v>
      </c>
      <c r="BC837" t="s">
        <v>88</v>
      </c>
      <c r="BD837" t="s">
        <v>88</v>
      </c>
      <c r="BE837" t="s">
        <v>88</v>
      </c>
    </row>
    <row r="838" spans="1:57">
      <c r="A838" t="s">
        <v>1864</v>
      </c>
      <c r="B838" t="s">
        <v>80</v>
      </c>
      <c r="C838" t="s">
        <v>1859</v>
      </c>
      <c r="D838" t="s">
        <v>82</v>
      </c>
      <c r="E838" s="2" t="str">
        <f>HYPERLINK("capsilon://?command=openfolder&amp;siteaddress=FAM.docvelocity-na8.net&amp;folderid=FXF493DEE6-C6EE-25E4-D312-695E555D14BB","FX21125591")</f>
        <v>FX21125591</v>
      </c>
      <c r="F838" t="s">
        <v>19</v>
      </c>
      <c r="G838" t="s">
        <v>19</v>
      </c>
      <c r="H838" t="s">
        <v>83</v>
      </c>
      <c r="I838" t="s">
        <v>1865</v>
      </c>
      <c r="J838">
        <v>51</v>
      </c>
      <c r="K838" t="s">
        <v>85</v>
      </c>
      <c r="L838" t="s">
        <v>86</v>
      </c>
      <c r="M838" t="s">
        <v>87</v>
      </c>
      <c r="N838">
        <v>2</v>
      </c>
      <c r="O838" s="1">
        <v>44543.50922453704</v>
      </c>
      <c r="P838" s="1">
        <v>44543.564953703702</v>
      </c>
      <c r="Q838">
        <v>4357</v>
      </c>
      <c r="R838">
        <v>458</v>
      </c>
      <c r="S838" t="b">
        <v>0</v>
      </c>
      <c r="T838" t="s">
        <v>88</v>
      </c>
      <c r="U838" t="b">
        <v>0</v>
      </c>
      <c r="V838" t="s">
        <v>151</v>
      </c>
      <c r="W838" s="1">
        <v>44543.551539351851</v>
      </c>
      <c r="X838">
        <v>206</v>
      </c>
      <c r="Y838">
        <v>36</v>
      </c>
      <c r="Z838">
        <v>0</v>
      </c>
      <c r="AA838">
        <v>36</v>
      </c>
      <c r="AB838">
        <v>0</v>
      </c>
      <c r="AC838">
        <v>17</v>
      </c>
      <c r="AD838">
        <v>15</v>
      </c>
      <c r="AE838">
        <v>0</v>
      </c>
      <c r="AF838">
        <v>0</v>
      </c>
      <c r="AG838">
        <v>0</v>
      </c>
      <c r="AH838" t="s">
        <v>167</v>
      </c>
      <c r="AI838" s="1">
        <v>44543.564953703702</v>
      </c>
      <c r="AJ838">
        <v>252</v>
      </c>
      <c r="AK838">
        <v>1</v>
      </c>
      <c r="AL838">
        <v>0</v>
      </c>
      <c r="AM838">
        <v>1</v>
      </c>
      <c r="AN838">
        <v>0</v>
      </c>
      <c r="AO838">
        <v>1</v>
      </c>
      <c r="AP838">
        <v>14</v>
      </c>
      <c r="AQ838">
        <v>0</v>
      </c>
      <c r="AR838">
        <v>0</v>
      </c>
      <c r="AS838">
        <v>0</v>
      </c>
      <c r="AT838" t="s">
        <v>88</v>
      </c>
      <c r="AU838" t="s">
        <v>88</v>
      </c>
      <c r="AV838" t="s">
        <v>88</v>
      </c>
      <c r="AW838" t="s">
        <v>88</v>
      </c>
      <c r="AX838" t="s">
        <v>88</v>
      </c>
      <c r="AY838" t="s">
        <v>88</v>
      </c>
      <c r="AZ838" t="s">
        <v>88</v>
      </c>
      <c r="BA838" t="s">
        <v>88</v>
      </c>
      <c r="BB838" t="s">
        <v>88</v>
      </c>
      <c r="BC838" t="s">
        <v>88</v>
      </c>
      <c r="BD838" t="s">
        <v>88</v>
      </c>
      <c r="BE838" t="s">
        <v>88</v>
      </c>
    </row>
    <row r="839" spans="1:57">
      <c r="A839" t="s">
        <v>1866</v>
      </c>
      <c r="B839" t="s">
        <v>80</v>
      </c>
      <c r="C839" t="s">
        <v>1104</v>
      </c>
      <c r="D839" t="s">
        <v>82</v>
      </c>
      <c r="E839" s="2" t="str">
        <f>HYPERLINK("capsilon://?command=openfolder&amp;siteaddress=FAM.docvelocity-na8.net&amp;folderid=FXA28F6FE4-AE18-3C9E-97DC-F34A2CF2FC9F","FX21125491")</f>
        <v>FX21125491</v>
      </c>
      <c r="F839" t="s">
        <v>19</v>
      </c>
      <c r="G839" t="s">
        <v>19</v>
      </c>
      <c r="H839" t="s">
        <v>83</v>
      </c>
      <c r="I839" t="s">
        <v>1844</v>
      </c>
      <c r="J839">
        <v>190</v>
      </c>
      <c r="K839" t="s">
        <v>85</v>
      </c>
      <c r="L839" t="s">
        <v>86</v>
      </c>
      <c r="M839" t="s">
        <v>87</v>
      </c>
      <c r="N839">
        <v>2</v>
      </c>
      <c r="O839" s="1">
        <v>44543.509606481479</v>
      </c>
      <c r="P839" s="1">
        <v>44543.58184027778</v>
      </c>
      <c r="Q839">
        <v>1331</v>
      </c>
      <c r="R839">
        <v>4910</v>
      </c>
      <c r="S839" t="b">
        <v>0</v>
      </c>
      <c r="T839" t="s">
        <v>88</v>
      </c>
      <c r="U839" t="b">
        <v>1</v>
      </c>
      <c r="V839" t="s">
        <v>856</v>
      </c>
      <c r="W839" s="1">
        <v>44543.548958333333</v>
      </c>
      <c r="X839">
        <v>2066</v>
      </c>
      <c r="Y839">
        <v>185</v>
      </c>
      <c r="Z839">
        <v>0</v>
      </c>
      <c r="AA839">
        <v>185</v>
      </c>
      <c r="AB839">
        <v>37</v>
      </c>
      <c r="AC839">
        <v>129</v>
      </c>
      <c r="AD839">
        <v>5</v>
      </c>
      <c r="AE839">
        <v>0</v>
      </c>
      <c r="AF839">
        <v>0</v>
      </c>
      <c r="AG839">
        <v>0</v>
      </c>
      <c r="AH839" t="s">
        <v>100</v>
      </c>
      <c r="AI839" s="1">
        <v>44543.58184027778</v>
      </c>
      <c r="AJ839">
        <v>2826</v>
      </c>
      <c r="AK839">
        <v>2</v>
      </c>
      <c r="AL839">
        <v>0</v>
      </c>
      <c r="AM839">
        <v>2</v>
      </c>
      <c r="AN839">
        <v>37</v>
      </c>
      <c r="AO839">
        <v>3</v>
      </c>
      <c r="AP839">
        <v>3</v>
      </c>
      <c r="AQ839">
        <v>0</v>
      </c>
      <c r="AR839">
        <v>0</v>
      </c>
      <c r="AS839">
        <v>0</v>
      </c>
      <c r="AT839" t="s">
        <v>88</v>
      </c>
      <c r="AU839" t="s">
        <v>88</v>
      </c>
      <c r="AV839" t="s">
        <v>88</v>
      </c>
      <c r="AW839" t="s">
        <v>88</v>
      </c>
      <c r="AX839" t="s">
        <v>88</v>
      </c>
      <c r="AY839" t="s">
        <v>88</v>
      </c>
      <c r="AZ839" t="s">
        <v>88</v>
      </c>
      <c r="BA839" t="s">
        <v>88</v>
      </c>
      <c r="BB839" t="s">
        <v>88</v>
      </c>
      <c r="BC839" t="s">
        <v>88</v>
      </c>
      <c r="BD839" t="s">
        <v>88</v>
      </c>
      <c r="BE839" t="s">
        <v>88</v>
      </c>
    </row>
    <row r="840" spans="1:57">
      <c r="A840" t="s">
        <v>1867</v>
      </c>
      <c r="B840" t="s">
        <v>80</v>
      </c>
      <c r="C840" t="s">
        <v>1848</v>
      </c>
      <c r="D840" t="s">
        <v>82</v>
      </c>
      <c r="E840" s="2" t="str">
        <f>HYPERLINK("capsilon://?command=openfolder&amp;siteaddress=FAM.docvelocity-na8.net&amp;folderid=FXB8B658C1-2316-D6CF-9C81-B78D20415955","FX21125396")</f>
        <v>FX21125396</v>
      </c>
      <c r="F840" t="s">
        <v>19</v>
      </c>
      <c r="G840" t="s">
        <v>19</v>
      </c>
      <c r="H840" t="s">
        <v>83</v>
      </c>
      <c r="I840" t="s">
        <v>1849</v>
      </c>
      <c r="J840">
        <v>277</v>
      </c>
      <c r="K840" t="s">
        <v>85</v>
      </c>
      <c r="L840" t="s">
        <v>86</v>
      </c>
      <c r="M840" t="s">
        <v>87</v>
      </c>
      <c r="N840">
        <v>2</v>
      </c>
      <c r="O840" s="1">
        <v>44543.512129629627</v>
      </c>
      <c r="P840" s="1">
        <v>44543.591319444444</v>
      </c>
      <c r="Q840">
        <v>4057</v>
      </c>
      <c r="R840">
        <v>2785</v>
      </c>
      <c r="S840" t="b">
        <v>0</v>
      </c>
      <c r="T840" t="s">
        <v>88</v>
      </c>
      <c r="U840" t="b">
        <v>1</v>
      </c>
      <c r="V840" t="s">
        <v>162</v>
      </c>
      <c r="W840" s="1">
        <v>44543.565520833334</v>
      </c>
      <c r="X840">
        <v>1636</v>
      </c>
      <c r="Y840">
        <v>256</v>
      </c>
      <c r="Z840">
        <v>0</v>
      </c>
      <c r="AA840">
        <v>256</v>
      </c>
      <c r="AB840">
        <v>0</v>
      </c>
      <c r="AC840">
        <v>120</v>
      </c>
      <c r="AD840">
        <v>21</v>
      </c>
      <c r="AE840">
        <v>0</v>
      </c>
      <c r="AF840">
        <v>0</v>
      </c>
      <c r="AG840">
        <v>0</v>
      </c>
      <c r="AH840" t="s">
        <v>167</v>
      </c>
      <c r="AI840" s="1">
        <v>44543.591319444444</v>
      </c>
      <c r="AJ840">
        <v>1124</v>
      </c>
      <c r="AK840">
        <v>1</v>
      </c>
      <c r="AL840">
        <v>0</v>
      </c>
      <c r="AM840">
        <v>1</v>
      </c>
      <c r="AN840">
        <v>0</v>
      </c>
      <c r="AO840">
        <v>1</v>
      </c>
      <c r="AP840">
        <v>20</v>
      </c>
      <c r="AQ840">
        <v>0</v>
      </c>
      <c r="AR840">
        <v>0</v>
      </c>
      <c r="AS840">
        <v>0</v>
      </c>
      <c r="AT840" t="s">
        <v>88</v>
      </c>
      <c r="AU840" t="s">
        <v>88</v>
      </c>
      <c r="AV840" t="s">
        <v>88</v>
      </c>
      <c r="AW840" t="s">
        <v>88</v>
      </c>
      <c r="AX840" t="s">
        <v>88</v>
      </c>
      <c r="AY840" t="s">
        <v>88</v>
      </c>
      <c r="AZ840" t="s">
        <v>88</v>
      </c>
      <c r="BA840" t="s">
        <v>88</v>
      </c>
      <c r="BB840" t="s">
        <v>88</v>
      </c>
      <c r="BC840" t="s">
        <v>88</v>
      </c>
      <c r="BD840" t="s">
        <v>88</v>
      </c>
      <c r="BE840" t="s">
        <v>88</v>
      </c>
    </row>
    <row r="841" spans="1:57">
      <c r="A841" t="s">
        <v>1868</v>
      </c>
      <c r="B841" t="s">
        <v>80</v>
      </c>
      <c r="C841" t="s">
        <v>1851</v>
      </c>
      <c r="D841" t="s">
        <v>82</v>
      </c>
      <c r="E841" s="2" t="str">
        <f>HYPERLINK("capsilon://?command=openfolder&amp;siteaddress=FAM.docvelocity-na8.net&amp;folderid=FXB5C5023D-788F-FA23-38EB-6229DCD6FE98","FX21123959")</f>
        <v>FX21123959</v>
      </c>
      <c r="F841" t="s">
        <v>19</v>
      </c>
      <c r="G841" t="s">
        <v>19</v>
      </c>
      <c r="H841" t="s">
        <v>83</v>
      </c>
      <c r="I841" t="s">
        <v>1852</v>
      </c>
      <c r="J841">
        <v>620</v>
      </c>
      <c r="K841" t="s">
        <v>85</v>
      </c>
      <c r="L841" t="s">
        <v>86</v>
      </c>
      <c r="M841" t="s">
        <v>87</v>
      </c>
      <c r="N841">
        <v>2</v>
      </c>
      <c r="O841" s="1">
        <v>44543.514745370368</v>
      </c>
      <c r="P841" s="1">
        <v>44543.807812500003</v>
      </c>
      <c r="Q841">
        <v>10636</v>
      </c>
      <c r="R841">
        <v>14685</v>
      </c>
      <c r="S841" t="b">
        <v>0</v>
      </c>
      <c r="T841" t="s">
        <v>88</v>
      </c>
      <c r="U841" t="b">
        <v>1</v>
      </c>
      <c r="V841" t="s">
        <v>222</v>
      </c>
      <c r="W841" s="1">
        <v>44543.718275462961</v>
      </c>
      <c r="X841">
        <v>8728</v>
      </c>
      <c r="Y841">
        <v>742</v>
      </c>
      <c r="Z841">
        <v>0</v>
      </c>
      <c r="AA841">
        <v>742</v>
      </c>
      <c r="AB841">
        <v>0</v>
      </c>
      <c r="AC841">
        <v>370</v>
      </c>
      <c r="AD841">
        <v>-122</v>
      </c>
      <c r="AE841">
        <v>0</v>
      </c>
      <c r="AF841">
        <v>0</v>
      </c>
      <c r="AG841">
        <v>0</v>
      </c>
      <c r="AH841" t="s">
        <v>167</v>
      </c>
      <c r="AI841" s="1">
        <v>44543.807812500003</v>
      </c>
      <c r="AJ841">
        <v>4733</v>
      </c>
      <c r="AK841">
        <v>29</v>
      </c>
      <c r="AL841">
        <v>0</v>
      </c>
      <c r="AM841">
        <v>29</v>
      </c>
      <c r="AN841">
        <v>0</v>
      </c>
      <c r="AO841">
        <v>29</v>
      </c>
      <c r="AP841">
        <v>-151</v>
      </c>
      <c r="AQ841">
        <v>0</v>
      </c>
      <c r="AR841">
        <v>0</v>
      </c>
      <c r="AS841">
        <v>0</v>
      </c>
      <c r="AT841" t="s">
        <v>88</v>
      </c>
      <c r="AU841" t="s">
        <v>88</v>
      </c>
      <c r="AV841" t="s">
        <v>88</v>
      </c>
      <c r="AW841" t="s">
        <v>88</v>
      </c>
      <c r="AX841" t="s">
        <v>88</v>
      </c>
      <c r="AY841" t="s">
        <v>88</v>
      </c>
      <c r="AZ841" t="s">
        <v>88</v>
      </c>
      <c r="BA841" t="s">
        <v>88</v>
      </c>
      <c r="BB841" t="s">
        <v>88</v>
      </c>
      <c r="BC841" t="s">
        <v>88</v>
      </c>
      <c r="BD841" t="s">
        <v>88</v>
      </c>
      <c r="BE841" t="s">
        <v>88</v>
      </c>
    </row>
    <row r="842" spans="1:57">
      <c r="A842" t="s">
        <v>1869</v>
      </c>
      <c r="B842" t="s">
        <v>80</v>
      </c>
      <c r="C842" t="s">
        <v>1870</v>
      </c>
      <c r="D842" t="s">
        <v>82</v>
      </c>
      <c r="E842" s="2" t="str">
        <f>HYPERLINK("capsilon://?command=openfolder&amp;siteaddress=FAM.docvelocity-na8.net&amp;folderid=FX58AF64E7-0158-8C89-E197-90CA5BE008AB","FX21126604")</f>
        <v>FX21126604</v>
      </c>
      <c r="F842" t="s">
        <v>19</v>
      </c>
      <c r="G842" t="s">
        <v>19</v>
      </c>
      <c r="H842" t="s">
        <v>83</v>
      </c>
      <c r="I842" t="s">
        <v>1871</v>
      </c>
      <c r="J842">
        <v>60</v>
      </c>
      <c r="K842" t="s">
        <v>85</v>
      </c>
      <c r="L842" t="s">
        <v>86</v>
      </c>
      <c r="M842" t="s">
        <v>87</v>
      </c>
      <c r="N842">
        <v>2</v>
      </c>
      <c r="O842" s="1">
        <v>44543.517418981479</v>
      </c>
      <c r="P842" s="1">
        <v>44543.641284722224</v>
      </c>
      <c r="Q842">
        <v>9568</v>
      </c>
      <c r="R842">
        <v>1134</v>
      </c>
      <c r="S842" t="b">
        <v>0</v>
      </c>
      <c r="T842" t="s">
        <v>88</v>
      </c>
      <c r="U842" t="b">
        <v>0</v>
      </c>
      <c r="V842" t="s">
        <v>244</v>
      </c>
      <c r="W842" s="1">
        <v>44543.612361111111</v>
      </c>
      <c r="X842">
        <v>468</v>
      </c>
      <c r="Y842">
        <v>60</v>
      </c>
      <c r="Z842">
        <v>0</v>
      </c>
      <c r="AA842">
        <v>60</v>
      </c>
      <c r="AB842">
        <v>0</v>
      </c>
      <c r="AC842">
        <v>27</v>
      </c>
      <c r="AD842">
        <v>0</v>
      </c>
      <c r="AE842">
        <v>0</v>
      </c>
      <c r="AF842">
        <v>0</v>
      </c>
      <c r="AG842">
        <v>0</v>
      </c>
      <c r="AH842" t="s">
        <v>100</v>
      </c>
      <c r="AI842" s="1">
        <v>44543.641284722224</v>
      </c>
      <c r="AJ842">
        <v>666</v>
      </c>
      <c r="AK842">
        <v>5</v>
      </c>
      <c r="AL842">
        <v>0</v>
      </c>
      <c r="AM842">
        <v>5</v>
      </c>
      <c r="AN842">
        <v>0</v>
      </c>
      <c r="AO842">
        <v>5</v>
      </c>
      <c r="AP842">
        <v>-5</v>
      </c>
      <c r="AQ842">
        <v>0</v>
      </c>
      <c r="AR842">
        <v>0</v>
      </c>
      <c r="AS842">
        <v>0</v>
      </c>
      <c r="AT842" t="s">
        <v>88</v>
      </c>
      <c r="AU842" t="s">
        <v>88</v>
      </c>
      <c r="AV842" t="s">
        <v>88</v>
      </c>
      <c r="AW842" t="s">
        <v>88</v>
      </c>
      <c r="AX842" t="s">
        <v>88</v>
      </c>
      <c r="AY842" t="s">
        <v>88</v>
      </c>
      <c r="AZ842" t="s">
        <v>88</v>
      </c>
      <c r="BA842" t="s">
        <v>88</v>
      </c>
      <c r="BB842" t="s">
        <v>88</v>
      </c>
      <c r="BC842" t="s">
        <v>88</v>
      </c>
      <c r="BD842" t="s">
        <v>88</v>
      </c>
      <c r="BE842" t="s">
        <v>88</v>
      </c>
    </row>
    <row r="843" spans="1:57">
      <c r="A843" t="s">
        <v>1872</v>
      </c>
      <c r="B843" t="s">
        <v>80</v>
      </c>
      <c r="C843" t="s">
        <v>1873</v>
      </c>
      <c r="D843" t="s">
        <v>82</v>
      </c>
      <c r="E843" s="2" t="str">
        <f>HYPERLINK("capsilon://?command=openfolder&amp;siteaddress=FAM.docvelocity-na8.net&amp;folderid=FXD7C79B61-7B16-48A0-B57E-735B97A67E29","FX21125277")</f>
        <v>FX21125277</v>
      </c>
      <c r="F843" t="s">
        <v>19</v>
      </c>
      <c r="G843" t="s">
        <v>19</v>
      </c>
      <c r="H843" t="s">
        <v>83</v>
      </c>
      <c r="I843" t="s">
        <v>1874</v>
      </c>
      <c r="J843">
        <v>120</v>
      </c>
      <c r="K843" t="s">
        <v>85</v>
      </c>
      <c r="L843" t="s">
        <v>86</v>
      </c>
      <c r="M843" t="s">
        <v>87</v>
      </c>
      <c r="N843">
        <v>1</v>
      </c>
      <c r="O843" s="1">
        <v>44543.527222222219</v>
      </c>
      <c r="P843" s="1">
        <v>44544.247175925928</v>
      </c>
      <c r="Q843">
        <v>60711</v>
      </c>
      <c r="R843">
        <v>1493</v>
      </c>
      <c r="S843" t="b">
        <v>0</v>
      </c>
      <c r="T843" t="s">
        <v>88</v>
      </c>
      <c r="U843" t="b">
        <v>0</v>
      </c>
      <c r="V843" t="s">
        <v>144</v>
      </c>
      <c r="W843" s="1">
        <v>44544.247175925928</v>
      </c>
      <c r="X843">
        <v>306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120</v>
      </c>
      <c r="AE843">
        <v>96</v>
      </c>
      <c r="AF843">
        <v>0</v>
      </c>
      <c r="AG843">
        <v>8</v>
      </c>
      <c r="AH843" t="s">
        <v>88</v>
      </c>
      <c r="AI843" t="s">
        <v>88</v>
      </c>
      <c r="AJ843" t="s">
        <v>88</v>
      </c>
      <c r="AK843" t="s">
        <v>88</v>
      </c>
      <c r="AL843" t="s">
        <v>88</v>
      </c>
      <c r="AM843" t="s">
        <v>88</v>
      </c>
      <c r="AN843" t="s">
        <v>88</v>
      </c>
      <c r="AO843" t="s">
        <v>88</v>
      </c>
      <c r="AP843" t="s">
        <v>88</v>
      </c>
      <c r="AQ843" t="s">
        <v>88</v>
      </c>
      <c r="AR843" t="s">
        <v>88</v>
      </c>
      <c r="AS843" t="s">
        <v>88</v>
      </c>
      <c r="AT843" t="s">
        <v>88</v>
      </c>
      <c r="AU843" t="s">
        <v>88</v>
      </c>
      <c r="AV843" t="s">
        <v>88</v>
      </c>
      <c r="AW843" t="s">
        <v>88</v>
      </c>
      <c r="AX843" t="s">
        <v>88</v>
      </c>
      <c r="AY843" t="s">
        <v>88</v>
      </c>
      <c r="AZ843" t="s">
        <v>88</v>
      </c>
      <c r="BA843" t="s">
        <v>88</v>
      </c>
      <c r="BB843" t="s">
        <v>88</v>
      </c>
      <c r="BC843" t="s">
        <v>88</v>
      </c>
      <c r="BD843" t="s">
        <v>88</v>
      </c>
      <c r="BE843" t="s">
        <v>88</v>
      </c>
    </row>
    <row r="844" spans="1:57">
      <c r="A844" t="s">
        <v>1875</v>
      </c>
      <c r="B844" t="s">
        <v>80</v>
      </c>
      <c r="C844" t="s">
        <v>1876</v>
      </c>
      <c r="D844" t="s">
        <v>82</v>
      </c>
      <c r="E844" s="2" t="str">
        <f>HYPERLINK("capsilon://?command=openfolder&amp;siteaddress=FAM.docvelocity-na8.net&amp;folderid=FXFA722AB5-0C70-48B8-6901-6D288091D435","FX21127157")</f>
        <v>FX21127157</v>
      </c>
      <c r="F844" t="s">
        <v>19</v>
      </c>
      <c r="G844" t="s">
        <v>19</v>
      </c>
      <c r="H844" t="s">
        <v>83</v>
      </c>
      <c r="I844" t="s">
        <v>1877</v>
      </c>
      <c r="J844">
        <v>57</v>
      </c>
      <c r="K844" t="s">
        <v>85</v>
      </c>
      <c r="L844" t="s">
        <v>86</v>
      </c>
      <c r="M844" t="s">
        <v>87</v>
      </c>
      <c r="N844">
        <v>2</v>
      </c>
      <c r="O844" s="1">
        <v>44543.532696759263</v>
      </c>
      <c r="P844" s="1">
        <v>44543.6409375</v>
      </c>
      <c r="Q844">
        <v>8803</v>
      </c>
      <c r="R844">
        <v>549</v>
      </c>
      <c r="S844" t="b">
        <v>0</v>
      </c>
      <c r="T844" t="s">
        <v>88</v>
      </c>
      <c r="U844" t="b">
        <v>0</v>
      </c>
      <c r="V844" t="s">
        <v>244</v>
      </c>
      <c r="W844" s="1">
        <v>44543.616469907407</v>
      </c>
      <c r="X844">
        <v>336</v>
      </c>
      <c r="Y844">
        <v>58</v>
      </c>
      <c r="Z844">
        <v>0</v>
      </c>
      <c r="AA844">
        <v>58</v>
      </c>
      <c r="AB844">
        <v>0</v>
      </c>
      <c r="AC844">
        <v>23</v>
      </c>
      <c r="AD844">
        <v>-1</v>
      </c>
      <c r="AE844">
        <v>0</v>
      </c>
      <c r="AF844">
        <v>0</v>
      </c>
      <c r="AG844">
        <v>0</v>
      </c>
      <c r="AH844" t="s">
        <v>163</v>
      </c>
      <c r="AI844" s="1">
        <v>44543.6409375</v>
      </c>
      <c r="AJ844">
        <v>213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-1</v>
      </c>
      <c r="AQ844">
        <v>0</v>
      </c>
      <c r="AR844">
        <v>0</v>
      </c>
      <c r="AS844">
        <v>0</v>
      </c>
      <c r="AT844" t="s">
        <v>88</v>
      </c>
      <c r="AU844" t="s">
        <v>88</v>
      </c>
      <c r="AV844" t="s">
        <v>88</v>
      </c>
      <c r="AW844" t="s">
        <v>88</v>
      </c>
      <c r="AX844" t="s">
        <v>88</v>
      </c>
      <c r="AY844" t="s">
        <v>88</v>
      </c>
      <c r="AZ844" t="s">
        <v>88</v>
      </c>
      <c r="BA844" t="s">
        <v>88</v>
      </c>
      <c r="BB844" t="s">
        <v>88</v>
      </c>
      <c r="BC844" t="s">
        <v>88</v>
      </c>
      <c r="BD844" t="s">
        <v>88</v>
      </c>
      <c r="BE844" t="s">
        <v>88</v>
      </c>
    </row>
    <row r="845" spans="1:57">
      <c r="A845" t="s">
        <v>1878</v>
      </c>
      <c r="B845" t="s">
        <v>80</v>
      </c>
      <c r="C845" t="s">
        <v>1876</v>
      </c>
      <c r="D845" t="s">
        <v>82</v>
      </c>
      <c r="E845" s="2" t="str">
        <f>HYPERLINK("capsilon://?command=openfolder&amp;siteaddress=FAM.docvelocity-na8.net&amp;folderid=FXFA722AB5-0C70-48B8-6901-6D288091D435","FX21127157")</f>
        <v>FX21127157</v>
      </c>
      <c r="F845" t="s">
        <v>19</v>
      </c>
      <c r="G845" t="s">
        <v>19</v>
      </c>
      <c r="H845" t="s">
        <v>83</v>
      </c>
      <c r="I845" t="s">
        <v>1879</v>
      </c>
      <c r="J845">
        <v>62</v>
      </c>
      <c r="K845" t="s">
        <v>85</v>
      </c>
      <c r="L845" t="s">
        <v>86</v>
      </c>
      <c r="M845" t="s">
        <v>87</v>
      </c>
      <c r="N845">
        <v>2</v>
      </c>
      <c r="O845" s="1">
        <v>44543.534189814818</v>
      </c>
      <c r="P845" s="1">
        <v>44543.647453703707</v>
      </c>
      <c r="Q845">
        <v>8656</v>
      </c>
      <c r="R845">
        <v>1130</v>
      </c>
      <c r="S845" t="b">
        <v>0</v>
      </c>
      <c r="T845" t="s">
        <v>88</v>
      </c>
      <c r="U845" t="b">
        <v>0</v>
      </c>
      <c r="V845" t="s">
        <v>244</v>
      </c>
      <c r="W845" s="1">
        <v>44543.620706018519</v>
      </c>
      <c r="X845">
        <v>365</v>
      </c>
      <c r="Y845">
        <v>63</v>
      </c>
      <c r="Z845">
        <v>0</v>
      </c>
      <c r="AA845">
        <v>63</v>
      </c>
      <c r="AB845">
        <v>0</v>
      </c>
      <c r="AC845">
        <v>29</v>
      </c>
      <c r="AD845">
        <v>-1</v>
      </c>
      <c r="AE845">
        <v>0</v>
      </c>
      <c r="AF845">
        <v>0</v>
      </c>
      <c r="AG845">
        <v>0</v>
      </c>
      <c r="AH845" t="s">
        <v>104</v>
      </c>
      <c r="AI845" s="1">
        <v>44543.647453703707</v>
      </c>
      <c r="AJ845">
        <v>765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-1</v>
      </c>
      <c r="AQ845">
        <v>0</v>
      </c>
      <c r="AR845">
        <v>0</v>
      </c>
      <c r="AS845">
        <v>0</v>
      </c>
      <c r="AT845" t="s">
        <v>88</v>
      </c>
      <c r="AU845" t="s">
        <v>88</v>
      </c>
      <c r="AV845" t="s">
        <v>88</v>
      </c>
      <c r="AW845" t="s">
        <v>88</v>
      </c>
      <c r="AX845" t="s">
        <v>88</v>
      </c>
      <c r="AY845" t="s">
        <v>88</v>
      </c>
      <c r="AZ845" t="s">
        <v>88</v>
      </c>
      <c r="BA845" t="s">
        <v>88</v>
      </c>
      <c r="BB845" t="s">
        <v>88</v>
      </c>
      <c r="BC845" t="s">
        <v>88</v>
      </c>
      <c r="BD845" t="s">
        <v>88</v>
      </c>
      <c r="BE845" t="s">
        <v>88</v>
      </c>
    </row>
    <row r="846" spans="1:57">
      <c r="A846" t="s">
        <v>1880</v>
      </c>
      <c r="B846" t="s">
        <v>80</v>
      </c>
      <c r="C846" t="s">
        <v>1876</v>
      </c>
      <c r="D846" t="s">
        <v>82</v>
      </c>
      <c r="E846" s="2" t="str">
        <f>HYPERLINK("capsilon://?command=openfolder&amp;siteaddress=FAM.docvelocity-na8.net&amp;folderid=FXFA722AB5-0C70-48B8-6901-6D288091D435","FX21127157")</f>
        <v>FX21127157</v>
      </c>
      <c r="F846" t="s">
        <v>19</v>
      </c>
      <c r="G846" t="s">
        <v>19</v>
      </c>
      <c r="H846" t="s">
        <v>83</v>
      </c>
      <c r="I846" t="s">
        <v>1881</v>
      </c>
      <c r="J846">
        <v>66</v>
      </c>
      <c r="K846" t="s">
        <v>85</v>
      </c>
      <c r="L846" t="s">
        <v>86</v>
      </c>
      <c r="M846" t="s">
        <v>87</v>
      </c>
      <c r="N846">
        <v>2</v>
      </c>
      <c r="O846" s="1">
        <v>44543.534421296295</v>
      </c>
      <c r="P846" s="1">
        <v>44543.642997685187</v>
      </c>
      <c r="Q846">
        <v>9000</v>
      </c>
      <c r="R846">
        <v>381</v>
      </c>
      <c r="S846" t="b">
        <v>0</v>
      </c>
      <c r="T846" t="s">
        <v>88</v>
      </c>
      <c r="U846" t="b">
        <v>0</v>
      </c>
      <c r="V846" t="s">
        <v>244</v>
      </c>
      <c r="W846" s="1">
        <v>44543.621655092589</v>
      </c>
      <c r="X846">
        <v>81</v>
      </c>
      <c r="Y846">
        <v>52</v>
      </c>
      <c r="Z846">
        <v>0</v>
      </c>
      <c r="AA846">
        <v>52</v>
      </c>
      <c r="AB846">
        <v>0</v>
      </c>
      <c r="AC846">
        <v>14</v>
      </c>
      <c r="AD846">
        <v>14</v>
      </c>
      <c r="AE846">
        <v>0</v>
      </c>
      <c r="AF846">
        <v>0</v>
      </c>
      <c r="AG846">
        <v>0</v>
      </c>
      <c r="AH846" t="s">
        <v>163</v>
      </c>
      <c r="AI846" s="1">
        <v>44543.642997685187</v>
      </c>
      <c r="AJ846">
        <v>177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14</v>
      </c>
      <c r="AQ846">
        <v>0</v>
      </c>
      <c r="AR846">
        <v>0</v>
      </c>
      <c r="AS846">
        <v>0</v>
      </c>
      <c r="AT846" t="s">
        <v>88</v>
      </c>
      <c r="AU846" t="s">
        <v>88</v>
      </c>
      <c r="AV846" t="s">
        <v>88</v>
      </c>
      <c r="AW846" t="s">
        <v>88</v>
      </c>
      <c r="AX846" t="s">
        <v>88</v>
      </c>
      <c r="AY846" t="s">
        <v>88</v>
      </c>
      <c r="AZ846" t="s">
        <v>88</v>
      </c>
      <c r="BA846" t="s">
        <v>88</v>
      </c>
      <c r="BB846" t="s">
        <v>88</v>
      </c>
      <c r="BC846" t="s">
        <v>88</v>
      </c>
      <c r="BD846" t="s">
        <v>88</v>
      </c>
      <c r="BE846" t="s">
        <v>88</v>
      </c>
    </row>
    <row r="847" spans="1:57">
      <c r="A847" t="s">
        <v>1882</v>
      </c>
      <c r="B847" t="s">
        <v>80</v>
      </c>
      <c r="C847" t="s">
        <v>1876</v>
      </c>
      <c r="D847" t="s">
        <v>82</v>
      </c>
      <c r="E847" s="2" t="str">
        <f>HYPERLINK("capsilon://?command=openfolder&amp;siteaddress=FAM.docvelocity-na8.net&amp;folderid=FXFA722AB5-0C70-48B8-6901-6D288091D435","FX21127157")</f>
        <v>FX21127157</v>
      </c>
      <c r="F847" t="s">
        <v>19</v>
      </c>
      <c r="G847" t="s">
        <v>19</v>
      </c>
      <c r="H847" t="s">
        <v>83</v>
      </c>
      <c r="I847" t="s">
        <v>1883</v>
      </c>
      <c r="J847">
        <v>28</v>
      </c>
      <c r="K847" t="s">
        <v>85</v>
      </c>
      <c r="L847" t="s">
        <v>86</v>
      </c>
      <c r="M847" t="s">
        <v>87</v>
      </c>
      <c r="N847">
        <v>2</v>
      </c>
      <c r="O847" s="1">
        <v>44543.534907407404</v>
      </c>
      <c r="P847" s="1">
        <v>44543.642905092594</v>
      </c>
      <c r="Q847">
        <v>8592</v>
      </c>
      <c r="R847">
        <v>739</v>
      </c>
      <c r="S847" t="b">
        <v>0</v>
      </c>
      <c r="T847" t="s">
        <v>88</v>
      </c>
      <c r="U847" t="b">
        <v>0</v>
      </c>
      <c r="V847" t="s">
        <v>856</v>
      </c>
      <c r="W847" s="1">
        <v>44543.626134259262</v>
      </c>
      <c r="X847">
        <v>600</v>
      </c>
      <c r="Y847">
        <v>21</v>
      </c>
      <c r="Z847">
        <v>0</v>
      </c>
      <c r="AA847">
        <v>21</v>
      </c>
      <c r="AB847">
        <v>0</v>
      </c>
      <c r="AC847">
        <v>21</v>
      </c>
      <c r="AD847">
        <v>7</v>
      </c>
      <c r="AE847">
        <v>0</v>
      </c>
      <c r="AF847">
        <v>0</v>
      </c>
      <c r="AG847">
        <v>0</v>
      </c>
      <c r="AH847" t="s">
        <v>100</v>
      </c>
      <c r="AI847" s="1">
        <v>44543.642905092594</v>
      </c>
      <c r="AJ847">
        <v>139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7</v>
      </c>
      <c r="AQ847">
        <v>0</v>
      </c>
      <c r="AR847">
        <v>0</v>
      </c>
      <c r="AS847">
        <v>0</v>
      </c>
      <c r="AT847" t="s">
        <v>88</v>
      </c>
      <c r="AU847" t="s">
        <v>88</v>
      </c>
      <c r="AV847" t="s">
        <v>88</v>
      </c>
      <c r="AW847" t="s">
        <v>88</v>
      </c>
      <c r="AX847" t="s">
        <v>88</v>
      </c>
      <c r="AY847" t="s">
        <v>88</v>
      </c>
      <c r="AZ847" t="s">
        <v>88</v>
      </c>
      <c r="BA847" t="s">
        <v>88</v>
      </c>
      <c r="BB847" t="s">
        <v>88</v>
      </c>
      <c r="BC847" t="s">
        <v>88</v>
      </c>
      <c r="BD847" t="s">
        <v>88</v>
      </c>
      <c r="BE847" t="s">
        <v>88</v>
      </c>
    </row>
    <row r="848" spans="1:57">
      <c r="A848" t="s">
        <v>1884</v>
      </c>
      <c r="B848" t="s">
        <v>80</v>
      </c>
      <c r="C848" t="s">
        <v>1876</v>
      </c>
      <c r="D848" t="s">
        <v>82</v>
      </c>
      <c r="E848" s="2" t="str">
        <f>HYPERLINK("capsilon://?command=openfolder&amp;siteaddress=FAM.docvelocity-na8.net&amp;folderid=FXFA722AB5-0C70-48B8-6901-6D288091D435","FX21127157")</f>
        <v>FX21127157</v>
      </c>
      <c r="F848" t="s">
        <v>19</v>
      </c>
      <c r="G848" t="s">
        <v>19</v>
      </c>
      <c r="H848" t="s">
        <v>83</v>
      </c>
      <c r="I848" t="s">
        <v>1885</v>
      </c>
      <c r="J848">
        <v>28</v>
      </c>
      <c r="K848" t="s">
        <v>85</v>
      </c>
      <c r="L848" t="s">
        <v>86</v>
      </c>
      <c r="M848" t="s">
        <v>87</v>
      </c>
      <c r="N848">
        <v>2</v>
      </c>
      <c r="O848" s="1">
        <v>44543.535231481481</v>
      </c>
      <c r="P848" s="1">
        <v>44543.646284722221</v>
      </c>
      <c r="Q848">
        <v>9059</v>
      </c>
      <c r="R848">
        <v>536</v>
      </c>
      <c r="S848" t="b">
        <v>0</v>
      </c>
      <c r="T848" t="s">
        <v>88</v>
      </c>
      <c r="U848" t="b">
        <v>0</v>
      </c>
      <c r="V848" t="s">
        <v>244</v>
      </c>
      <c r="W848" s="1">
        <v>44543.62462962963</v>
      </c>
      <c r="X848">
        <v>256</v>
      </c>
      <c r="Y848">
        <v>21</v>
      </c>
      <c r="Z848">
        <v>0</v>
      </c>
      <c r="AA848">
        <v>21</v>
      </c>
      <c r="AB848">
        <v>0</v>
      </c>
      <c r="AC848">
        <v>19</v>
      </c>
      <c r="AD848">
        <v>7</v>
      </c>
      <c r="AE848">
        <v>0</v>
      </c>
      <c r="AF848">
        <v>0</v>
      </c>
      <c r="AG848">
        <v>0</v>
      </c>
      <c r="AH848" t="s">
        <v>163</v>
      </c>
      <c r="AI848" s="1">
        <v>44543.646284722221</v>
      </c>
      <c r="AJ848">
        <v>213</v>
      </c>
      <c r="AK848">
        <v>1</v>
      </c>
      <c r="AL848">
        <v>0</v>
      </c>
      <c r="AM848">
        <v>1</v>
      </c>
      <c r="AN848">
        <v>0</v>
      </c>
      <c r="AO848">
        <v>1</v>
      </c>
      <c r="AP848">
        <v>6</v>
      </c>
      <c r="AQ848">
        <v>0</v>
      </c>
      <c r="AR848">
        <v>0</v>
      </c>
      <c r="AS848">
        <v>0</v>
      </c>
      <c r="AT848" t="s">
        <v>88</v>
      </c>
      <c r="AU848" t="s">
        <v>88</v>
      </c>
      <c r="AV848" t="s">
        <v>88</v>
      </c>
      <c r="AW848" t="s">
        <v>88</v>
      </c>
      <c r="AX848" t="s">
        <v>88</v>
      </c>
      <c r="AY848" t="s">
        <v>88</v>
      </c>
      <c r="AZ848" t="s">
        <v>88</v>
      </c>
      <c r="BA848" t="s">
        <v>88</v>
      </c>
      <c r="BB848" t="s">
        <v>88</v>
      </c>
      <c r="BC848" t="s">
        <v>88</v>
      </c>
      <c r="BD848" t="s">
        <v>88</v>
      </c>
      <c r="BE848" t="s">
        <v>88</v>
      </c>
    </row>
    <row r="849" spans="1:57">
      <c r="A849" t="s">
        <v>1886</v>
      </c>
      <c r="B849" t="s">
        <v>80</v>
      </c>
      <c r="C849" t="s">
        <v>1641</v>
      </c>
      <c r="D849" t="s">
        <v>82</v>
      </c>
      <c r="E849" s="2" t="str">
        <f>HYPERLINK("capsilon://?command=openfolder&amp;siteaddress=FAM.docvelocity-na8.net&amp;folderid=FX361C1FDC-4A4B-24F6-9879-476342AC4B5C","FX21126365")</f>
        <v>FX21126365</v>
      </c>
      <c r="F849" t="s">
        <v>19</v>
      </c>
      <c r="G849" t="s">
        <v>19</v>
      </c>
      <c r="H849" t="s">
        <v>83</v>
      </c>
      <c r="I849" t="s">
        <v>1887</v>
      </c>
      <c r="J849">
        <v>30</v>
      </c>
      <c r="K849" t="s">
        <v>85</v>
      </c>
      <c r="L849" t="s">
        <v>86</v>
      </c>
      <c r="M849" t="s">
        <v>87</v>
      </c>
      <c r="N849">
        <v>2</v>
      </c>
      <c r="O849" s="1">
        <v>44543.542245370372</v>
      </c>
      <c r="P849" s="1">
        <v>44543.643807870372</v>
      </c>
      <c r="Q849">
        <v>8665</v>
      </c>
      <c r="R849">
        <v>110</v>
      </c>
      <c r="S849" t="b">
        <v>0</v>
      </c>
      <c r="T849" t="s">
        <v>88</v>
      </c>
      <c r="U849" t="b">
        <v>0</v>
      </c>
      <c r="V849" t="s">
        <v>244</v>
      </c>
      <c r="W849" s="1">
        <v>44543.625115740739</v>
      </c>
      <c r="X849">
        <v>41</v>
      </c>
      <c r="Y849">
        <v>9</v>
      </c>
      <c r="Z849">
        <v>0</v>
      </c>
      <c r="AA849">
        <v>9</v>
      </c>
      <c r="AB849">
        <v>0</v>
      </c>
      <c r="AC849">
        <v>4</v>
      </c>
      <c r="AD849">
        <v>21</v>
      </c>
      <c r="AE849">
        <v>0</v>
      </c>
      <c r="AF849">
        <v>0</v>
      </c>
      <c r="AG849">
        <v>0</v>
      </c>
      <c r="AH849" t="s">
        <v>163</v>
      </c>
      <c r="AI849" s="1">
        <v>44543.643807870372</v>
      </c>
      <c r="AJ849">
        <v>69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21</v>
      </c>
      <c r="AQ849">
        <v>0</v>
      </c>
      <c r="AR849">
        <v>0</v>
      </c>
      <c r="AS849">
        <v>0</v>
      </c>
      <c r="AT849" t="s">
        <v>88</v>
      </c>
      <c r="AU849" t="s">
        <v>88</v>
      </c>
      <c r="AV849" t="s">
        <v>88</v>
      </c>
      <c r="AW849" t="s">
        <v>88</v>
      </c>
      <c r="AX849" t="s">
        <v>88</v>
      </c>
      <c r="AY849" t="s">
        <v>88</v>
      </c>
      <c r="AZ849" t="s">
        <v>88</v>
      </c>
      <c r="BA849" t="s">
        <v>88</v>
      </c>
      <c r="BB849" t="s">
        <v>88</v>
      </c>
      <c r="BC849" t="s">
        <v>88</v>
      </c>
      <c r="BD849" t="s">
        <v>88</v>
      </c>
      <c r="BE849" t="s">
        <v>88</v>
      </c>
    </row>
    <row r="850" spans="1:57">
      <c r="A850" t="s">
        <v>1888</v>
      </c>
      <c r="B850" t="s">
        <v>80</v>
      </c>
      <c r="C850" t="s">
        <v>1889</v>
      </c>
      <c r="D850" t="s">
        <v>82</v>
      </c>
      <c r="E850" s="2" t="str">
        <f>HYPERLINK("capsilon://?command=openfolder&amp;siteaddress=FAM.docvelocity-na8.net&amp;folderid=FX64944280-6E5D-0F87-6F56-745E44ABE87F","FX21126601")</f>
        <v>FX21126601</v>
      </c>
      <c r="F850" t="s">
        <v>19</v>
      </c>
      <c r="G850" t="s">
        <v>19</v>
      </c>
      <c r="H850" t="s">
        <v>83</v>
      </c>
      <c r="I850" t="s">
        <v>1890</v>
      </c>
      <c r="J850">
        <v>95</v>
      </c>
      <c r="K850" t="s">
        <v>85</v>
      </c>
      <c r="L850" t="s">
        <v>86</v>
      </c>
      <c r="M850" t="s">
        <v>87</v>
      </c>
      <c r="N850">
        <v>2</v>
      </c>
      <c r="O850" s="1">
        <v>44543.546481481484</v>
      </c>
      <c r="P850" s="1">
        <v>44543.650127314817</v>
      </c>
      <c r="Q850">
        <v>7431</v>
      </c>
      <c r="R850">
        <v>1524</v>
      </c>
      <c r="S850" t="b">
        <v>0</v>
      </c>
      <c r="T850" t="s">
        <v>88</v>
      </c>
      <c r="U850" t="b">
        <v>0</v>
      </c>
      <c r="V850" t="s">
        <v>904</v>
      </c>
      <c r="W850" s="1">
        <v>44543.63858796296</v>
      </c>
      <c r="X850">
        <v>1193</v>
      </c>
      <c r="Y850">
        <v>90</v>
      </c>
      <c r="Z850">
        <v>0</v>
      </c>
      <c r="AA850">
        <v>90</v>
      </c>
      <c r="AB850">
        <v>0</v>
      </c>
      <c r="AC850">
        <v>30</v>
      </c>
      <c r="AD850">
        <v>5</v>
      </c>
      <c r="AE850">
        <v>0</v>
      </c>
      <c r="AF850">
        <v>0</v>
      </c>
      <c r="AG850">
        <v>0</v>
      </c>
      <c r="AH850" t="s">
        <v>163</v>
      </c>
      <c r="AI850" s="1">
        <v>44543.650127314817</v>
      </c>
      <c r="AJ850">
        <v>331</v>
      </c>
      <c r="AK850">
        <v>2</v>
      </c>
      <c r="AL850">
        <v>0</v>
      </c>
      <c r="AM850">
        <v>2</v>
      </c>
      <c r="AN850">
        <v>0</v>
      </c>
      <c r="AO850">
        <v>2</v>
      </c>
      <c r="AP850">
        <v>3</v>
      </c>
      <c r="AQ850">
        <v>0</v>
      </c>
      <c r="AR850">
        <v>0</v>
      </c>
      <c r="AS850">
        <v>0</v>
      </c>
      <c r="AT850" t="s">
        <v>88</v>
      </c>
      <c r="AU850" t="s">
        <v>88</v>
      </c>
      <c r="AV850" t="s">
        <v>88</v>
      </c>
      <c r="AW850" t="s">
        <v>88</v>
      </c>
      <c r="AX850" t="s">
        <v>88</v>
      </c>
      <c r="AY850" t="s">
        <v>88</v>
      </c>
      <c r="AZ850" t="s">
        <v>88</v>
      </c>
      <c r="BA850" t="s">
        <v>88</v>
      </c>
      <c r="BB850" t="s">
        <v>88</v>
      </c>
      <c r="BC850" t="s">
        <v>88</v>
      </c>
      <c r="BD850" t="s">
        <v>88</v>
      </c>
      <c r="BE850" t="s">
        <v>88</v>
      </c>
    </row>
    <row r="851" spans="1:57">
      <c r="A851" t="s">
        <v>1891</v>
      </c>
      <c r="B851" t="s">
        <v>80</v>
      </c>
      <c r="C851" t="s">
        <v>405</v>
      </c>
      <c r="D851" t="s">
        <v>82</v>
      </c>
      <c r="E851" s="2" t="str">
        <f>HYPERLINK("capsilon://?command=openfolder&amp;siteaddress=FAM.docvelocity-na8.net&amp;folderid=FX11F4896C-D3D3-FF2B-3137-AC4D2A882B9B","FX211012727")</f>
        <v>FX211012727</v>
      </c>
      <c r="F851" t="s">
        <v>19</v>
      </c>
      <c r="G851" t="s">
        <v>19</v>
      </c>
      <c r="H851" t="s">
        <v>83</v>
      </c>
      <c r="I851" t="s">
        <v>1892</v>
      </c>
      <c r="J851">
        <v>316</v>
      </c>
      <c r="K851" t="s">
        <v>85</v>
      </c>
      <c r="L851" t="s">
        <v>86</v>
      </c>
      <c r="M851" t="s">
        <v>87</v>
      </c>
      <c r="N851">
        <v>1</v>
      </c>
      <c r="O851" s="1">
        <v>44531.689212962963</v>
      </c>
      <c r="P851" s="1">
        <v>44532.261608796296</v>
      </c>
      <c r="Q851">
        <v>48752</v>
      </c>
      <c r="R851">
        <v>703</v>
      </c>
      <c r="S851" t="b">
        <v>0</v>
      </c>
      <c r="T851" t="s">
        <v>88</v>
      </c>
      <c r="U851" t="b">
        <v>0</v>
      </c>
      <c r="V851" t="s">
        <v>144</v>
      </c>
      <c r="W851" s="1">
        <v>44532.261608796296</v>
      </c>
      <c r="X851">
        <v>407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316</v>
      </c>
      <c r="AE851">
        <v>287</v>
      </c>
      <c r="AF851">
        <v>0</v>
      </c>
      <c r="AG851">
        <v>10</v>
      </c>
      <c r="AH851" t="s">
        <v>88</v>
      </c>
      <c r="AI851" t="s">
        <v>88</v>
      </c>
      <c r="AJ851" t="s">
        <v>88</v>
      </c>
      <c r="AK851" t="s">
        <v>88</v>
      </c>
      <c r="AL851" t="s">
        <v>88</v>
      </c>
      <c r="AM851" t="s">
        <v>88</v>
      </c>
      <c r="AN851" t="s">
        <v>88</v>
      </c>
      <c r="AO851" t="s">
        <v>88</v>
      </c>
      <c r="AP851" t="s">
        <v>88</v>
      </c>
      <c r="AQ851" t="s">
        <v>88</v>
      </c>
      <c r="AR851" t="s">
        <v>88</v>
      </c>
      <c r="AS851" t="s">
        <v>88</v>
      </c>
      <c r="AT851" t="s">
        <v>88</v>
      </c>
      <c r="AU851" t="s">
        <v>88</v>
      </c>
      <c r="AV851" t="s">
        <v>88</v>
      </c>
      <c r="AW851" t="s">
        <v>88</v>
      </c>
      <c r="AX851" t="s">
        <v>88</v>
      </c>
      <c r="AY851" t="s">
        <v>88</v>
      </c>
      <c r="AZ851" t="s">
        <v>88</v>
      </c>
      <c r="BA851" t="s">
        <v>88</v>
      </c>
      <c r="BB851" t="s">
        <v>88</v>
      </c>
      <c r="BC851" t="s">
        <v>88</v>
      </c>
      <c r="BD851" t="s">
        <v>88</v>
      </c>
      <c r="BE851" t="s">
        <v>88</v>
      </c>
    </row>
    <row r="852" spans="1:57">
      <c r="A852" t="s">
        <v>1893</v>
      </c>
      <c r="B852" t="s">
        <v>80</v>
      </c>
      <c r="C852" t="s">
        <v>1079</v>
      </c>
      <c r="D852" t="s">
        <v>82</v>
      </c>
      <c r="E852" s="2" t="str">
        <f>HYPERLINK("capsilon://?command=openfolder&amp;siteaddress=FAM.docvelocity-na8.net&amp;folderid=FX3A792F84-BC67-6C72-7D90-BB3968FE7369","FX21125839")</f>
        <v>FX21125839</v>
      </c>
      <c r="F852" t="s">
        <v>19</v>
      </c>
      <c r="G852" t="s">
        <v>19</v>
      </c>
      <c r="H852" t="s">
        <v>83</v>
      </c>
      <c r="I852" t="s">
        <v>1894</v>
      </c>
      <c r="J852">
        <v>42</v>
      </c>
      <c r="K852" t="s">
        <v>85</v>
      </c>
      <c r="L852" t="s">
        <v>86</v>
      </c>
      <c r="M852" t="s">
        <v>87</v>
      </c>
      <c r="N852">
        <v>2</v>
      </c>
      <c r="O852" s="1">
        <v>44543.548680555556</v>
      </c>
      <c r="P852" s="1">
        <v>44543.650775462964</v>
      </c>
      <c r="Q852">
        <v>8364</v>
      </c>
      <c r="R852">
        <v>457</v>
      </c>
      <c r="S852" t="b">
        <v>0</v>
      </c>
      <c r="T852" t="s">
        <v>88</v>
      </c>
      <c r="U852" t="b">
        <v>0</v>
      </c>
      <c r="V852" t="s">
        <v>244</v>
      </c>
      <c r="W852" s="1">
        <v>44543.627083333333</v>
      </c>
      <c r="X852">
        <v>170</v>
      </c>
      <c r="Y852">
        <v>55</v>
      </c>
      <c r="Z852">
        <v>0</v>
      </c>
      <c r="AA852">
        <v>55</v>
      </c>
      <c r="AB852">
        <v>0</v>
      </c>
      <c r="AC852">
        <v>31</v>
      </c>
      <c r="AD852">
        <v>-13</v>
      </c>
      <c r="AE852">
        <v>0</v>
      </c>
      <c r="AF852">
        <v>0</v>
      </c>
      <c r="AG852">
        <v>0</v>
      </c>
      <c r="AH852" t="s">
        <v>104</v>
      </c>
      <c r="AI852" s="1">
        <v>44543.650775462964</v>
      </c>
      <c r="AJ852">
        <v>287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-13</v>
      </c>
      <c r="AQ852">
        <v>0</v>
      </c>
      <c r="AR852">
        <v>0</v>
      </c>
      <c r="AS852">
        <v>0</v>
      </c>
      <c r="AT852" t="s">
        <v>88</v>
      </c>
      <c r="AU852" t="s">
        <v>88</v>
      </c>
      <c r="AV852" t="s">
        <v>88</v>
      </c>
      <c r="AW852" t="s">
        <v>88</v>
      </c>
      <c r="AX852" t="s">
        <v>88</v>
      </c>
      <c r="AY852" t="s">
        <v>88</v>
      </c>
      <c r="AZ852" t="s">
        <v>88</v>
      </c>
      <c r="BA852" t="s">
        <v>88</v>
      </c>
      <c r="BB852" t="s">
        <v>88</v>
      </c>
      <c r="BC852" t="s">
        <v>88</v>
      </c>
      <c r="BD852" t="s">
        <v>88</v>
      </c>
      <c r="BE852" t="s">
        <v>88</v>
      </c>
    </row>
    <row r="853" spans="1:57">
      <c r="A853" t="s">
        <v>1895</v>
      </c>
      <c r="B853" t="s">
        <v>80</v>
      </c>
      <c r="C853" t="s">
        <v>1889</v>
      </c>
      <c r="D853" t="s">
        <v>82</v>
      </c>
      <c r="E853" s="2" t="str">
        <f>HYPERLINK("capsilon://?command=openfolder&amp;siteaddress=FAM.docvelocity-na8.net&amp;folderid=FX64944280-6E5D-0F87-6F56-745E44ABE87F","FX21126601")</f>
        <v>FX21126601</v>
      </c>
      <c r="F853" t="s">
        <v>19</v>
      </c>
      <c r="G853" t="s">
        <v>19</v>
      </c>
      <c r="H853" t="s">
        <v>83</v>
      </c>
      <c r="I853" t="s">
        <v>1896</v>
      </c>
      <c r="J853">
        <v>95</v>
      </c>
      <c r="K853" t="s">
        <v>85</v>
      </c>
      <c r="L853" t="s">
        <v>86</v>
      </c>
      <c r="M853" t="s">
        <v>87</v>
      </c>
      <c r="N853">
        <v>2</v>
      </c>
      <c r="O853" s="1">
        <v>44543.549710648149</v>
      </c>
      <c r="P853" s="1">
        <v>44543.652777777781</v>
      </c>
      <c r="Q853">
        <v>7864</v>
      </c>
      <c r="R853">
        <v>1041</v>
      </c>
      <c r="S853" t="b">
        <v>0</v>
      </c>
      <c r="T853" t="s">
        <v>88</v>
      </c>
      <c r="U853" t="b">
        <v>0</v>
      </c>
      <c r="V853" t="s">
        <v>856</v>
      </c>
      <c r="W853" s="1">
        <v>44543.63554398148</v>
      </c>
      <c r="X853">
        <v>812</v>
      </c>
      <c r="Y853">
        <v>90</v>
      </c>
      <c r="Z853">
        <v>0</v>
      </c>
      <c r="AA853">
        <v>90</v>
      </c>
      <c r="AB853">
        <v>0</v>
      </c>
      <c r="AC853">
        <v>11</v>
      </c>
      <c r="AD853">
        <v>5</v>
      </c>
      <c r="AE853">
        <v>0</v>
      </c>
      <c r="AF853">
        <v>0</v>
      </c>
      <c r="AG853">
        <v>0</v>
      </c>
      <c r="AH853" t="s">
        <v>163</v>
      </c>
      <c r="AI853" s="1">
        <v>44543.652777777781</v>
      </c>
      <c r="AJ853">
        <v>229</v>
      </c>
      <c r="AK853">
        <v>1</v>
      </c>
      <c r="AL853">
        <v>0</v>
      </c>
      <c r="AM853">
        <v>1</v>
      </c>
      <c r="AN853">
        <v>0</v>
      </c>
      <c r="AO853">
        <v>1</v>
      </c>
      <c r="AP853">
        <v>4</v>
      </c>
      <c r="AQ853">
        <v>0</v>
      </c>
      <c r="AR853">
        <v>0</v>
      </c>
      <c r="AS853">
        <v>0</v>
      </c>
      <c r="AT853" t="s">
        <v>88</v>
      </c>
      <c r="AU853" t="s">
        <v>88</v>
      </c>
      <c r="AV853" t="s">
        <v>88</v>
      </c>
      <c r="AW853" t="s">
        <v>88</v>
      </c>
      <c r="AX853" t="s">
        <v>88</v>
      </c>
      <c r="AY853" t="s">
        <v>88</v>
      </c>
      <c r="AZ853" t="s">
        <v>88</v>
      </c>
      <c r="BA853" t="s">
        <v>88</v>
      </c>
      <c r="BB853" t="s">
        <v>88</v>
      </c>
      <c r="BC853" t="s">
        <v>88</v>
      </c>
      <c r="BD853" t="s">
        <v>88</v>
      </c>
      <c r="BE853" t="s">
        <v>88</v>
      </c>
    </row>
    <row r="854" spans="1:57">
      <c r="A854" t="s">
        <v>1897</v>
      </c>
      <c r="B854" t="s">
        <v>80</v>
      </c>
      <c r="C854" t="s">
        <v>566</v>
      </c>
      <c r="D854" t="s">
        <v>82</v>
      </c>
      <c r="E854" s="2" t="str">
        <f>HYPERLINK("capsilon://?command=openfolder&amp;siteaddress=FAM.docvelocity-na8.net&amp;folderid=FXF2849E8C-2F2F-4E81-FE71-F481B89682D3","FX21124776")</f>
        <v>FX21124776</v>
      </c>
      <c r="F854" t="s">
        <v>19</v>
      </c>
      <c r="G854" t="s">
        <v>19</v>
      </c>
      <c r="H854" t="s">
        <v>83</v>
      </c>
      <c r="I854" t="s">
        <v>1898</v>
      </c>
      <c r="J854">
        <v>172</v>
      </c>
      <c r="K854" t="s">
        <v>85</v>
      </c>
      <c r="L854" t="s">
        <v>86</v>
      </c>
      <c r="M854" t="s">
        <v>87</v>
      </c>
      <c r="N854">
        <v>2</v>
      </c>
      <c r="O854" s="1">
        <v>44543.555185185185</v>
      </c>
      <c r="P854" s="1">
        <v>44543.662002314813</v>
      </c>
      <c r="Q854">
        <v>7977</v>
      </c>
      <c r="R854">
        <v>1252</v>
      </c>
      <c r="S854" t="b">
        <v>0</v>
      </c>
      <c r="T854" t="s">
        <v>88</v>
      </c>
      <c r="U854" t="b">
        <v>0</v>
      </c>
      <c r="V854" t="s">
        <v>244</v>
      </c>
      <c r="W854" s="1">
        <v>44543.630300925928</v>
      </c>
      <c r="X854">
        <v>277</v>
      </c>
      <c r="Y854">
        <v>152</v>
      </c>
      <c r="Z854">
        <v>0</v>
      </c>
      <c r="AA854">
        <v>152</v>
      </c>
      <c r="AB854">
        <v>0</v>
      </c>
      <c r="AC854">
        <v>55</v>
      </c>
      <c r="AD854">
        <v>20</v>
      </c>
      <c r="AE854">
        <v>0</v>
      </c>
      <c r="AF854">
        <v>0</v>
      </c>
      <c r="AG854">
        <v>0</v>
      </c>
      <c r="AH854" t="s">
        <v>104</v>
      </c>
      <c r="AI854" s="1">
        <v>44543.662002314813</v>
      </c>
      <c r="AJ854">
        <v>969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20</v>
      </c>
      <c r="AQ854">
        <v>0</v>
      </c>
      <c r="AR854">
        <v>0</v>
      </c>
      <c r="AS854">
        <v>0</v>
      </c>
      <c r="AT854" t="s">
        <v>88</v>
      </c>
      <c r="AU854" t="s">
        <v>88</v>
      </c>
      <c r="AV854" t="s">
        <v>88</v>
      </c>
      <c r="AW854" t="s">
        <v>88</v>
      </c>
      <c r="AX854" t="s">
        <v>88</v>
      </c>
      <c r="AY854" t="s">
        <v>88</v>
      </c>
      <c r="AZ854" t="s">
        <v>88</v>
      </c>
      <c r="BA854" t="s">
        <v>88</v>
      </c>
      <c r="BB854" t="s">
        <v>88</v>
      </c>
      <c r="BC854" t="s">
        <v>88</v>
      </c>
      <c r="BD854" t="s">
        <v>88</v>
      </c>
      <c r="BE854" t="s">
        <v>88</v>
      </c>
    </row>
    <row r="855" spans="1:57">
      <c r="A855" t="s">
        <v>1899</v>
      </c>
      <c r="B855" t="s">
        <v>80</v>
      </c>
      <c r="C855" t="s">
        <v>1900</v>
      </c>
      <c r="D855" t="s">
        <v>82</v>
      </c>
      <c r="E855" s="2" t="str">
        <f>HYPERLINK("capsilon://?command=openfolder&amp;siteaddress=FAM.docvelocity-na8.net&amp;folderid=FX286125F1-A0EB-6CF8-3672-5FF9E2253967","FX21127180")</f>
        <v>FX21127180</v>
      </c>
      <c r="F855" t="s">
        <v>19</v>
      </c>
      <c r="G855" t="s">
        <v>19</v>
      </c>
      <c r="H855" t="s">
        <v>83</v>
      </c>
      <c r="I855" t="s">
        <v>1901</v>
      </c>
      <c r="J855">
        <v>135</v>
      </c>
      <c r="K855" t="s">
        <v>85</v>
      </c>
      <c r="L855" t="s">
        <v>86</v>
      </c>
      <c r="M855" t="s">
        <v>87</v>
      </c>
      <c r="N855">
        <v>1</v>
      </c>
      <c r="O855" s="1">
        <v>44543.557118055556</v>
      </c>
      <c r="P855" s="1">
        <v>44543.788865740738</v>
      </c>
      <c r="Q855">
        <v>18687</v>
      </c>
      <c r="R855">
        <v>1336</v>
      </c>
      <c r="S855" t="b">
        <v>0</v>
      </c>
      <c r="T855" t="s">
        <v>88</v>
      </c>
      <c r="U855" t="b">
        <v>0</v>
      </c>
      <c r="V855" t="s">
        <v>1856</v>
      </c>
      <c r="W855" s="1">
        <v>44543.788865740738</v>
      </c>
      <c r="X855">
        <v>105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135</v>
      </c>
      <c r="AE855">
        <v>123</v>
      </c>
      <c r="AF855">
        <v>0</v>
      </c>
      <c r="AG855">
        <v>4</v>
      </c>
      <c r="AH855" t="s">
        <v>88</v>
      </c>
      <c r="AI855" t="s">
        <v>88</v>
      </c>
      <c r="AJ855" t="s">
        <v>88</v>
      </c>
      <c r="AK855" t="s">
        <v>88</v>
      </c>
      <c r="AL855" t="s">
        <v>88</v>
      </c>
      <c r="AM855" t="s">
        <v>88</v>
      </c>
      <c r="AN855" t="s">
        <v>88</v>
      </c>
      <c r="AO855" t="s">
        <v>88</v>
      </c>
      <c r="AP855" t="s">
        <v>88</v>
      </c>
      <c r="AQ855" t="s">
        <v>88</v>
      </c>
      <c r="AR855" t="s">
        <v>88</v>
      </c>
      <c r="AS855" t="s">
        <v>88</v>
      </c>
      <c r="AT855" t="s">
        <v>88</v>
      </c>
      <c r="AU855" t="s">
        <v>88</v>
      </c>
      <c r="AV855" t="s">
        <v>88</v>
      </c>
      <c r="AW855" t="s">
        <v>88</v>
      </c>
      <c r="AX855" t="s">
        <v>88</v>
      </c>
      <c r="AY855" t="s">
        <v>88</v>
      </c>
      <c r="AZ855" t="s">
        <v>88</v>
      </c>
      <c r="BA855" t="s">
        <v>88</v>
      </c>
      <c r="BB855" t="s">
        <v>88</v>
      </c>
      <c r="BC855" t="s">
        <v>88</v>
      </c>
      <c r="BD855" t="s">
        <v>88</v>
      </c>
      <c r="BE855" t="s">
        <v>88</v>
      </c>
    </row>
    <row r="856" spans="1:57">
      <c r="A856" t="s">
        <v>1902</v>
      </c>
      <c r="B856" t="s">
        <v>80</v>
      </c>
      <c r="C856" t="s">
        <v>1854</v>
      </c>
      <c r="D856" t="s">
        <v>82</v>
      </c>
      <c r="E856" s="2" t="str">
        <f>HYPERLINK("capsilon://?command=openfolder&amp;siteaddress=FAM.docvelocity-na8.net&amp;folderid=FXB2FF1DEC-AD2F-97CF-7338-CBF6BF281134","FX21125885")</f>
        <v>FX21125885</v>
      </c>
      <c r="F856" t="s">
        <v>19</v>
      </c>
      <c r="G856" t="s">
        <v>19</v>
      </c>
      <c r="H856" t="s">
        <v>83</v>
      </c>
      <c r="I856" t="s">
        <v>1903</v>
      </c>
      <c r="J856">
        <v>28</v>
      </c>
      <c r="K856" t="s">
        <v>85</v>
      </c>
      <c r="L856" t="s">
        <v>86</v>
      </c>
      <c r="M856" t="s">
        <v>87</v>
      </c>
      <c r="N856">
        <v>2</v>
      </c>
      <c r="O856" s="1">
        <v>44543.557384259257</v>
      </c>
      <c r="P856" s="1">
        <v>44543.653900462959</v>
      </c>
      <c r="Q856">
        <v>8147</v>
      </c>
      <c r="R856">
        <v>192</v>
      </c>
      <c r="S856" t="b">
        <v>0</v>
      </c>
      <c r="T856" t="s">
        <v>88</v>
      </c>
      <c r="U856" t="b">
        <v>0</v>
      </c>
      <c r="V856" t="s">
        <v>244</v>
      </c>
      <c r="W856" s="1">
        <v>44543.631412037037</v>
      </c>
      <c r="X856">
        <v>95</v>
      </c>
      <c r="Y856">
        <v>21</v>
      </c>
      <c r="Z856">
        <v>0</v>
      </c>
      <c r="AA856">
        <v>21</v>
      </c>
      <c r="AB856">
        <v>0</v>
      </c>
      <c r="AC856">
        <v>5</v>
      </c>
      <c r="AD856">
        <v>7</v>
      </c>
      <c r="AE856">
        <v>0</v>
      </c>
      <c r="AF856">
        <v>0</v>
      </c>
      <c r="AG856">
        <v>0</v>
      </c>
      <c r="AH856" t="s">
        <v>163</v>
      </c>
      <c r="AI856" s="1">
        <v>44543.653900462959</v>
      </c>
      <c r="AJ856">
        <v>97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7</v>
      </c>
      <c r="AQ856">
        <v>0</v>
      </c>
      <c r="AR856">
        <v>0</v>
      </c>
      <c r="AS856">
        <v>0</v>
      </c>
      <c r="AT856" t="s">
        <v>88</v>
      </c>
      <c r="AU856" t="s">
        <v>88</v>
      </c>
      <c r="AV856" t="s">
        <v>88</v>
      </c>
      <c r="AW856" t="s">
        <v>88</v>
      </c>
      <c r="AX856" t="s">
        <v>88</v>
      </c>
      <c r="AY856" t="s">
        <v>88</v>
      </c>
      <c r="AZ856" t="s">
        <v>88</v>
      </c>
      <c r="BA856" t="s">
        <v>88</v>
      </c>
      <c r="BB856" t="s">
        <v>88</v>
      </c>
      <c r="BC856" t="s">
        <v>88</v>
      </c>
      <c r="BD856" t="s">
        <v>88</v>
      </c>
      <c r="BE856" t="s">
        <v>88</v>
      </c>
    </row>
    <row r="857" spans="1:57">
      <c r="A857" t="s">
        <v>1904</v>
      </c>
      <c r="B857" t="s">
        <v>80</v>
      </c>
      <c r="C857" t="s">
        <v>1854</v>
      </c>
      <c r="D857" t="s">
        <v>82</v>
      </c>
      <c r="E857" s="2" t="str">
        <f>HYPERLINK("capsilon://?command=openfolder&amp;siteaddress=FAM.docvelocity-na8.net&amp;folderid=FXB2FF1DEC-AD2F-97CF-7338-CBF6BF281134","FX21125885")</f>
        <v>FX21125885</v>
      </c>
      <c r="F857" t="s">
        <v>19</v>
      </c>
      <c r="G857" t="s">
        <v>19</v>
      </c>
      <c r="H857" t="s">
        <v>83</v>
      </c>
      <c r="I857" t="s">
        <v>1905</v>
      </c>
      <c r="J857">
        <v>28</v>
      </c>
      <c r="K857" t="s">
        <v>85</v>
      </c>
      <c r="L857" t="s">
        <v>86</v>
      </c>
      <c r="M857" t="s">
        <v>87</v>
      </c>
      <c r="N857">
        <v>2</v>
      </c>
      <c r="O857" s="1">
        <v>44543.557638888888</v>
      </c>
      <c r="P857" s="1">
        <v>44543.654930555553</v>
      </c>
      <c r="Q857">
        <v>8246</v>
      </c>
      <c r="R857">
        <v>160</v>
      </c>
      <c r="S857" t="b">
        <v>0</v>
      </c>
      <c r="T857" t="s">
        <v>88</v>
      </c>
      <c r="U857" t="b">
        <v>0</v>
      </c>
      <c r="V857" t="s">
        <v>244</v>
      </c>
      <c r="W857" s="1">
        <v>44543.632245370369</v>
      </c>
      <c r="X857">
        <v>72</v>
      </c>
      <c r="Y857">
        <v>21</v>
      </c>
      <c r="Z857">
        <v>0</v>
      </c>
      <c r="AA857">
        <v>21</v>
      </c>
      <c r="AB857">
        <v>0</v>
      </c>
      <c r="AC857">
        <v>12</v>
      </c>
      <c r="AD857">
        <v>7</v>
      </c>
      <c r="AE857">
        <v>0</v>
      </c>
      <c r="AF857">
        <v>0</v>
      </c>
      <c r="AG857">
        <v>0</v>
      </c>
      <c r="AH857" t="s">
        <v>163</v>
      </c>
      <c r="AI857" s="1">
        <v>44543.654930555553</v>
      </c>
      <c r="AJ857">
        <v>88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7</v>
      </c>
      <c r="AQ857">
        <v>0</v>
      </c>
      <c r="AR857">
        <v>0</v>
      </c>
      <c r="AS857">
        <v>0</v>
      </c>
      <c r="AT857" t="s">
        <v>88</v>
      </c>
      <c r="AU857" t="s">
        <v>88</v>
      </c>
      <c r="AV857" t="s">
        <v>88</v>
      </c>
      <c r="AW857" t="s">
        <v>88</v>
      </c>
      <c r="AX857" t="s">
        <v>88</v>
      </c>
      <c r="AY857" t="s">
        <v>88</v>
      </c>
      <c r="AZ857" t="s">
        <v>88</v>
      </c>
      <c r="BA857" t="s">
        <v>88</v>
      </c>
      <c r="BB857" t="s">
        <v>88</v>
      </c>
      <c r="BC857" t="s">
        <v>88</v>
      </c>
      <c r="BD857" t="s">
        <v>88</v>
      </c>
      <c r="BE857" t="s">
        <v>88</v>
      </c>
    </row>
    <row r="858" spans="1:57">
      <c r="A858" t="s">
        <v>1906</v>
      </c>
      <c r="B858" t="s">
        <v>80</v>
      </c>
      <c r="C858" t="s">
        <v>816</v>
      </c>
      <c r="D858" t="s">
        <v>82</v>
      </c>
      <c r="E858" s="2" t="str">
        <f>HYPERLINK("capsilon://?command=openfolder&amp;siteaddress=FAM.docvelocity-na8.net&amp;folderid=FXAF9CD415-6C7C-57A5-FA30-5F658B233C4E","FX211113451")</f>
        <v>FX211113451</v>
      </c>
      <c r="F858" t="s">
        <v>19</v>
      </c>
      <c r="G858" t="s">
        <v>19</v>
      </c>
      <c r="H858" t="s">
        <v>83</v>
      </c>
      <c r="I858" t="s">
        <v>817</v>
      </c>
      <c r="J858">
        <v>184</v>
      </c>
      <c r="K858" t="s">
        <v>85</v>
      </c>
      <c r="L858" t="s">
        <v>86</v>
      </c>
      <c r="M858" t="s">
        <v>87</v>
      </c>
      <c r="N858">
        <v>2</v>
      </c>
      <c r="O858" s="1">
        <v>44531.691053240742</v>
      </c>
      <c r="P858" s="1">
        <v>44531.819884259261</v>
      </c>
      <c r="Q858">
        <v>9404</v>
      </c>
      <c r="R858">
        <v>1727</v>
      </c>
      <c r="S858" t="b">
        <v>0</v>
      </c>
      <c r="T858" t="s">
        <v>88</v>
      </c>
      <c r="U858" t="b">
        <v>1</v>
      </c>
      <c r="V858" t="s">
        <v>155</v>
      </c>
      <c r="W858" s="1">
        <v>44531.778252314813</v>
      </c>
      <c r="X858">
        <v>973</v>
      </c>
      <c r="Y858">
        <v>216</v>
      </c>
      <c r="Z858">
        <v>0</v>
      </c>
      <c r="AA858">
        <v>216</v>
      </c>
      <c r="AB858">
        <v>0</v>
      </c>
      <c r="AC858">
        <v>154</v>
      </c>
      <c r="AD858">
        <v>-32</v>
      </c>
      <c r="AE858">
        <v>0</v>
      </c>
      <c r="AF858">
        <v>0</v>
      </c>
      <c r="AG858">
        <v>0</v>
      </c>
      <c r="AH858" t="s">
        <v>163</v>
      </c>
      <c r="AI858" s="1">
        <v>44531.819884259261</v>
      </c>
      <c r="AJ858">
        <v>591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-32</v>
      </c>
      <c r="AQ858">
        <v>0</v>
      </c>
      <c r="AR858">
        <v>0</v>
      </c>
      <c r="AS858">
        <v>0</v>
      </c>
      <c r="AT858" t="s">
        <v>88</v>
      </c>
      <c r="AU858" t="s">
        <v>88</v>
      </c>
      <c r="AV858" t="s">
        <v>88</v>
      </c>
      <c r="AW858" t="s">
        <v>88</v>
      </c>
      <c r="AX858" t="s">
        <v>88</v>
      </c>
      <c r="AY858" t="s">
        <v>88</v>
      </c>
      <c r="AZ858" t="s">
        <v>88</v>
      </c>
      <c r="BA858" t="s">
        <v>88</v>
      </c>
      <c r="BB858" t="s">
        <v>88</v>
      </c>
      <c r="BC858" t="s">
        <v>88</v>
      </c>
      <c r="BD858" t="s">
        <v>88</v>
      </c>
      <c r="BE858" t="s">
        <v>88</v>
      </c>
    </row>
    <row r="859" spans="1:57">
      <c r="A859" t="s">
        <v>1907</v>
      </c>
      <c r="B859" t="s">
        <v>80</v>
      </c>
      <c r="C859" t="s">
        <v>1908</v>
      </c>
      <c r="D859" t="s">
        <v>82</v>
      </c>
      <c r="E859" s="2" t="str">
        <f>HYPERLINK("capsilon://?command=openfolder&amp;siteaddress=FAM.docvelocity-na8.net&amp;folderid=FX58978CC7-AD18-F701-08D7-904E2242719B","FX21125527")</f>
        <v>FX21125527</v>
      </c>
      <c r="F859" t="s">
        <v>19</v>
      </c>
      <c r="G859" t="s">
        <v>19</v>
      </c>
      <c r="H859" t="s">
        <v>83</v>
      </c>
      <c r="I859" t="s">
        <v>1909</v>
      </c>
      <c r="J859">
        <v>65</v>
      </c>
      <c r="K859" t="s">
        <v>85</v>
      </c>
      <c r="L859" t="s">
        <v>86</v>
      </c>
      <c r="M859" t="s">
        <v>87</v>
      </c>
      <c r="N859">
        <v>1</v>
      </c>
      <c r="O859" s="1">
        <v>44543.596261574072</v>
      </c>
      <c r="P859" s="1">
        <v>44543.789733796293</v>
      </c>
      <c r="Q859">
        <v>15951</v>
      </c>
      <c r="R859">
        <v>765</v>
      </c>
      <c r="S859" t="b">
        <v>0</v>
      </c>
      <c r="T859" t="s">
        <v>88</v>
      </c>
      <c r="U859" t="b">
        <v>0</v>
      </c>
      <c r="V859" t="s">
        <v>1856</v>
      </c>
      <c r="W859" s="1">
        <v>44543.789733796293</v>
      </c>
      <c r="X859">
        <v>74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65</v>
      </c>
      <c r="AE859">
        <v>53</v>
      </c>
      <c r="AF859">
        <v>0</v>
      </c>
      <c r="AG859">
        <v>3</v>
      </c>
      <c r="AH859" t="s">
        <v>88</v>
      </c>
      <c r="AI859" t="s">
        <v>88</v>
      </c>
      <c r="AJ859" t="s">
        <v>88</v>
      </c>
      <c r="AK859" t="s">
        <v>88</v>
      </c>
      <c r="AL859" t="s">
        <v>88</v>
      </c>
      <c r="AM859" t="s">
        <v>88</v>
      </c>
      <c r="AN859" t="s">
        <v>88</v>
      </c>
      <c r="AO859" t="s">
        <v>88</v>
      </c>
      <c r="AP859" t="s">
        <v>88</v>
      </c>
      <c r="AQ859" t="s">
        <v>88</v>
      </c>
      <c r="AR859" t="s">
        <v>88</v>
      </c>
      <c r="AS859" t="s">
        <v>88</v>
      </c>
      <c r="AT859" t="s">
        <v>88</v>
      </c>
      <c r="AU859" t="s">
        <v>88</v>
      </c>
      <c r="AV859" t="s">
        <v>88</v>
      </c>
      <c r="AW859" t="s">
        <v>88</v>
      </c>
      <c r="AX859" t="s">
        <v>88</v>
      </c>
      <c r="AY859" t="s">
        <v>88</v>
      </c>
      <c r="AZ859" t="s">
        <v>88</v>
      </c>
      <c r="BA859" t="s">
        <v>88</v>
      </c>
      <c r="BB859" t="s">
        <v>88</v>
      </c>
      <c r="BC859" t="s">
        <v>88</v>
      </c>
      <c r="BD859" t="s">
        <v>88</v>
      </c>
      <c r="BE859" t="s">
        <v>88</v>
      </c>
    </row>
    <row r="860" spans="1:57">
      <c r="A860" t="s">
        <v>1910</v>
      </c>
      <c r="B860" t="s">
        <v>80</v>
      </c>
      <c r="C860" t="s">
        <v>1911</v>
      </c>
      <c r="D860" t="s">
        <v>82</v>
      </c>
      <c r="E860" s="2" t="str">
        <f>HYPERLINK("capsilon://?command=openfolder&amp;siteaddress=FAM.docvelocity-na8.net&amp;folderid=FX2D9AD361-8211-D39F-B693-69AB3AF51F4B","FX21127049")</f>
        <v>FX21127049</v>
      </c>
      <c r="F860" t="s">
        <v>19</v>
      </c>
      <c r="G860" t="s">
        <v>19</v>
      </c>
      <c r="H860" t="s">
        <v>83</v>
      </c>
      <c r="I860" t="s">
        <v>1912</v>
      </c>
      <c r="J860">
        <v>85</v>
      </c>
      <c r="K860" t="s">
        <v>85</v>
      </c>
      <c r="L860" t="s">
        <v>86</v>
      </c>
      <c r="M860" t="s">
        <v>87</v>
      </c>
      <c r="N860">
        <v>1</v>
      </c>
      <c r="O860" s="1">
        <v>44543.600300925929</v>
      </c>
      <c r="P860" s="1">
        <v>44543.790902777779</v>
      </c>
      <c r="Q860">
        <v>15737</v>
      </c>
      <c r="R860">
        <v>731</v>
      </c>
      <c r="S860" t="b">
        <v>0</v>
      </c>
      <c r="T860" t="s">
        <v>88</v>
      </c>
      <c r="U860" t="b">
        <v>0</v>
      </c>
      <c r="V860" t="s">
        <v>1856</v>
      </c>
      <c r="W860" s="1">
        <v>44543.790902777779</v>
      </c>
      <c r="X860">
        <v>100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85</v>
      </c>
      <c r="AE860">
        <v>75</v>
      </c>
      <c r="AF860">
        <v>0</v>
      </c>
      <c r="AG860">
        <v>4</v>
      </c>
      <c r="AH860" t="s">
        <v>88</v>
      </c>
      <c r="AI860" t="s">
        <v>88</v>
      </c>
      <c r="AJ860" t="s">
        <v>88</v>
      </c>
      <c r="AK860" t="s">
        <v>88</v>
      </c>
      <c r="AL860" t="s">
        <v>88</v>
      </c>
      <c r="AM860" t="s">
        <v>88</v>
      </c>
      <c r="AN860" t="s">
        <v>88</v>
      </c>
      <c r="AO860" t="s">
        <v>88</v>
      </c>
      <c r="AP860" t="s">
        <v>88</v>
      </c>
      <c r="AQ860" t="s">
        <v>88</v>
      </c>
      <c r="AR860" t="s">
        <v>88</v>
      </c>
      <c r="AS860" t="s">
        <v>88</v>
      </c>
      <c r="AT860" t="s">
        <v>88</v>
      </c>
      <c r="AU860" t="s">
        <v>88</v>
      </c>
      <c r="AV860" t="s">
        <v>88</v>
      </c>
      <c r="AW860" t="s">
        <v>88</v>
      </c>
      <c r="AX860" t="s">
        <v>88</v>
      </c>
      <c r="AY860" t="s">
        <v>88</v>
      </c>
      <c r="AZ860" t="s">
        <v>88</v>
      </c>
      <c r="BA860" t="s">
        <v>88</v>
      </c>
      <c r="BB860" t="s">
        <v>88</v>
      </c>
      <c r="BC860" t="s">
        <v>88</v>
      </c>
      <c r="BD860" t="s">
        <v>88</v>
      </c>
      <c r="BE860" t="s">
        <v>88</v>
      </c>
    </row>
    <row r="861" spans="1:57">
      <c r="A861" t="s">
        <v>1913</v>
      </c>
      <c r="B861" t="s">
        <v>80</v>
      </c>
      <c r="C861" t="s">
        <v>1911</v>
      </c>
      <c r="D861" t="s">
        <v>82</v>
      </c>
      <c r="E861" s="2" t="str">
        <f>HYPERLINK("capsilon://?command=openfolder&amp;siteaddress=FAM.docvelocity-na8.net&amp;folderid=FX2D9AD361-8211-D39F-B693-69AB3AF51F4B","FX21127049")</f>
        <v>FX21127049</v>
      </c>
      <c r="F861" t="s">
        <v>19</v>
      </c>
      <c r="G861" t="s">
        <v>19</v>
      </c>
      <c r="H861" t="s">
        <v>83</v>
      </c>
      <c r="I861" t="s">
        <v>1914</v>
      </c>
      <c r="J861">
        <v>51</v>
      </c>
      <c r="K861" t="s">
        <v>85</v>
      </c>
      <c r="L861" t="s">
        <v>86</v>
      </c>
      <c r="M861" t="s">
        <v>87</v>
      </c>
      <c r="N861">
        <v>1</v>
      </c>
      <c r="O861" s="1">
        <v>44543.601956018516</v>
      </c>
      <c r="P861" s="1">
        <v>44543.791678240741</v>
      </c>
      <c r="Q861">
        <v>15972</v>
      </c>
      <c r="R861">
        <v>420</v>
      </c>
      <c r="S861" t="b">
        <v>0</v>
      </c>
      <c r="T861" t="s">
        <v>88</v>
      </c>
      <c r="U861" t="b">
        <v>0</v>
      </c>
      <c r="V861" t="s">
        <v>1856</v>
      </c>
      <c r="W861" s="1">
        <v>44543.791678240741</v>
      </c>
      <c r="X861">
        <v>42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51</v>
      </c>
      <c r="AE861">
        <v>46</v>
      </c>
      <c r="AF861">
        <v>0</v>
      </c>
      <c r="AG861">
        <v>2</v>
      </c>
      <c r="AH861" t="s">
        <v>88</v>
      </c>
      <c r="AI861" t="s">
        <v>88</v>
      </c>
      <c r="AJ861" t="s">
        <v>88</v>
      </c>
      <c r="AK861" t="s">
        <v>88</v>
      </c>
      <c r="AL861" t="s">
        <v>88</v>
      </c>
      <c r="AM861" t="s">
        <v>88</v>
      </c>
      <c r="AN861" t="s">
        <v>88</v>
      </c>
      <c r="AO861" t="s">
        <v>88</v>
      </c>
      <c r="AP861" t="s">
        <v>88</v>
      </c>
      <c r="AQ861" t="s">
        <v>88</v>
      </c>
      <c r="AR861" t="s">
        <v>88</v>
      </c>
      <c r="AS861" t="s">
        <v>88</v>
      </c>
      <c r="AT861" t="s">
        <v>88</v>
      </c>
      <c r="AU861" t="s">
        <v>88</v>
      </c>
      <c r="AV861" t="s">
        <v>88</v>
      </c>
      <c r="AW861" t="s">
        <v>88</v>
      </c>
      <c r="AX861" t="s">
        <v>88</v>
      </c>
      <c r="AY861" t="s">
        <v>88</v>
      </c>
      <c r="AZ861" t="s">
        <v>88</v>
      </c>
      <c r="BA861" t="s">
        <v>88</v>
      </c>
      <c r="BB861" t="s">
        <v>88</v>
      </c>
      <c r="BC861" t="s">
        <v>88</v>
      </c>
      <c r="BD861" t="s">
        <v>88</v>
      </c>
      <c r="BE861" t="s">
        <v>88</v>
      </c>
    </row>
    <row r="862" spans="1:57">
      <c r="A862" t="s">
        <v>1915</v>
      </c>
      <c r="B862" t="s">
        <v>80</v>
      </c>
      <c r="C862" t="s">
        <v>1911</v>
      </c>
      <c r="D862" t="s">
        <v>82</v>
      </c>
      <c r="E862" s="2" t="str">
        <f>HYPERLINK("capsilon://?command=openfolder&amp;siteaddress=FAM.docvelocity-na8.net&amp;folderid=FX2D9AD361-8211-D39F-B693-69AB3AF51F4B","FX21127049")</f>
        <v>FX21127049</v>
      </c>
      <c r="F862" t="s">
        <v>19</v>
      </c>
      <c r="G862" t="s">
        <v>19</v>
      </c>
      <c r="H862" t="s">
        <v>83</v>
      </c>
      <c r="I862" t="s">
        <v>1916</v>
      </c>
      <c r="J862">
        <v>60</v>
      </c>
      <c r="K862" t="s">
        <v>85</v>
      </c>
      <c r="L862" t="s">
        <v>86</v>
      </c>
      <c r="M862" t="s">
        <v>87</v>
      </c>
      <c r="N862">
        <v>2</v>
      </c>
      <c r="O862" s="1">
        <v>44543.602731481478</v>
      </c>
      <c r="P862" s="1">
        <v>44543.657118055555</v>
      </c>
      <c r="Q862">
        <v>3536</v>
      </c>
      <c r="R862">
        <v>1163</v>
      </c>
      <c r="S862" t="b">
        <v>0</v>
      </c>
      <c r="T862" t="s">
        <v>88</v>
      </c>
      <c r="U862" t="b">
        <v>0</v>
      </c>
      <c r="V862" t="s">
        <v>856</v>
      </c>
      <c r="W862" s="1">
        <v>44543.651875000003</v>
      </c>
      <c r="X862">
        <v>969</v>
      </c>
      <c r="Y862">
        <v>58</v>
      </c>
      <c r="Z862">
        <v>0</v>
      </c>
      <c r="AA862">
        <v>58</v>
      </c>
      <c r="AB862">
        <v>0</v>
      </c>
      <c r="AC862">
        <v>27</v>
      </c>
      <c r="AD862">
        <v>2</v>
      </c>
      <c r="AE862">
        <v>0</v>
      </c>
      <c r="AF862">
        <v>0</v>
      </c>
      <c r="AG862">
        <v>0</v>
      </c>
      <c r="AH862" t="s">
        <v>163</v>
      </c>
      <c r="AI862" s="1">
        <v>44543.657118055555</v>
      </c>
      <c r="AJ862">
        <v>188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2</v>
      </c>
      <c r="AQ862">
        <v>0</v>
      </c>
      <c r="AR862">
        <v>0</v>
      </c>
      <c r="AS862">
        <v>0</v>
      </c>
      <c r="AT862" t="s">
        <v>88</v>
      </c>
      <c r="AU862" t="s">
        <v>88</v>
      </c>
      <c r="AV862" t="s">
        <v>88</v>
      </c>
      <c r="AW862" t="s">
        <v>88</v>
      </c>
      <c r="AX862" t="s">
        <v>88</v>
      </c>
      <c r="AY862" t="s">
        <v>88</v>
      </c>
      <c r="AZ862" t="s">
        <v>88</v>
      </c>
      <c r="BA862" t="s">
        <v>88</v>
      </c>
      <c r="BB862" t="s">
        <v>88</v>
      </c>
      <c r="BC862" t="s">
        <v>88</v>
      </c>
      <c r="BD862" t="s">
        <v>88</v>
      </c>
      <c r="BE862" t="s">
        <v>88</v>
      </c>
    </row>
    <row r="863" spans="1:57">
      <c r="A863" t="s">
        <v>1917</v>
      </c>
      <c r="B863" t="s">
        <v>80</v>
      </c>
      <c r="C863" t="s">
        <v>1911</v>
      </c>
      <c r="D863" t="s">
        <v>82</v>
      </c>
      <c r="E863" s="2" t="str">
        <f>HYPERLINK("capsilon://?command=openfolder&amp;siteaddress=FAM.docvelocity-na8.net&amp;folderid=FX2D9AD361-8211-D39F-B693-69AB3AF51F4B","FX21127049")</f>
        <v>FX21127049</v>
      </c>
      <c r="F863" t="s">
        <v>19</v>
      </c>
      <c r="G863" t="s">
        <v>19</v>
      </c>
      <c r="H863" t="s">
        <v>83</v>
      </c>
      <c r="I863" t="s">
        <v>1918</v>
      </c>
      <c r="J863">
        <v>60</v>
      </c>
      <c r="K863" t="s">
        <v>85</v>
      </c>
      <c r="L863" t="s">
        <v>86</v>
      </c>
      <c r="M863" t="s">
        <v>87</v>
      </c>
      <c r="N863">
        <v>2</v>
      </c>
      <c r="O863" s="1">
        <v>44543.603506944448</v>
      </c>
      <c r="P863" s="1">
        <v>44543.67083333333</v>
      </c>
      <c r="Q863">
        <v>4329</v>
      </c>
      <c r="R863">
        <v>1488</v>
      </c>
      <c r="S863" t="b">
        <v>0</v>
      </c>
      <c r="T863" t="s">
        <v>88</v>
      </c>
      <c r="U863" t="b">
        <v>0</v>
      </c>
      <c r="V863" t="s">
        <v>89</v>
      </c>
      <c r="W863" s="1">
        <v>44543.653645833336</v>
      </c>
      <c r="X863">
        <v>913</v>
      </c>
      <c r="Y863">
        <v>58</v>
      </c>
      <c r="Z863">
        <v>0</v>
      </c>
      <c r="AA863">
        <v>58</v>
      </c>
      <c r="AB863">
        <v>0</v>
      </c>
      <c r="AC863">
        <v>26</v>
      </c>
      <c r="AD863">
        <v>2</v>
      </c>
      <c r="AE863">
        <v>0</v>
      </c>
      <c r="AF863">
        <v>0</v>
      </c>
      <c r="AG863">
        <v>0</v>
      </c>
      <c r="AH863" t="s">
        <v>167</v>
      </c>
      <c r="AI863" s="1">
        <v>44543.67083333333</v>
      </c>
      <c r="AJ863">
        <v>562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2</v>
      </c>
      <c r="AQ863">
        <v>0</v>
      </c>
      <c r="AR863">
        <v>0</v>
      </c>
      <c r="AS863">
        <v>0</v>
      </c>
      <c r="AT863" t="s">
        <v>88</v>
      </c>
      <c r="AU863" t="s">
        <v>88</v>
      </c>
      <c r="AV863" t="s">
        <v>88</v>
      </c>
      <c r="AW863" t="s">
        <v>88</v>
      </c>
      <c r="AX863" t="s">
        <v>88</v>
      </c>
      <c r="AY863" t="s">
        <v>88</v>
      </c>
      <c r="AZ863" t="s">
        <v>88</v>
      </c>
      <c r="BA863" t="s">
        <v>88</v>
      </c>
      <c r="BB863" t="s">
        <v>88</v>
      </c>
      <c r="BC863" t="s">
        <v>88</v>
      </c>
      <c r="BD863" t="s">
        <v>88</v>
      </c>
      <c r="BE863" t="s">
        <v>88</v>
      </c>
    </row>
    <row r="864" spans="1:57">
      <c r="A864" t="s">
        <v>1919</v>
      </c>
      <c r="B864" t="s">
        <v>80</v>
      </c>
      <c r="C864" t="s">
        <v>1911</v>
      </c>
      <c r="D864" t="s">
        <v>82</v>
      </c>
      <c r="E864" s="2" t="str">
        <f>HYPERLINK("capsilon://?command=openfolder&amp;siteaddress=FAM.docvelocity-na8.net&amp;folderid=FX2D9AD361-8211-D39F-B693-69AB3AF51F4B","FX21127049")</f>
        <v>FX21127049</v>
      </c>
      <c r="F864" t="s">
        <v>19</v>
      </c>
      <c r="G864" t="s">
        <v>19</v>
      </c>
      <c r="H864" t="s">
        <v>83</v>
      </c>
      <c r="I864" t="s">
        <v>1920</v>
      </c>
      <c r="J864">
        <v>63</v>
      </c>
      <c r="K864" t="s">
        <v>85</v>
      </c>
      <c r="L864" t="s">
        <v>86</v>
      </c>
      <c r="M864" t="s">
        <v>87</v>
      </c>
      <c r="N864">
        <v>1</v>
      </c>
      <c r="O864" s="1">
        <v>44543.605358796296</v>
      </c>
      <c r="P864" s="1">
        <v>44544.25204861111</v>
      </c>
      <c r="Q864">
        <v>54700</v>
      </c>
      <c r="R864">
        <v>1174</v>
      </c>
      <c r="S864" t="b">
        <v>0</v>
      </c>
      <c r="T864" t="s">
        <v>88</v>
      </c>
      <c r="U864" t="b">
        <v>0</v>
      </c>
      <c r="V864" t="s">
        <v>144</v>
      </c>
      <c r="W864" s="1">
        <v>44544.25204861111</v>
      </c>
      <c r="X864">
        <v>420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63</v>
      </c>
      <c r="AE864">
        <v>51</v>
      </c>
      <c r="AF864">
        <v>0</v>
      </c>
      <c r="AG864">
        <v>4</v>
      </c>
      <c r="AH864" t="s">
        <v>88</v>
      </c>
      <c r="AI864" t="s">
        <v>88</v>
      </c>
      <c r="AJ864" t="s">
        <v>88</v>
      </c>
      <c r="AK864" t="s">
        <v>88</v>
      </c>
      <c r="AL864" t="s">
        <v>88</v>
      </c>
      <c r="AM864" t="s">
        <v>88</v>
      </c>
      <c r="AN864" t="s">
        <v>88</v>
      </c>
      <c r="AO864" t="s">
        <v>88</v>
      </c>
      <c r="AP864" t="s">
        <v>88</v>
      </c>
      <c r="AQ864" t="s">
        <v>88</v>
      </c>
      <c r="AR864" t="s">
        <v>88</v>
      </c>
      <c r="AS864" t="s">
        <v>88</v>
      </c>
      <c r="AT864" t="s">
        <v>88</v>
      </c>
      <c r="AU864" t="s">
        <v>88</v>
      </c>
      <c r="AV864" t="s">
        <v>88</v>
      </c>
      <c r="AW864" t="s">
        <v>88</v>
      </c>
      <c r="AX864" t="s">
        <v>88</v>
      </c>
      <c r="AY864" t="s">
        <v>88</v>
      </c>
      <c r="AZ864" t="s">
        <v>88</v>
      </c>
      <c r="BA864" t="s">
        <v>88</v>
      </c>
      <c r="BB864" t="s">
        <v>88</v>
      </c>
      <c r="BC864" t="s">
        <v>88</v>
      </c>
      <c r="BD864" t="s">
        <v>88</v>
      </c>
      <c r="BE864" t="s">
        <v>88</v>
      </c>
    </row>
    <row r="865" spans="1:57">
      <c r="A865" t="s">
        <v>1921</v>
      </c>
      <c r="B865" t="s">
        <v>80</v>
      </c>
      <c r="C865" t="s">
        <v>1922</v>
      </c>
      <c r="D865" t="s">
        <v>82</v>
      </c>
      <c r="E865" s="2" t="str">
        <f>HYPERLINK("capsilon://?command=openfolder&amp;siteaddress=FAM.docvelocity-na8.net&amp;folderid=FX8F8EA641-EA94-C8E6-FAFD-9826E6987FCB","FX211114398")</f>
        <v>FX211114398</v>
      </c>
      <c r="F865" t="s">
        <v>19</v>
      </c>
      <c r="G865" t="s">
        <v>19</v>
      </c>
      <c r="H865" t="s">
        <v>83</v>
      </c>
      <c r="I865" t="s">
        <v>1923</v>
      </c>
      <c r="J865">
        <v>75</v>
      </c>
      <c r="K865" t="s">
        <v>85</v>
      </c>
      <c r="L865" t="s">
        <v>86</v>
      </c>
      <c r="M865" t="s">
        <v>87</v>
      </c>
      <c r="N865">
        <v>1</v>
      </c>
      <c r="O865" s="1">
        <v>44531.698761574073</v>
      </c>
      <c r="P865" s="1">
        <v>44532.27548611111</v>
      </c>
      <c r="Q865">
        <v>49005</v>
      </c>
      <c r="R865">
        <v>824</v>
      </c>
      <c r="S865" t="b">
        <v>0</v>
      </c>
      <c r="T865" t="s">
        <v>88</v>
      </c>
      <c r="U865" t="b">
        <v>0</v>
      </c>
      <c r="V865" t="s">
        <v>144</v>
      </c>
      <c r="W865" s="1">
        <v>44532.27548611111</v>
      </c>
      <c r="X865">
        <v>364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75</v>
      </c>
      <c r="AE865">
        <v>63</v>
      </c>
      <c r="AF865">
        <v>0</v>
      </c>
      <c r="AG865">
        <v>3</v>
      </c>
      <c r="AH865" t="s">
        <v>88</v>
      </c>
      <c r="AI865" t="s">
        <v>88</v>
      </c>
      <c r="AJ865" t="s">
        <v>88</v>
      </c>
      <c r="AK865" t="s">
        <v>88</v>
      </c>
      <c r="AL865" t="s">
        <v>88</v>
      </c>
      <c r="AM865" t="s">
        <v>88</v>
      </c>
      <c r="AN865" t="s">
        <v>88</v>
      </c>
      <c r="AO865" t="s">
        <v>88</v>
      </c>
      <c r="AP865" t="s">
        <v>88</v>
      </c>
      <c r="AQ865" t="s">
        <v>88</v>
      </c>
      <c r="AR865" t="s">
        <v>88</v>
      </c>
      <c r="AS865" t="s">
        <v>88</v>
      </c>
      <c r="AT865" t="s">
        <v>88</v>
      </c>
      <c r="AU865" t="s">
        <v>88</v>
      </c>
      <c r="AV865" t="s">
        <v>88</v>
      </c>
      <c r="AW865" t="s">
        <v>88</v>
      </c>
      <c r="AX865" t="s">
        <v>88</v>
      </c>
      <c r="AY865" t="s">
        <v>88</v>
      </c>
      <c r="AZ865" t="s">
        <v>88</v>
      </c>
      <c r="BA865" t="s">
        <v>88</v>
      </c>
      <c r="BB865" t="s">
        <v>88</v>
      </c>
      <c r="BC865" t="s">
        <v>88</v>
      </c>
      <c r="BD865" t="s">
        <v>88</v>
      </c>
      <c r="BE865" t="s">
        <v>88</v>
      </c>
    </row>
    <row r="866" spans="1:57">
      <c r="A866" t="s">
        <v>1924</v>
      </c>
      <c r="B866" t="s">
        <v>80</v>
      </c>
      <c r="C866" t="s">
        <v>1851</v>
      </c>
      <c r="D866" t="s">
        <v>82</v>
      </c>
      <c r="E866" s="2" t="str">
        <f>HYPERLINK("capsilon://?command=openfolder&amp;siteaddress=FAM.docvelocity-na8.net&amp;folderid=FXB5C5023D-788F-FA23-38EB-6229DCD6FE98","FX21123959")</f>
        <v>FX21123959</v>
      </c>
      <c r="F866" t="s">
        <v>19</v>
      </c>
      <c r="G866" t="s">
        <v>19</v>
      </c>
      <c r="H866" t="s">
        <v>83</v>
      </c>
      <c r="I866" t="s">
        <v>1925</v>
      </c>
      <c r="J866">
        <v>33</v>
      </c>
      <c r="K866" t="s">
        <v>85</v>
      </c>
      <c r="L866" t="s">
        <v>86</v>
      </c>
      <c r="M866" t="s">
        <v>87</v>
      </c>
      <c r="N866">
        <v>2</v>
      </c>
      <c r="O866" s="1">
        <v>44543.611238425925</v>
      </c>
      <c r="P866" s="1">
        <v>44543.66710648148</v>
      </c>
      <c r="Q866">
        <v>4593</v>
      </c>
      <c r="R866">
        <v>234</v>
      </c>
      <c r="S866" t="b">
        <v>0</v>
      </c>
      <c r="T866" t="s">
        <v>88</v>
      </c>
      <c r="U866" t="b">
        <v>0</v>
      </c>
      <c r="V866" t="s">
        <v>99</v>
      </c>
      <c r="W866" s="1">
        <v>44543.646782407406</v>
      </c>
      <c r="X866">
        <v>44</v>
      </c>
      <c r="Y866">
        <v>9</v>
      </c>
      <c r="Z866">
        <v>0</v>
      </c>
      <c r="AA866">
        <v>9</v>
      </c>
      <c r="AB866">
        <v>0</v>
      </c>
      <c r="AC866">
        <v>1</v>
      </c>
      <c r="AD866">
        <v>24</v>
      </c>
      <c r="AE866">
        <v>0</v>
      </c>
      <c r="AF866">
        <v>0</v>
      </c>
      <c r="AG866">
        <v>0</v>
      </c>
      <c r="AH866" t="s">
        <v>104</v>
      </c>
      <c r="AI866" s="1">
        <v>44543.66710648148</v>
      </c>
      <c r="AJ866">
        <v>190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24</v>
      </c>
      <c r="AQ866">
        <v>0</v>
      </c>
      <c r="AR866">
        <v>0</v>
      </c>
      <c r="AS866">
        <v>0</v>
      </c>
      <c r="AT866" t="s">
        <v>88</v>
      </c>
      <c r="AU866" t="s">
        <v>88</v>
      </c>
      <c r="AV866" t="s">
        <v>88</v>
      </c>
      <c r="AW866" t="s">
        <v>88</v>
      </c>
      <c r="AX866" t="s">
        <v>88</v>
      </c>
      <c r="AY866" t="s">
        <v>88</v>
      </c>
      <c r="AZ866" t="s">
        <v>88</v>
      </c>
      <c r="BA866" t="s">
        <v>88</v>
      </c>
      <c r="BB866" t="s">
        <v>88</v>
      </c>
      <c r="BC866" t="s">
        <v>88</v>
      </c>
      <c r="BD866" t="s">
        <v>88</v>
      </c>
      <c r="BE866" t="s">
        <v>88</v>
      </c>
    </row>
    <row r="867" spans="1:57">
      <c r="A867" t="s">
        <v>1926</v>
      </c>
      <c r="B867" t="s">
        <v>80</v>
      </c>
      <c r="C867" t="s">
        <v>1371</v>
      </c>
      <c r="D867" t="s">
        <v>82</v>
      </c>
      <c r="E867" s="2" t="str">
        <f>HYPERLINK("capsilon://?command=openfolder&amp;siteaddress=FAM.docvelocity-na8.net&amp;folderid=FXFE464917-CE1B-92B7-4689-ED0E38811B51","FX21126324")</f>
        <v>FX21126324</v>
      </c>
      <c r="F867" t="s">
        <v>19</v>
      </c>
      <c r="G867" t="s">
        <v>19</v>
      </c>
      <c r="H867" t="s">
        <v>83</v>
      </c>
      <c r="I867" t="s">
        <v>1927</v>
      </c>
      <c r="J867">
        <v>30</v>
      </c>
      <c r="K867" t="s">
        <v>85</v>
      </c>
      <c r="L867" t="s">
        <v>86</v>
      </c>
      <c r="M867" t="s">
        <v>87</v>
      </c>
      <c r="N867">
        <v>2</v>
      </c>
      <c r="O867" s="1">
        <v>44543.622719907406</v>
      </c>
      <c r="P867" s="1">
        <v>44543.670081018521</v>
      </c>
      <c r="Q867">
        <v>3786</v>
      </c>
      <c r="R867">
        <v>306</v>
      </c>
      <c r="S867" t="b">
        <v>0</v>
      </c>
      <c r="T867" t="s">
        <v>88</v>
      </c>
      <c r="U867" t="b">
        <v>0</v>
      </c>
      <c r="V867" t="s">
        <v>99</v>
      </c>
      <c r="W867" s="1">
        <v>44543.647361111114</v>
      </c>
      <c r="X867">
        <v>50</v>
      </c>
      <c r="Y867">
        <v>9</v>
      </c>
      <c r="Z867">
        <v>0</v>
      </c>
      <c r="AA867">
        <v>9</v>
      </c>
      <c r="AB867">
        <v>0</v>
      </c>
      <c r="AC867">
        <v>1</v>
      </c>
      <c r="AD867">
        <v>21</v>
      </c>
      <c r="AE867">
        <v>0</v>
      </c>
      <c r="AF867">
        <v>0</v>
      </c>
      <c r="AG867">
        <v>0</v>
      </c>
      <c r="AH867" t="s">
        <v>104</v>
      </c>
      <c r="AI867" s="1">
        <v>44543.670081018521</v>
      </c>
      <c r="AJ867">
        <v>256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21</v>
      </c>
      <c r="AQ867">
        <v>0</v>
      </c>
      <c r="AR867">
        <v>0</v>
      </c>
      <c r="AS867">
        <v>0</v>
      </c>
      <c r="AT867" t="s">
        <v>88</v>
      </c>
      <c r="AU867" t="s">
        <v>88</v>
      </c>
      <c r="AV867" t="s">
        <v>88</v>
      </c>
      <c r="AW867" t="s">
        <v>88</v>
      </c>
      <c r="AX867" t="s">
        <v>88</v>
      </c>
      <c r="AY867" t="s">
        <v>88</v>
      </c>
      <c r="AZ867" t="s">
        <v>88</v>
      </c>
      <c r="BA867" t="s">
        <v>88</v>
      </c>
      <c r="BB867" t="s">
        <v>88</v>
      </c>
      <c r="BC867" t="s">
        <v>88</v>
      </c>
      <c r="BD867" t="s">
        <v>88</v>
      </c>
      <c r="BE867" t="s">
        <v>88</v>
      </c>
    </row>
    <row r="868" spans="1:57">
      <c r="A868" t="s">
        <v>1928</v>
      </c>
      <c r="B868" t="s">
        <v>80</v>
      </c>
      <c r="C868" t="s">
        <v>1371</v>
      </c>
      <c r="D868" t="s">
        <v>82</v>
      </c>
      <c r="E868" s="2" t="str">
        <f>HYPERLINK("capsilon://?command=openfolder&amp;siteaddress=FAM.docvelocity-na8.net&amp;folderid=FXFE464917-CE1B-92B7-4689-ED0E38811B51","FX21126324")</f>
        <v>FX21126324</v>
      </c>
      <c r="F868" t="s">
        <v>19</v>
      </c>
      <c r="G868" t="s">
        <v>19</v>
      </c>
      <c r="H868" t="s">
        <v>83</v>
      </c>
      <c r="I868" t="s">
        <v>1929</v>
      </c>
      <c r="J868">
        <v>21</v>
      </c>
      <c r="K868" t="s">
        <v>85</v>
      </c>
      <c r="L868" t="s">
        <v>86</v>
      </c>
      <c r="M868" t="s">
        <v>87</v>
      </c>
      <c r="N868">
        <v>2</v>
      </c>
      <c r="O868" s="1">
        <v>44543.624143518522</v>
      </c>
      <c r="P868" s="1">
        <v>44543.670370370368</v>
      </c>
      <c r="Q868">
        <v>3929</v>
      </c>
      <c r="R868">
        <v>65</v>
      </c>
      <c r="S868" t="b">
        <v>0</v>
      </c>
      <c r="T868" t="s">
        <v>88</v>
      </c>
      <c r="U868" t="b">
        <v>0</v>
      </c>
      <c r="V868" t="s">
        <v>99</v>
      </c>
      <c r="W868" s="1">
        <v>44543.648020833331</v>
      </c>
      <c r="X868">
        <v>41</v>
      </c>
      <c r="Y868">
        <v>0</v>
      </c>
      <c r="Z868">
        <v>0</v>
      </c>
      <c r="AA868">
        <v>0</v>
      </c>
      <c r="AB868">
        <v>9</v>
      </c>
      <c r="AC868">
        <v>0</v>
      </c>
      <c r="AD868">
        <v>21</v>
      </c>
      <c r="AE868">
        <v>0</v>
      </c>
      <c r="AF868">
        <v>0</v>
      </c>
      <c r="AG868">
        <v>0</v>
      </c>
      <c r="AH868" t="s">
        <v>104</v>
      </c>
      <c r="AI868" s="1">
        <v>44543.670370370368</v>
      </c>
      <c r="AJ868">
        <v>24</v>
      </c>
      <c r="AK868">
        <v>0</v>
      </c>
      <c r="AL868">
        <v>0</v>
      </c>
      <c r="AM868">
        <v>0</v>
      </c>
      <c r="AN868">
        <v>9</v>
      </c>
      <c r="AO868">
        <v>0</v>
      </c>
      <c r="AP868">
        <v>21</v>
      </c>
      <c r="AQ868">
        <v>0</v>
      </c>
      <c r="AR868">
        <v>0</v>
      </c>
      <c r="AS868">
        <v>0</v>
      </c>
      <c r="AT868" t="s">
        <v>88</v>
      </c>
      <c r="AU868" t="s">
        <v>88</v>
      </c>
      <c r="AV868" t="s">
        <v>88</v>
      </c>
      <c r="AW868" t="s">
        <v>88</v>
      </c>
      <c r="AX868" t="s">
        <v>88</v>
      </c>
      <c r="AY868" t="s">
        <v>88</v>
      </c>
      <c r="AZ868" t="s">
        <v>88</v>
      </c>
      <c r="BA868" t="s">
        <v>88</v>
      </c>
      <c r="BB868" t="s">
        <v>88</v>
      </c>
      <c r="BC868" t="s">
        <v>88</v>
      </c>
      <c r="BD868" t="s">
        <v>88</v>
      </c>
      <c r="BE868" t="s">
        <v>88</v>
      </c>
    </row>
    <row r="869" spans="1:57">
      <c r="A869" t="s">
        <v>1930</v>
      </c>
      <c r="B869" t="s">
        <v>80</v>
      </c>
      <c r="C869" t="s">
        <v>1931</v>
      </c>
      <c r="D869" t="s">
        <v>82</v>
      </c>
      <c r="E869" s="2" t="str">
        <f>HYPERLINK("capsilon://?command=openfolder&amp;siteaddress=FAM.docvelocity-na8.net&amp;folderid=FXA997CC3A-62D1-2F5A-3354-F079111B5281","FX21125898")</f>
        <v>FX21125898</v>
      </c>
      <c r="F869" t="s">
        <v>19</v>
      </c>
      <c r="G869" t="s">
        <v>19</v>
      </c>
      <c r="H869" t="s">
        <v>83</v>
      </c>
      <c r="I869" t="s">
        <v>1932</v>
      </c>
      <c r="J869">
        <v>138</v>
      </c>
      <c r="K869" t="s">
        <v>85</v>
      </c>
      <c r="L869" t="s">
        <v>86</v>
      </c>
      <c r="M869" t="s">
        <v>87</v>
      </c>
      <c r="N869">
        <v>1</v>
      </c>
      <c r="O869" s="1">
        <v>44543.651597222219</v>
      </c>
      <c r="P869" s="1">
        <v>44544.294918981483</v>
      </c>
      <c r="Q869">
        <v>53938</v>
      </c>
      <c r="R869">
        <v>1645</v>
      </c>
      <c r="S869" t="b">
        <v>0</v>
      </c>
      <c r="T869" t="s">
        <v>88</v>
      </c>
      <c r="U869" t="b">
        <v>0</v>
      </c>
      <c r="V869" t="s">
        <v>144</v>
      </c>
      <c r="W869" s="1">
        <v>44544.294918981483</v>
      </c>
      <c r="X869">
        <v>723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138</v>
      </c>
      <c r="AE869">
        <v>112</v>
      </c>
      <c r="AF869">
        <v>0</v>
      </c>
      <c r="AG869">
        <v>11</v>
      </c>
      <c r="AH869" t="s">
        <v>88</v>
      </c>
      <c r="AI869" t="s">
        <v>88</v>
      </c>
      <c r="AJ869" t="s">
        <v>88</v>
      </c>
      <c r="AK869" t="s">
        <v>88</v>
      </c>
      <c r="AL869" t="s">
        <v>88</v>
      </c>
      <c r="AM869" t="s">
        <v>88</v>
      </c>
      <c r="AN869" t="s">
        <v>88</v>
      </c>
      <c r="AO869" t="s">
        <v>88</v>
      </c>
      <c r="AP869" t="s">
        <v>88</v>
      </c>
      <c r="AQ869" t="s">
        <v>88</v>
      </c>
      <c r="AR869" t="s">
        <v>88</v>
      </c>
      <c r="AS869" t="s">
        <v>88</v>
      </c>
      <c r="AT869" t="s">
        <v>88</v>
      </c>
      <c r="AU869" t="s">
        <v>88</v>
      </c>
      <c r="AV869" t="s">
        <v>88</v>
      </c>
      <c r="AW869" t="s">
        <v>88</v>
      </c>
      <c r="AX869" t="s">
        <v>88</v>
      </c>
      <c r="AY869" t="s">
        <v>88</v>
      </c>
      <c r="AZ869" t="s">
        <v>88</v>
      </c>
      <c r="BA869" t="s">
        <v>88</v>
      </c>
      <c r="BB869" t="s">
        <v>88</v>
      </c>
      <c r="BC869" t="s">
        <v>88</v>
      </c>
      <c r="BD869" t="s">
        <v>88</v>
      </c>
      <c r="BE869" t="s">
        <v>88</v>
      </c>
    </row>
    <row r="870" spans="1:57">
      <c r="A870" t="s">
        <v>1933</v>
      </c>
      <c r="B870" t="s">
        <v>80</v>
      </c>
      <c r="C870" t="s">
        <v>1934</v>
      </c>
      <c r="D870" t="s">
        <v>82</v>
      </c>
      <c r="E870" s="2" t="str">
        <f>HYPERLINK("capsilon://?command=openfolder&amp;siteaddress=FAM.docvelocity-na8.net&amp;folderid=FXEE273A0B-2EF2-8464-B47F-FF148B7AA70F","FX21126474")</f>
        <v>FX21126474</v>
      </c>
      <c r="F870" t="s">
        <v>19</v>
      </c>
      <c r="G870" t="s">
        <v>19</v>
      </c>
      <c r="H870" t="s">
        <v>83</v>
      </c>
      <c r="I870" t="s">
        <v>1935</v>
      </c>
      <c r="J870">
        <v>84</v>
      </c>
      <c r="K870" t="s">
        <v>85</v>
      </c>
      <c r="L870" t="s">
        <v>86</v>
      </c>
      <c r="M870" t="s">
        <v>87</v>
      </c>
      <c r="N870">
        <v>1</v>
      </c>
      <c r="O870" s="1">
        <v>44543.654097222221</v>
      </c>
      <c r="P870" s="1">
        <v>44544.301400462966</v>
      </c>
      <c r="Q870">
        <v>55296</v>
      </c>
      <c r="R870">
        <v>631</v>
      </c>
      <c r="S870" t="b">
        <v>0</v>
      </c>
      <c r="T870" t="s">
        <v>88</v>
      </c>
      <c r="U870" t="b">
        <v>0</v>
      </c>
      <c r="V870" t="s">
        <v>144</v>
      </c>
      <c r="W870" s="1">
        <v>44544.301400462966</v>
      </c>
      <c r="X870">
        <v>194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84</v>
      </c>
      <c r="AE870">
        <v>72</v>
      </c>
      <c r="AF870">
        <v>0</v>
      </c>
      <c r="AG870">
        <v>8</v>
      </c>
      <c r="AH870" t="s">
        <v>88</v>
      </c>
      <c r="AI870" t="s">
        <v>88</v>
      </c>
      <c r="AJ870" t="s">
        <v>88</v>
      </c>
      <c r="AK870" t="s">
        <v>88</v>
      </c>
      <c r="AL870" t="s">
        <v>88</v>
      </c>
      <c r="AM870" t="s">
        <v>88</v>
      </c>
      <c r="AN870" t="s">
        <v>88</v>
      </c>
      <c r="AO870" t="s">
        <v>88</v>
      </c>
      <c r="AP870" t="s">
        <v>88</v>
      </c>
      <c r="AQ870" t="s">
        <v>88</v>
      </c>
      <c r="AR870" t="s">
        <v>88</v>
      </c>
      <c r="AS870" t="s">
        <v>88</v>
      </c>
      <c r="AT870" t="s">
        <v>88</v>
      </c>
      <c r="AU870" t="s">
        <v>88</v>
      </c>
      <c r="AV870" t="s">
        <v>88</v>
      </c>
      <c r="AW870" t="s">
        <v>88</v>
      </c>
      <c r="AX870" t="s">
        <v>88</v>
      </c>
      <c r="AY870" t="s">
        <v>88</v>
      </c>
      <c r="AZ870" t="s">
        <v>88</v>
      </c>
      <c r="BA870" t="s">
        <v>88</v>
      </c>
      <c r="BB870" t="s">
        <v>88</v>
      </c>
      <c r="BC870" t="s">
        <v>88</v>
      </c>
      <c r="BD870" t="s">
        <v>88</v>
      </c>
      <c r="BE870" t="s">
        <v>88</v>
      </c>
    </row>
    <row r="871" spans="1:57">
      <c r="A871" t="s">
        <v>1936</v>
      </c>
      <c r="B871" t="s">
        <v>80</v>
      </c>
      <c r="C871" t="s">
        <v>1937</v>
      </c>
      <c r="D871" t="s">
        <v>82</v>
      </c>
      <c r="E871" s="2" t="str">
        <f>HYPERLINK("capsilon://?command=openfolder&amp;siteaddress=FAM.docvelocity-na8.net&amp;folderid=FXA6BFC312-B09A-E464-6084-E22404A5E299","FX21127231")</f>
        <v>FX21127231</v>
      </c>
      <c r="F871" t="s">
        <v>19</v>
      </c>
      <c r="G871" t="s">
        <v>19</v>
      </c>
      <c r="H871" t="s">
        <v>83</v>
      </c>
      <c r="I871" t="s">
        <v>1938</v>
      </c>
      <c r="J871">
        <v>60</v>
      </c>
      <c r="K871" t="s">
        <v>85</v>
      </c>
      <c r="L871" t="s">
        <v>86</v>
      </c>
      <c r="M871" t="s">
        <v>87</v>
      </c>
      <c r="N871">
        <v>1</v>
      </c>
      <c r="O871" s="1">
        <v>44543.658854166664</v>
      </c>
      <c r="P871" s="1">
        <v>44544.299143518518</v>
      </c>
      <c r="Q871">
        <v>54256</v>
      </c>
      <c r="R871">
        <v>1065</v>
      </c>
      <c r="S871" t="b">
        <v>0</v>
      </c>
      <c r="T871" t="s">
        <v>88</v>
      </c>
      <c r="U871" t="b">
        <v>0</v>
      </c>
      <c r="V871" t="s">
        <v>144</v>
      </c>
      <c r="W871" s="1">
        <v>44544.299143518518</v>
      </c>
      <c r="X871">
        <v>365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60</v>
      </c>
      <c r="AE871">
        <v>48</v>
      </c>
      <c r="AF871">
        <v>0</v>
      </c>
      <c r="AG871">
        <v>8</v>
      </c>
      <c r="AH871" t="s">
        <v>88</v>
      </c>
      <c r="AI871" t="s">
        <v>88</v>
      </c>
      <c r="AJ871" t="s">
        <v>88</v>
      </c>
      <c r="AK871" t="s">
        <v>88</v>
      </c>
      <c r="AL871" t="s">
        <v>88</v>
      </c>
      <c r="AM871" t="s">
        <v>88</v>
      </c>
      <c r="AN871" t="s">
        <v>88</v>
      </c>
      <c r="AO871" t="s">
        <v>88</v>
      </c>
      <c r="AP871" t="s">
        <v>88</v>
      </c>
      <c r="AQ871" t="s">
        <v>88</v>
      </c>
      <c r="AR871" t="s">
        <v>88</v>
      </c>
      <c r="AS871" t="s">
        <v>88</v>
      </c>
      <c r="AT871" t="s">
        <v>88</v>
      </c>
      <c r="AU871" t="s">
        <v>88</v>
      </c>
      <c r="AV871" t="s">
        <v>88</v>
      </c>
      <c r="AW871" t="s">
        <v>88</v>
      </c>
      <c r="AX871" t="s">
        <v>88</v>
      </c>
      <c r="AY871" t="s">
        <v>88</v>
      </c>
      <c r="AZ871" t="s">
        <v>88</v>
      </c>
      <c r="BA871" t="s">
        <v>88</v>
      </c>
      <c r="BB871" t="s">
        <v>88</v>
      </c>
      <c r="BC871" t="s">
        <v>88</v>
      </c>
      <c r="BD871" t="s">
        <v>88</v>
      </c>
      <c r="BE871" t="s">
        <v>88</v>
      </c>
    </row>
    <row r="872" spans="1:57">
      <c r="A872" t="s">
        <v>1939</v>
      </c>
      <c r="B872" t="s">
        <v>80</v>
      </c>
      <c r="C872" t="s">
        <v>1940</v>
      </c>
      <c r="D872" t="s">
        <v>82</v>
      </c>
      <c r="E872" s="2" t="str">
        <f>HYPERLINK("capsilon://?command=openfolder&amp;siteaddress=FAM.docvelocity-na8.net&amp;folderid=FX5B7A29F8-5F84-B766-8330-F705E348964B","FX21125756")</f>
        <v>FX21125756</v>
      </c>
      <c r="F872" t="s">
        <v>19</v>
      </c>
      <c r="G872" t="s">
        <v>19</v>
      </c>
      <c r="H872" t="s">
        <v>83</v>
      </c>
      <c r="I872" t="s">
        <v>1941</v>
      </c>
      <c r="J872">
        <v>112</v>
      </c>
      <c r="K872" t="s">
        <v>85</v>
      </c>
      <c r="L872" t="s">
        <v>86</v>
      </c>
      <c r="M872" t="s">
        <v>87</v>
      </c>
      <c r="N872">
        <v>1</v>
      </c>
      <c r="O872" s="1">
        <v>44543.660844907405</v>
      </c>
      <c r="P872" s="1">
        <v>44544.314849537041</v>
      </c>
      <c r="Q872">
        <v>55809</v>
      </c>
      <c r="R872">
        <v>697</v>
      </c>
      <c r="S872" t="b">
        <v>0</v>
      </c>
      <c r="T872" t="s">
        <v>88</v>
      </c>
      <c r="U872" t="b">
        <v>0</v>
      </c>
      <c r="V872" t="s">
        <v>144</v>
      </c>
      <c r="W872" s="1">
        <v>44544.314849537041</v>
      </c>
      <c r="X872">
        <v>230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112</v>
      </c>
      <c r="AE872">
        <v>100</v>
      </c>
      <c r="AF872">
        <v>0</v>
      </c>
      <c r="AG872">
        <v>3</v>
      </c>
      <c r="AH872" t="s">
        <v>88</v>
      </c>
      <c r="AI872" t="s">
        <v>88</v>
      </c>
      <c r="AJ872" t="s">
        <v>88</v>
      </c>
      <c r="AK872" t="s">
        <v>88</v>
      </c>
      <c r="AL872" t="s">
        <v>88</v>
      </c>
      <c r="AM872" t="s">
        <v>88</v>
      </c>
      <c r="AN872" t="s">
        <v>88</v>
      </c>
      <c r="AO872" t="s">
        <v>88</v>
      </c>
      <c r="AP872" t="s">
        <v>88</v>
      </c>
      <c r="AQ872" t="s">
        <v>88</v>
      </c>
      <c r="AR872" t="s">
        <v>88</v>
      </c>
      <c r="AS872" t="s">
        <v>88</v>
      </c>
      <c r="AT872" t="s">
        <v>88</v>
      </c>
      <c r="AU872" t="s">
        <v>88</v>
      </c>
      <c r="AV872" t="s">
        <v>88</v>
      </c>
      <c r="AW872" t="s">
        <v>88</v>
      </c>
      <c r="AX872" t="s">
        <v>88</v>
      </c>
      <c r="AY872" t="s">
        <v>88</v>
      </c>
      <c r="AZ872" t="s">
        <v>88</v>
      </c>
      <c r="BA872" t="s">
        <v>88</v>
      </c>
      <c r="BB872" t="s">
        <v>88</v>
      </c>
      <c r="BC872" t="s">
        <v>88</v>
      </c>
      <c r="BD872" t="s">
        <v>88</v>
      </c>
      <c r="BE872" t="s">
        <v>88</v>
      </c>
    </row>
    <row r="873" spans="1:57">
      <c r="A873" t="s">
        <v>1942</v>
      </c>
      <c r="B873" t="s">
        <v>80</v>
      </c>
      <c r="C873" t="s">
        <v>1943</v>
      </c>
      <c r="D873" t="s">
        <v>82</v>
      </c>
      <c r="E873" s="2" t="str">
        <f>HYPERLINK("capsilon://?command=openfolder&amp;siteaddress=FAM.docvelocity-na8.net&amp;folderid=FXC451AA00-EE66-E4C5-4E5E-8DADCAB9EE37","FX21126439")</f>
        <v>FX21126439</v>
      </c>
      <c r="F873" t="s">
        <v>19</v>
      </c>
      <c r="G873" t="s">
        <v>19</v>
      </c>
      <c r="H873" t="s">
        <v>83</v>
      </c>
      <c r="I873" t="s">
        <v>1944</v>
      </c>
      <c r="J873">
        <v>28</v>
      </c>
      <c r="K873" t="s">
        <v>85</v>
      </c>
      <c r="L873" t="s">
        <v>86</v>
      </c>
      <c r="M873" t="s">
        <v>87</v>
      </c>
      <c r="N873">
        <v>2</v>
      </c>
      <c r="O873" s="1">
        <v>44543.661307870374</v>
      </c>
      <c r="P873" s="1">
        <v>44543.673391203702</v>
      </c>
      <c r="Q873">
        <v>621</v>
      </c>
      <c r="R873">
        <v>423</v>
      </c>
      <c r="S873" t="b">
        <v>0</v>
      </c>
      <c r="T873" t="s">
        <v>88</v>
      </c>
      <c r="U873" t="b">
        <v>0</v>
      </c>
      <c r="V873" t="s">
        <v>162</v>
      </c>
      <c r="W873" s="1">
        <v>44543.665277777778</v>
      </c>
      <c r="X873">
        <v>197</v>
      </c>
      <c r="Y873">
        <v>21</v>
      </c>
      <c r="Z873">
        <v>0</v>
      </c>
      <c r="AA873">
        <v>21</v>
      </c>
      <c r="AB873">
        <v>0</v>
      </c>
      <c r="AC873">
        <v>3</v>
      </c>
      <c r="AD873">
        <v>7</v>
      </c>
      <c r="AE873">
        <v>0</v>
      </c>
      <c r="AF873">
        <v>0</v>
      </c>
      <c r="AG873">
        <v>0</v>
      </c>
      <c r="AH873" t="s">
        <v>167</v>
      </c>
      <c r="AI873" s="1">
        <v>44543.673391203702</v>
      </c>
      <c r="AJ873">
        <v>220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7</v>
      </c>
      <c r="AQ873">
        <v>0</v>
      </c>
      <c r="AR873">
        <v>0</v>
      </c>
      <c r="AS873">
        <v>0</v>
      </c>
      <c r="AT873" t="s">
        <v>88</v>
      </c>
      <c r="AU873" t="s">
        <v>88</v>
      </c>
      <c r="AV873" t="s">
        <v>88</v>
      </c>
      <c r="AW873" t="s">
        <v>88</v>
      </c>
      <c r="AX873" t="s">
        <v>88</v>
      </c>
      <c r="AY873" t="s">
        <v>88</v>
      </c>
      <c r="AZ873" t="s">
        <v>88</v>
      </c>
      <c r="BA873" t="s">
        <v>88</v>
      </c>
      <c r="BB873" t="s">
        <v>88</v>
      </c>
      <c r="BC873" t="s">
        <v>88</v>
      </c>
      <c r="BD873" t="s">
        <v>88</v>
      </c>
      <c r="BE873" t="s">
        <v>88</v>
      </c>
    </row>
    <row r="874" spans="1:57">
      <c r="A874" t="s">
        <v>1945</v>
      </c>
      <c r="B874" t="s">
        <v>80</v>
      </c>
      <c r="C874" t="s">
        <v>1946</v>
      </c>
      <c r="D874" t="s">
        <v>82</v>
      </c>
      <c r="E874" s="2" t="str">
        <f>HYPERLINK("capsilon://?command=openfolder&amp;siteaddress=FAM.docvelocity-na8.net&amp;folderid=FX1283B9ED-140B-6645-53AE-B861F4ACCC98","FX211114639")</f>
        <v>FX211114639</v>
      </c>
      <c r="F874" t="s">
        <v>19</v>
      </c>
      <c r="G874" t="s">
        <v>19</v>
      </c>
      <c r="H874" t="s">
        <v>83</v>
      </c>
      <c r="I874" t="s">
        <v>1947</v>
      </c>
      <c r="J874">
        <v>132</v>
      </c>
      <c r="K874" t="s">
        <v>85</v>
      </c>
      <c r="L874" t="s">
        <v>86</v>
      </c>
      <c r="M874" t="s">
        <v>87</v>
      </c>
      <c r="N874">
        <v>2</v>
      </c>
      <c r="O874" s="1">
        <v>44531.708287037036</v>
      </c>
      <c r="P874" s="1">
        <v>44531.834780092591</v>
      </c>
      <c r="Q874">
        <v>10021</v>
      </c>
      <c r="R874">
        <v>908</v>
      </c>
      <c r="S874" t="b">
        <v>0</v>
      </c>
      <c r="T874" t="s">
        <v>88</v>
      </c>
      <c r="U874" t="b">
        <v>0</v>
      </c>
      <c r="V874" t="s">
        <v>265</v>
      </c>
      <c r="W874" s="1">
        <v>44531.82640046296</v>
      </c>
      <c r="X874">
        <v>580</v>
      </c>
      <c r="Y874">
        <v>104</v>
      </c>
      <c r="Z874">
        <v>0</v>
      </c>
      <c r="AA874">
        <v>104</v>
      </c>
      <c r="AB874">
        <v>0</v>
      </c>
      <c r="AC874">
        <v>45</v>
      </c>
      <c r="AD874">
        <v>28</v>
      </c>
      <c r="AE874">
        <v>0</v>
      </c>
      <c r="AF874">
        <v>0</v>
      </c>
      <c r="AG874">
        <v>0</v>
      </c>
      <c r="AH874" t="s">
        <v>163</v>
      </c>
      <c r="AI874" s="1">
        <v>44531.834780092591</v>
      </c>
      <c r="AJ874">
        <v>270</v>
      </c>
      <c r="AK874">
        <v>1</v>
      </c>
      <c r="AL874">
        <v>0</v>
      </c>
      <c r="AM874">
        <v>1</v>
      </c>
      <c r="AN874">
        <v>0</v>
      </c>
      <c r="AO874">
        <v>1</v>
      </c>
      <c r="AP874">
        <v>27</v>
      </c>
      <c r="AQ874">
        <v>0</v>
      </c>
      <c r="AR874">
        <v>0</v>
      </c>
      <c r="AS874">
        <v>0</v>
      </c>
      <c r="AT874" t="s">
        <v>88</v>
      </c>
      <c r="AU874" t="s">
        <v>88</v>
      </c>
      <c r="AV874" t="s">
        <v>88</v>
      </c>
      <c r="AW874" t="s">
        <v>88</v>
      </c>
      <c r="AX874" t="s">
        <v>88</v>
      </c>
      <c r="AY874" t="s">
        <v>88</v>
      </c>
      <c r="AZ874" t="s">
        <v>88</v>
      </c>
      <c r="BA874" t="s">
        <v>88</v>
      </c>
      <c r="BB874" t="s">
        <v>88</v>
      </c>
      <c r="BC874" t="s">
        <v>88</v>
      </c>
      <c r="BD874" t="s">
        <v>88</v>
      </c>
      <c r="BE874" t="s">
        <v>88</v>
      </c>
    </row>
    <row r="875" spans="1:57">
      <c r="A875" t="s">
        <v>1948</v>
      </c>
      <c r="B875" t="s">
        <v>80</v>
      </c>
      <c r="C875" t="s">
        <v>1943</v>
      </c>
      <c r="D875" t="s">
        <v>82</v>
      </c>
      <c r="E875" s="2" t="str">
        <f>HYPERLINK("capsilon://?command=openfolder&amp;siteaddress=FAM.docvelocity-na8.net&amp;folderid=FXC451AA00-EE66-E4C5-4E5E-8DADCAB9EE37","FX21126439")</f>
        <v>FX21126439</v>
      </c>
      <c r="F875" t="s">
        <v>19</v>
      </c>
      <c r="G875" t="s">
        <v>19</v>
      </c>
      <c r="H875" t="s">
        <v>83</v>
      </c>
      <c r="I875" t="s">
        <v>1949</v>
      </c>
      <c r="J875">
        <v>28</v>
      </c>
      <c r="K875" t="s">
        <v>85</v>
      </c>
      <c r="L875" t="s">
        <v>86</v>
      </c>
      <c r="M875" t="s">
        <v>87</v>
      </c>
      <c r="N875">
        <v>2</v>
      </c>
      <c r="O875" s="1">
        <v>44543.661793981482</v>
      </c>
      <c r="P875" s="1">
        <v>44543.676921296297</v>
      </c>
      <c r="Q875">
        <v>844</v>
      </c>
      <c r="R875">
        <v>463</v>
      </c>
      <c r="S875" t="b">
        <v>0</v>
      </c>
      <c r="T875" t="s">
        <v>88</v>
      </c>
      <c r="U875" t="b">
        <v>0</v>
      </c>
      <c r="V875" t="s">
        <v>162</v>
      </c>
      <c r="W875" s="1">
        <v>44543.666944444441</v>
      </c>
      <c r="X875">
        <v>143</v>
      </c>
      <c r="Y875">
        <v>21</v>
      </c>
      <c r="Z875">
        <v>0</v>
      </c>
      <c r="AA875">
        <v>21</v>
      </c>
      <c r="AB875">
        <v>0</v>
      </c>
      <c r="AC875">
        <v>3</v>
      </c>
      <c r="AD875">
        <v>7</v>
      </c>
      <c r="AE875">
        <v>0</v>
      </c>
      <c r="AF875">
        <v>0</v>
      </c>
      <c r="AG875">
        <v>0</v>
      </c>
      <c r="AH875" t="s">
        <v>167</v>
      </c>
      <c r="AI875" s="1">
        <v>44543.676921296297</v>
      </c>
      <c r="AJ875">
        <v>305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7</v>
      </c>
      <c r="AQ875">
        <v>0</v>
      </c>
      <c r="AR875">
        <v>0</v>
      </c>
      <c r="AS875">
        <v>0</v>
      </c>
      <c r="AT875" t="s">
        <v>88</v>
      </c>
      <c r="AU875" t="s">
        <v>88</v>
      </c>
      <c r="AV875" t="s">
        <v>88</v>
      </c>
      <c r="AW875" t="s">
        <v>88</v>
      </c>
      <c r="AX875" t="s">
        <v>88</v>
      </c>
      <c r="AY875" t="s">
        <v>88</v>
      </c>
      <c r="AZ875" t="s">
        <v>88</v>
      </c>
      <c r="BA875" t="s">
        <v>88</v>
      </c>
      <c r="BB875" t="s">
        <v>88</v>
      </c>
      <c r="BC875" t="s">
        <v>88</v>
      </c>
      <c r="BD875" t="s">
        <v>88</v>
      </c>
      <c r="BE875" t="s">
        <v>88</v>
      </c>
    </row>
    <row r="876" spans="1:57">
      <c r="A876" t="s">
        <v>1950</v>
      </c>
      <c r="B876" t="s">
        <v>80</v>
      </c>
      <c r="C876" t="s">
        <v>1943</v>
      </c>
      <c r="D876" t="s">
        <v>82</v>
      </c>
      <c r="E876" s="2" t="str">
        <f>HYPERLINK("capsilon://?command=openfolder&amp;siteaddress=FAM.docvelocity-na8.net&amp;folderid=FXC451AA00-EE66-E4C5-4E5E-8DADCAB9EE37","FX21126439")</f>
        <v>FX21126439</v>
      </c>
      <c r="F876" t="s">
        <v>19</v>
      </c>
      <c r="G876" t="s">
        <v>19</v>
      </c>
      <c r="H876" t="s">
        <v>83</v>
      </c>
      <c r="I876" t="s">
        <v>1951</v>
      </c>
      <c r="J876">
        <v>38</v>
      </c>
      <c r="K876" t="s">
        <v>85</v>
      </c>
      <c r="L876" t="s">
        <v>86</v>
      </c>
      <c r="M876" t="s">
        <v>87</v>
      </c>
      <c r="N876">
        <v>2</v>
      </c>
      <c r="O876" s="1">
        <v>44543.662245370368</v>
      </c>
      <c r="P876" s="1">
        <v>44543.760312500002</v>
      </c>
      <c r="Q876">
        <v>7699</v>
      </c>
      <c r="R876">
        <v>774</v>
      </c>
      <c r="S876" t="b">
        <v>0</v>
      </c>
      <c r="T876" t="s">
        <v>88</v>
      </c>
      <c r="U876" t="b">
        <v>0</v>
      </c>
      <c r="V876" t="s">
        <v>151</v>
      </c>
      <c r="W876" s="1">
        <v>44543.742858796293</v>
      </c>
      <c r="X876">
        <v>428</v>
      </c>
      <c r="Y876">
        <v>37</v>
      </c>
      <c r="Z876">
        <v>0</v>
      </c>
      <c r="AA876">
        <v>37</v>
      </c>
      <c r="AB876">
        <v>0</v>
      </c>
      <c r="AC876">
        <v>27</v>
      </c>
      <c r="AD876">
        <v>1</v>
      </c>
      <c r="AE876">
        <v>0</v>
      </c>
      <c r="AF876">
        <v>0</v>
      </c>
      <c r="AG876">
        <v>0</v>
      </c>
      <c r="AH876" t="s">
        <v>104</v>
      </c>
      <c r="AI876" s="1">
        <v>44543.760312500002</v>
      </c>
      <c r="AJ876">
        <v>346</v>
      </c>
      <c r="AK876">
        <v>1</v>
      </c>
      <c r="AL876">
        <v>0</v>
      </c>
      <c r="AM876">
        <v>1</v>
      </c>
      <c r="AN876">
        <v>0</v>
      </c>
      <c r="AO876">
        <v>1</v>
      </c>
      <c r="AP876">
        <v>0</v>
      </c>
      <c r="AQ876">
        <v>0</v>
      </c>
      <c r="AR876">
        <v>0</v>
      </c>
      <c r="AS876">
        <v>0</v>
      </c>
      <c r="AT876" t="s">
        <v>88</v>
      </c>
      <c r="AU876" t="s">
        <v>88</v>
      </c>
      <c r="AV876" t="s">
        <v>88</v>
      </c>
      <c r="AW876" t="s">
        <v>88</v>
      </c>
      <c r="AX876" t="s">
        <v>88</v>
      </c>
      <c r="AY876" t="s">
        <v>88</v>
      </c>
      <c r="AZ876" t="s">
        <v>88</v>
      </c>
      <c r="BA876" t="s">
        <v>88</v>
      </c>
      <c r="BB876" t="s">
        <v>88</v>
      </c>
      <c r="BC876" t="s">
        <v>88</v>
      </c>
      <c r="BD876" t="s">
        <v>88</v>
      </c>
      <c r="BE876" t="s">
        <v>88</v>
      </c>
    </row>
    <row r="877" spans="1:57">
      <c r="A877" t="s">
        <v>1952</v>
      </c>
      <c r="B877" t="s">
        <v>80</v>
      </c>
      <c r="C877" t="s">
        <v>1943</v>
      </c>
      <c r="D877" t="s">
        <v>82</v>
      </c>
      <c r="E877" s="2" t="str">
        <f>HYPERLINK("capsilon://?command=openfolder&amp;siteaddress=FAM.docvelocity-na8.net&amp;folderid=FXC451AA00-EE66-E4C5-4E5E-8DADCAB9EE37","FX21126439")</f>
        <v>FX21126439</v>
      </c>
      <c r="F877" t="s">
        <v>19</v>
      </c>
      <c r="G877" t="s">
        <v>19</v>
      </c>
      <c r="H877" t="s">
        <v>83</v>
      </c>
      <c r="I877" t="s">
        <v>1953</v>
      </c>
      <c r="J877">
        <v>32</v>
      </c>
      <c r="K877" t="s">
        <v>85</v>
      </c>
      <c r="L877" t="s">
        <v>86</v>
      </c>
      <c r="M877" t="s">
        <v>87</v>
      </c>
      <c r="N877">
        <v>2</v>
      </c>
      <c r="O877" s="1">
        <v>44543.663391203707</v>
      </c>
      <c r="P877" s="1">
        <v>44543.79886574074</v>
      </c>
      <c r="Q877">
        <v>10089</v>
      </c>
      <c r="R877">
        <v>1616</v>
      </c>
      <c r="S877" t="b">
        <v>0</v>
      </c>
      <c r="T877" t="s">
        <v>88</v>
      </c>
      <c r="U877" t="b">
        <v>0</v>
      </c>
      <c r="V877" t="s">
        <v>162</v>
      </c>
      <c r="W877" s="1">
        <v>44543.695162037038</v>
      </c>
      <c r="X877">
        <v>1307</v>
      </c>
      <c r="Y877">
        <v>138</v>
      </c>
      <c r="Z877">
        <v>0</v>
      </c>
      <c r="AA877">
        <v>138</v>
      </c>
      <c r="AB877">
        <v>0</v>
      </c>
      <c r="AC877">
        <v>130</v>
      </c>
      <c r="AD877">
        <v>-106</v>
      </c>
      <c r="AE877">
        <v>0</v>
      </c>
      <c r="AF877">
        <v>0</v>
      </c>
      <c r="AG877">
        <v>0</v>
      </c>
      <c r="AH877" t="s">
        <v>163</v>
      </c>
      <c r="AI877" s="1">
        <v>44543.79886574074</v>
      </c>
      <c r="AJ877">
        <v>255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-106</v>
      </c>
      <c r="AQ877">
        <v>0</v>
      </c>
      <c r="AR877">
        <v>0</v>
      </c>
      <c r="AS877">
        <v>0</v>
      </c>
      <c r="AT877" t="s">
        <v>88</v>
      </c>
      <c r="AU877" t="s">
        <v>88</v>
      </c>
      <c r="AV877" t="s">
        <v>88</v>
      </c>
      <c r="AW877" t="s">
        <v>88</v>
      </c>
      <c r="AX877" t="s">
        <v>88</v>
      </c>
      <c r="AY877" t="s">
        <v>88</v>
      </c>
      <c r="AZ877" t="s">
        <v>88</v>
      </c>
      <c r="BA877" t="s">
        <v>88</v>
      </c>
      <c r="BB877" t="s">
        <v>88</v>
      </c>
      <c r="BC877" t="s">
        <v>88</v>
      </c>
      <c r="BD877" t="s">
        <v>88</v>
      </c>
      <c r="BE877" t="s">
        <v>88</v>
      </c>
    </row>
    <row r="878" spans="1:57">
      <c r="A878" t="s">
        <v>1954</v>
      </c>
      <c r="B878" t="s">
        <v>80</v>
      </c>
      <c r="C878" t="s">
        <v>1943</v>
      </c>
      <c r="D878" t="s">
        <v>82</v>
      </c>
      <c r="E878" s="2" t="str">
        <f>HYPERLINK("capsilon://?command=openfolder&amp;siteaddress=FAM.docvelocity-na8.net&amp;folderid=FXC451AA00-EE66-E4C5-4E5E-8DADCAB9EE37","FX21126439")</f>
        <v>FX21126439</v>
      </c>
      <c r="F878" t="s">
        <v>19</v>
      </c>
      <c r="G878" t="s">
        <v>19</v>
      </c>
      <c r="H878" t="s">
        <v>83</v>
      </c>
      <c r="I878" t="s">
        <v>1955</v>
      </c>
      <c r="J878">
        <v>28</v>
      </c>
      <c r="K878" t="s">
        <v>85</v>
      </c>
      <c r="L878" t="s">
        <v>86</v>
      </c>
      <c r="M878" t="s">
        <v>87</v>
      </c>
      <c r="N878">
        <v>2</v>
      </c>
      <c r="O878" s="1">
        <v>44543.663877314815</v>
      </c>
      <c r="P878" s="1">
        <v>44543.67900462963</v>
      </c>
      <c r="Q878">
        <v>919</v>
      </c>
      <c r="R878">
        <v>388</v>
      </c>
      <c r="S878" t="b">
        <v>0</v>
      </c>
      <c r="T878" t="s">
        <v>88</v>
      </c>
      <c r="U878" t="b">
        <v>0</v>
      </c>
      <c r="V878" t="s">
        <v>99</v>
      </c>
      <c r="W878" s="1">
        <v>44543.671898148146</v>
      </c>
      <c r="X878">
        <v>202</v>
      </c>
      <c r="Y878">
        <v>21</v>
      </c>
      <c r="Z878">
        <v>0</v>
      </c>
      <c r="AA878">
        <v>21</v>
      </c>
      <c r="AB878">
        <v>0</v>
      </c>
      <c r="AC878">
        <v>14</v>
      </c>
      <c r="AD878">
        <v>7</v>
      </c>
      <c r="AE878">
        <v>0</v>
      </c>
      <c r="AF878">
        <v>0</v>
      </c>
      <c r="AG878">
        <v>0</v>
      </c>
      <c r="AH878" t="s">
        <v>167</v>
      </c>
      <c r="AI878" s="1">
        <v>44543.67900462963</v>
      </c>
      <c r="AJ878">
        <v>179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7</v>
      </c>
      <c r="AQ878">
        <v>0</v>
      </c>
      <c r="AR878">
        <v>0</v>
      </c>
      <c r="AS878">
        <v>0</v>
      </c>
      <c r="AT878" t="s">
        <v>88</v>
      </c>
      <c r="AU878" t="s">
        <v>88</v>
      </c>
      <c r="AV878" t="s">
        <v>88</v>
      </c>
      <c r="AW878" t="s">
        <v>88</v>
      </c>
      <c r="AX878" t="s">
        <v>88</v>
      </c>
      <c r="AY878" t="s">
        <v>88</v>
      </c>
      <c r="AZ878" t="s">
        <v>88</v>
      </c>
      <c r="BA878" t="s">
        <v>88</v>
      </c>
      <c r="BB878" t="s">
        <v>88</v>
      </c>
      <c r="BC878" t="s">
        <v>88</v>
      </c>
      <c r="BD878" t="s">
        <v>88</v>
      </c>
      <c r="BE878" t="s">
        <v>88</v>
      </c>
    </row>
    <row r="879" spans="1:57">
      <c r="A879" t="s">
        <v>1956</v>
      </c>
      <c r="B879" t="s">
        <v>80</v>
      </c>
      <c r="C879" t="s">
        <v>1957</v>
      </c>
      <c r="D879" t="s">
        <v>82</v>
      </c>
      <c r="E879" s="2" t="str">
        <f>HYPERLINK("capsilon://?command=openfolder&amp;siteaddress=FAM.docvelocity-na8.net&amp;folderid=FX27D76E6E-A0AB-53B9-1C08-8C4AACB3EF9E","FX21126701")</f>
        <v>FX21126701</v>
      </c>
      <c r="F879" t="s">
        <v>19</v>
      </c>
      <c r="G879" t="s">
        <v>19</v>
      </c>
      <c r="H879" t="s">
        <v>83</v>
      </c>
      <c r="I879" t="s">
        <v>1958</v>
      </c>
      <c r="J879">
        <v>81</v>
      </c>
      <c r="K879" t="s">
        <v>85</v>
      </c>
      <c r="L879" t="s">
        <v>86</v>
      </c>
      <c r="M879" t="s">
        <v>87</v>
      </c>
      <c r="N879">
        <v>1</v>
      </c>
      <c r="O879" s="1">
        <v>44543.665717592594</v>
      </c>
      <c r="P879" s="1">
        <v>44544.318043981482</v>
      </c>
      <c r="Q879">
        <v>55637</v>
      </c>
      <c r="R879">
        <v>724</v>
      </c>
      <c r="S879" t="b">
        <v>0</v>
      </c>
      <c r="T879" t="s">
        <v>88</v>
      </c>
      <c r="U879" t="b">
        <v>0</v>
      </c>
      <c r="V879" t="s">
        <v>144</v>
      </c>
      <c r="W879" s="1">
        <v>44544.318043981482</v>
      </c>
      <c r="X879">
        <v>275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81</v>
      </c>
      <c r="AE879">
        <v>69</v>
      </c>
      <c r="AF879">
        <v>0</v>
      </c>
      <c r="AG879">
        <v>7</v>
      </c>
      <c r="AH879" t="s">
        <v>88</v>
      </c>
      <c r="AI879" t="s">
        <v>88</v>
      </c>
      <c r="AJ879" t="s">
        <v>88</v>
      </c>
      <c r="AK879" t="s">
        <v>88</v>
      </c>
      <c r="AL879" t="s">
        <v>88</v>
      </c>
      <c r="AM879" t="s">
        <v>88</v>
      </c>
      <c r="AN879" t="s">
        <v>88</v>
      </c>
      <c r="AO879" t="s">
        <v>88</v>
      </c>
      <c r="AP879" t="s">
        <v>88</v>
      </c>
      <c r="AQ879" t="s">
        <v>88</v>
      </c>
      <c r="AR879" t="s">
        <v>88</v>
      </c>
      <c r="AS879" t="s">
        <v>88</v>
      </c>
      <c r="AT879" t="s">
        <v>88</v>
      </c>
      <c r="AU879" t="s">
        <v>88</v>
      </c>
      <c r="AV879" t="s">
        <v>88</v>
      </c>
      <c r="AW879" t="s">
        <v>88</v>
      </c>
      <c r="AX879" t="s">
        <v>88</v>
      </c>
      <c r="AY879" t="s">
        <v>88</v>
      </c>
      <c r="AZ879" t="s">
        <v>88</v>
      </c>
      <c r="BA879" t="s">
        <v>88</v>
      </c>
      <c r="BB879" t="s">
        <v>88</v>
      </c>
      <c r="BC879" t="s">
        <v>88</v>
      </c>
      <c r="BD879" t="s">
        <v>88</v>
      </c>
      <c r="BE879" t="s">
        <v>88</v>
      </c>
    </row>
    <row r="880" spans="1:57">
      <c r="A880" t="s">
        <v>1959</v>
      </c>
      <c r="B880" t="s">
        <v>80</v>
      </c>
      <c r="C880" t="s">
        <v>1960</v>
      </c>
      <c r="D880" t="s">
        <v>82</v>
      </c>
      <c r="E880" s="2" t="str">
        <f>HYPERLINK("capsilon://?command=openfolder&amp;siteaddress=FAM.docvelocity-na8.net&amp;folderid=FXD8E1339F-3AE8-8372-6984-DA47922F68EA","FX21125080")</f>
        <v>FX21125080</v>
      </c>
      <c r="F880" t="s">
        <v>19</v>
      </c>
      <c r="G880" t="s">
        <v>19</v>
      </c>
      <c r="H880" t="s">
        <v>83</v>
      </c>
      <c r="I880" t="s">
        <v>1961</v>
      </c>
      <c r="J880">
        <v>141</v>
      </c>
      <c r="K880" t="s">
        <v>85</v>
      </c>
      <c r="L880" t="s">
        <v>86</v>
      </c>
      <c r="M880" t="s">
        <v>87</v>
      </c>
      <c r="N880">
        <v>1</v>
      </c>
      <c r="O880" s="1">
        <v>44543.668854166666</v>
      </c>
      <c r="P880" s="1">
        <v>44544.32576388889</v>
      </c>
      <c r="Q880">
        <v>56310</v>
      </c>
      <c r="R880">
        <v>447</v>
      </c>
      <c r="S880" t="b">
        <v>0</v>
      </c>
      <c r="T880" t="s">
        <v>88</v>
      </c>
      <c r="U880" t="b">
        <v>0</v>
      </c>
      <c r="V880" t="s">
        <v>144</v>
      </c>
      <c r="W880" s="1">
        <v>44544.32576388889</v>
      </c>
      <c r="X880">
        <v>145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141</v>
      </c>
      <c r="AE880">
        <v>128</v>
      </c>
      <c r="AF880">
        <v>0</v>
      </c>
      <c r="AG880">
        <v>5</v>
      </c>
      <c r="AH880" t="s">
        <v>88</v>
      </c>
      <c r="AI880" t="s">
        <v>88</v>
      </c>
      <c r="AJ880" t="s">
        <v>88</v>
      </c>
      <c r="AK880" t="s">
        <v>88</v>
      </c>
      <c r="AL880" t="s">
        <v>88</v>
      </c>
      <c r="AM880" t="s">
        <v>88</v>
      </c>
      <c r="AN880" t="s">
        <v>88</v>
      </c>
      <c r="AO880" t="s">
        <v>88</v>
      </c>
      <c r="AP880" t="s">
        <v>88</v>
      </c>
      <c r="AQ880" t="s">
        <v>88</v>
      </c>
      <c r="AR880" t="s">
        <v>88</v>
      </c>
      <c r="AS880" t="s">
        <v>88</v>
      </c>
      <c r="AT880" t="s">
        <v>88</v>
      </c>
      <c r="AU880" t="s">
        <v>88</v>
      </c>
      <c r="AV880" t="s">
        <v>88</v>
      </c>
      <c r="AW880" t="s">
        <v>88</v>
      </c>
      <c r="AX880" t="s">
        <v>88</v>
      </c>
      <c r="AY880" t="s">
        <v>88</v>
      </c>
      <c r="AZ880" t="s">
        <v>88</v>
      </c>
      <c r="BA880" t="s">
        <v>88</v>
      </c>
      <c r="BB880" t="s">
        <v>88</v>
      </c>
      <c r="BC880" t="s">
        <v>88</v>
      </c>
      <c r="BD880" t="s">
        <v>88</v>
      </c>
      <c r="BE880" t="s">
        <v>88</v>
      </c>
    </row>
    <row r="881" spans="1:57">
      <c r="A881" t="s">
        <v>1962</v>
      </c>
      <c r="B881" t="s">
        <v>80</v>
      </c>
      <c r="C881" t="s">
        <v>1963</v>
      </c>
      <c r="D881" t="s">
        <v>82</v>
      </c>
      <c r="E881" s="2" t="str">
        <f>HYPERLINK("capsilon://?command=openfolder&amp;siteaddress=FAM.docvelocity-na8.net&amp;folderid=FX3E2492E0-F07A-8947-80D8-47EF2D7217A6","FX21127641")</f>
        <v>FX21127641</v>
      </c>
      <c r="F881" t="s">
        <v>19</v>
      </c>
      <c r="G881" t="s">
        <v>19</v>
      </c>
      <c r="H881" t="s">
        <v>83</v>
      </c>
      <c r="I881" t="s">
        <v>1964</v>
      </c>
      <c r="J881">
        <v>56</v>
      </c>
      <c r="K881" t="s">
        <v>85</v>
      </c>
      <c r="L881" t="s">
        <v>86</v>
      </c>
      <c r="M881" t="s">
        <v>87</v>
      </c>
      <c r="N881">
        <v>1</v>
      </c>
      <c r="O881" s="1">
        <v>44543.678020833337</v>
      </c>
      <c r="P881" s="1">
        <v>44544.327337962961</v>
      </c>
      <c r="Q881">
        <v>55768</v>
      </c>
      <c r="R881">
        <v>333</v>
      </c>
      <c r="S881" t="b">
        <v>0</v>
      </c>
      <c r="T881" t="s">
        <v>88</v>
      </c>
      <c r="U881" t="b">
        <v>0</v>
      </c>
      <c r="V881" t="s">
        <v>144</v>
      </c>
      <c r="W881" s="1">
        <v>44544.327337962961</v>
      </c>
      <c r="X881">
        <v>135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56</v>
      </c>
      <c r="AE881">
        <v>51</v>
      </c>
      <c r="AF881">
        <v>0</v>
      </c>
      <c r="AG881">
        <v>6</v>
      </c>
      <c r="AH881" t="s">
        <v>88</v>
      </c>
      <c r="AI881" t="s">
        <v>88</v>
      </c>
      <c r="AJ881" t="s">
        <v>88</v>
      </c>
      <c r="AK881" t="s">
        <v>88</v>
      </c>
      <c r="AL881" t="s">
        <v>88</v>
      </c>
      <c r="AM881" t="s">
        <v>88</v>
      </c>
      <c r="AN881" t="s">
        <v>88</v>
      </c>
      <c r="AO881" t="s">
        <v>88</v>
      </c>
      <c r="AP881" t="s">
        <v>88</v>
      </c>
      <c r="AQ881" t="s">
        <v>88</v>
      </c>
      <c r="AR881" t="s">
        <v>88</v>
      </c>
      <c r="AS881" t="s">
        <v>88</v>
      </c>
      <c r="AT881" t="s">
        <v>88</v>
      </c>
      <c r="AU881" t="s">
        <v>88</v>
      </c>
      <c r="AV881" t="s">
        <v>88</v>
      </c>
      <c r="AW881" t="s">
        <v>88</v>
      </c>
      <c r="AX881" t="s">
        <v>88</v>
      </c>
      <c r="AY881" t="s">
        <v>88</v>
      </c>
      <c r="AZ881" t="s">
        <v>88</v>
      </c>
      <c r="BA881" t="s">
        <v>88</v>
      </c>
      <c r="BB881" t="s">
        <v>88</v>
      </c>
      <c r="BC881" t="s">
        <v>88</v>
      </c>
      <c r="BD881" t="s">
        <v>88</v>
      </c>
      <c r="BE881" t="s">
        <v>88</v>
      </c>
    </row>
    <row r="882" spans="1:57">
      <c r="A882" t="s">
        <v>1965</v>
      </c>
      <c r="B882" t="s">
        <v>80</v>
      </c>
      <c r="C882" t="s">
        <v>1966</v>
      </c>
      <c r="D882" t="s">
        <v>82</v>
      </c>
      <c r="E882" s="2" t="str">
        <f>HYPERLINK("capsilon://?command=openfolder&amp;siteaddress=FAM.docvelocity-na8.net&amp;folderid=FX9CA13BB5-AB7F-DE72-2FF2-FC32F487296D","FX21126653")</f>
        <v>FX21126653</v>
      </c>
      <c r="F882" t="s">
        <v>19</v>
      </c>
      <c r="G882" t="s">
        <v>19</v>
      </c>
      <c r="H882" t="s">
        <v>83</v>
      </c>
      <c r="I882" t="s">
        <v>1967</v>
      </c>
      <c r="J882">
        <v>80</v>
      </c>
      <c r="K882" t="s">
        <v>85</v>
      </c>
      <c r="L882" t="s">
        <v>86</v>
      </c>
      <c r="M882" t="s">
        <v>87</v>
      </c>
      <c r="N882">
        <v>1</v>
      </c>
      <c r="O882" s="1">
        <v>44543.681446759256</v>
      </c>
      <c r="P882" s="1">
        <v>44544.328321759262</v>
      </c>
      <c r="Q882">
        <v>55579</v>
      </c>
      <c r="R882">
        <v>311</v>
      </c>
      <c r="S882" t="b">
        <v>0</v>
      </c>
      <c r="T882" t="s">
        <v>88</v>
      </c>
      <c r="U882" t="b">
        <v>0</v>
      </c>
      <c r="V882" t="s">
        <v>144</v>
      </c>
      <c r="W882" s="1">
        <v>44544.328321759262</v>
      </c>
      <c r="X882">
        <v>84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80</v>
      </c>
      <c r="AE882">
        <v>75</v>
      </c>
      <c r="AF882">
        <v>0</v>
      </c>
      <c r="AG882">
        <v>2</v>
      </c>
      <c r="AH882" t="s">
        <v>88</v>
      </c>
      <c r="AI882" t="s">
        <v>88</v>
      </c>
      <c r="AJ882" t="s">
        <v>88</v>
      </c>
      <c r="AK882" t="s">
        <v>88</v>
      </c>
      <c r="AL882" t="s">
        <v>88</v>
      </c>
      <c r="AM882" t="s">
        <v>88</v>
      </c>
      <c r="AN882" t="s">
        <v>88</v>
      </c>
      <c r="AO882" t="s">
        <v>88</v>
      </c>
      <c r="AP882" t="s">
        <v>88</v>
      </c>
      <c r="AQ882" t="s">
        <v>88</v>
      </c>
      <c r="AR882" t="s">
        <v>88</v>
      </c>
      <c r="AS882" t="s">
        <v>88</v>
      </c>
      <c r="AT882" t="s">
        <v>88</v>
      </c>
      <c r="AU882" t="s">
        <v>88</v>
      </c>
      <c r="AV882" t="s">
        <v>88</v>
      </c>
      <c r="AW882" t="s">
        <v>88</v>
      </c>
      <c r="AX882" t="s">
        <v>88</v>
      </c>
      <c r="AY882" t="s">
        <v>88</v>
      </c>
      <c r="AZ882" t="s">
        <v>88</v>
      </c>
      <c r="BA882" t="s">
        <v>88</v>
      </c>
      <c r="BB882" t="s">
        <v>88</v>
      </c>
      <c r="BC882" t="s">
        <v>88</v>
      </c>
      <c r="BD882" t="s">
        <v>88</v>
      </c>
      <c r="BE882" t="s">
        <v>88</v>
      </c>
    </row>
    <row r="883" spans="1:57">
      <c r="A883" t="s">
        <v>1968</v>
      </c>
      <c r="B883" t="s">
        <v>80</v>
      </c>
      <c r="C883" t="s">
        <v>1966</v>
      </c>
      <c r="D883" t="s">
        <v>82</v>
      </c>
      <c r="E883" s="2" t="str">
        <f>HYPERLINK("capsilon://?command=openfolder&amp;siteaddress=FAM.docvelocity-na8.net&amp;folderid=FX9CA13BB5-AB7F-DE72-2FF2-FC32F487296D","FX21126653")</f>
        <v>FX21126653</v>
      </c>
      <c r="F883" t="s">
        <v>19</v>
      </c>
      <c r="G883" t="s">
        <v>19</v>
      </c>
      <c r="H883" t="s">
        <v>83</v>
      </c>
      <c r="I883" t="s">
        <v>1969</v>
      </c>
      <c r="J883">
        <v>28</v>
      </c>
      <c r="K883" t="s">
        <v>85</v>
      </c>
      <c r="L883" t="s">
        <v>86</v>
      </c>
      <c r="M883" t="s">
        <v>87</v>
      </c>
      <c r="N883">
        <v>1</v>
      </c>
      <c r="O883" s="1">
        <v>44543.682291666664</v>
      </c>
      <c r="P883" s="1">
        <v>44544.329756944448</v>
      </c>
      <c r="Q883">
        <v>55628</v>
      </c>
      <c r="R883">
        <v>313</v>
      </c>
      <c r="S883" t="b">
        <v>0</v>
      </c>
      <c r="T883" t="s">
        <v>88</v>
      </c>
      <c r="U883" t="b">
        <v>0</v>
      </c>
      <c r="V883" t="s">
        <v>144</v>
      </c>
      <c r="W883" s="1">
        <v>44544.329756944448</v>
      </c>
      <c r="X883">
        <v>110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28</v>
      </c>
      <c r="AE883">
        <v>21</v>
      </c>
      <c r="AF883">
        <v>0</v>
      </c>
      <c r="AG883">
        <v>2</v>
      </c>
      <c r="AH883" t="s">
        <v>88</v>
      </c>
      <c r="AI883" t="s">
        <v>88</v>
      </c>
      <c r="AJ883" t="s">
        <v>88</v>
      </c>
      <c r="AK883" t="s">
        <v>88</v>
      </c>
      <c r="AL883" t="s">
        <v>88</v>
      </c>
      <c r="AM883" t="s">
        <v>88</v>
      </c>
      <c r="AN883" t="s">
        <v>88</v>
      </c>
      <c r="AO883" t="s">
        <v>88</v>
      </c>
      <c r="AP883" t="s">
        <v>88</v>
      </c>
      <c r="AQ883" t="s">
        <v>88</v>
      </c>
      <c r="AR883" t="s">
        <v>88</v>
      </c>
      <c r="AS883" t="s">
        <v>88</v>
      </c>
      <c r="AT883" t="s">
        <v>88</v>
      </c>
      <c r="AU883" t="s">
        <v>88</v>
      </c>
      <c r="AV883" t="s">
        <v>88</v>
      </c>
      <c r="AW883" t="s">
        <v>88</v>
      </c>
      <c r="AX883" t="s">
        <v>88</v>
      </c>
      <c r="AY883" t="s">
        <v>88</v>
      </c>
      <c r="AZ883" t="s">
        <v>88</v>
      </c>
      <c r="BA883" t="s">
        <v>88</v>
      </c>
      <c r="BB883" t="s">
        <v>88</v>
      </c>
      <c r="BC883" t="s">
        <v>88</v>
      </c>
      <c r="BD883" t="s">
        <v>88</v>
      </c>
      <c r="BE883" t="s">
        <v>88</v>
      </c>
    </row>
    <row r="884" spans="1:57">
      <c r="A884" t="s">
        <v>1970</v>
      </c>
      <c r="B884" t="s">
        <v>80</v>
      </c>
      <c r="C884" t="s">
        <v>1966</v>
      </c>
      <c r="D884" t="s">
        <v>82</v>
      </c>
      <c r="E884" s="2" t="str">
        <f>HYPERLINK("capsilon://?command=openfolder&amp;siteaddress=FAM.docvelocity-na8.net&amp;folderid=FX9CA13BB5-AB7F-DE72-2FF2-FC32F487296D","FX21126653")</f>
        <v>FX21126653</v>
      </c>
      <c r="F884" t="s">
        <v>19</v>
      </c>
      <c r="G884" t="s">
        <v>19</v>
      </c>
      <c r="H884" t="s">
        <v>83</v>
      </c>
      <c r="I884" t="s">
        <v>1971</v>
      </c>
      <c r="J884">
        <v>32</v>
      </c>
      <c r="K884" t="s">
        <v>85</v>
      </c>
      <c r="L884" t="s">
        <v>86</v>
      </c>
      <c r="M884" t="s">
        <v>87</v>
      </c>
      <c r="N884">
        <v>1</v>
      </c>
      <c r="O884" s="1">
        <v>44543.685844907406</v>
      </c>
      <c r="P884" s="1">
        <v>44544.331666666665</v>
      </c>
      <c r="Q884">
        <v>55489</v>
      </c>
      <c r="R884">
        <v>310</v>
      </c>
      <c r="S884" t="b">
        <v>0</v>
      </c>
      <c r="T884" t="s">
        <v>88</v>
      </c>
      <c r="U884" t="b">
        <v>0</v>
      </c>
      <c r="V884" t="s">
        <v>144</v>
      </c>
      <c r="W884" s="1">
        <v>44544.331666666665</v>
      </c>
      <c r="X884">
        <v>100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32</v>
      </c>
      <c r="AE884">
        <v>27</v>
      </c>
      <c r="AF884">
        <v>0</v>
      </c>
      <c r="AG884">
        <v>4</v>
      </c>
      <c r="AH884" t="s">
        <v>88</v>
      </c>
      <c r="AI884" t="s">
        <v>88</v>
      </c>
      <c r="AJ884" t="s">
        <v>88</v>
      </c>
      <c r="AK884" t="s">
        <v>88</v>
      </c>
      <c r="AL884" t="s">
        <v>88</v>
      </c>
      <c r="AM884" t="s">
        <v>88</v>
      </c>
      <c r="AN884" t="s">
        <v>88</v>
      </c>
      <c r="AO884" t="s">
        <v>88</v>
      </c>
      <c r="AP884" t="s">
        <v>88</v>
      </c>
      <c r="AQ884" t="s">
        <v>88</v>
      </c>
      <c r="AR884" t="s">
        <v>88</v>
      </c>
      <c r="AS884" t="s">
        <v>88</v>
      </c>
      <c r="AT884" t="s">
        <v>88</v>
      </c>
      <c r="AU884" t="s">
        <v>88</v>
      </c>
      <c r="AV884" t="s">
        <v>88</v>
      </c>
      <c r="AW884" t="s">
        <v>88</v>
      </c>
      <c r="AX884" t="s">
        <v>88</v>
      </c>
      <c r="AY884" t="s">
        <v>88</v>
      </c>
      <c r="AZ884" t="s">
        <v>88</v>
      </c>
      <c r="BA884" t="s">
        <v>88</v>
      </c>
      <c r="BB884" t="s">
        <v>88</v>
      </c>
      <c r="BC884" t="s">
        <v>88</v>
      </c>
      <c r="BD884" t="s">
        <v>88</v>
      </c>
      <c r="BE884" t="s">
        <v>88</v>
      </c>
    </row>
    <row r="885" spans="1:57">
      <c r="A885" t="s">
        <v>1972</v>
      </c>
      <c r="B885" t="s">
        <v>80</v>
      </c>
      <c r="C885" t="s">
        <v>1966</v>
      </c>
      <c r="D885" t="s">
        <v>82</v>
      </c>
      <c r="E885" s="2" t="str">
        <f>HYPERLINK("capsilon://?command=openfolder&amp;siteaddress=FAM.docvelocity-na8.net&amp;folderid=FX9CA13BB5-AB7F-DE72-2FF2-FC32F487296D","FX21126653")</f>
        <v>FX21126653</v>
      </c>
      <c r="F885" t="s">
        <v>19</v>
      </c>
      <c r="G885" t="s">
        <v>19</v>
      </c>
      <c r="H885" t="s">
        <v>83</v>
      </c>
      <c r="I885" t="s">
        <v>1973</v>
      </c>
      <c r="J885">
        <v>28</v>
      </c>
      <c r="K885" t="s">
        <v>85</v>
      </c>
      <c r="L885" t="s">
        <v>86</v>
      </c>
      <c r="M885" t="s">
        <v>87</v>
      </c>
      <c r="N885">
        <v>1</v>
      </c>
      <c r="O885" s="1">
        <v>44543.686423611114</v>
      </c>
      <c r="P885" s="1">
        <v>44544.332314814812</v>
      </c>
      <c r="Q885">
        <v>55580</v>
      </c>
      <c r="R885">
        <v>225</v>
      </c>
      <c r="S885" t="b">
        <v>0</v>
      </c>
      <c r="T885" t="s">
        <v>88</v>
      </c>
      <c r="U885" t="b">
        <v>0</v>
      </c>
      <c r="V885" t="s">
        <v>144</v>
      </c>
      <c r="W885" s="1">
        <v>44544.332314814812</v>
      </c>
      <c r="X885">
        <v>55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28</v>
      </c>
      <c r="AE885">
        <v>21</v>
      </c>
      <c r="AF885">
        <v>0</v>
      </c>
      <c r="AG885">
        <v>2</v>
      </c>
      <c r="AH885" t="s">
        <v>88</v>
      </c>
      <c r="AI885" t="s">
        <v>88</v>
      </c>
      <c r="AJ885" t="s">
        <v>88</v>
      </c>
      <c r="AK885" t="s">
        <v>88</v>
      </c>
      <c r="AL885" t="s">
        <v>88</v>
      </c>
      <c r="AM885" t="s">
        <v>88</v>
      </c>
      <c r="AN885" t="s">
        <v>88</v>
      </c>
      <c r="AO885" t="s">
        <v>88</v>
      </c>
      <c r="AP885" t="s">
        <v>88</v>
      </c>
      <c r="AQ885" t="s">
        <v>88</v>
      </c>
      <c r="AR885" t="s">
        <v>88</v>
      </c>
      <c r="AS885" t="s">
        <v>88</v>
      </c>
      <c r="AT885" t="s">
        <v>88</v>
      </c>
      <c r="AU885" t="s">
        <v>88</v>
      </c>
      <c r="AV885" t="s">
        <v>88</v>
      </c>
      <c r="AW885" t="s">
        <v>88</v>
      </c>
      <c r="AX885" t="s">
        <v>88</v>
      </c>
      <c r="AY885" t="s">
        <v>88</v>
      </c>
      <c r="AZ885" t="s">
        <v>88</v>
      </c>
      <c r="BA885" t="s">
        <v>88</v>
      </c>
      <c r="BB885" t="s">
        <v>88</v>
      </c>
      <c r="BC885" t="s">
        <v>88</v>
      </c>
      <c r="BD885" t="s">
        <v>88</v>
      </c>
      <c r="BE885" t="s">
        <v>88</v>
      </c>
    </row>
    <row r="886" spans="1:57">
      <c r="A886" t="s">
        <v>1974</v>
      </c>
      <c r="B886" t="s">
        <v>80</v>
      </c>
      <c r="C886" t="s">
        <v>833</v>
      </c>
      <c r="D886" t="s">
        <v>82</v>
      </c>
      <c r="E886" s="2" t="str">
        <f>HYPERLINK("capsilon://?command=openfolder&amp;siteaddress=FAM.docvelocity-na8.net&amp;folderid=FX0FAB96E8-2DF3-B280-514A-D783F20322B1","FX21124657")</f>
        <v>FX21124657</v>
      </c>
      <c r="F886" t="s">
        <v>19</v>
      </c>
      <c r="G886" t="s">
        <v>19</v>
      </c>
      <c r="H886" t="s">
        <v>83</v>
      </c>
      <c r="I886" t="s">
        <v>1975</v>
      </c>
      <c r="J886">
        <v>32</v>
      </c>
      <c r="K886" t="s">
        <v>85</v>
      </c>
      <c r="L886" t="s">
        <v>86</v>
      </c>
      <c r="M886" t="s">
        <v>87</v>
      </c>
      <c r="N886">
        <v>2</v>
      </c>
      <c r="O886" s="1">
        <v>44543.74728009259</v>
      </c>
      <c r="P886" s="1">
        <v>44543.800543981481</v>
      </c>
      <c r="Q886">
        <v>3438</v>
      </c>
      <c r="R886">
        <v>1164</v>
      </c>
      <c r="S886" t="b">
        <v>0</v>
      </c>
      <c r="T886" t="s">
        <v>88</v>
      </c>
      <c r="U886" t="b">
        <v>0</v>
      </c>
      <c r="V886" t="s">
        <v>856</v>
      </c>
      <c r="W886" s="1">
        <v>44543.768460648149</v>
      </c>
      <c r="X886">
        <v>941</v>
      </c>
      <c r="Y886">
        <v>36</v>
      </c>
      <c r="Z886">
        <v>0</v>
      </c>
      <c r="AA886">
        <v>36</v>
      </c>
      <c r="AB886">
        <v>0</v>
      </c>
      <c r="AC886">
        <v>32</v>
      </c>
      <c r="AD886">
        <v>-4</v>
      </c>
      <c r="AE886">
        <v>0</v>
      </c>
      <c r="AF886">
        <v>0</v>
      </c>
      <c r="AG886">
        <v>0</v>
      </c>
      <c r="AH886" t="s">
        <v>163</v>
      </c>
      <c r="AI886" s="1">
        <v>44543.800543981481</v>
      </c>
      <c r="AJ886">
        <v>144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-4</v>
      </c>
      <c r="AQ886">
        <v>0</v>
      </c>
      <c r="AR886">
        <v>0</v>
      </c>
      <c r="AS886">
        <v>0</v>
      </c>
      <c r="AT886" t="s">
        <v>88</v>
      </c>
      <c r="AU886" t="s">
        <v>88</v>
      </c>
      <c r="AV886" t="s">
        <v>88</v>
      </c>
      <c r="AW886" t="s">
        <v>88</v>
      </c>
      <c r="AX886" t="s">
        <v>88</v>
      </c>
      <c r="AY886" t="s">
        <v>88</v>
      </c>
      <c r="AZ886" t="s">
        <v>88</v>
      </c>
      <c r="BA886" t="s">
        <v>88</v>
      </c>
      <c r="BB886" t="s">
        <v>88</v>
      </c>
      <c r="BC886" t="s">
        <v>88</v>
      </c>
      <c r="BD886" t="s">
        <v>88</v>
      </c>
      <c r="BE886" t="s">
        <v>88</v>
      </c>
    </row>
    <row r="887" spans="1:57">
      <c r="A887" t="s">
        <v>1976</v>
      </c>
      <c r="B887" t="s">
        <v>80</v>
      </c>
      <c r="C887" t="s">
        <v>1854</v>
      </c>
      <c r="D887" t="s">
        <v>82</v>
      </c>
      <c r="E887" s="2" t="str">
        <f>HYPERLINK("capsilon://?command=openfolder&amp;siteaddress=FAM.docvelocity-na8.net&amp;folderid=FXB2FF1DEC-AD2F-97CF-7338-CBF6BF281134","FX21125885")</f>
        <v>FX21125885</v>
      </c>
      <c r="F887" t="s">
        <v>19</v>
      </c>
      <c r="G887" t="s">
        <v>19</v>
      </c>
      <c r="H887" t="s">
        <v>83</v>
      </c>
      <c r="I887" t="s">
        <v>1855</v>
      </c>
      <c r="J887">
        <v>309</v>
      </c>
      <c r="K887" t="s">
        <v>85</v>
      </c>
      <c r="L887" t="s">
        <v>86</v>
      </c>
      <c r="M887" t="s">
        <v>87</v>
      </c>
      <c r="N887">
        <v>2</v>
      </c>
      <c r="O887" s="1">
        <v>44543.769386574073</v>
      </c>
      <c r="P887" s="1">
        <v>44543.822974537034</v>
      </c>
      <c r="Q887">
        <v>495</v>
      </c>
      <c r="R887">
        <v>4135</v>
      </c>
      <c r="S887" t="b">
        <v>0</v>
      </c>
      <c r="T887" t="s">
        <v>88</v>
      </c>
      <c r="U887" t="b">
        <v>1</v>
      </c>
      <c r="V887" t="s">
        <v>856</v>
      </c>
      <c r="W887" s="1">
        <v>44543.80300925926</v>
      </c>
      <c r="X887">
        <v>2804</v>
      </c>
      <c r="Y887">
        <v>304</v>
      </c>
      <c r="Z887">
        <v>0</v>
      </c>
      <c r="AA887">
        <v>304</v>
      </c>
      <c r="AB887">
        <v>0</v>
      </c>
      <c r="AC887">
        <v>55</v>
      </c>
      <c r="AD887">
        <v>5</v>
      </c>
      <c r="AE887">
        <v>0</v>
      </c>
      <c r="AF887">
        <v>0</v>
      </c>
      <c r="AG887">
        <v>0</v>
      </c>
      <c r="AH887" t="s">
        <v>167</v>
      </c>
      <c r="AI887" s="1">
        <v>44543.822974537034</v>
      </c>
      <c r="AJ887">
        <v>1309</v>
      </c>
      <c r="AK887">
        <v>1</v>
      </c>
      <c r="AL887">
        <v>0</v>
      </c>
      <c r="AM887">
        <v>1</v>
      </c>
      <c r="AN887">
        <v>0</v>
      </c>
      <c r="AO887">
        <v>1</v>
      </c>
      <c r="AP887">
        <v>4</v>
      </c>
      <c r="AQ887">
        <v>0</v>
      </c>
      <c r="AR887">
        <v>0</v>
      </c>
      <c r="AS887">
        <v>0</v>
      </c>
      <c r="AT887" t="s">
        <v>88</v>
      </c>
      <c r="AU887" t="s">
        <v>88</v>
      </c>
      <c r="AV887" t="s">
        <v>88</v>
      </c>
      <c r="AW887" t="s">
        <v>88</v>
      </c>
      <c r="AX887" t="s">
        <v>88</v>
      </c>
      <c r="AY887" t="s">
        <v>88</v>
      </c>
      <c r="AZ887" t="s">
        <v>88</v>
      </c>
      <c r="BA887" t="s">
        <v>88</v>
      </c>
      <c r="BB887" t="s">
        <v>88</v>
      </c>
      <c r="BC887" t="s">
        <v>88</v>
      </c>
      <c r="BD887" t="s">
        <v>88</v>
      </c>
      <c r="BE887" t="s">
        <v>88</v>
      </c>
    </row>
    <row r="888" spans="1:57">
      <c r="A888" t="s">
        <v>1977</v>
      </c>
      <c r="B888" t="s">
        <v>80</v>
      </c>
      <c r="C888" t="s">
        <v>1978</v>
      </c>
      <c r="D888" t="s">
        <v>82</v>
      </c>
      <c r="E888" s="2" t="str">
        <f>HYPERLINK("capsilon://?command=openfolder&amp;siteaddress=FAM.docvelocity-na8.net&amp;folderid=FX59BCF825-1870-D9F2-0B40-DCD586ACD068","FX21126023")</f>
        <v>FX21126023</v>
      </c>
      <c r="F888" t="s">
        <v>19</v>
      </c>
      <c r="G888" t="s">
        <v>19</v>
      </c>
      <c r="H888" t="s">
        <v>83</v>
      </c>
      <c r="I888" t="s">
        <v>1979</v>
      </c>
      <c r="J888">
        <v>76</v>
      </c>
      <c r="K888" t="s">
        <v>85</v>
      </c>
      <c r="L888" t="s">
        <v>86</v>
      </c>
      <c r="M888" t="s">
        <v>87</v>
      </c>
      <c r="N888">
        <v>1</v>
      </c>
      <c r="O888" s="1">
        <v>44543.781053240738</v>
      </c>
      <c r="P888" s="1">
        <v>44544.333252314813</v>
      </c>
      <c r="Q888">
        <v>47514</v>
      </c>
      <c r="R888">
        <v>196</v>
      </c>
      <c r="S888" t="b">
        <v>0</v>
      </c>
      <c r="T888" t="s">
        <v>88</v>
      </c>
      <c r="U888" t="b">
        <v>0</v>
      </c>
      <c r="V888" t="s">
        <v>144</v>
      </c>
      <c r="W888" s="1">
        <v>44544.333252314813</v>
      </c>
      <c r="X888">
        <v>80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76</v>
      </c>
      <c r="AE888">
        <v>64</v>
      </c>
      <c r="AF888">
        <v>0</v>
      </c>
      <c r="AG888">
        <v>3</v>
      </c>
      <c r="AH888" t="s">
        <v>88</v>
      </c>
      <c r="AI888" t="s">
        <v>88</v>
      </c>
      <c r="AJ888" t="s">
        <v>88</v>
      </c>
      <c r="AK888" t="s">
        <v>88</v>
      </c>
      <c r="AL888" t="s">
        <v>88</v>
      </c>
      <c r="AM888" t="s">
        <v>88</v>
      </c>
      <c r="AN888" t="s">
        <v>88</v>
      </c>
      <c r="AO888" t="s">
        <v>88</v>
      </c>
      <c r="AP888" t="s">
        <v>88</v>
      </c>
      <c r="AQ888" t="s">
        <v>88</v>
      </c>
      <c r="AR888" t="s">
        <v>88</v>
      </c>
      <c r="AS888" t="s">
        <v>88</v>
      </c>
      <c r="AT888" t="s">
        <v>88</v>
      </c>
      <c r="AU888" t="s">
        <v>88</v>
      </c>
      <c r="AV888" t="s">
        <v>88</v>
      </c>
      <c r="AW888" t="s">
        <v>88</v>
      </c>
      <c r="AX888" t="s">
        <v>88</v>
      </c>
      <c r="AY888" t="s">
        <v>88</v>
      </c>
      <c r="AZ888" t="s">
        <v>88</v>
      </c>
      <c r="BA888" t="s">
        <v>88</v>
      </c>
      <c r="BB888" t="s">
        <v>88</v>
      </c>
      <c r="BC888" t="s">
        <v>88</v>
      </c>
      <c r="BD888" t="s">
        <v>88</v>
      </c>
      <c r="BE888" t="s">
        <v>88</v>
      </c>
    </row>
    <row r="889" spans="1:57">
      <c r="A889" t="s">
        <v>1980</v>
      </c>
      <c r="B889" t="s">
        <v>80</v>
      </c>
      <c r="C889" t="s">
        <v>1900</v>
      </c>
      <c r="D889" t="s">
        <v>82</v>
      </c>
      <c r="E889" s="2" t="str">
        <f>HYPERLINK("capsilon://?command=openfolder&amp;siteaddress=FAM.docvelocity-na8.net&amp;folderid=FX286125F1-A0EB-6CF8-3672-5FF9E2253967","FX21127180")</f>
        <v>FX21127180</v>
      </c>
      <c r="F889" t="s">
        <v>19</v>
      </c>
      <c r="G889" t="s">
        <v>19</v>
      </c>
      <c r="H889" t="s">
        <v>83</v>
      </c>
      <c r="I889" t="s">
        <v>1901</v>
      </c>
      <c r="J889">
        <v>200</v>
      </c>
      <c r="K889" t="s">
        <v>85</v>
      </c>
      <c r="L889" t="s">
        <v>86</v>
      </c>
      <c r="M889" t="s">
        <v>87</v>
      </c>
      <c r="N889">
        <v>2</v>
      </c>
      <c r="O889" s="1">
        <v>44543.790277777778</v>
      </c>
      <c r="P889" s="1">
        <v>44544.168217592596</v>
      </c>
      <c r="Q889">
        <v>28335</v>
      </c>
      <c r="R889">
        <v>4319</v>
      </c>
      <c r="S889" t="b">
        <v>0</v>
      </c>
      <c r="T889" t="s">
        <v>88</v>
      </c>
      <c r="U889" t="b">
        <v>1</v>
      </c>
      <c r="V889" t="s">
        <v>222</v>
      </c>
      <c r="W889" s="1">
        <v>44543.824374999997</v>
      </c>
      <c r="X889">
        <v>2672</v>
      </c>
      <c r="Y889">
        <v>182</v>
      </c>
      <c r="Z889">
        <v>0</v>
      </c>
      <c r="AA889">
        <v>182</v>
      </c>
      <c r="AB889">
        <v>0</v>
      </c>
      <c r="AC889">
        <v>100</v>
      </c>
      <c r="AD889">
        <v>18</v>
      </c>
      <c r="AE889">
        <v>0</v>
      </c>
      <c r="AF889">
        <v>0</v>
      </c>
      <c r="AG889">
        <v>0</v>
      </c>
      <c r="AH889" t="s">
        <v>100</v>
      </c>
      <c r="AI889" s="1">
        <v>44544.168217592596</v>
      </c>
      <c r="AJ889">
        <v>1617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18</v>
      </c>
      <c r="AQ889">
        <v>0</v>
      </c>
      <c r="AR889">
        <v>0</v>
      </c>
      <c r="AS889">
        <v>0</v>
      </c>
      <c r="AT889" t="s">
        <v>88</v>
      </c>
      <c r="AU889" t="s">
        <v>88</v>
      </c>
      <c r="AV889" t="s">
        <v>88</v>
      </c>
      <c r="AW889" t="s">
        <v>88</v>
      </c>
      <c r="AX889" t="s">
        <v>88</v>
      </c>
      <c r="AY889" t="s">
        <v>88</v>
      </c>
      <c r="AZ889" t="s">
        <v>88</v>
      </c>
      <c r="BA889" t="s">
        <v>88</v>
      </c>
      <c r="BB889" t="s">
        <v>88</v>
      </c>
      <c r="BC889" t="s">
        <v>88</v>
      </c>
      <c r="BD889" t="s">
        <v>88</v>
      </c>
      <c r="BE889" t="s">
        <v>88</v>
      </c>
    </row>
    <row r="890" spans="1:57">
      <c r="A890" t="s">
        <v>1981</v>
      </c>
      <c r="B890" t="s">
        <v>80</v>
      </c>
      <c r="C890" t="s">
        <v>1908</v>
      </c>
      <c r="D890" t="s">
        <v>82</v>
      </c>
      <c r="E890" s="2" t="str">
        <f>HYPERLINK("capsilon://?command=openfolder&amp;siteaddress=FAM.docvelocity-na8.net&amp;folderid=FX58978CC7-AD18-F701-08D7-904E2242719B","FX21125527")</f>
        <v>FX21125527</v>
      </c>
      <c r="F890" t="s">
        <v>19</v>
      </c>
      <c r="G890" t="s">
        <v>19</v>
      </c>
      <c r="H890" t="s">
        <v>83</v>
      </c>
      <c r="I890" t="s">
        <v>1909</v>
      </c>
      <c r="J890">
        <v>97</v>
      </c>
      <c r="K890" t="s">
        <v>85</v>
      </c>
      <c r="L890" t="s">
        <v>86</v>
      </c>
      <c r="M890" t="s">
        <v>87</v>
      </c>
      <c r="N890">
        <v>2</v>
      </c>
      <c r="O890" s="1">
        <v>44543.792384259257</v>
      </c>
      <c r="P890" s="1">
        <v>44543.83021990741</v>
      </c>
      <c r="Q890">
        <v>1609</v>
      </c>
      <c r="R890">
        <v>1660</v>
      </c>
      <c r="S890" t="b">
        <v>0</v>
      </c>
      <c r="T890" t="s">
        <v>88</v>
      </c>
      <c r="U890" t="b">
        <v>1</v>
      </c>
      <c r="V890" t="s">
        <v>99</v>
      </c>
      <c r="W890" s="1">
        <v>44543.811099537037</v>
      </c>
      <c r="X890">
        <v>1019</v>
      </c>
      <c r="Y890">
        <v>93</v>
      </c>
      <c r="Z890">
        <v>0</v>
      </c>
      <c r="AA890">
        <v>93</v>
      </c>
      <c r="AB890">
        <v>0</v>
      </c>
      <c r="AC890">
        <v>55</v>
      </c>
      <c r="AD890">
        <v>4</v>
      </c>
      <c r="AE890">
        <v>0</v>
      </c>
      <c r="AF890">
        <v>0</v>
      </c>
      <c r="AG890">
        <v>0</v>
      </c>
      <c r="AH890" t="s">
        <v>167</v>
      </c>
      <c r="AI890" s="1">
        <v>44543.83021990741</v>
      </c>
      <c r="AJ890">
        <v>625</v>
      </c>
      <c r="AK890">
        <v>0</v>
      </c>
      <c r="AL890">
        <v>0</v>
      </c>
      <c r="AM890">
        <v>0</v>
      </c>
      <c r="AN890">
        <v>0</v>
      </c>
      <c r="AO890">
        <v>1</v>
      </c>
      <c r="AP890">
        <v>4</v>
      </c>
      <c r="AQ890">
        <v>0</v>
      </c>
      <c r="AR890">
        <v>0</v>
      </c>
      <c r="AS890">
        <v>0</v>
      </c>
      <c r="AT890" t="s">
        <v>88</v>
      </c>
      <c r="AU890" t="s">
        <v>88</v>
      </c>
      <c r="AV890" t="s">
        <v>88</v>
      </c>
      <c r="AW890" t="s">
        <v>88</v>
      </c>
      <c r="AX890" t="s">
        <v>88</v>
      </c>
      <c r="AY890" t="s">
        <v>88</v>
      </c>
      <c r="AZ890" t="s">
        <v>88</v>
      </c>
      <c r="BA890" t="s">
        <v>88</v>
      </c>
      <c r="BB890" t="s">
        <v>88</v>
      </c>
      <c r="BC890" t="s">
        <v>88</v>
      </c>
      <c r="BD890" t="s">
        <v>88</v>
      </c>
      <c r="BE890" t="s">
        <v>88</v>
      </c>
    </row>
    <row r="891" spans="1:57">
      <c r="A891" t="s">
        <v>1982</v>
      </c>
      <c r="B891" t="s">
        <v>80</v>
      </c>
      <c r="C891" t="s">
        <v>1911</v>
      </c>
      <c r="D891" t="s">
        <v>82</v>
      </c>
      <c r="E891" s="2" t="str">
        <f>HYPERLINK("capsilon://?command=openfolder&amp;siteaddress=FAM.docvelocity-na8.net&amp;folderid=FX2D9AD361-8211-D39F-B693-69AB3AF51F4B","FX21127049")</f>
        <v>FX21127049</v>
      </c>
      <c r="F891" t="s">
        <v>19</v>
      </c>
      <c r="G891" t="s">
        <v>19</v>
      </c>
      <c r="H891" t="s">
        <v>83</v>
      </c>
      <c r="I891" t="s">
        <v>1912</v>
      </c>
      <c r="J891">
        <v>170</v>
      </c>
      <c r="K891" t="s">
        <v>85</v>
      </c>
      <c r="L891" t="s">
        <v>86</v>
      </c>
      <c r="M891" t="s">
        <v>87</v>
      </c>
      <c r="N891">
        <v>2</v>
      </c>
      <c r="O891" s="1">
        <v>44543.793576388889</v>
      </c>
      <c r="P891" s="1">
        <v>44544.17496527778</v>
      </c>
      <c r="Q891">
        <v>30012</v>
      </c>
      <c r="R891">
        <v>2940</v>
      </c>
      <c r="S891" t="b">
        <v>0</v>
      </c>
      <c r="T891" t="s">
        <v>88</v>
      </c>
      <c r="U891" t="b">
        <v>1</v>
      </c>
      <c r="V891" t="s">
        <v>99</v>
      </c>
      <c r="W891" s="1">
        <v>44543.822094907409</v>
      </c>
      <c r="X891">
        <v>949</v>
      </c>
      <c r="Y891">
        <v>265</v>
      </c>
      <c r="Z891">
        <v>0</v>
      </c>
      <c r="AA891">
        <v>265</v>
      </c>
      <c r="AB891">
        <v>0</v>
      </c>
      <c r="AC891">
        <v>177</v>
      </c>
      <c r="AD891">
        <v>-95</v>
      </c>
      <c r="AE891">
        <v>0</v>
      </c>
      <c r="AF891">
        <v>0</v>
      </c>
      <c r="AG891">
        <v>0</v>
      </c>
      <c r="AH891" t="s">
        <v>94</v>
      </c>
      <c r="AI891" s="1">
        <v>44544.17496527778</v>
      </c>
      <c r="AJ891">
        <v>1976</v>
      </c>
      <c r="AK891">
        <v>8</v>
      </c>
      <c r="AL891">
        <v>0</v>
      </c>
      <c r="AM891">
        <v>8</v>
      </c>
      <c r="AN891">
        <v>0</v>
      </c>
      <c r="AO891">
        <v>8</v>
      </c>
      <c r="AP891">
        <v>-103</v>
      </c>
      <c r="AQ891">
        <v>0</v>
      </c>
      <c r="AR891">
        <v>0</v>
      </c>
      <c r="AS891">
        <v>0</v>
      </c>
      <c r="AT891" t="s">
        <v>88</v>
      </c>
      <c r="AU891" t="s">
        <v>88</v>
      </c>
      <c r="AV891" t="s">
        <v>88</v>
      </c>
      <c r="AW891" t="s">
        <v>88</v>
      </c>
      <c r="AX891" t="s">
        <v>88</v>
      </c>
      <c r="AY891" t="s">
        <v>88</v>
      </c>
      <c r="AZ891" t="s">
        <v>88</v>
      </c>
      <c r="BA891" t="s">
        <v>88</v>
      </c>
      <c r="BB891" t="s">
        <v>88</v>
      </c>
      <c r="BC891" t="s">
        <v>88</v>
      </c>
      <c r="BD891" t="s">
        <v>88</v>
      </c>
      <c r="BE891" t="s">
        <v>88</v>
      </c>
    </row>
    <row r="892" spans="1:57">
      <c r="A892" t="s">
        <v>1983</v>
      </c>
      <c r="B892" t="s">
        <v>80</v>
      </c>
      <c r="C892" t="s">
        <v>1911</v>
      </c>
      <c r="D892" t="s">
        <v>82</v>
      </c>
      <c r="E892" s="2" t="str">
        <f>HYPERLINK("capsilon://?command=openfolder&amp;siteaddress=FAM.docvelocity-na8.net&amp;folderid=FX2D9AD361-8211-D39F-B693-69AB3AF51F4B","FX21127049")</f>
        <v>FX21127049</v>
      </c>
      <c r="F892" t="s">
        <v>19</v>
      </c>
      <c r="G892" t="s">
        <v>19</v>
      </c>
      <c r="H892" t="s">
        <v>83</v>
      </c>
      <c r="I892" t="s">
        <v>1914</v>
      </c>
      <c r="J892">
        <v>102</v>
      </c>
      <c r="K892" t="s">
        <v>85</v>
      </c>
      <c r="L892" t="s">
        <v>86</v>
      </c>
      <c r="M892" t="s">
        <v>87</v>
      </c>
      <c r="N892">
        <v>2</v>
      </c>
      <c r="O892" s="1">
        <v>44543.794629629629</v>
      </c>
      <c r="P892" s="1">
        <v>44544.157210648147</v>
      </c>
      <c r="Q892">
        <v>30595</v>
      </c>
      <c r="R892">
        <v>732</v>
      </c>
      <c r="S892" t="b">
        <v>0</v>
      </c>
      <c r="T892" t="s">
        <v>88</v>
      </c>
      <c r="U892" t="b">
        <v>1</v>
      </c>
      <c r="V892" t="s">
        <v>99</v>
      </c>
      <c r="W892" s="1">
        <v>44543.825694444444</v>
      </c>
      <c r="X892">
        <v>310</v>
      </c>
      <c r="Y892">
        <v>98</v>
      </c>
      <c r="Z892">
        <v>0</v>
      </c>
      <c r="AA892">
        <v>98</v>
      </c>
      <c r="AB892">
        <v>0</v>
      </c>
      <c r="AC892">
        <v>50</v>
      </c>
      <c r="AD892">
        <v>4</v>
      </c>
      <c r="AE892">
        <v>0</v>
      </c>
      <c r="AF892">
        <v>0</v>
      </c>
      <c r="AG892">
        <v>0</v>
      </c>
      <c r="AH892" t="s">
        <v>265</v>
      </c>
      <c r="AI892" s="1">
        <v>44544.157210648147</v>
      </c>
      <c r="AJ892">
        <v>422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4</v>
      </c>
      <c r="AQ892">
        <v>0</v>
      </c>
      <c r="AR892">
        <v>0</v>
      </c>
      <c r="AS892">
        <v>0</v>
      </c>
      <c r="AT892" t="s">
        <v>88</v>
      </c>
      <c r="AU892" t="s">
        <v>88</v>
      </c>
      <c r="AV892" t="s">
        <v>88</v>
      </c>
      <c r="AW892" t="s">
        <v>88</v>
      </c>
      <c r="AX892" t="s">
        <v>88</v>
      </c>
      <c r="AY892" t="s">
        <v>88</v>
      </c>
      <c r="AZ892" t="s">
        <v>88</v>
      </c>
      <c r="BA892" t="s">
        <v>88</v>
      </c>
      <c r="BB892" t="s">
        <v>88</v>
      </c>
      <c r="BC892" t="s">
        <v>88</v>
      </c>
      <c r="BD892" t="s">
        <v>88</v>
      </c>
      <c r="BE892" t="s">
        <v>88</v>
      </c>
    </row>
    <row r="893" spans="1:57">
      <c r="A893" t="s">
        <v>1984</v>
      </c>
      <c r="B893" t="s">
        <v>80</v>
      </c>
      <c r="C893" t="s">
        <v>1985</v>
      </c>
      <c r="D893" t="s">
        <v>82</v>
      </c>
      <c r="E893" s="2" t="str">
        <f>HYPERLINK("capsilon://?command=openfolder&amp;siteaddress=FAM.docvelocity-na8.net&amp;folderid=FXDBB70B28-CC74-B92A-DE90-2884791DB45B","FX21127771")</f>
        <v>FX21127771</v>
      </c>
      <c r="F893" t="s">
        <v>19</v>
      </c>
      <c r="G893" t="s">
        <v>19</v>
      </c>
      <c r="H893" t="s">
        <v>83</v>
      </c>
      <c r="I893" t="s">
        <v>1986</v>
      </c>
      <c r="J893">
        <v>75</v>
      </c>
      <c r="K893" t="s">
        <v>85</v>
      </c>
      <c r="L893" t="s">
        <v>86</v>
      </c>
      <c r="M893" t="s">
        <v>87</v>
      </c>
      <c r="N893">
        <v>1</v>
      </c>
      <c r="O893" s="1">
        <v>44543.819097222222</v>
      </c>
      <c r="P893" s="1">
        <v>44544.33494212963</v>
      </c>
      <c r="Q893">
        <v>44341</v>
      </c>
      <c r="R893">
        <v>228</v>
      </c>
      <c r="S893" t="b">
        <v>0</v>
      </c>
      <c r="T893" t="s">
        <v>88</v>
      </c>
      <c r="U893" t="b">
        <v>0</v>
      </c>
      <c r="V893" t="s">
        <v>144</v>
      </c>
      <c r="W893" s="1">
        <v>44544.33494212963</v>
      </c>
      <c r="X893">
        <v>107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75</v>
      </c>
      <c r="AE893">
        <v>63</v>
      </c>
      <c r="AF893">
        <v>0</v>
      </c>
      <c r="AG893">
        <v>4</v>
      </c>
      <c r="AH893" t="s">
        <v>88</v>
      </c>
      <c r="AI893" t="s">
        <v>88</v>
      </c>
      <c r="AJ893" t="s">
        <v>88</v>
      </c>
      <c r="AK893" t="s">
        <v>88</v>
      </c>
      <c r="AL893" t="s">
        <v>88</v>
      </c>
      <c r="AM893" t="s">
        <v>88</v>
      </c>
      <c r="AN893" t="s">
        <v>88</v>
      </c>
      <c r="AO893" t="s">
        <v>88</v>
      </c>
      <c r="AP893" t="s">
        <v>88</v>
      </c>
      <c r="AQ893" t="s">
        <v>88</v>
      </c>
      <c r="AR893" t="s">
        <v>88</v>
      </c>
      <c r="AS893" t="s">
        <v>88</v>
      </c>
      <c r="AT893" t="s">
        <v>88</v>
      </c>
      <c r="AU893" t="s">
        <v>88</v>
      </c>
      <c r="AV893" t="s">
        <v>88</v>
      </c>
      <c r="AW893" t="s">
        <v>88</v>
      </c>
      <c r="AX893" t="s">
        <v>88</v>
      </c>
      <c r="AY893" t="s">
        <v>88</v>
      </c>
      <c r="AZ893" t="s">
        <v>88</v>
      </c>
      <c r="BA893" t="s">
        <v>88</v>
      </c>
      <c r="BB893" t="s">
        <v>88</v>
      </c>
      <c r="BC893" t="s">
        <v>88</v>
      </c>
      <c r="BD893" t="s">
        <v>88</v>
      </c>
      <c r="BE893" t="s">
        <v>88</v>
      </c>
    </row>
    <row r="894" spans="1:57">
      <c r="A894" t="s">
        <v>1987</v>
      </c>
      <c r="B894" t="s">
        <v>80</v>
      </c>
      <c r="C894" t="s">
        <v>1988</v>
      </c>
      <c r="D894" t="s">
        <v>82</v>
      </c>
      <c r="E894" s="2" t="str">
        <f>HYPERLINK("capsilon://?command=openfolder&amp;siteaddress=FAM.docvelocity-na8.net&amp;folderid=FX5FD0BF4A-B7AF-5700-CF02-2C9398996F3C","FX211113115")</f>
        <v>FX211113115</v>
      </c>
      <c r="F894" t="s">
        <v>19</v>
      </c>
      <c r="G894" t="s">
        <v>19</v>
      </c>
      <c r="H894" t="s">
        <v>83</v>
      </c>
      <c r="I894" t="s">
        <v>1989</v>
      </c>
      <c r="J894">
        <v>161</v>
      </c>
      <c r="K894" t="s">
        <v>85</v>
      </c>
      <c r="L894" t="s">
        <v>86</v>
      </c>
      <c r="M894" t="s">
        <v>87</v>
      </c>
      <c r="N894">
        <v>1</v>
      </c>
      <c r="O894" s="1">
        <v>44543.822905092595</v>
      </c>
      <c r="P894" s="1">
        <v>44544.345868055556</v>
      </c>
      <c r="Q894">
        <v>44094</v>
      </c>
      <c r="R894">
        <v>1090</v>
      </c>
      <c r="S894" t="b">
        <v>0</v>
      </c>
      <c r="T894" t="s">
        <v>88</v>
      </c>
      <c r="U894" t="b">
        <v>0</v>
      </c>
      <c r="V894" t="s">
        <v>144</v>
      </c>
      <c r="W894" s="1">
        <v>44544.345868055556</v>
      </c>
      <c r="X894">
        <v>922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161</v>
      </c>
      <c r="AE894">
        <v>137</v>
      </c>
      <c r="AF894">
        <v>0</v>
      </c>
      <c r="AG894">
        <v>6</v>
      </c>
      <c r="AH894" t="s">
        <v>88</v>
      </c>
      <c r="AI894" t="s">
        <v>88</v>
      </c>
      <c r="AJ894" t="s">
        <v>88</v>
      </c>
      <c r="AK894" t="s">
        <v>88</v>
      </c>
      <c r="AL894" t="s">
        <v>88</v>
      </c>
      <c r="AM894" t="s">
        <v>88</v>
      </c>
      <c r="AN894" t="s">
        <v>88</v>
      </c>
      <c r="AO894" t="s">
        <v>88</v>
      </c>
      <c r="AP894" t="s">
        <v>88</v>
      </c>
      <c r="AQ894" t="s">
        <v>88</v>
      </c>
      <c r="AR894" t="s">
        <v>88</v>
      </c>
      <c r="AS894" t="s">
        <v>88</v>
      </c>
      <c r="AT894" t="s">
        <v>88</v>
      </c>
      <c r="AU894" t="s">
        <v>88</v>
      </c>
      <c r="AV894" t="s">
        <v>88</v>
      </c>
      <c r="AW894" t="s">
        <v>88</v>
      </c>
      <c r="AX894" t="s">
        <v>88</v>
      </c>
      <c r="AY894" t="s">
        <v>88</v>
      </c>
      <c r="AZ894" t="s">
        <v>88</v>
      </c>
      <c r="BA894" t="s">
        <v>88</v>
      </c>
      <c r="BB894" t="s">
        <v>88</v>
      </c>
      <c r="BC894" t="s">
        <v>88</v>
      </c>
      <c r="BD894" t="s">
        <v>88</v>
      </c>
      <c r="BE894" t="s">
        <v>88</v>
      </c>
    </row>
    <row r="895" spans="1:57">
      <c r="A895" t="s">
        <v>1990</v>
      </c>
      <c r="B895" t="s">
        <v>80</v>
      </c>
      <c r="C895" t="s">
        <v>1991</v>
      </c>
      <c r="D895" t="s">
        <v>82</v>
      </c>
      <c r="E895" s="2" t="str">
        <f>HYPERLINK("capsilon://?command=openfolder&amp;siteaddress=FAM.docvelocity-na8.net&amp;folderid=FXC16EA20A-A83B-9181-14F6-5434A4E0033E","FX21116644")</f>
        <v>FX21116644</v>
      </c>
      <c r="F895" t="s">
        <v>19</v>
      </c>
      <c r="G895" t="s">
        <v>19</v>
      </c>
      <c r="H895" t="s">
        <v>83</v>
      </c>
      <c r="I895" t="s">
        <v>1992</v>
      </c>
      <c r="J895">
        <v>66</v>
      </c>
      <c r="K895" t="s">
        <v>85</v>
      </c>
      <c r="L895" t="s">
        <v>86</v>
      </c>
      <c r="M895" t="s">
        <v>87</v>
      </c>
      <c r="N895">
        <v>1</v>
      </c>
      <c r="O895" s="1">
        <v>44543.824328703704</v>
      </c>
      <c r="P895" s="1">
        <v>44544.350462962961</v>
      </c>
      <c r="Q895">
        <v>45020</v>
      </c>
      <c r="R895">
        <v>438</v>
      </c>
      <c r="S895" t="b">
        <v>0</v>
      </c>
      <c r="T895" t="s">
        <v>88</v>
      </c>
      <c r="U895" t="b">
        <v>0</v>
      </c>
      <c r="V895" t="s">
        <v>144</v>
      </c>
      <c r="W895" s="1">
        <v>44544.350462962961</v>
      </c>
      <c r="X895">
        <v>375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66</v>
      </c>
      <c r="AE895">
        <v>52</v>
      </c>
      <c r="AF895">
        <v>0</v>
      </c>
      <c r="AG895">
        <v>2</v>
      </c>
      <c r="AH895" t="s">
        <v>88</v>
      </c>
      <c r="AI895" t="s">
        <v>88</v>
      </c>
      <c r="AJ895" t="s">
        <v>88</v>
      </c>
      <c r="AK895" t="s">
        <v>88</v>
      </c>
      <c r="AL895" t="s">
        <v>88</v>
      </c>
      <c r="AM895" t="s">
        <v>88</v>
      </c>
      <c r="AN895" t="s">
        <v>88</v>
      </c>
      <c r="AO895" t="s">
        <v>88</v>
      </c>
      <c r="AP895" t="s">
        <v>88</v>
      </c>
      <c r="AQ895" t="s">
        <v>88</v>
      </c>
      <c r="AR895" t="s">
        <v>88</v>
      </c>
      <c r="AS895" t="s">
        <v>88</v>
      </c>
      <c r="AT895" t="s">
        <v>88</v>
      </c>
      <c r="AU895" t="s">
        <v>88</v>
      </c>
      <c r="AV895" t="s">
        <v>88</v>
      </c>
      <c r="AW895" t="s">
        <v>88</v>
      </c>
      <c r="AX895" t="s">
        <v>88</v>
      </c>
      <c r="AY895" t="s">
        <v>88</v>
      </c>
      <c r="AZ895" t="s">
        <v>88</v>
      </c>
      <c r="BA895" t="s">
        <v>88</v>
      </c>
      <c r="BB895" t="s">
        <v>88</v>
      </c>
      <c r="BC895" t="s">
        <v>88</v>
      </c>
      <c r="BD895" t="s">
        <v>88</v>
      </c>
      <c r="BE895" t="s">
        <v>88</v>
      </c>
    </row>
    <row r="896" spans="1:57">
      <c r="A896" t="s">
        <v>1993</v>
      </c>
      <c r="B896" t="s">
        <v>80</v>
      </c>
      <c r="C896" t="s">
        <v>1994</v>
      </c>
      <c r="D896" t="s">
        <v>82</v>
      </c>
      <c r="E896" s="2" t="str">
        <f>HYPERLINK("capsilon://?command=openfolder&amp;siteaddress=FAM.docvelocity-na8.net&amp;folderid=FX5972C12B-0358-EFDD-9B84-579EFD518BD7","FX21127721")</f>
        <v>FX21127721</v>
      </c>
      <c r="F896" t="s">
        <v>19</v>
      </c>
      <c r="G896" t="s">
        <v>19</v>
      </c>
      <c r="H896" t="s">
        <v>83</v>
      </c>
      <c r="I896" t="s">
        <v>1995</v>
      </c>
      <c r="J896">
        <v>185</v>
      </c>
      <c r="K896" t="s">
        <v>85</v>
      </c>
      <c r="L896" t="s">
        <v>86</v>
      </c>
      <c r="M896" t="s">
        <v>87</v>
      </c>
      <c r="N896">
        <v>1</v>
      </c>
      <c r="O896" s="1">
        <v>44543.850069444445</v>
      </c>
      <c r="P896" s="1">
        <v>44544.361886574072</v>
      </c>
      <c r="Q896">
        <v>43468</v>
      </c>
      <c r="R896">
        <v>753</v>
      </c>
      <c r="S896" t="b">
        <v>0</v>
      </c>
      <c r="T896" t="s">
        <v>88</v>
      </c>
      <c r="U896" t="b">
        <v>0</v>
      </c>
      <c r="V896" t="s">
        <v>144</v>
      </c>
      <c r="W896" s="1">
        <v>44544.361886574072</v>
      </c>
      <c r="X896">
        <v>615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185</v>
      </c>
      <c r="AE896">
        <v>168</v>
      </c>
      <c r="AF896">
        <v>0</v>
      </c>
      <c r="AG896">
        <v>8</v>
      </c>
      <c r="AH896" t="s">
        <v>88</v>
      </c>
      <c r="AI896" t="s">
        <v>88</v>
      </c>
      <c r="AJ896" t="s">
        <v>88</v>
      </c>
      <c r="AK896" t="s">
        <v>88</v>
      </c>
      <c r="AL896" t="s">
        <v>88</v>
      </c>
      <c r="AM896" t="s">
        <v>88</v>
      </c>
      <c r="AN896" t="s">
        <v>88</v>
      </c>
      <c r="AO896" t="s">
        <v>88</v>
      </c>
      <c r="AP896" t="s">
        <v>88</v>
      </c>
      <c r="AQ896" t="s">
        <v>88</v>
      </c>
      <c r="AR896" t="s">
        <v>88</v>
      </c>
      <c r="AS896" t="s">
        <v>88</v>
      </c>
      <c r="AT896" t="s">
        <v>88</v>
      </c>
      <c r="AU896" t="s">
        <v>88</v>
      </c>
      <c r="AV896" t="s">
        <v>88</v>
      </c>
      <c r="AW896" t="s">
        <v>88</v>
      </c>
      <c r="AX896" t="s">
        <v>88</v>
      </c>
      <c r="AY896" t="s">
        <v>88</v>
      </c>
      <c r="AZ896" t="s">
        <v>88</v>
      </c>
      <c r="BA896" t="s">
        <v>88</v>
      </c>
      <c r="BB896" t="s">
        <v>88</v>
      </c>
      <c r="BC896" t="s">
        <v>88</v>
      </c>
      <c r="BD896" t="s">
        <v>88</v>
      </c>
      <c r="BE896" t="s">
        <v>88</v>
      </c>
    </row>
    <row r="897" spans="1:57">
      <c r="A897" t="s">
        <v>1996</v>
      </c>
      <c r="B897" t="s">
        <v>80</v>
      </c>
      <c r="C897" t="s">
        <v>1997</v>
      </c>
      <c r="D897" t="s">
        <v>82</v>
      </c>
      <c r="E897" s="2" t="str">
        <f>HYPERLINK("capsilon://?command=openfolder&amp;siteaddress=FAM.docvelocity-na8.net&amp;folderid=FX67371CDC-9B08-EB3B-91F0-31CB0BA383CE","FX21127229")</f>
        <v>FX21127229</v>
      </c>
      <c r="F897" t="s">
        <v>19</v>
      </c>
      <c r="G897" t="s">
        <v>19</v>
      </c>
      <c r="H897" t="s">
        <v>83</v>
      </c>
      <c r="I897" t="s">
        <v>1998</v>
      </c>
      <c r="J897">
        <v>89</v>
      </c>
      <c r="K897" t="s">
        <v>85</v>
      </c>
      <c r="L897" t="s">
        <v>86</v>
      </c>
      <c r="M897" t="s">
        <v>87</v>
      </c>
      <c r="N897">
        <v>1</v>
      </c>
      <c r="O897" s="1">
        <v>44543.85528935185</v>
      </c>
      <c r="P897" s="1">
        <v>44544.366064814814</v>
      </c>
      <c r="Q897">
        <v>43621</v>
      </c>
      <c r="R897">
        <v>510</v>
      </c>
      <c r="S897" t="b">
        <v>0</v>
      </c>
      <c r="T897" t="s">
        <v>88</v>
      </c>
      <c r="U897" t="b">
        <v>0</v>
      </c>
      <c r="V897" t="s">
        <v>144</v>
      </c>
      <c r="W897" s="1">
        <v>44544.366064814814</v>
      </c>
      <c r="X897">
        <v>360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89</v>
      </c>
      <c r="AE897">
        <v>77</v>
      </c>
      <c r="AF897">
        <v>0</v>
      </c>
      <c r="AG897">
        <v>5</v>
      </c>
      <c r="AH897" t="s">
        <v>88</v>
      </c>
      <c r="AI897" t="s">
        <v>88</v>
      </c>
      <c r="AJ897" t="s">
        <v>88</v>
      </c>
      <c r="AK897" t="s">
        <v>88</v>
      </c>
      <c r="AL897" t="s">
        <v>88</v>
      </c>
      <c r="AM897" t="s">
        <v>88</v>
      </c>
      <c r="AN897" t="s">
        <v>88</v>
      </c>
      <c r="AO897" t="s">
        <v>88</v>
      </c>
      <c r="AP897" t="s">
        <v>88</v>
      </c>
      <c r="AQ897" t="s">
        <v>88</v>
      </c>
      <c r="AR897" t="s">
        <v>88</v>
      </c>
      <c r="AS897" t="s">
        <v>88</v>
      </c>
      <c r="AT897" t="s">
        <v>88</v>
      </c>
      <c r="AU897" t="s">
        <v>88</v>
      </c>
      <c r="AV897" t="s">
        <v>88</v>
      </c>
      <c r="AW897" t="s">
        <v>88</v>
      </c>
      <c r="AX897" t="s">
        <v>88</v>
      </c>
      <c r="AY897" t="s">
        <v>88</v>
      </c>
      <c r="AZ897" t="s">
        <v>88</v>
      </c>
      <c r="BA897" t="s">
        <v>88</v>
      </c>
      <c r="BB897" t="s">
        <v>88</v>
      </c>
      <c r="BC897" t="s">
        <v>88</v>
      </c>
      <c r="BD897" t="s">
        <v>88</v>
      </c>
      <c r="BE897" t="s">
        <v>88</v>
      </c>
    </row>
    <row r="898" spans="1:57">
      <c r="A898" t="s">
        <v>1999</v>
      </c>
      <c r="B898" t="s">
        <v>80</v>
      </c>
      <c r="C898" t="s">
        <v>2000</v>
      </c>
      <c r="D898" t="s">
        <v>82</v>
      </c>
      <c r="E898" s="2" t="str">
        <f>HYPERLINK("capsilon://?command=openfolder&amp;siteaddress=FAM.docvelocity-na8.net&amp;folderid=FX1C8171C5-7698-401D-E7A4-C7BB870EF25D","FX21124193")</f>
        <v>FX21124193</v>
      </c>
      <c r="F898" t="s">
        <v>19</v>
      </c>
      <c r="G898" t="s">
        <v>19</v>
      </c>
      <c r="H898" t="s">
        <v>83</v>
      </c>
      <c r="I898" t="s">
        <v>2001</v>
      </c>
      <c r="J898">
        <v>266</v>
      </c>
      <c r="K898" t="s">
        <v>85</v>
      </c>
      <c r="L898" t="s">
        <v>86</v>
      </c>
      <c r="M898" t="s">
        <v>87</v>
      </c>
      <c r="N898">
        <v>1</v>
      </c>
      <c r="O898" s="1">
        <v>44543.873680555553</v>
      </c>
      <c r="P898" s="1">
        <v>44544.374224537038</v>
      </c>
      <c r="Q898">
        <v>42352</v>
      </c>
      <c r="R898">
        <v>895</v>
      </c>
      <c r="S898" t="b">
        <v>0</v>
      </c>
      <c r="T898" t="s">
        <v>88</v>
      </c>
      <c r="U898" t="b">
        <v>0</v>
      </c>
      <c r="V898" t="s">
        <v>144</v>
      </c>
      <c r="W898" s="1">
        <v>44544.374224537038</v>
      </c>
      <c r="X898">
        <v>660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266</v>
      </c>
      <c r="AE898">
        <v>241</v>
      </c>
      <c r="AF898">
        <v>0</v>
      </c>
      <c r="AG898">
        <v>9</v>
      </c>
      <c r="AH898" t="s">
        <v>88</v>
      </c>
      <c r="AI898" t="s">
        <v>88</v>
      </c>
      <c r="AJ898" t="s">
        <v>88</v>
      </c>
      <c r="AK898" t="s">
        <v>88</v>
      </c>
      <c r="AL898" t="s">
        <v>88</v>
      </c>
      <c r="AM898" t="s">
        <v>88</v>
      </c>
      <c r="AN898" t="s">
        <v>88</v>
      </c>
      <c r="AO898" t="s">
        <v>88</v>
      </c>
      <c r="AP898" t="s">
        <v>88</v>
      </c>
      <c r="AQ898" t="s">
        <v>88</v>
      </c>
      <c r="AR898" t="s">
        <v>88</v>
      </c>
      <c r="AS898" t="s">
        <v>88</v>
      </c>
      <c r="AT898" t="s">
        <v>88</v>
      </c>
      <c r="AU898" t="s">
        <v>88</v>
      </c>
      <c r="AV898" t="s">
        <v>88</v>
      </c>
      <c r="AW898" t="s">
        <v>88</v>
      </c>
      <c r="AX898" t="s">
        <v>88</v>
      </c>
      <c r="AY898" t="s">
        <v>88</v>
      </c>
      <c r="AZ898" t="s">
        <v>88</v>
      </c>
      <c r="BA898" t="s">
        <v>88</v>
      </c>
      <c r="BB898" t="s">
        <v>88</v>
      </c>
      <c r="BC898" t="s">
        <v>88</v>
      </c>
      <c r="BD898" t="s">
        <v>88</v>
      </c>
      <c r="BE898" t="s">
        <v>88</v>
      </c>
    </row>
    <row r="899" spans="1:57">
      <c r="A899" t="s">
        <v>2002</v>
      </c>
      <c r="B899" t="s">
        <v>80</v>
      </c>
      <c r="C899" t="s">
        <v>2003</v>
      </c>
      <c r="D899" t="s">
        <v>82</v>
      </c>
      <c r="E899" s="2" t="str">
        <f>HYPERLINK("capsilon://?command=openfolder&amp;siteaddress=FAM.docvelocity-na8.net&amp;folderid=FX44C03183-A273-4363-A54B-DBCD791A4372","FX21125354")</f>
        <v>FX21125354</v>
      </c>
      <c r="F899" t="s">
        <v>19</v>
      </c>
      <c r="G899" t="s">
        <v>19</v>
      </c>
      <c r="H899" t="s">
        <v>83</v>
      </c>
      <c r="I899" t="s">
        <v>2004</v>
      </c>
      <c r="J899">
        <v>195</v>
      </c>
      <c r="K899" t="s">
        <v>85</v>
      </c>
      <c r="L899" t="s">
        <v>86</v>
      </c>
      <c r="M899" t="s">
        <v>87</v>
      </c>
      <c r="N899">
        <v>1</v>
      </c>
      <c r="O899" s="1">
        <v>44543.893368055556</v>
      </c>
      <c r="P899" s="1">
        <v>44544.376585648148</v>
      </c>
      <c r="Q899">
        <v>41420</v>
      </c>
      <c r="R899">
        <v>330</v>
      </c>
      <c r="S899" t="b">
        <v>0</v>
      </c>
      <c r="T899" t="s">
        <v>88</v>
      </c>
      <c r="U899" t="b">
        <v>0</v>
      </c>
      <c r="V899" t="s">
        <v>144</v>
      </c>
      <c r="W899" s="1">
        <v>44544.376585648148</v>
      </c>
      <c r="X899">
        <v>199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195</v>
      </c>
      <c r="AE899">
        <v>171</v>
      </c>
      <c r="AF899">
        <v>0</v>
      </c>
      <c r="AG899">
        <v>8</v>
      </c>
      <c r="AH899" t="s">
        <v>88</v>
      </c>
      <c r="AI899" t="s">
        <v>88</v>
      </c>
      <c r="AJ899" t="s">
        <v>88</v>
      </c>
      <c r="AK899" t="s">
        <v>88</v>
      </c>
      <c r="AL899" t="s">
        <v>88</v>
      </c>
      <c r="AM899" t="s">
        <v>88</v>
      </c>
      <c r="AN899" t="s">
        <v>88</v>
      </c>
      <c r="AO899" t="s">
        <v>88</v>
      </c>
      <c r="AP899" t="s">
        <v>88</v>
      </c>
      <c r="AQ899" t="s">
        <v>88</v>
      </c>
      <c r="AR899" t="s">
        <v>88</v>
      </c>
      <c r="AS899" t="s">
        <v>88</v>
      </c>
      <c r="AT899" t="s">
        <v>88</v>
      </c>
      <c r="AU899" t="s">
        <v>88</v>
      </c>
      <c r="AV899" t="s">
        <v>88</v>
      </c>
      <c r="AW899" t="s">
        <v>88</v>
      </c>
      <c r="AX899" t="s">
        <v>88</v>
      </c>
      <c r="AY899" t="s">
        <v>88</v>
      </c>
      <c r="AZ899" t="s">
        <v>88</v>
      </c>
      <c r="BA899" t="s">
        <v>88</v>
      </c>
      <c r="BB899" t="s">
        <v>88</v>
      </c>
      <c r="BC899" t="s">
        <v>88</v>
      </c>
      <c r="BD899" t="s">
        <v>88</v>
      </c>
      <c r="BE899" t="s">
        <v>88</v>
      </c>
    </row>
    <row r="900" spans="1:57">
      <c r="A900" t="s">
        <v>2005</v>
      </c>
      <c r="B900" t="s">
        <v>80</v>
      </c>
      <c r="C900" t="s">
        <v>2006</v>
      </c>
      <c r="D900" t="s">
        <v>82</v>
      </c>
      <c r="E900" s="2" t="str">
        <f>HYPERLINK("capsilon://?command=openfolder&amp;siteaddress=FAM.docvelocity-na8.net&amp;folderid=FXC1DEA472-CDF9-25A7-BB37-60D7F3AD368A","FX21127978")</f>
        <v>FX21127978</v>
      </c>
      <c r="F900" t="s">
        <v>19</v>
      </c>
      <c r="G900" t="s">
        <v>19</v>
      </c>
      <c r="H900" t="s">
        <v>83</v>
      </c>
      <c r="I900" t="s">
        <v>2007</v>
      </c>
      <c r="J900">
        <v>79</v>
      </c>
      <c r="K900" t="s">
        <v>85</v>
      </c>
      <c r="L900" t="s">
        <v>86</v>
      </c>
      <c r="M900" t="s">
        <v>87</v>
      </c>
      <c r="N900">
        <v>1</v>
      </c>
      <c r="O900" s="1">
        <v>44543.911851851852</v>
      </c>
      <c r="P900" s="1">
        <v>44544.379282407404</v>
      </c>
      <c r="Q900">
        <v>40061</v>
      </c>
      <c r="R900">
        <v>325</v>
      </c>
      <c r="S900" t="b">
        <v>0</v>
      </c>
      <c r="T900" t="s">
        <v>88</v>
      </c>
      <c r="U900" t="b">
        <v>0</v>
      </c>
      <c r="V900" t="s">
        <v>144</v>
      </c>
      <c r="W900" s="1">
        <v>44544.379282407404</v>
      </c>
      <c r="X900">
        <v>187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79</v>
      </c>
      <c r="AE900">
        <v>67</v>
      </c>
      <c r="AF900">
        <v>0</v>
      </c>
      <c r="AG900">
        <v>5</v>
      </c>
      <c r="AH900" t="s">
        <v>88</v>
      </c>
      <c r="AI900" t="s">
        <v>88</v>
      </c>
      <c r="AJ900" t="s">
        <v>88</v>
      </c>
      <c r="AK900" t="s">
        <v>88</v>
      </c>
      <c r="AL900" t="s">
        <v>88</v>
      </c>
      <c r="AM900" t="s">
        <v>88</v>
      </c>
      <c r="AN900" t="s">
        <v>88</v>
      </c>
      <c r="AO900" t="s">
        <v>88</v>
      </c>
      <c r="AP900" t="s">
        <v>88</v>
      </c>
      <c r="AQ900" t="s">
        <v>88</v>
      </c>
      <c r="AR900" t="s">
        <v>88</v>
      </c>
      <c r="AS900" t="s">
        <v>88</v>
      </c>
      <c r="AT900" t="s">
        <v>88</v>
      </c>
      <c r="AU900" t="s">
        <v>88</v>
      </c>
      <c r="AV900" t="s">
        <v>88</v>
      </c>
      <c r="AW900" t="s">
        <v>88</v>
      </c>
      <c r="AX900" t="s">
        <v>88</v>
      </c>
      <c r="AY900" t="s">
        <v>88</v>
      </c>
      <c r="AZ900" t="s">
        <v>88</v>
      </c>
      <c r="BA900" t="s">
        <v>88</v>
      </c>
      <c r="BB900" t="s">
        <v>88</v>
      </c>
      <c r="BC900" t="s">
        <v>88</v>
      </c>
      <c r="BD900" t="s">
        <v>88</v>
      </c>
      <c r="BE900" t="s">
        <v>88</v>
      </c>
    </row>
    <row r="901" spans="1:57">
      <c r="A901" t="s">
        <v>2008</v>
      </c>
      <c r="B901" t="s">
        <v>80</v>
      </c>
      <c r="C901" t="s">
        <v>2009</v>
      </c>
      <c r="D901" t="s">
        <v>82</v>
      </c>
      <c r="E901" s="2" t="str">
        <f>HYPERLINK("capsilon://?command=openfolder&amp;siteaddress=FAM.docvelocity-na8.net&amp;folderid=FXE597197F-53F2-7E07-F778-EDAEB1741030","FX21127948")</f>
        <v>FX21127948</v>
      </c>
      <c r="F901" t="s">
        <v>19</v>
      </c>
      <c r="G901" t="s">
        <v>19</v>
      </c>
      <c r="H901" t="s">
        <v>83</v>
      </c>
      <c r="I901" t="s">
        <v>2010</v>
      </c>
      <c r="J901">
        <v>72</v>
      </c>
      <c r="K901" t="s">
        <v>85</v>
      </c>
      <c r="L901" t="s">
        <v>86</v>
      </c>
      <c r="M901" t="s">
        <v>87</v>
      </c>
      <c r="N901">
        <v>1</v>
      </c>
      <c r="O901" s="1">
        <v>44543.954259259262</v>
      </c>
      <c r="P901" s="1">
        <v>44544.383125</v>
      </c>
      <c r="Q901">
        <v>36552</v>
      </c>
      <c r="R901">
        <v>502</v>
      </c>
      <c r="S901" t="b">
        <v>0</v>
      </c>
      <c r="T901" t="s">
        <v>88</v>
      </c>
      <c r="U901" t="b">
        <v>0</v>
      </c>
      <c r="V901" t="s">
        <v>144</v>
      </c>
      <c r="W901" s="1">
        <v>44544.383125</v>
      </c>
      <c r="X901">
        <v>319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72</v>
      </c>
      <c r="AE901">
        <v>60</v>
      </c>
      <c r="AF901">
        <v>0</v>
      </c>
      <c r="AG901">
        <v>4</v>
      </c>
      <c r="AH901" t="s">
        <v>88</v>
      </c>
      <c r="AI901" t="s">
        <v>88</v>
      </c>
      <c r="AJ901" t="s">
        <v>88</v>
      </c>
      <c r="AK901" t="s">
        <v>88</v>
      </c>
      <c r="AL901" t="s">
        <v>88</v>
      </c>
      <c r="AM901" t="s">
        <v>88</v>
      </c>
      <c r="AN901" t="s">
        <v>88</v>
      </c>
      <c r="AO901" t="s">
        <v>88</v>
      </c>
      <c r="AP901" t="s">
        <v>88</v>
      </c>
      <c r="AQ901" t="s">
        <v>88</v>
      </c>
      <c r="AR901" t="s">
        <v>88</v>
      </c>
      <c r="AS901" t="s">
        <v>88</v>
      </c>
      <c r="AT901" t="s">
        <v>88</v>
      </c>
      <c r="AU901" t="s">
        <v>88</v>
      </c>
      <c r="AV901" t="s">
        <v>88</v>
      </c>
      <c r="AW901" t="s">
        <v>88</v>
      </c>
      <c r="AX901" t="s">
        <v>88</v>
      </c>
      <c r="AY901" t="s">
        <v>88</v>
      </c>
      <c r="AZ901" t="s">
        <v>88</v>
      </c>
      <c r="BA901" t="s">
        <v>88</v>
      </c>
      <c r="BB901" t="s">
        <v>88</v>
      </c>
      <c r="BC901" t="s">
        <v>88</v>
      </c>
      <c r="BD901" t="s">
        <v>88</v>
      </c>
      <c r="BE901" t="s">
        <v>88</v>
      </c>
    </row>
    <row r="902" spans="1:57">
      <c r="A902" t="s">
        <v>2011</v>
      </c>
      <c r="B902" t="s">
        <v>80</v>
      </c>
      <c r="C902" t="s">
        <v>2012</v>
      </c>
      <c r="D902" t="s">
        <v>82</v>
      </c>
      <c r="E902" s="2" t="str">
        <f>HYPERLINK("capsilon://?command=openfolder&amp;siteaddress=FAM.docvelocity-na8.net&amp;folderid=FXA1468029-1E67-B037-F13F-428D4801A080","FX21125431")</f>
        <v>FX21125431</v>
      </c>
      <c r="F902" t="s">
        <v>19</v>
      </c>
      <c r="G902" t="s">
        <v>19</v>
      </c>
      <c r="H902" t="s">
        <v>83</v>
      </c>
      <c r="I902" t="s">
        <v>2013</v>
      </c>
      <c r="J902">
        <v>98</v>
      </c>
      <c r="K902" t="s">
        <v>85</v>
      </c>
      <c r="L902" t="s">
        <v>86</v>
      </c>
      <c r="M902" t="s">
        <v>87</v>
      </c>
      <c r="N902">
        <v>1</v>
      </c>
      <c r="O902" s="1">
        <v>44543.992476851854</v>
      </c>
      <c r="P902" s="1">
        <v>44544.385104166664</v>
      </c>
      <c r="Q902">
        <v>33667</v>
      </c>
      <c r="R902">
        <v>256</v>
      </c>
      <c r="S902" t="b">
        <v>0</v>
      </c>
      <c r="T902" t="s">
        <v>88</v>
      </c>
      <c r="U902" t="b">
        <v>0</v>
      </c>
      <c r="V902" t="s">
        <v>144</v>
      </c>
      <c r="W902" s="1">
        <v>44544.385104166664</v>
      </c>
      <c r="X902">
        <v>149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98</v>
      </c>
      <c r="AE902">
        <v>85</v>
      </c>
      <c r="AF902">
        <v>0</v>
      </c>
      <c r="AG902">
        <v>8</v>
      </c>
      <c r="AH902" t="s">
        <v>88</v>
      </c>
      <c r="AI902" t="s">
        <v>88</v>
      </c>
      <c r="AJ902" t="s">
        <v>88</v>
      </c>
      <c r="AK902" t="s">
        <v>88</v>
      </c>
      <c r="AL902" t="s">
        <v>88</v>
      </c>
      <c r="AM902" t="s">
        <v>88</v>
      </c>
      <c r="AN902" t="s">
        <v>88</v>
      </c>
      <c r="AO902" t="s">
        <v>88</v>
      </c>
      <c r="AP902" t="s">
        <v>88</v>
      </c>
      <c r="AQ902" t="s">
        <v>88</v>
      </c>
      <c r="AR902" t="s">
        <v>88</v>
      </c>
      <c r="AS902" t="s">
        <v>88</v>
      </c>
      <c r="AT902" t="s">
        <v>88</v>
      </c>
      <c r="AU902" t="s">
        <v>88</v>
      </c>
      <c r="AV902" t="s">
        <v>88</v>
      </c>
      <c r="AW902" t="s">
        <v>88</v>
      </c>
      <c r="AX902" t="s">
        <v>88</v>
      </c>
      <c r="AY902" t="s">
        <v>88</v>
      </c>
      <c r="AZ902" t="s">
        <v>88</v>
      </c>
      <c r="BA902" t="s">
        <v>88</v>
      </c>
      <c r="BB902" t="s">
        <v>88</v>
      </c>
      <c r="BC902" t="s">
        <v>88</v>
      </c>
      <c r="BD902" t="s">
        <v>88</v>
      </c>
      <c r="BE902" t="s">
        <v>88</v>
      </c>
    </row>
    <row r="903" spans="1:57">
      <c r="A903" t="s">
        <v>2014</v>
      </c>
      <c r="B903" t="s">
        <v>80</v>
      </c>
      <c r="C903" t="s">
        <v>2015</v>
      </c>
      <c r="D903" t="s">
        <v>82</v>
      </c>
      <c r="E903" s="2" t="str">
        <f>HYPERLINK("capsilon://?command=openfolder&amp;siteaddress=FAM.docvelocity-na8.net&amp;folderid=FX63A43DBF-83E0-836C-47EB-C8E9FE9DA57C","FX21124680")</f>
        <v>FX21124680</v>
      </c>
      <c r="F903" t="s">
        <v>19</v>
      </c>
      <c r="G903" t="s">
        <v>19</v>
      </c>
      <c r="H903" t="s">
        <v>83</v>
      </c>
      <c r="I903" t="s">
        <v>2016</v>
      </c>
      <c r="J903">
        <v>186</v>
      </c>
      <c r="K903" t="s">
        <v>85</v>
      </c>
      <c r="L903" t="s">
        <v>86</v>
      </c>
      <c r="M903" t="s">
        <v>87</v>
      </c>
      <c r="N903">
        <v>1</v>
      </c>
      <c r="O903" s="1">
        <v>44544.025740740741</v>
      </c>
      <c r="P903" s="1">
        <v>44544.386793981481</v>
      </c>
      <c r="Q903">
        <v>30952</v>
      </c>
      <c r="R903">
        <v>243</v>
      </c>
      <c r="S903" t="b">
        <v>0</v>
      </c>
      <c r="T903" t="s">
        <v>88</v>
      </c>
      <c r="U903" t="b">
        <v>0</v>
      </c>
      <c r="V903" t="s">
        <v>144</v>
      </c>
      <c r="W903" s="1">
        <v>44544.386793981481</v>
      </c>
      <c r="X903">
        <v>109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186</v>
      </c>
      <c r="AE903">
        <v>174</v>
      </c>
      <c r="AF903">
        <v>0</v>
      </c>
      <c r="AG903">
        <v>4</v>
      </c>
      <c r="AH903" t="s">
        <v>88</v>
      </c>
      <c r="AI903" t="s">
        <v>88</v>
      </c>
      <c r="AJ903" t="s">
        <v>88</v>
      </c>
      <c r="AK903" t="s">
        <v>88</v>
      </c>
      <c r="AL903" t="s">
        <v>88</v>
      </c>
      <c r="AM903" t="s">
        <v>88</v>
      </c>
      <c r="AN903" t="s">
        <v>88</v>
      </c>
      <c r="AO903" t="s">
        <v>88</v>
      </c>
      <c r="AP903" t="s">
        <v>88</v>
      </c>
      <c r="AQ903" t="s">
        <v>88</v>
      </c>
      <c r="AR903" t="s">
        <v>88</v>
      </c>
      <c r="AS903" t="s">
        <v>88</v>
      </c>
      <c r="AT903" t="s">
        <v>88</v>
      </c>
      <c r="AU903" t="s">
        <v>88</v>
      </c>
      <c r="AV903" t="s">
        <v>88</v>
      </c>
      <c r="AW903" t="s">
        <v>88</v>
      </c>
      <c r="AX903" t="s">
        <v>88</v>
      </c>
      <c r="AY903" t="s">
        <v>88</v>
      </c>
      <c r="AZ903" t="s">
        <v>88</v>
      </c>
      <c r="BA903" t="s">
        <v>88</v>
      </c>
      <c r="BB903" t="s">
        <v>88</v>
      </c>
      <c r="BC903" t="s">
        <v>88</v>
      </c>
      <c r="BD903" t="s">
        <v>88</v>
      </c>
      <c r="BE903" t="s">
        <v>88</v>
      </c>
    </row>
    <row r="904" spans="1:57">
      <c r="A904" t="s">
        <v>2017</v>
      </c>
      <c r="B904" t="s">
        <v>80</v>
      </c>
      <c r="C904" t="s">
        <v>605</v>
      </c>
      <c r="D904" t="s">
        <v>82</v>
      </c>
      <c r="E904" s="2" t="str">
        <f>HYPERLINK("capsilon://?command=openfolder&amp;siteaddress=FAM.docvelocity-na8.net&amp;folderid=FX053548E6-746A-0B6F-CC40-FF0BA7ABD8A9","FX21123939")</f>
        <v>FX21123939</v>
      </c>
      <c r="F904" t="s">
        <v>19</v>
      </c>
      <c r="G904" t="s">
        <v>19</v>
      </c>
      <c r="H904" t="s">
        <v>83</v>
      </c>
      <c r="I904" t="s">
        <v>2018</v>
      </c>
      <c r="J904">
        <v>38</v>
      </c>
      <c r="K904" t="s">
        <v>85</v>
      </c>
      <c r="L904" t="s">
        <v>86</v>
      </c>
      <c r="M904" t="s">
        <v>87</v>
      </c>
      <c r="N904">
        <v>2</v>
      </c>
      <c r="O904" s="1">
        <v>44544.123240740744</v>
      </c>
      <c r="P904" s="1">
        <v>44544.178749999999</v>
      </c>
      <c r="Q904">
        <v>4199</v>
      </c>
      <c r="R904">
        <v>597</v>
      </c>
      <c r="S904" t="b">
        <v>0</v>
      </c>
      <c r="T904" t="s">
        <v>88</v>
      </c>
      <c r="U904" t="b">
        <v>0</v>
      </c>
      <c r="V904" t="s">
        <v>904</v>
      </c>
      <c r="W904" s="1">
        <v>44544.169571759259</v>
      </c>
      <c r="X904">
        <v>271</v>
      </c>
      <c r="Y904">
        <v>37</v>
      </c>
      <c r="Z904">
        <v>0</v>
      </c>
      <c r="AA904">
        <v>37</v>
      </c>
      <c r="AB904">
        <v>0</v>
      </c>
      <c r="AC904">
        <v>14</v>
      </c>
      <c r="AD904">
        <v>1</v>
      </c>
      <c r="AE904">
        <v>0</v>
      </c>
      <c r="AF904">
        <v>0</v>
      </c>
      <c r="AG904">
        <v>0</v>
      </c>
      <c r="AH904" t="s">
        <v>94</v>
      </c>
      <c r="AI904" s="1">
        <v>44544.178749999999</v>
      </c>
      <c r="AJ904">
        <v>326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1</v>
      </c>
      <c r="AQ904">
        <v>0</v>
      </c>
      <c r="AR904">
        <v>0</v>
      </c>
      <c r="AS904">
        <v>0</v>
      </c>
      <c r="AT904" t="s">
        <v>88</v>
      </c>
      <c r="AU904" t="s">
        <v>88</v>
      </c>
      <c r="AV904" t="s">
        <v>88</v>
      </c>
      <c r="AW904" t="s">
        <v>88</v>
      </c>
      <c r="AX904" t="s">
        <v>88</v>
      </c>
      <c r="AY904" t="s">
        <v>88</v>
      </c>
      <c r="AZ904" t="s">
        <v>88</v>
      </c>
      <c r="BA904" t="s">
        <v>88</v>
      </c>
      <c r="BB904" t="s">
        <v>88</v>
      </c>
      <c r="BC904" t="s">
        <v>88</v>
      </c>
      <c r="BD904" t="s">
        <v>88</v>
      </c>
      <c r="BE904" t="s">
        <v>88</v>
      </c>
    </row>
    <row r="905" spans="1:57">
      <c r="A905" t="s">
        <v>2019</v>
      </c>
      <c r="B905" t="s">
        <v>80</v>
      </c>
      <c r="C905" t="s">
        <v>1873</v>
      </c>
      <c r="D905" t="s">
        <v>82</v>
      </c>
      <c r="E905" s="2" t="str">
        <f>HYPERLINK("capsilon://?command=openfolder&amp;siteaddress=FAM.docvelocity-na8.net&amp;folderid=FXD7C79B61-7B16-48A0-B57E-735B97A67E29","FX21125277")</f>
        <v>FX21125277</v>
      </c>
      <c r="F905" t="s">
        <v>19</v>
      </c>
      <c r="G905" t="s">
        <v>19</v>
      </c>
      <c r="H905" t="s">
        <v>83</v>
      </c>
      <c r="I905" t="s">
        <v>1874</v>
      </c>
      <c r="J905">
        <v>240</v>
      </c>
      <c r="K905" t="s">
        <v>85</v>
      </c>
      <c r="L905" t="s">
        <v>86</v>
      </c>
      <c r="M905" t="s">
        <v>87</v>
      </c>
      <c r="N905">
        <v>2</v>
      </c>
      <c r="O905" s="1">
        <v>44544.248877314814</v>
      </c>
      <c r="P905" s="1">
        <v>44544.384074074071</v>
      </c>
      <c r="Q905">
        <v>912</v>
      </c>
      <c r="R905">
        <v>10769</v>
      </c>
      <c r="S905" t="b">
        <v>0</v>
      </c>
      <c r="T905" t="s">
        <v>88</v>
      </c>
      <c r="U905" t="b">
        <v>1</v>
      </c>
      <c r="V905" t="s">
        <v>89</v>
      </c>
      <c r="W905" s="1">
        <v>44544.359305555554</v>
      </c>
      <c r="X905">
        <v>9362</v>
      </c>
      <c r="Y905">
        <v>367</v>
      </c>
      <c r="Z905">
        <v>0</v>
      </c>
      <c r="AA905">
        <v>367</v>
      </c>
      <c r="AB905">
        <v>0</v>
      </c>
      <c r="AC905">
        <v>239</v>
      </c>
      <c r="AD905">
        <v>-127</v>
      </c>
      <c r="AE905">
        <v>0</v>
      </c>
      <c r="AF905">
        <v>0</v>
      </c>
      <c r="AG905">
        <v>0</v>
      </c>
      <c r="AH905" t="s">
        <v>265</v>
      </c>
      <c r="AI905" s="1">
        <v>44544.384074074071</v>
      </c>
      <c r="AJ905">
        <v>1395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-127</v>
      </c>
      <c r="AQ905">
        <v>0</v>
      </c>
      <c r="AR905">
        <v>0</v>
      </c>
      <c r="AS905">
        <v>0</v>
      </c>
      <c r="AT905" t="s">
        <v>88</v>
      </c>
      <c r="AU905" t="s">
        <v>88</v>
      </c>
      <c r="AV905" t="s">
        <v>88</v>
      </c>
      <c r="AW905" t="s">
        <v>88</v>
      </c>
      <c r="AX905" t="s">
        <v>88</v>
      </c>
      <c r="AY905" t="s">
        <v>88</v>
      </c>
      <c r="AZ905" t="s">
        <v>88</v>
      </c>
      <c r="BA905" t="s">
        <v>88</v>
      </c>
      <c r="BB905" t="s">
        <v>88</v>
      </c>
      <c r="BC905" t="s">
        <v>88</v>
      </c>
      <c r="BD905" t="s">
        <v>88</v>
      </c>
      <c r="BE905" t="s">
        <v>88</v>
      </c>
    </row>
    <row r="906" spans="1:57">
      <c r="A906" t="s">
        <v>2020</v>
      </c>
      <c r="B906" t="s">
        <v>80</v>
      </c>
      <c r="C906" t="s">
        <v>1911</v>
      </c>
      <c r="D906" t="s">
        <v>82</v>
      </c>
      <c r="E906" s="2" t="str">
        <f>HYPERLINK("capsilon://?command=openfolder&amp;siteaddress=FAM.docvelocity-na8.net&amp;folderid=FX2D9AD361-8211-D39F-B693-69AB3AF51F4B","FX21127049")</f>
        <v>FX21127049</v>
      </c>
      <c r="F906" t="s">
        <v>19</v>
      </c>
      <c r="G906" t="s">
        <v>19</v>
      </c>
      <c r="H906" t="s">
        <v>83</v>
      </c>
      <c r="I906" t="s">
        <v>1920</v>
      </c>
      <c r="J906">
        <v>126</v>
      </c>
      <c r="K906" t="s">
        <v>85</v>
      </c>
      <c r="L906" t="s">
        <v>86</v>
      </c>
      <c r="M906" t="s">
        <v>87</v>
      </c>
      <c r="N906">
        <v>2</v>
      </c>
      <c r="O906" s="1">
        <v>44544.253298611111</v>
      </c>
      <c r="P906" s="1">
        <v>44544.301782407405</v>
      </c>
      <c r="Q906">
        <v>547</v>
      </c>
      <c r="R906">
        <v>3642</v>
      </c>
      <c r="S906" t="b">
        <v>0</v>
      </c>
      <c r="T906" t="s">
        <v>88</v>
      </c>
      <c r="U906" t="b">
        <v>1</v>
      </c>
      <c r="V906" t="s">
        <v>89</v>
      </c>
      <c r="W906" s="1">
        <v>44544.280613425923</v>
      </c>
      <c r="X906">
        <v>2328</v>
      </c>
      <c r="Y906">
        <v>172</v>
      </c>
      <c r="Z906">
        <v>0</v>
      </c>
      <c r="AA906">
        <v>172</v>
      </c>
      <c r="AB906">
        <v>0</v>
      </c>
      <c r="AC906">
        <v>120</v>
      </c>
      <c r="AD906">
        <v>-46</v>
      </c>
      <c r="AE906">
        <v>0</v>
      </c>
      <c r="AF906">
        <v>0</v>
      </c>
      <c r="AG906">
        <v>0</v>
      </c>
      <c r="AH906" t="s">
        <v>100</v>
      </c>
      <c r="AI906" s="1">
        <v>44544.301782407405</v>
      </c>
      <c r="AJ906">
        <v>1314</v>
      </c>
      <c r="AK906">
        <v>1</v>
      </c>
      <c r="AL906">
        <v>0</v>
      </c>
      <c r="AM906">
        <v>1</v>
      </c>
      <c r="AN906">
        <v>0</v>
      </c>
      <c r="AO906">
        <v>1</v>
      </c>
      <c r="AP906">
        <v>-47</v>
      </c>
      <c r="AQ906">
        <v>0</v>
      </c>
      <c r="AR906">
        <v>0</v>
      </c>
      <c r="AS906">
        <v>0</v>
      </c>
      <c r="AT906" t="s">
        <v>88</v>
      </c>
      <c r="AU906" t="s">
        <v>88</v>
      </c>
      <c r="AV906" t="s">
        <v>88</v>
      </c>
      <c r="AW906" t="s">
        <v>88</v>
      </c>
      <c r="AX906" t="s">
        <v>88</v>
      </c>
      <c r="AY906" t="s">
        <v>88</v>
      </c>
      <c r="AZ906" t="s">
        <v>88</v>
      </c>
      <c r="BA906" t="s">
        <v>88</v>
      </c>
      <c r="BB906" t="s">
        <v>88</v>
      </c>
      <c r="BC906" t="s">
        <v>88</v>
      </c>
      <c r="BD906" t="s">
        <v>88</v>
      </c>
      <c r="BE906" t="s">
        <v>88</v>
      </c>
    </row>
    <row r="907" spans="1:57">
      <c r="A907" t="s">
        <v>2021</v>
      </c>
      <c r="B907" t="s">
        <v>80</v>
      </c>
      <c r="C907" t="s">
        <v>1931</v>
      </c>
      <c r="D907" t="s">
        <v>82</v>
      </c>
      <c r="E907" s="2" t="str">
        <f>HYPERLINK("capsilon://?command=openfolder&amp;siteaddress=FAM.docvelocity-na8.net&amp;folderid=FXA997CC3A-62D1-2F5A-3354-F079111B5281","FX21125898")</f>
        <v>FX21125898</v>
      </c>
      <c r="F907" t="s">
        <v>19</v>
      </c>
      <c r="G907" t="s">
        <v>19</v>
      </c>
      <c r="H907" t="s">
        <v>83</v>
      </c>
      <c r="I907" t="s">
        <v>1932</v>
      </c>
      <c r="J907">
        <v>394</v>
      </c>
      <c r="K907" t="s">
        <v>85</v>
      </c>
      <c r="L907" t="s">
        <v>86</v>
      </c>
      <c r="M907" t="s">
        <v>87</v>
      </c>
      <c r="N907">
        <v>2</v>
      </c>
      <c r="O907" s="1">
        <v>44544.296261574076</v>
      </c>
      <c r="P907" s="1">
        <v>44544.384467592594</v>
      </c>
      <c r="Q907">
        <v>2505</v>
      </c>
      <c r="R907">
        <v>5116</v>
      </c>
      <c r="S907" t="b">
        <v>0</v>
      </c>
      <c r="T907" t="s">
        <v>88</v>
      </c>
      <c r="U907" t="b">
        <v>1</v>
      </c>
      <c r="V907" t="s">
        <v>951</v>
      </c>
      <c r="W907" s="1">
        <v>44544.33315972222</v>
      </c>
      <c r="X907">
        <v>3109</v>
      </c>
      <c r="Y907">
        <v>292</v>
      </c>
      <c r="Z907">
        <v>0</v>
      </c>
      <c r="AA907">
        <v>292</v>
      </c>
      <c r="AB907">
        <v>21</v>
      </c>
      <c r="AC907">
        <v>132</v>
      </c>
      <c r="AD907">
        <v>102</v>
      </c>
      <c r="AE907">
        <v>0</v>
      </c>
      <c r="AF907">
        <v>0</v>
      </c>
      <c r="AG907">
        <v>0</v>
      </c>
      <c r="AH907" t="s">
        <v>265</v>
      </c>
      <c r="AI907" s="1">
        <v>44544.384467592594</v>
      </c>
      <c r="AJ907">
        <v>33</v>
      </c>
      <c r="AK907">
        <v>0</v>
      </c>
      <c r="AL907">
        <v>0</v>
      </c>
      <c r="AM907">
        <v>0</v>
      </c>
      <c r="AN907">
        <v>21</v>
      </c>
      <c r="AO907">
        <v>0</v>
      </c>
      <c r="AP907">
        <v>102</v>
      </c>
      <c r="AQ907">
        <v>0</v>
      </c>
      <c r="AR907">
        <v>0</v>
      </c>
      <c r="AS907">
        <v>0</v>
      </c>
      <c r="AT907" t="s">
        <v>88</v>
      </c>
      <c r="AU907" t="s">
        <v>88</v>
      </c>
      <c r="AV907" t="s">
        <v>88</v>
      </c>
      <c r="AW907" t="s">
        <v>88</v>
      </c>
      <c r="AX907" t="s">
        <v>88</v>
      </c>
      <c r="AY907" t="s">
        <v>88</v>
      </c>
      <c r="AZ907" t="s">
        <v>88</v>
      </c>
      <c r="BA907" t="s">
        <v>88</v>
      </c>
      <c r="BB907" t="s">
        <v>88</v>
      </c>
      <c r="BC907" t="s">
        <v>88</v>
      </c>
      <c r="BD907" t="s">
        <v>88</v>
      </c>
      <c r="BE907" t="s">
        <v>88</v>
      </c>
    </row>
    <row r="908" spans="1:57">
      <c r="A908" t="s">
        <v>2022</v>
      </c>
      <c r="B908" t="s">
        <v>80</v>
      </c>
      <c r="C908" t="s">
        <v>1937</v>
      </c>
      <c r="D908" t="s">
        <v>82</v>
      </c>
      <c r="E908" s="2" t="str">
        <f>HYPERLINK("capsilon://?command=openfolder&amp;siteaddress=FAM.docvelocity-na8.net&amp;folderid=FXA6BFC312-B09A-E464-6084-E22404A5E299","FX21127231")</f>
        <v>FX21127231</v>
      </c>
      <c r="F908" t="s">
        <v>19</v>
      </c>
      <c r="G908" t="s">
        <v>19</v>
      </c>
      <c r="H908" t="s">
        <v>83</v>
      </c>
      <c r="I908" t="s">
        <v>1938</v>
      </c>
      <c r="J908">
        <v>240</v>
      </c>
      <c r="K908" t="s">
        <v>85</v>
      </c>
      <c r="L908" t="s">
        <v>86</v>
      </c>
      <c r="M908" t="s">
        <v>87</v>
      </c>
      <c r="N908">
        <v>2</v>
      </c>
      <c r="O908" s="1">
        <v>44544.300937499997</v>
      </c>
      <c r="P908" s="1">
        <v>44544.402060185188</v>
      </c>
      <c r="Q908">
        <v>3261</v>
      </c>
      <c r="R908">
        <v>5476</v>
      </c>
      <c r="S908" t="b">
        <v>0</v>
      </c>
      <c r="T908" t="s">
        <v>88</v>
      </c>
      <c r="U908" t="b">
        <v>1</v>
      </c>
      <c r="V908" t="s">
        <v>113</v>
      </c>
      <c r="W908" s="1">
        <v>44544.358726851853</v>
      </c>
      <c r="X908">
        <v>4580</v>
      </c>
      <c r="Y908">
        <v>253</v>
      </c>
      <c r="Z908">
        <v>0</v>
      </c>
      <c r="AA908">
        <v>253</v>
      </c>
      <c r="AB908">
        <v>138</v>
      </c>
      <c r="AC908">
        <v>196</v>
      </c>
      <c r="AD908">
        <v>-13</v>
      </c>
      <c r="AE908">
        <v>0</v>
      </c>
      <c r="AF908">
        <v>0</v>
      </c>
      <c r="AG908">
        <v>0</v>
      </c>
      <c r="AH908" t="s">
        <v>265</v>
      </c>
      <c r="AI908" s="1">
        <v>44544.402060185188</v>
      </c>
      <c r="AJ908">
        <v>829</v>
      </c>
      <c r="AK908">
        <v>0</v>
      </c>
      <c r="AL908">
        <v>0</v>
      </c>
      <c r="AM908">
        <v>0</v>
      </c>
      <c r="AN908">
        <v>69</v>
      </c>
      <c r="AO908">
        <v>0</v>
      </c>
      <c r="AP908">
        <v>-13</v>
      </c>
      <c r="AQ908">
        <v>0</v>
      </c>
      <c r="AR908">
        <v>0</v>
      </c>
      <c r="AS908">
        <v>0</v>
      </c>
      <c r="AT908" t="s">
        <v>88</v>
      </c>
      <c r="AU908" t="s">
        <v>88</v>
      </c>
      <c r="AV908" t="s">
        <v>88</v>
      </c>
      <c r="AW908" t="s">
        <v>88</v>
      </c>
      <c r="AX908" t="s">
        <v>88</v>
      </c>
      <c r="AY908" t="s">
        <v>88</v>
      </c>
      <c r="AZ908" t="s">
        <v>88</v>
      </c>
      <c r="BA908" t="s">
        <v>88</v>
      </c>
      <c r="BB908" t="s">
        <v>88</v>
      </c>
      <c r="BC908" t="s">
        <v>88</v>
      </c>
      <c r="BD908" t="s">
        <v>88</v>
      </c>
      <c r="BE908" t="s">
        <v>88</v>
      </c>
    </row>
    <row r="909" spans="1:57">
      <c r="A909" t="s">
        <v>2023</v>
      </c>
      <c r="B909" t="s">
        <v>80</v>
      </c>
      <c r="C909" t="s">
        <v>1934</v>
      </c>
      <c r="D909" t="s">
        <v>82</v>
      </c>
      <c r="E909" s="2" t="str">
        <f>HYPERLINK("capsilon://?command=openfolder&amp;siteaddress=FAM.docvelocity-na8.net&amp;folderid=FXEE273A0B-2EF2-8464-B47F-FF148B7AA70F","FX21126474")</f>
        <v>FX21126474</v>
      </c>
      <c r="F909" t="s">
        <v>19</v>
      </c>
      <c r="G909" t="s">
        <v>19</v>
      </c>
      <c r="H909" t="s">
        <v>83</v>
      </c>
      <c r="I909" t="s">
        <v>1935</v>
      </c>
      <c r="J909">
        <v>294</v>
      </c>
      <c r="K909" t="s">
        <v>85</v>
      </c>
      <c r="L909" t="s">
        <v>86</v>
      </c>
      <c r="M909" t="s">
        <v>87</v>
      </c>
      <c r="N909">
        <v>2</v>
      </c>
      <c r="O909" s="1">
        <v>44544.302731481483</v>
      </c>
      <c r="P909" s="1">
        <v>44544.413518518515</v>
      </c>
      <c r="Q909">
        <v>6675</v>
      </c>
      <c r="R909">
        <v>2897</v>
      </c>
      <c r="S909" t="b">
        <v>0</v>
      </c>
      <c r="T909" t="s">
        <v>88</v>
      </c>
      <c r="U909" t="b">
        <v>1</v>
      </c>
      <c r="V909" t="s">
        <v>904</v>
      </c>
      <c r="W909" s="1">
        <v>44544.326585648145</v>
      </c>
      <c r="X909">
        <v>1908</v>
      </c>
      <c r="Y909">
        <v>246</v>
      </c>
      <c r="Z909">
        <v>0</v>
      </c>
      <c r="AA909">
        <v>246</v>
      </c>
      <c r="AB909">
        <v>0</v>
      </c>
      <c r="AC909">
        <v>73</v>
      </c>
      <c r="AD909">
        <v>48</v>
      </c>
      <c r="AE909">
        <v>0</v>
      </c>
      <c r="AF909">
        <v>0</v>
      </c>
      <c r="AG909">
        <v>0</v>
      </c>
      <c r="AH909" t="s">
        <v>265</v>
      </c>
      <c r="AI909" s="1">
        <v>44544.413518518515</v>
      </c>
      <c r="AJ909">
        <v>989</v>
      </c>
      <c r="AK909">
        <v>2</v>
      </c>
      <c r="AL909">
        <v>0</v>
      </c>
      <c r="AM909">
        <v>2</v>
      </c>
      <c r="AN909">
        <v>0</v>
      </c>
      <c r="AO909">
        <v>1</v>
      </c>
      <c r="AP909">
        <v>46</v>
      </c>
      <c r="AQ909">
        <v>0</v>
      </c>
      <c r="AR909">
        <v>0</v>
      </c>
      <c r="AS909">
        <v>0</v>
      </c>
      <c r="AT909" t="s">
        <v>88</v>
      </c>
      <c r="AU909" t="s">
        <v>88</v>
      </c>
      <c r="AV909" t="s">
        <v>88</v>
      </c>
      <c r="AW909" t="s">
        <v>88</v>
      </c>
      <c r="AX909" t="s">
        <v>88</v>
      </c>
      <c r="AY909" t="s">
        <v>88</v>
      </c>
      <c r="AZ909" t="s">
        <v>88</v>
      </c>
      <c r="BA909" t="s">
        <v>88</v>
      </c>
      <c r="BB909" t="s">
        <v>88</v>
      </c>
      <c r="BC909" t="s">
        <v>88</v>
      </c>
      <c r="BD909" t="s">
        <v>88</v>
      </c>
      <c r="BE909" t="s">
        <v>88</v>
      </c>
    </row>
    <row r="910" spans="1:57">
      <c r="A910" t="s">
        <v>2024</v>
      </c>
      <c r="B910" t="s">
        <v>80</v>
      </c>
      <c r="C910" t="s">
        <v>1940</v>
      </c>
      <c r="D910" t="s">
        <v>82</v>
      </c>
      <c r="E910" s="2" t="str">
        <f>HYPERLINK("capsilon://?command=openfolder&amp;siteaddress=FAM.docvelocity-na8.net&amp;folderid=FX5B7A29F8-5F84-B766-8330-F705E348964B","FX21125756")</f>
        <v>FX21125756</v>
      </c>
      <c r="F910" t="s">
        <v>19</v>
      </c>
      <c r="G910" t="s">
        <v>19</v>
      </c>
      <c r="H910" t="s">
        <v>83</v>
      </c>
      <c r="I910" t="s">
        <v>1941</v>
      </c>
      <c r="J910">
        <v>196</v>
      </c>
      <c r="K910" t="s">
        <v>85</v>
      </c>
      <c r="L910" t="s">
        <v>86</v>
      </c>
      <c r="M910" t="s">
        <v>87</v>
      </c>
      <c r="N910">
        <v>2</v>
      </c>
      <c r="O910" s="1">
        <v>44544.316180555557</v>
      </c>
      <c r="P910" s="1">
        <v>44544.428344907406</v>
      </c>
      <c r="Q910">
        <v>7926</v>
      </c>
      <c r="R910">
        <v>1765</v>
      </c>
      <c r="S910" t="b">
        <v>0</v>
      </c>
      <c r="T910" t="s">
        <v>88</v>
      </c>
      <c r="U910" t="b">
        <v>1</v>
      </c>
      <c r="V910" t="s">
        <v>144</v>
      </c>
      <c r="W910" s="1">
        <v>44544.32366898148</v>
      </c>
      <c r="X910">
        <v>485</v>
      </c>
      <c r="Y910">
        <v>179</v>
      </c>
      <c r="Z910">
        <v>0</v>
      </c>
      <c r="AA910">
        <v>179</v>
      </c>
      <c r="AB910">
        <v>0</v>
      </c>
      <c r="AC910">
        <v>88</v>
      </c>
      <c r="AD910">
        <v>17</v>
      </c>
      <c r="AE910">
        <v>0</v>
      </c>
      <c r="AF910">
        <v>0</v>
      </c>
      <c r="AG910">
        <v>0</v>
      </c>
      <c r="AH910" t="s">
        <v>265</v>
      </c>
      <c r="AI910" s="1">
        <v>44544.428344907406</v>
      </c>
      <c r="AJ910">
        <v>1280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17</v>
      </c>
      <c r="AQ910">
        <v>0</v>
      </c>
      <c r="AR910">
        <v>0</v>
      </c>
      <c r="AS910">
        <v>0</v>
      </c>
      <c r="AT910" t="s">
        <v>88</v>
      </c>
      <c r="AU910" t="s">
        <v>88</v>
      </c>
      <c r="AV910" t="s">
        <v>88</v>
      </c>
      <c r="AW910" t="s">
        <v>88</v>
      </c>
      <c r="AX910" t="s">
        <v>88</v>
      </c>
      <c r="AY910" t="s">
        <v>88</v>
      </c>
      <c r="AZ910" t="s">
        <v>88</v>
      </c>
      <c r="BA910" t="s">
        <v>88</v>
      </c>
      <c r="BB910" t="s">
        <v>88</v>
      </c>
      <c r="BC910" t="s">
        <v>88</v>
      </c>
      <c r="BD910" t="s">
        <v>88</v>
      </c>
      <c r="BE910" t="s">
        <v>88</v>
      </c>
    </row>
    <row r="911" spans="1:57">
      <c r="A911" t="s">
        <v>2025</v>
      </c>
      <c r="B911" t="s">
        <v>80</v>
      </c>
      <c r="C911" t="s">
        <v>1957</v>
      </c>
      <c r="D911" t="s">
        <v>82</v>
      </c>
      <c r="E911" s="2" t="str">
        <f>HYPERLINK("capsilon://?command=openfolder&amp;siteaddress=FAM.docvelocity-na8.net&amp;folderid=FX27D76E6E-A0AB-53B9-1C08-8C4AACB3EF9E","FX21126701")</f>
        <v>FX21126701</v>
      </c>
      <c r="F911" t="s">
        <v>19</v>
      </c>
      <c r="G911" t="s">
        <v>19</v>
      </c>
      <c r="H911" t="s">
        <v>83</v>
      </c>
      <c r="I911" t="s">
        <v>1958</v>
      </c>
      <c r="J911">
        <v>246</v>
      </c>
      <c r="K911" t="s">
        <v>85</v>
      </c>
      <c r="L911" t="s">
        <v>86</v>
      </c>
      <c r="M911" t="s">
        <v>87</v>
      </c>
      <c r="N911">
        <v>2</v>
      </c>
      <c r="O911" s="1">
        <v>44544.319201388891</v>
      </c>
      <c r="P911" s="1">
        <v>44544.437071759261</v>
      </c>
      <c r="Q911">
        <v>8383</v>
      </c>
      <c r="R911">
        <v>1801</v>
      </c>
      <c r="S911" t="b">
        <v>0</v>
      </c>
      <c r="T911" t="s">
        <v>88</v>
      </c>
      <c r="U911" t="b">
        <v>1</v>
      </c>
      <c r="V911" t="s">
        <v>904</v>
      </c>
      <c r="W911" s="1">
        <v>44544.338333333333</v>
      </c>
      <c r="X911">
        <v>1014</v>
      </c>
      <c r="Y911">
        <v>207</v>
      </c>
      <c r="Z911">
        <v>0</v>
      </c>
      <c r="AA911">
        <v>207</v>
      </c>
      <c r="AB911">
        <v>0</v>
      </c>
      <c r="AC911">
        <v>70</v>
      </c>
      <c r="AD911">
        <v>39</v>
      </c>
      <c r="AE911">
        <v>0</v>
      </c>
      <c r="AF911">
        <v>0</v>
      </c>
      <c r="AG911">
        <v>0</v>
      </c>
      <c r="AH911" t="s">
        <v>265</v>
      </c>
      <c r="AI911" s="1">
        <v>44544.437071759261</v>
      </c>
      <c r="AJ911">
        <v>753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39</v>
      </c>
      <c r="AQ911">
        <v>0</v>
      </c>
      <c r="AR911">
        <v>0</v>
      </c>
      <c r="AS911">
        <v>0</v>
      </c>
      <c r="AT911" t="s">
        <v>88</v>
      </c>
      <c r="AU911" t="s">
        <v>88</v>
      </c>
      <c r="AV911" t="s">
        <v>88</v>
      </c>
      <c r="AW911" t="s">
        <v>88</v>
      </c>
      <c r="AX911" t="s">
        <v>88</v>
      </c>
      <c r="AY911" t="s">
        <v>88</v>
      </c>
      <c r="AZ911" t="s">
        <v>88</v>
      </c>
      <c r="BA911" t="s">
        <v>88</v>
      </c>
      <c r="BB911" t="s">
        <v>88</v>
      </c>
      <c r="BC911" t="s">
        <v>88</v>
      </c>
      <c r="BD911" t="s">
        <v>88</v>
      </c>
      <c r="BE911" t="s">
        <v>88</v>
      </c>
    </row>
    <row r="912" spans="1:57">
      <c r="A912" t="s">
        <v>2026</v>
      </c>
      <c r="B912" t="s">
        <v>80</v>
      </c>
      <c r="C912" t="s">
        <v>1960</v>
      </c>
      <c r="D912" t="s">
        <v>82</v>
      </c>
      <c r="E912" s="2" t="str">
        <f>HYPERLINK("capsilon://?command=openfolder&amp;siteaddress=FAM.docvelocity-na8.net&amp;folderid=FXD8E1339F-3AE8-8372-6984-DA47922F68EA","FX21125080")</f>
        <v>FX21125080</v>
      </c>
      <c r="F912" t="s">
        <v>19</v>
      </c>
      <c r="G912" t="s">
        <v>19</v>
      </c>
      <c r="H912" t="s">
        <v>83</v>
      </c>
      <c r="I912" t="s">
        <v>1961</v>
      </c>
      <c r="J912">
        <v>206</v>
      </c>
      <c r="K912" t="s">
        <v>85</v>
      </c>
      <c r="L912" t="s">
        <v>86</v>
      </c>
      <c r="M912" t="s">
        <v>87</v>
      </c>
      <c r="N912">
        <v>2</v>
      </c>
      <c r="O912" s="1">
        <v>44544.327546296299</v>
      </c>
      <c r="P912" s="1">
        <v>44544.456979166665</v>
      </c>
      <c r="Q912">
        <v>5465</v>
      </c>
      <c r="R912">
        <v>5718</v>
      </c>
      <c r="S912" t="b">
        <v>0</v>
      </c>
      <c r="T912" t="s">
        <v>88</v>
      </c>
      <c r="U912" t="b">
        <v>1</v>
      </c>
      <c r="V912" t="s">
        <v>953</v>
      </c>
      <c r="W912" s="1">
        <v>44544.376817129632</v>
      </c>
      <c r="X912">
        <v>3576</v>
      </c>
      <c r="Y912">
        <v>270</v>
      </c>
      <c r="Z912">
        <v>0</v>
      </c>
      <c r="AA912">
        <v>270</v>
      </c>
      <c r="AB912">
        <v>0</v>
      </c>
      <c r="AC912">
        <v>200</v>
      </c>
      <c r="AD912">
        <v>-64</v>
      </c>
      <c r="AE912">
        <v>0</v>
      </c>
      <c r="AF912">
        <v>0</v>
      </c>
      <c r="AG912">
        <v>0</v>
      </c>
      <c r="AH912" t="s">
        <v>94</v>
      </c>
      <c r="AI912" s="1">
        <v>44544.456979166665</v>
      </c>
      <c r="AJ912">
        <v>2110</v>
      </c>
      <c r="AK912">
        <v>3</v>
      </c>
      <c r="AL912">
        <v>0</v>
      </c>
      <c r="AM912">
        <v>3</v>
      </c>
      <c r="AN912">
        <v>0</v>
      </c>
      <c r="AO912">
        <v>3</v>
      </c>
      <c r="AP912">
        <v>-67</v>
      </c>
      <c r="AQ912">
        <v>0</v>
      </c>
      <c r="AR912">
        <v>0</v>
      </c>
      <c r="AS912">
        <v>0</v>
      </c>
      <c r="AT912" t="s">
        <v>88</v>
      </c>
      <c r="AU912" t="s">
        <v>88</v>
      </c>
      <c r="AV912" t="s">
        <v>88</v>
      </c>
      <c r="AW912" t="s">
        <v>88</v>
      </c>
      <c r="AX912" t="s">
        <v>88</v>
      </c>
      <c r="AY912" t="s">
        <v>88</v>
      </c>
      <c r="AZ912" t="s">
        <v>88</v>
      </c>
      <c r="BA912" t="s">
        <v>88</v>
      </c>
      <c r="BB912" t="s">
        <v>88</v>
      </c>
      <c r="BC912" t="s">
        <v>88</v>
      </c>
      <c r="BD912" t="s">
        <v>88</v>
      </c>
      <c r="BE912" t="s">
        <v>88</v>
      </c>
    </row>
    <row r="913" spans="1:57">
      <c r="A913" t="s">
        <v>2027</v>
      </c>
      <c r="B913" t="s">
        <v>80</v>
      </c>
      <c r="C913" t="s">
        <v>1963</v>
      </c>
      <c r="D913" t="s">
        <v>82</v>
      </c>
      <c r="E913" s="2" t="str">
        <f>HYPERLINK("capsilon://?command=openfolder&amp;siteaddress=FAM.docvelocity-na8.net&amp;folderid=FX3E2492E0-F07A-8947-80D8-47EF2D7217A6","FX21127641")</f>
        <v>FX21127641</v>
      </c>
      <c r="F913" t="s">
        <v>19</v>
      </c>
      <c r="G913" t="s">
        <v>19</v>
      </c>
      <c r="H913" t="s">
        <v>83</v>
      </c>
      <c r="I913" t="s">
        <v>1964</v>
      </c>
      <c r="J913">
        <v>311</v>
      </c>
      <c r="K913" t="s">
        <v>85</v>
      </c>
      <c r="L913" t="s">
        <v>86</v>
      </c>
      <c r="M913" t="s">
        <v>87</v>
      </c>
      <c r="N913">
        <v>2</v>
      </c>
      <c r="O913" s="1">
        <v>44544.328541666669</v>
      </c>
      <c r="P913" s="1">
        <v>44544.442407407405</v>
      </c>
      <c r="Q913">
        <v>8663</v>
      </c>
      <c r="R913">
        <v>1175</v>
      </c>
      <c r="S913" t="b">
        <v>0</v>
      </c>
      <c r="T913" t="s">
        <v>88</v>
      </c>
      <c r="U913" t="b">
        <v>1</v>
      </c>
      <c r="V913" t="s">
        <v>904</v>
      </c>
      <c r="W913" s="1">
        <v>44544.34642361111</v>
      </c>
      <c r="X913">
        <v>698</v>
      </c>
      <c r="Y913">
        <v>177</v>
      </c>
      <c r="Z913">
        <v>0</v>
      </c>
      <c r="AA913">
        <v>177</v>
      </c>
      <c r="AB913">
        <v>92</v>
      </c>
      <c r="AC913">
        <v>65</v>
      </c>
      <c r="AD913">
        <v>134</v>
      </c>
      <c r="AE913">
        <v>0</v>
      </c>
      <c r="AF913">
        <v>0</v>
      </c>
      <c r="AG913">
        <v>0</v>
      </c>
      <c r="AH913" t="s">
        <v>265</v>
      </c>
      <c r="AI913" s="1">
        <v>44544.442407407405</v>
      </c>
      <c r="AJ913">
        <v>460</v>
      </c>
      <c r="AK913">
        <v>0</v>
      </c>
      <c r="AL913">
        <v>0</v>
      </c>
      <c r="AM913">
        <v>0</v>
      </c>
      <c r="AN913">
        <v>92</v>
      </c>
      <c r="AO913">
        <v>0</v>
      </c>
      <c r="AP913">
        <v>134</v>
      </c>
      <c r="AQ913">
        <v>0</v>
      </c>
      <c r="AR913">
        <v>0</v>
      </c>
      <c r="AS913">
        <v>0</v>
      </c>
      <c r="AT913" t="s">
        <v>88</v>
      </c>
      <c r="AU913" t="s">
        <v>88</v>
      </c>
      <c r="AV913" t="s">
        <v>88</v>
      </c>
      <c r="AW913" t="s">
        <v>88</v>
      </c>
      <c r="AX913" t="s">
        <v>88</v>
      </c>
      <c r="AY913" t="s">
        <v>88</v>
      </c>
      <c r="AZ913" t="s">
        <v>88</v>
      </c>
      <c r="BA913" t="s">
        <v>88</v>
      </c>
      <c r="BB913" t="s">
        <v>88</v>
      </c>
      <c r="BC913" t="s">
        <v>88</v>
      </c>
      <c r="BD913" t="s">
        <v>88</v>
      </c>
      <c r="BE913" t="s">
        <v>88</v>
      </c>
    </row>
    <row r="914" spans="1:57">
      <c r="A914" t="s">
        <v>2028</v>
      </c>
      <c r="B914" t="s">
        <v>80</v>
      </c>
      <c r="C914" t="s">
        <v>1966</v>
      </c>
      <c r="D914" t="s">
        <v>82</v>
      </c>
      <c r="E914" s="2" t="str">
        <f>HYPERLINK("capsilon://?command=openfolder&amp;siteaddress=FAM.docvelocity-na8.net&amp;folderid=FX9CA13BB5-AB7F-DE72-2FF2-FC32F487296D","FX21126653")</f>
        <v>FX21126653</v>
      </c>
      <c r="F914" t="s">
        <v>19</v>
      </c>
      <c r="G914" t="s">
        <v>19</v>
      </c>
      <c r="H914" t="s">
        <v>83</v>
      </c>
      <c r="I914" t="s">
        <v>1967</v>
      </c>
      <c r="J914">
        <v>112</v>
      </c>
      <c r="K914" t="s">
        <v>85</v>
      </c>
      <c r="L914" t="s">
        <v>86</v>
      </c>
      <c r="M914" t="s">
        <v>87</v>
      </c>
      <c r="N914">
        <v>2</v>
      </c>
      <c r="O914" s="1">
        <v>44544.329548611109</v>
      </c>
      <c r="P914" s="1">
        <v>44544.447141203702</v>
      </c>
      <c r="Q914">
        <v>8141</v>
      </c>
      <c r="R914">
        <v>2019</v>
      </c>
      <c r="S914" t="b">
        <v>0</v>
      </c>
      <c r="T914" t="s">
        <v>88</v>
      </c>
      <c r="U914" t="b">
        <v>1</v>
      </c>
      <c r="V914" t="s">
        <v>951</v>
      </c>
      <c r="W914" s="1">
        <v>44544.361504629633</v>
      </c>
      <c r="X914">
        <v>1577</v>
      </c>
      <c r="Y914">
        <v>132</v>
      </c>
      <c r="Z914">
        <v>0</v>
      </c>
      <c r="AA914">
        <v>132</v>
      </c>
      <c r="AB914">
        <v>0</v>
      </c>
      <c r="AC914">
        <v>87</v>
      </c>
      <c r="AD914">
        <v>-20</v>
      </c>
      <c r="AE914">
        <v>0</v>
      </c>
      <c r="AF914">
        <v>0</v>
      </c>
      <c r="AG914">
        <v>0</v>
      </c>
      <c r="AH914" t="s">
        <v>265</v>
      </c>
      <c r="AI914" s="1">
        <v>44544.447141203702</v>
      </c>
      <c r="AJ914">
        <v>408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-20</v>
      </c>
      <c r="AQ914">
        <v>0</v>
      </c>
      <c r="AR914">
        <v>0</v>
      </c>
      <c r="AS914">
        <v>0</v>
      </c>
      <c r="AT914" t="s">
        <v>88</v>
      </c>
      <c r="AU914" t="s">
        <v>88</v>
      </c>
      <c r="AV914" t="s">
        <v>88</v>
      </c>
      <c r="AW914" t="s">
        <v>88</v>
      </c>
      <c r="AX914" t="s">
        <v>88</v>
      </c>
      <c r="AY914" t="s">
        <v>88</v>
      </c>
      <c r="AZ914" t="s">
        <v>88</v>
      </c>
      <c r="BA914" t="s">
        <v>88</v>
      </c>
      <c r="BB914" t="s">
        <v>88</v>
      </c>
      <c r="BC914" t="s">
        <v>88</v>
      </c>
      <c r="BD914" t="s">
        <v>88</v>
      </c>
      <c r="BE914" t="s">
        <v>88</v>
      </c>
    </row>
    <row r="915" spans="1:57">
      <c r="A915" t="s">
        <v>2029</v>
      </c>
      <c r="B915" t="s">
        <v>80</v>
      </c>
      <c r="C915" t="s">
        <v>1966</v>
      </c>
      <c r="D915" t="s">
        <v>82</v>
      </c>
      <c r="E915" s="2" t="str">
        <f>HYPERLINK("capsilon://?command=openfolder&amp;siteaddress=FAM.docvelocity-na8.net&amp;folderid=FX9CA13BB5-AB7F-DE72-2FF2-FC32F487296D","FX21126653")</f>
        <v>FX21126653</v>
      </c>
      <c r="F915" t="s">
        <v>19</v>
      </c>
      <c r="G915" t="s">
        <v>19</v>
      </c>
      <c r="H915" t="s">
        <v>83</v>
      </c>
      <c r="I915" t="s">
        <v>1969</v>
      </c>
      <c r="J915">
        <v>56</v>
      </c>
      <c r="K915" t="s">
        <v>85</v>
      </c>
      <c r="L915" t="s">
        <v>86</v>
      </c>
      <c r="M915" t="s">
        <v>87</v>
      </c>
      <c r="N915">
        <v>2</v>
      </c>
      <c r="O915" s="1">
        <v>44544.33017361111</v>
      </c>
      <c r="P915" s="1">
        <v>44544.451319444444</v>
      </c>
      <c r="Q915">
        <v>9588</v>
      </c>
      <c r="R915">
        <v>879</v>
      </c>
      <c r="S915" t="b">
        <v>0</v>
      </c>
      <c r="T915" t="s">
        <v>88</v>
      </c>
      <c r="U915" t="b">
        <v>1</v>
      </c>
      <c r="V915" t="s">
        <v>904</v>
      </c>
      <c r="W915" s="1">
        <v>44544.352210648147</v>
      </c>
      <c r="X915">
        <v>499</v>
      </c>
      <c r="Y915">
        <v>42</v>
      </c>
      <c r="Z915">
        <v>0</v>
      </c>
      <c r="AA915">
        <v>42</v>
      </c>
      <c r="AB915">
        <v>0</v>
      </c>
      <c r="AC915">
        <v>26</v>
      </c>
      <c r="AD915">
        <v>14</v>
      </c>
      <c r="AE915">
        <v>0</v>
      </c>
      <c r="AF915">
        <v>0</v>
      </c>
      <c r="AG915">
        <v>0</v>
      </c>
      <c r="AH915" t="s">
        <v>265</v>
      </c>
      <c r="AI915" s="1">
        <v>44544.451319444444</v>
      </c>
      <c r="AJ915">
        <v>360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14</v>
      </c>
      <c r="AQ915">
        <v>0</v>
      </c>
      <c r="AR915">
        <v>0</v>
      </c>
      <c r="AS915">
        <v>0</v>
      </c>
      <c r="AT915" t="s">
        <v>88</v>
      </c>
      <c r="AU915" t="s">
        <v>88</v>
      </c>
      <c r="AV915" t="s">
        <v>88</v>
      </c>
      <c r="AW915" t="s">
        <v>88</v>
      </c>
      <c r="AX915" t="s">
        <v>88</v>
      </c>
      <c r="AY915" t="s">
        <v>88</v>
      </c>
      <c r="AZ915" t="s">
        <v>88</v>
      </c>
      <c r="BA915" t="s">
        <v>88</v>
      </c>
      <c r="BB915" t="s">
        <v>88</v>
      </c>
      <c r="BC915" t="s">
        <v>88</v>
      </c>
      <c r="BD915" t="s">
        <v>88</v>
      </c>
      <c r="BE915" t="s">
        <v>88</v>
      </c>
    </row>
    <row r="916" spans="1:57">
      <c r="A916" t="s">
        <v>2030</v>
      </c>
      <c r="B916" t="s">
        <v>80</v>
      </c>
      <c r="C916" t="s">
        <v>1966</v>
      </c>
      <c r="D916" t="s">
        <v>82</v>
      </c>
      <c r="E916" s="2" t="str">
        <f>HYPERLINK("capsilon://?command=openfolder&amp;siteaddress=FAM.docvelocity-na8.net&amp;folderid=FX9CA13BB5-AB7F-DE72-2FF2-FC32F487296D","FX21126653")</f>
        <v>FX21126653</v>
      </c>
      <c r="F916" t="s">
        <v>19</v>
      </c>
      <c r="G916" t="s">
        <v>19</v>
      </c>
      <c r="H916" t="s">
        <v>83</v>
      </c>
      <c r="I916" t="s">
        <v>1971</v>
      </c>
      <c r="J916">
        <v>128</v>
      </c>
      <c r="K916" t="s">
        <v>85</v>
      </c>
      <c r="L916" t="s">
        <v>86</v>
      </c>
      <c r="M916" t="s">
        <v>87</v>
      </c>
      <c r="N916">
        <v>2</v>
      </c>
      <c r="O916" s="1">
        <v>44544.333032407405</v>
      </c>
      <c r="P916" s="1">
        <v>44544.498055555552</v>
      </c>
      <c r="Q916">
        <v>5971</v>
      </c>
      <c r="R916">
        <v>8287</v>
      </c>
      <c r="S916" t="b">
        <v>0</v>
      </c>
      <c r="T916" t="s">
        <v>88</v>
      </c>
      <c r="U916" t="b">
        <v>1</v>
      </c>
      <c r="V916" t="s">
        <v>904</v>
      </c>
      <c r="W916" s="1">
        <v>44544.408668981479</v>
      </c>
      <c r="X916">
        <v>4611</v>
      </c>
      <c r="Y916">
        <v>389</v>
      </c>
      <c r="Z916">
        <v>0</v>
      </c>
      <c r="AA916">
        <v>389</v>
      </c>
      <c r="AB916">
        <v>0</v>
      </c>
      <c r="AC916">
        <v>387</v>
      </c>
      <c r="AD916">
        <v>-261</v>
      </c>
      <c r="AE916">
        <v>0</v>
      </c>
      <c r="AF916">
        <v>0</v>
      </c>
      <c r="AG916">
        <v>0</v>
      </c>
      <c r="AH916" t="s">
        <v>94</v>
      </c>
      <c r="AI916" s="1">
        <v>44544.498055555552</v>
      </c>
      <c r="AJ916">
        <v>3548</v>
      </c>
      <c r="AK916">
        <v>9</v>
      </c>
      <c r="AL916">
        <v>0</v>
      </c>
      <c r="AM916">
        <v>9</v>
      </c>
      <c r="AN916">
        <v>0</v>
      </c>
      <c r="AO916">
        <v>9</v>
      </c>
      <c r="AP916">
        <v>-270</v>
      </c>
      <c r="AQ916">
        <v>0</v>
      </c>
      <c r="AR916">
        <v>0</v>
      </c>
      <c r="AS916">
        <v>0</v>
      </c>
      <c r="AT916" t="s">
        <v>88</v>
      </c>
      <c r="AU916" t="s">
        <v>88</v>
      </c>
      <c r="AV916" t="s">
        <v>88</v>
      </c>
      <c r="AW916" t="s">
        <v>88</v>
      </c>
      <c r="AX916" t="s">
        <v>88</v>
      </c>
      <c r="AY916" t="s">
        <v>88</v>
      </c>
      <c r="AZ916" t="s">
        <v>88</v>
      </c>
      <c r="BA916" t="s">
        <v>88</v>
      </c>
      <c r="BB916" t="s">
        <v>88</v>
      </c>
      <c r="BC916" t="s">
        <v>88</v>
      </c>
      <c r="BD916" t="s">
        <v>88</v>
      </c>
      <c r="BE916" t="s">
        <v>88</v>
      </c>
    </row>
    <row r="917" spans="1:57">
      <c r="A917" t="s">
        <v>2031</v>
      </c>
      <c r="B917" t="s">
        <v>80</v>
      </c>
      <c r="C917" t="s">
        <v>1966</v>
      </c>
      <c r="D917" t="s">
        <v>82</v>
      </c>
      <c r="E917" s="2" t="str">
        <f>HYPERLINK("capsilon://?command=openfolder&amp;siteaddress=FAM.docvelocity-na8.net&amp;folderid=FX9CA13BB5-AB7F-DE72-2FF2-FC32F487296D","FX21126653")</f>
        <v>FX21126653</v>
      </c>
      <c r="F917" t="s">
        <v>19</v>
      </c>
      <c r="G917" t="s">
        <v>19</v>
      </c>
      <c r="H917" t="s">
        <v>83</v>
      </c>
      <c r="I917" t="s">
        <v>1973</v>
      </c>
      <c r="J917">
        <v>56</v>
      </c>
      <c r="K917" t="s">
        <v>85</v>
      </c>
      <c r="L917" t="s">
        <v>86</v>
      </c>
      <c r="M917" t="s">
        <v>87</v>
      </c>
      <c r="N917">
        <v>2</v>
      </c>
      <c r="O917" s="1">
        <v>44544.333333333336</v>
      </c>
      <c r="P917" s="1">
        <v>44544.48574074074</v>
      </c>
      <c r="Q917">
        <v>11755</v>
      </c>
      <c r="R917">
        <v>1413</v>
      </c>
      <c r="S917" t="b">
        <v>0</v>
      </c>
      <c r="T917" t="s">
        <v>88</v>
      </c>
      <c r="U917" t="b">
        <v>1</v>
      </c>
      <c r="V917" t="s">
        <v>89</v>
      </c>
      <c r="W917" s="1">
        <v>44544.368206018517</v>
      </c>
      <c r="X917">
        <v>768</v>
      </c>
      <c r="Y917">
        <v>42</v>
      </c>
      <c r="Z917">
        <v>0</v>
      </c>
      <c r="AA917">
        <v>42</v>
      </c>
      <c r="AB917">
        <v>0</v>
      </c>
      <c r="AC917">
        <v>35</v>
      </c>
      <c r="AD917">
        <v>14</v>
      </c>
      <c r="AE917">
        <v>0</v>
      </c>
      <c r="AF917">
        <v>0</v>
      </c>
      <c r="AG917">
        <v>0</v>
      </c>
      <c r="AH917" t="s">
        <v>167</v>
      </c>
      <c r="AI917" s="1">
        <v>44544.48574074074</v>
      </c>
      <c r="AJ917">
        <v>497</v>
      </c>
      <c r="AK917">
        <v>3</v>
      </c>
      <c r="AL917">
        <v>0</v>
      </c>
      <c r="AM917">
        <v>3</v>
      </c>
      <c r="AN917">
        <v>0</v>
      </c>
      <c r="AO917">
        <v>3</v>
      </c>
      <c r="AP917">
        <v>11</v>
      </c>
      <c r="AQ917">
        <v>0</v>
      </c>
      <c r="AR917">
        <v>0</v>
      </c>
      <c r="AS917">
        <v>0</v>
      </c>
      <c r="AT917" t="s">
        <v>88</v>
      </c>
      <c r="AU917" t="s">
        <v>88</v>
      </c>
      <c r="AV917" t="s">
        <v>88</v>
      </c>
      <c r="AW917" t="s">
        <v>88</v>
      </c>
      <c r="AX917" t="s">
        <v>88</v>
      </c>
      <c r="AY917" t="s">
        <v>88</v>
      </c>
      <c r="AZ917" t="s">
        <v>88</v>
      </c>
      <c r="BA917" t="s">
        <v>88</v>
      </c>
      <c r="BB917" t="s">
        <v>88</v>
      </c>
      <c r="BC917" t="s">
        <v>88</v>
      </c>
      <c r="BD917" t="s">
        <v>88</v>
      </c>
      <c r="BE917" t="s">
        <v>88</v>
      </c>
    </row>
    <row r="918" spans="1:57">
      <c r="A918" t="s">
        <v>2032</v>
      </c>
      <c r="B918" t="s">
        <v>80</v>
      </c>
      <c r="C918" t="s">
        <v>1978</v>
      </c>
      <c r="D918" t="s">
        <v>82</v>
      </c>
      <c r="E918" s="2" t="str">
        <f>HYPERLINK("capsilon://?command=openfolder&amp;siteaddress=FAM.docvelocity-na8.net&amp;folderid=FX59BCF825-1870-D9F2-0B40-DCD586ACD068","FX21126023")</f>
        <v>FX21126023</v>
      </c>
      <c r="F918" t="s">
        <v>19</v>
      </c>
      <c r="G918" t="s">
        <v>19</v>
      </c>
      <c r="H918" t="s">
        <v>83</v>
      </c>
      <c r="I918" t="s">
        <v>1979</v>
      </c>
      <c r="J918">
        <v>104</v>
      </c>
      <c r="K918" t="s">
        <v>85</v>
      </c>
      <c r="L918" t="s">
        <v>86</v>
      </c>
      <c r="M918" t="s">
        <v>87</v>
      </c>
      <c r="N918">
        <v>2</v>
      </c>
      <c r="O918" s="1">
        <v>44544.334351851852</v>
      </c>
      <c r="P918" s="1">
        <v>44544.486956018518</v>
      </c>
      <c r="Q918">
        <v>11430</v>
      </c>
      <c r="R918">
        <v>1755</v>
      </c>
      <c r="S918" t="b">
        <v>0</v>
      </c>
      <c r="T918" t="s">
        <v>88</v>
      </c>
      <c r="U918" t="b">
        <v>1</v>
      </c>
      <c r="V918" t="s">
        <v>951</v>
      </c>
      <c r="W918" s="1">
        <v>44544.374675925923</v>
      </c>
      <c r="X918">
        <v>1137</v>
      </c>
      <c r="Y918">
        <v>94</v>
      </c>
      <c r="Z918">
        <v>0</v>
      </c>
      <c r="AA918">
        <v>94</v>
      </c>
      <c r="AB918">
        <v>0</v>
      </c>
      <c r="AC918">
        <v>42</v>
      </c>
      <c r="AD918">
        <v>10</v>
      </c>
      <c r="AE918">
        <v>0</v>
      </c>
      <c r="AF918">
        <v>0</v>
      </c>
      <c r="AG918">
        <v>0</v>
      </c>
      <c r="AH918" t="s">
        <v>104</v>
      </c>
      <c r="AI918" s="1">
        <v>44544.486956018518</v>
      </c>
      <c r="AJ918">
        <v>597</v>
      </c>
      <c r="AK918">
        <v>1</v>
      </c>
      <c r="AL918">
        <v>0</v>
      </c>
      <c r="AM918">
        <v>1</v>
      </c>
      <c r="AN918">
        <v>0</v>
      </c>
      <c r="AO918">
        <v>1</v>
      </c>
      <c r="AP918">
        <v>9</v>
      </c>
      <c r="AQ918">
        <v>0</v>
      </c>
      <c r="AR918">
        <v>0</v>
      </c>
      <c r="AS918">
        <v>0</v>
      </c>
      <c r="AT918" t="s">
        <v>88</v>
      </c>
      <c r="AU918" t="s">
        <v>88</v>
      </c>
      <c r="AV918" t="s">
        <v>88</v>
      </c>
      <c r="AW918" t="s">
        <v>88</v>
      </c>
      <c r="AX918" t="s">
        <v>88</v>
      </c>
      <c r="AY918" t="s">
        <v>88</v>
      </c>
      <c r="AZ918" t="s">
        <v>88</v>
      </c>
      <c r="BA918" t="s">
        <v>88</v>
      </c>
      <c r="BB918" t="s">
        <v>88</v>
      </c>
      <c r="BC918" t="s">
        <v>88</v>
      </c>
      <c r="BD918" t="s">
        <v>88</v>
      </c>
      <c r="BE918" t="s">
        <v>88</v>
      </c>
    </row>
    <row r="919" spans="1:57">
      <c r="A919" t="s">
        <v>2033</v>
      </c>
      <c r="B919" t="s">
        <v>80</v>
      </c>
      <c r="C919" t="s">
        <v>1985</v>
      </c>
      <c r="D919" t="s">
        <v>82</v>
      </c>
      <c r="E919" s="2" t="str">
        <f>HYPERLINK("capsilon://?command=openfolder&amp;siteaddress=FAM.docvelocity-na8.net&amp;folderid=FXDBB70B28-CC74-B92A-DE90-2884791DB45B","FX21127771")</f>
        <v>FX21127771</v>
      </c>
      <c r="F919" t="s">
        <v>19</v>
      </c>
      <c r="G919" t="s">
        <v>19</v>
      </c>
      <c r="H919" t="s">
        <v>83</v>
      </c>
      <c r="I919" t="s">
        <v>1986</v>
      </c>
      <c r="J919">
        <v>150</v>
      </c>
      <c r="K919" t="s">
        <v>85</v>
      </c>
      <c r="L919" t="s">
        <v>86</v>
      </c>
      <c r="M919" t="s">
        <v>87</v>
      </c>
      <c r="N919">
        <v>2</v>
      </c>
      <c r="O919" s="1">
        <v>44544.336064814815</v>
      </c>
      <c r="P919" s="1">
        <v>44544.492511574077</v>
      </c>
      <c r="Q919">
        <v>12235</v>
      </c>
      <c r="R919">
        <v>1282</v>
      </c>
      <c r="S919" t="b">
        <v>0</v>
      </c>
      <c r="T919" t="s">
        <v>88</v>
      </c>
      <c r="U919" t="b">
        <v>1</v>
      </c>
      <c r="V919" t="s">
        <v>89</v>
      </c>
      <c r="W919" s="1">
        <v>44544.376064814816</v>
      </c>
      <c r="X919">
        <v>678</v>
      </c>
      <c r="Y919">
        <v>138</v>
      </c>
      <c r="Z919">
        <v>0</v>
      </c>
      <c r="AA919">
        <v>138</v>
      </c>
      <c r="AB919">
        <v>0</v>
      </c>
      <c r="AC919">
        <v>36</v>
      </c>
      <c r="AD919">
        <v>12</v>
      </c>
      <c r="AE919">
        <v>0</v>
      </c>
      <c r="AF919">
        <v>0</v>
      </c>
      <c r="AG919">
        <v>0</v>
      </c>
      <c r="AH919" t="s">
        <v>167</v>
      </c>
      <c r="AI919" s="1">
        <v>44544.492511574077</v>
      </c>
      <c r="AJ919">
        <v>584</v>
      </c>
      <c r="AK919">
        <v>0</v>
      </c>
      <c r="AL919">
        <v>0</v>
      </c>
      <c r="AM919">
        <v>0</v>
      </c>
      <c r="AN919">
        <v>0</v>
      </c>
      <c r="AO919">
        <v>6</v>
      </c>
      <c r="AP919">
        <v>12</v>
      </c>
      <c r="AQ919">
        <v>0</v>
      </c>
      <c r="AR919">
        <v>0</v>
      </c>
      <c r="AS919">
        <v>0</v>
      </c>
      <c r="AT919" t="s">
        <v>88</v>
      </c>
      <c r="AU919" t="s">
        <v>88</v>
      </c>
      <c r="AV919" t="s">
        <v>88</v>
      </c>
      <c r="AW919" t="s">
        <v>88</v>
      </c>
      <c r="AX919" t="s">
        <v>88</v>
      </c>
      <c r="AY919" t="s">
        <v>88</v>
      </c>
      <c r="AZ919" t="s">
        <v>88</v>
      </c>
      <c r="BA919" t="s">
        <v>88</v>
      </c>
      <c r="BB919" t="s">
        <v>88</v>
      </c>
      <c r="BC919" t="s">
        <v>88</v>
      </c>
      <c r="BD919" t="s">
        <v>88</v>
      </c>
      <c r="BE919" t="s">
        <v>88</v>
      </c>
    </row>
    <row r="920" spans="1:57">
      <c r="A920" t="s">
        <v>2034</v>
      </c>
      <c r="B920" t="s">
        <v>80</v>
      </c>
      <c r="C920" t="s">
        <v>1988</v>
      </c>
      <c r="D920" t="s">
        <v>82</v>
      </c>
      <c r="E920" s="2" t="str">
        <f>HYPERLINK("capsilon://?command=openfolder&amp;siteaddress=FAM.docvelocity-na8.net&amp;folderid=FX5FD0BF4A-B7AF-5700-CF02-2C9398996F3C","FX211113115")</f>
        <v>FX211113115</v>
      </c>
      <c r="F920" t="s">
        <v>19</v>
      </c>
      <c r="G920" t="s">
        <v>19</v>
      </c>
      <c r="H920" t="s">
        <v>83</v>
      </c>
      <c r="I920" t="s">
        <v>1989</v>
      </c>
      <c r="J920">
        <v>266</v>
      </c>
      <c r="K920" t="s">
        <v>85</v>
      </c>
      <c r="L920" t="s">
        <v>86</v>
      </c>
      <c r="M920" t="s">
        <v>87</v>
      </c>
      <c r="N920">
        <v>2</v>
      </c>
      <c r="O920" s="1">
        <v>44544.347361111111</v>
      </c>
      <c r="P920" s="1">
        <v>44544.511712962965</v>
      </c>
      <c r="Q920">
        <v>10191</v>
      </c>
      <c r="R920">
        <v>4009</v>
      </c>
      <c r="S920" t="b">
        <v>0</v>
      </c>
      <c r="T920" t="s">
        <v>88</v>
      </c>
      <c r="U920" t="b">
        <v>1</v>
      </c>
      <c r="V920" t="s">
        <v>951</v>
      </c>
      <c r="W920" s="1">
        <v>44544.401458333334</v>
      </c>
      <c r="X920">
        <v>2313</v>
      </c>
      <c r="Y920">
        <v>271</v>
      </c>
      <c r="Z920">
        <v>0</v>
      </c>
      <c r="AA920">
        <v>271</v>
      </c>
      <c r="AB920">
        <v>0</v>
      </c>
      <c r="AC920">
        <v>153</v>
      </c>
      <c r="AD920">
        <v>-5</v>
      </c>
      <c r="AE920">
        <v>0</v>
      </c>
      <c r="AF920">
        <v>0</v>
      </c>
      <c r="AG920">
        <v>0</v>
      </c>
      <c r="AH920" t="s">
        <v>167</v>
      </c>
      <c r="AI920" s="1">
        <v>44544.511712962965</v>
      </c>
      <c r="AJ920">
        <v>1658</v>
      </c>
      <c r="AK920">
        <v>2</v>
      </c>
      <c r="AL920">
        <v>0</v>
      </c>
      <c r="AM920">
        <v>2</v>
      </c>
      <c r="AN920">
        <v>0</v>
      </c>
      <c r="AO920">
        <v>2</v>
      </c>
      <c r="AP920">
        <v>-7</v>
      </c>
      <c r="AQ920">
        <v>0</v>
      </c>
      <c r="AR920">
        <v>0</v>
      </c>
      <c r="AS920">
        <v>0</v>
      </c>
      <c r="AT920" t="s">
        <v>88</v>
      </c>
      <c r="AU920" t="s">
        <v>88</v>
      </c>
      <c r="AV920" t="s">
        <v>88</v>
      </c>
      <c r="AW920" t="s">
        <v>88</v>
      </c>
      <c r="AX920" t="s">
        <v>88</v>
      </c>
      <c r="AY920" t="s">
        <v>88</v>
      </c>
      <c r="AZ920" t="s">
        <v>88</v>
      </c>
      <c r="BA920" t="s">
        <v>88</v>
      </c>
      <c r="BB920" t="s">
        <v>88</v>
      </c>
      <c r="BC920" t="s">
        <v>88</v>
      </c>
      <c r="BD920" t="s">
        <v>88</v>
      </c>
      <c r="BE920" t="s">
        <v>88</v>
      </c>
    </row>
    <row r="921" spans="1:57">
      <c r="A921" t="s">
        <v>2035</v>
      </c>
      <c r="B921" t="s">
        <v>80</v>
      </c>
      <c r="C921" t="s">
        <v>1991</v>
      </c>
      <c r="D921" t="s">
        <v>82</v>
      </c>
      <c r="E921" s="2" t="str">
        <f>HYPERLINK("capsilon://?command=openfolder&amp;siteaddress=FAM.docvelocity-na8.net&amp;folderid=FXC16EA20A-A83B-9181-14F6-5434A4E0033E","FX21116644")</f>
        <v>FX21116644</v>
      </c>
      <c r="F921" t="s">
        <v>19</v>
      </c>
      <c r="G921" t="s">
        <v>19</v>
      </c>
      <c r="H921" t="s">
        <v>83</v>
      </c>
      <c r="I921" t="s">
        <v>1992</v>
      </c>
      <c r="J921">
        <v>76</v>
      </c>
      <c r="K921" t="s">
        <v>85</v>
      </c>
      <c r="L921" t="s">
        <v>86</v>
      </c>
      <c r="M921" t="s">
        <v>87</v>
      </c>
      <c r="N921">
        <v>2</v>
      </c>
      <c r="O921" s="1">
        <v>44544.350798611114</v>
      </c>
      <c r="P921" s="1">
        <v>44544.503240740742</v>
      </c>
      <c r="Q921">
        <v>12008</v>
      </c>
      <c r="R921">
        <v>1163</v>
      </c>
      <c r="S921" t="b">
        <v>0</v>
      </c>
      <c r="T921" t="s">
        <v>88</v>
      </c>
      <c r="U921" t="b">
        <v>1</v>
      </c>
      <c r="V921" t="s">
        <v>89</v>
      </c>
      <c r="W921" s="1">
        <v>44544.384143518517</v>
      </c>
      <c r="X921">
        <v>697</v>
      </c>
      <c r="Y921">
        <v>40</v>
      </c>
      <c r="Z921">
        <v>0</v>
      </c>
      <c r="AA921">
        <v>40</v>
      </c>
      <c r="AB921">
        <v>37</v>
      </c>
      <c r="AC921">
        <v>25</v>
      </c>
      <c r="AD921">
        <v>36</v>
      </c>
      <c r="AE921">
        <v>0</v>
      </c>
      <c r="AF921">
        <v>0</v>
      </c>
      <c r="AG921">
        <v>0</v>
      </c>
      <c r="AH921" t="s">
        <v>94</v>
      </c>
      <c r="AI921" s="1">
        <v>44544.503240740742</v>
      </c>
      <c r="AJ921">
        <v>447</v>
      </c>
      <c r="AK921">
        <v>0</v>
      </c>
      <c r="AL921">
        <v>0</v>
      </c>
      <c r="AM921">
        <v>0</v>
      </c>
      <c r="AN921">
        <v>37</v>
      </c>
      <c r="AO921">
        <v>0</v>
      </c>
      <c r="AP921">
        <v>36</v>
      </c>
      <c r="AQ921">
        <v>0</v>
      </c>
      <c r="AR921">
        <v>0</v>
      </c>
      <c r="AS921">
        <v>0</v>
      </c>
      <c r="AT921" t="s">
        <v>88</v>
      </c>
      <c r="AU921" t="s">
        <v>88</v>
      </c>
      <c r="AV921" t="s">
        <v>88</v>
      </c>
      <c r="AW921" t="s">
        <v>88</v>
      </c>
      <c r="AX921" t="s">
        <v>88</v>
      </c>
      <c r="AY921" t="s">
        <v>88</v>
      </c>
      <c r="AZ921" t="s">
        <v>88</v>
      </c>
      <c r="BA921" t="s">
        <v>88</v>
      </c>
      <c r="BB921" t="s">
        <v>88</v>
      </c>
      <c r="BC921" t="s">
        <v>88</v>
      </c>
      <c r="BD921" t="s">
        <v>88</v>
      </c>
      <c r="BE921" t="s">
        <v>88</v>
      </c>
    </row>
    <row r="922" spans="1:57">
      <c r="A922" t="s">
        <v>2036</v>
      </c>
      <c r="B922" t="s">
        <v>80</v>
      </c>
      <c r="C922" t="s">
        <v>1994</v>
      </c>
      <c r="D922" t="s">
        <v>82</v>
      </c>
      <c r="E922" s="2" t="str">
        <f>HYPERLINK("capsilon://?command=openfolder&amp;siteaddress=FAM.docvelocity-na8.net&amp;folderid=FX5972C12B-0358-EFDD-9B84-579EFD518BD7","FX21127721")</f>
        <v>FX21127721</v>
      </c>
      <c r="F922" t="s">
        <v>19</v>
      </c>
      <c r="G922" t="s">
        <v>19</v>
      </c>
      <c r="H922" t="s">
        <v>83</v>
      </c>
      <c r="I922" t="s">
        <v>1995</v>
      </c>
      <c r="J922">
        <v>487</v>
      </c>
      <c r="K922" t="s">
        <v>85</v>
      </c>
      <c r="L922" t="s">
        <v>86</v>
      </c>
      <c r="M922" t="s">
        <v>87</v>
      </c>
      <c r="N922">
        <v>2</v>
      </c>
      <c r="O922" s="1">
        <v>44544.365636574075</v>
      </c>
      <c r="P922" s="1">
        <v>44544.546412037038</v>
      </c>
      <c r="Q922">
        <v>6259</v>
      </c>
      <c r="R922">
        <v>9360</v>
      </c>
      <c r="S922" t="b">
        <v>0</v>
      </c>
      <c r="T922" t="s">
        <v>88</v>
      </c>
      <c r="U922" t="b">
        <v>1</v>
      </c>
      <c r="V922" t="s">
        <v>953</v>
      </c>
      <c r="W922" s="1">
        <v>44544.449791666666</v>
      </c>
      <c r="X922">
        <v>6300</v>
      </c>
      <c r="Y922">
        <v>603</v>
      </c>
      <c r="Z922">
        <v>0</v>
      </c>
      <c r="AA922">
        <v>603</v>
      </c>
      <c r="AB922">
        <v>0</v>
      </c>
      <c r="AC922">
        <v>498</v>
      </c>
      <c r="AD922">
        <v>-116</v>
      </c>
      <c r="AE922">
        <v>0</v>
      </c>
      <c r="AF922">
        <v>0</v>
      </c>
      <c r="AG922">
        <v>0</v>
      </c>
      <c r="AH922" t="s">
        <v>167</v>
      </c>
      <c r="AI922" s="1">
        <v>44544.546412037038</v>
      </c>
      <c r="AJ922">
        <v>2997</v>
      </c>
      <c r="AK922">
        <v>6</v>
      </c>
      <c r="AL922">
        <v>0</v>
      </c>
      <c r="AM922">
        <v>6</v>
      </c>
      <c r="AN922">
        <v>0</v>
      </c>
      <c r="AO922">
        <v>6</v>
      </c>
      <c r="AP922">
        <v>-122</v>
      </c>
      <c r="AQ922">
        <v>0</v>
      </c>
      <c r="AR922">
        <v>0</v>
      </c>
      <c r="AS922">
        <v>0</v>
      </c>
      <c r="AT922" t="s">
        <v>88</v>
      </c>
      <c r="AU922" t="s">
        <v>88</v>
      </c>
      <c r="AV922" t="s">
        <v>88</v>
      </c>
      <c r="AW922" t="s">
        <v>88</v>
      </c>
      <c r="AX922" t="s">
        <v>88</v>
      </c>
      <c r="AY922" t="s">
        <v>88</v>
      </c>
      <c r="AZ922" t="s">
        <v>88</v>
      </c>
      <c r="BA922" t="s">
        <v>88</v>
      </c>
      <c r="BB922" t="s">
        <v>88</v>
      </c>
      <c r="BC922" t="s">
        <v>88</v>
      </c>
      <c r="BD922" t="s">
        <v>88</v>
      </c>
      <c r="BE922" t="s">
        <v>88</v>
      </c>
    </row>
    <row r="923" spans="1:57">
      <c r="A923" t="s">
        <v>2037</v>
      </c>
      <c r="B923" t="s">
        <v>80</v>
      </c>
      <c r="C923" t="s">
        <v>1997</v>
      </c>
      <c r="D923" t="s">
        <v>82</v>
      </c>
      <c r="E923" s="2" t="str">
        <f>HYPERLINK("capsilon://?command=openfolder&amp;siteaddress=FAM.docvelocity-na8.net&amp;folderid=FX67371CDC-9B08-EB3B-91F0-31CB0BA383CE","FX21127229")</f>
        <v>FX21127229</v>
      </c>
      <c r="F923" t="s">
        <v>19</v>
      </c>
      <c r="G923" t="s">
        <v>19</v>
      </c>
      <c r="H923" t="s">
        <v>83</v>
      </c>
      <c r="I923" t="s">
        <v>1998</v>
      </c>
      <c r="J923">
        <v>201</v>
      </c>
      <c r="K923" t="s">
        <v>85</v>
      </c>
      <c r="L923" t="s">
        <v>86</v>
      </c>
      <c r="M923" t="s">
        <v>87</v>
      </c>
      <c r="N923">
        <v>2</v>
      </c>
      <c r="O923" s="1">
        <v>44544.367268518516</v>
      </c>
      <c r="P923" s="1">
        <v>44544.583796296298</v>
      </c>
      <c r="Q923">
        <v>16954</v>
      </c>
      <c r="R923">
        <v>1754</v>
      </c>
      <c r="S923" t="b">
        <v>0</v>
      </c>
      <c r="T923" t="s">
        <v>88</v>
      </c>
      <c r="U923" t="b">
        <v>1</v>
      </c>
      <c r="V923" t="s">
        <v>904</v>
      </c>
      <c r="W923" s="1">
        <v>44544.421168981484</v>
      </c>
      <c r="X923">
        <v>1079</v>
      </c>
      <c r="Y923">
        <v>104</v>
      </c>
      <c r="Z923">
        <v>0</v>
      </c>
      <c r="AA923">
        <v>104</v>
      </c>
      <c r="AB923">
        <v>42</v>
      </c>
      <c r="AC923">
        <v>30</v>
      </c>
      <c r="AD923">
        <v>97</v>
      </c>
      <c r="AE923">
        <v>0</v>
      </c>
      <c r="AF923">
        <v>0</v>
      </c>
      <c r="AG923">
        <v>0</v>
      </c>
      <c r="AH923" t="s">
        <v>167</v>
      </c>
      <c r="AI923" s="1">
        <v>44544.583796296298</v>
      </c>
      <c r="AJ923">
        <v>631</v>
      </c>
      <c r="AK923">
        <v>1</v>
      </c>
      <c r="AL923">
        <v>0</v>
      </c>
      <c r="AM923">
        <v>1</v>
      </c>
      <c r="AN923">
        <v>42</v>
      </c>
      <c r="AO923">
        <v>1</v>
      </c>
      <c r="AP923">
        <v>96</v>
      </c>
      <c r="AQ923">
        <v>0</v>
      </c>
      <c r="AR923">
        <v>0</v>
      </c>
      <c r="AS923">
        <v>0</v>
      </c>
      <c r="AT923" t="s">
        <v>88</v>
      </c>
      <c r="AU923" t="s">
        <v>88</v>
      </c>
      <c r="AV923" t="s">
        <v>88</v>
      </c>
      <c r="AW923" t="s">
        <v>88</v>
      </c>
      <c r="AX923" t="s">
        <v>88</v>
      </c>
      <c r="AY923" t="s">
        <v>88</v>
      </c>
      <c r="AZ923" t="s">
        <v>88</v>
      </c>
      <c r="BA923" t="s">
        <v>88</v>
      </c>
      <c r="BB923" t="s">
        <v>88</v>
      </c>
      <c r="BC923" t="s">
        <v>88</v>
      </c>
      <c r="BD923" t="s">
        <v>88</v>
      </c>
      <c r="BE923" t="s">
        <v>88</v>
      </c>
    </row>
    <row r="924" spans="1:57">
      <c r="A924" t="s">
        <v>2038</v>
      </c>
      <c r="B924" t="s">
        <v>80</v>
      </c>
      <c r="C924" t="s">
        <v>2000</v>
      </c>
      <c r="D924" t="s">
        <v>82</v>
      </c>
      <c r="E924" s="2" t="str">
        <f>HYPERLINK("capsilon://?command=openfolder&amp;siteaddress=FAM.docvelocity-na8.net&amp;folderid=FX1C8171C5-7698-401D-E7A4-C7BB870EF25D","FX21124193")</f>
        <v>FX21124193</v>
      </c>
      <c r="F924" t="s">
        <v>19</v>
      </c>
      <c r="G924" t="s">
        <v>19</v>
      </c>
      <c r="H924" t="s">
        <v>83</v>
      </c>
      <c r="I924" t="s">
        <v>2001</v>
      </c>
      <c r="J924">
        <v>422</v>
      </c>
      <c r="K924" t="s">
        <v>85</v>
      </c>
      <c r="L924" t="s">
        <v>86</v>
      </c>
      <c r="M924" t="s">
        <v>87</v>
      </c>
      <c r="N924">
        <v>2</v>
      </c>
      <c r="O924" s="1">
        <v>44544.375937500001</v>
      </c>
      <c r="P924" s="1">
        <v>44544.608356481483</v>
      </c>
      <c r="Q924">
        <v>13591</v>
      </c>
      <c r="R924">
        <v>6490</v>
      </c>
      <c r="S924" t="b">
        <v>0</v>
      </c>
      <c r="T924" t="s">
        <v>88</v>
      </c>
      <c r="U924" t="b">
        <v>1</v>
      </c>
      <c r="V924" t="s">
        <v>89</v>
      </c>
      <c r="W924" s="1">
        <v>44544.4922337963</v>
      </c>
      <c r="X924">
        <v>4209</v>
      </c>
      <c r="Y924">
        <v>443</v>
      </c>
      <c r="Z924">
        <v>0</v>
      </c>
      <c r="AA924">
        <v>443</v>
      </c>
      <c r="AB924">
        <v>0</v>
      </c>
      <c r="AC924">
        <v>217</v>
      </c>
      <c r="AD924">
        <v>-21</v>
      </c>
      <c r="AE924">
        <v>0</v>
      </c>
      <c r="AF924">
        <v>0</v>
      </c>
      <c r="AG924">
        <v>0</v>
      </c>
      <c r="AH924" t="s">
        <v>167</v>
      </c>
      <c r="AI924" s="1">
        <v>44544.608356481483</v>
      </c>
      <c r="AJ924">
        <v>2121</v>
      </c>
      <c r="AK924">
        <v>1</v>
      </c>
      <c r="AL924">
        <v>0</v>
      </c>
      <c r="AM924">
        <v>1</v>
      </c>
      <c r="AN924">
        <v>0</v>
      </c>
      <c r="AO924">
        <v>1</v>
      </c>
      <c r="AP924">
        <v>-22</v>
      </c>
      <c r="AQ924">
        <v>0</v>
      </c>
      <c r="AR924">
        <v>0</v>
      </c>
      <c r="AS924">
        <v>0</v>
      </c>
      <c r="AT924" t="s">
        <v>88</v>
      </c>
      <c r="AU924" t="s">
        <v>88</v>
      </c>
      <c r="AV924" t="s">
        <v>88</v>
      </c>
      <c r="AW924" t="s">
        <v>88</v>
      </c>
      <c r="AX924" t="s">
        <v>88</v>
      </c>
      <c r="AY924" t="s">
        <v>88</v>
      </c>
      <c r="AZ924" t="s">
        <v>88</v>
      </c>
      <c r="BA924" t="s">
        <v>88</v>
      </c>
      <c r="BB924" t="s">
        <v>88</v>
      </c>
      <c r="BC924" t="s">
        <v>88</v>
      </c>
      <c r="BD924" t="s">
        <v>88</v>
      </c>
      <c r="BE924" t="s">
        <v>88</v>
      </c>
    </row>
    <row r="925" spans="1:57">
      <c r="A925" t="s">
        <v>2039</v>
      </c>
      <c r="B925" t="s">
        <v>80</v>
      </c>
      <c r="C925" t="s">
        <v>2003</v>
      </c>
      <c r="D925" t="s">
        <v>82</v>
      </c>
      <c r="E925" s="2" t="str">
        <f>HYPERLINK("capsilon://?command=openfolder&amp;siteaddress=FAM.docvelocity-na8.net&amp;folderid=FX44C03183-A273-4363-A54B-DBCD791A4372","FX21125354")</f>
        <v>FX21125354</v>
      </c>
      <c r="F925" t="s">
        <v>19</v>
      </c>
      <c r="G925" t="s">
        <v>19</v>
      </c>
      <c r="H925" t="s">
        <v>83</v>
      </c>
      <c r="I925" t="s">
        <v>2004</v>
      </c>
      <c r="J925">
        <v>390</v>
      </c>
      <c r="K925" t="s">
        <v>85</v>
      </c>
      <c r="L925" t="s">
        <v>86</v>
      </c>
      <c r="M925" t="s">
        <v>87</v>
      </c>
      <c r="N925">
        <v>2</v>
      </c>
      <c r="O925" s="1">
        <v>44544.378506944442</v>
      </c>
      <c r="P925" s="1">
        <v>44544.706087962964</v>
      </c>
      <c r="Q925">
        <v>14078</v>
      </c>
      <c r="R925">
        <v>14225</v>
      </c>
      <c r="S925" t="b">
        <v>0</v>
      </c>
      <c r="T925" t="s">
        <v>88</v>
      </c>
      <c r="U925" t="b">
        <v>1</v>
      </c>
      <c r="V925" t="s">
        <v>904</v>
      </c>
      <c r="W925" s="1">
        <v>44544.686018518521</v>
      </c>
      <c r="X925">
        <v>12294</v>
      </c>
      <c r="Y925">
        <v>377</v>
      </c>
      <c r="Z925">
        <v>0</v>
      </c>
      <c r="AA925">
        <v>377</v>
      </c>
      <c r="AB925">
        <v>0</v>
      </c>
      <c r="AC925">
        <v>275</v>
      </c>
      <c r="AD925">
        <v>13</v>
      </c>
      <c r="AE925">
        <v>0</v>
      </c>
      <c r="AF925">
        <v>0</v>
      </c>
      <c r="AG925">
        <v>0</v>
      </c>
      <c r="AH925" t="s">
        <v>163</v>
      </c>
      <c r="AI925" s="1">
        <v>44544.706087962964</v>
      </c>
      <c r="AJ925">
        <v>1274</v>
      </c>
      <c r="AK925">
        <v>4</v>
      </c>
      <c r="AL925">
        <v>0</v>
      </c>
      <c r="AM925">
        <v>4</v>
      </c>
      <c r="AN925">
        <v>0</v>
      </c>
      <c r="AO925">
        <v>4</v>
      </c>
      <c r="AP925">
        <v>9</v>
      </c>
      <c r="AQ925">
        <v>0</v>
      </c>
      <c r="AR925">
        <v>0</v>
      </c>
      <c r="AS925">
        <v>0</v>
      </c>
      <c r="AT925" t="s">
        <v>88</v>
      </c>
      <c r="AU925" t="s">
        <v>88</v>
      </c>
      <c r="AV925" t="s">
        <v>88</v>
      </c>
      <c r="AW925" t="s">
        <v>88</v>
      </c>
      <c r="AX925" t="s">
        <v>88</v>
      </c>
      <c r="AY925" t="s">
        <v>88</v>
      </c>
      <c r="AZ925" t="s">
        <v>88</v>
      </c>
      <c r="BA925" t="s">
        <v>88</v>
      </c>
      <c r="BB925" t="s">
        <v>88</v>
      </c>
      <c r="BC925" t="s">
        <v>88</v>
      </c>
      <c r="BD925" t="s">
        <v>88</v>
      </c>
      <c r="BE925" t="s">
        <v>88</v>
      </c>
    </row>
    <row r="926" spans="1:57">
      <c r="A926" t="s">
        <v>2040</v>
      </c>
      <c r="B926" t="s">
        <v>80</v>
      </c>
      <c r="C926" t="s">
        <v>2006</v>
      </c>
      <c r="D926" t="s">
        <v>82</v>
      </c>
      <c r="E926" s="2" t="str">
        <f>HYPERLINK("capsilon://?command=openfolder&amp;siteaddress=FAM.docvelocity-na8.net&amp;folderid=FXC1DEA472-CDF9-25A7-BB37-60D7F3AD368A","FX21127978")</f>
        <v>FX21127978</v>
      </c>
      <c r="F926" t="s">
        <v>19</v>
      </c>
      <c r="G926" t="s">
        <v>19</v>
      </c>
      <c r="H926" t="s">
        <v>83</v>
      </c>
      <c r="I926" t="s">
        <v>2007</v>
      </c>
      <c r="J926">
        <v>186</v>
      </c>
      <c r="K926" t="s">
        <v>85</v>
      </c>
      <c r="L926" t="s">
        <v>86</v>
      </c>
      <c r="M926" t="s">
        <v>87</v>
      </c>
      <c r="N926">
        <v>2</v>
      </c>
      <c r="O926" s="1">
        <v>44544.380543981482</v>
      </c>
      <c r="P926" s="1">
        <v>44544.616944444446</v>
      </c>
      <c r="Q926">
        <v>16936</v>
      </c>
      <c r="R926">
        <v>3489</v>
      </c>
      <c r="S926" t="b">
        <v>0</v>
      </c>
      <c r="T926" t="s">
        <v>88</v>
      </c>
      <c r="U926" t="b">
        <v>1</v>
      </c>
      <c r="V926" t="s">
        <v>89</v>
      </c>
      <c r="W926" s="1">
        <v>44544.566238425927</v>
      </c>
      <c r="X926">
        <v>2727</v>
      </c>
      <c r="Y926">
        <v>161</v>
      </c>
      <c r="Z926">
        <v>0</v>
      </c>
      <c r="AA926">
        <v>161</v>
      </c>
      <c r="AB926">
        <v>21</v>
      </c>
      <c r="AC926">
        <v>60</v>
      </c>
      <c r="AD926">
        <v>25</v>
      </c>
      <c r="AE926">
        <v>0</v>
      </c>
      <c r="AF926">
        <v>0</v>
      </c>
      <c r="AG926">
        <v>0</v>
      </c>
      <c r="AH926" t="s">
        <v>167</v>
      </c>
      <c r="AI926" s="1">
        <v>44544.616944444446</v>
      </c>
      <c r="AJ926">
        <v>742</v>
      </c>
      <c r="AK926">
        <v>0</v>
      </c>
      <c r="AL926">
        <v>0</v>
      </c>
      <c r="AM926">
        <v>0</v>
      </c>
      <c r="AN926">
        <v>21</v>
      </c>
      <c r="AO926">
        <v>0</v>
      </c>
      <c r="AP926">
        <v>25</v>
      </c>
      <c r="AQ926">
        <v>0</v>
      </c>
      <c r="AR926">
        <v>0</v>
      </c>
      <c r="AS926">
        <v>0</v>
      </c>
      <c r="AT926" t="s">
        <v>88</v>
      </c>
      <c r="AU926" t="s">
        <v>88</v>
      </c>
      <c r="AV926" t="s">
        <v>88</v>
      </c>
      <c r="AW926" t="s">
        <v>88</v>
      </c>
      <c r="AX926" t="s">
        <v>88</v>
      </c>
      <c r="AY926" t="s">
        <v>88</v>
      </c>
      <c r="AZ926" t="s">
        <v>88</v>
      </c>
      <c r="BA926" t="s">
        <v>88</v>
      </c>
      <c r="BB926" t="s">
        <v>88</v>
      </c>
      <c r="BC926" t="s">
        <v>88</v>
      </c>
      <c r="BD926" t="s">
        <v>88</v>
      </c>
      <c r="BE926" t="s">
        <v>88</v>
      </c>
    </row>
    <row r="927" spans="1:57">
      <c r="A927" t="s">
        <v>2041</v>
      </c>
      <c r="B927" t="s">
        <v>80</v>
      </c>
      <c r="C927" t="s">
        <v>2009</v>
      </c>
      <c r="D927" t="s">
        <v>82</v>
      </c>
      <c r="E927" s="2" t="str">
        <f>HYPERLINK("capsilon://?command=openfolder&amp;siteaddress=FAM.docvelocity-na8.net&amp;folderid=FXE597197F-53F2-7E07-F778-EDAEB1741030","FX21127948")</f>
        <v>FX21127948</v>
      </c>
      <c r="F927" t="s">
        <v>19</v>
      </c>
      <c r="G927" t="s">
        <v>19</v>
      </c>
      <c r="H927" t="s">
        <v>83</v>
      </c>
      <c r="I927" t="s">
        <v>2010</v>
      </c>
      <c r="J927">
        <v>144</v>
      </c>
      <c r="K927" t="s">
        <v>85</v>
      </c>
      <c r="L927" t="s">
        <v>86</v>
      </c>
      <c r="M927" t="s">
        <v>87</v>
      </c>
      <c r="N927">
        <v>2</v>
      </c>
      <c r="O927" s="1">
        <v>44544.384398148148</v>
      </c>
      <c r="P927" s="1">
        <v>44544.624965277777</v>
      </c>
      <c r="Q927">
        <v>17203</v>
      </c>
      <c r="R927">
        <v>3582</v>
      </c>
      <c r="S927" t="b">
        <v>0</v>
      </c>
      <c r="T927" t="s">
        <v>88</v>
      </c>
      <c r="U927" t="b">
        <v>1</v>
      </c>
      <c r="V927" t="s">
        <v>222</v>
      </c>
      <c r="W927" s="1">
        <v>44544.574976851851</v>
      </c>
      <c r="X927">
        <v>2854</v>
      </c>
      <c r="Y927">
        <v>150</v>
      </c>
      <c r="Z927">
        <v>0</v>
      </c>
      <c r="AA927">
        <v>150</v>
      </c>
      <c r="AB927">
        <v>0</v>
      </c>
      <c r="AC927">
        <v>62</v>
      </c>
      <c r="AD927">
        <v>-6</v>
      </c>
      <c r="AE927">
        <v>0</v>
      </c>
      <c r="AF927">
        <v>0</v>
      </c>
      <c r="AG927">
        <v>0</v>
      </c>
      <c r="AH927" t="s">
        <v>167</v>
      </c>
      <c r="AI927" s="1">
        <v>44544.624965277777</v>
      </c>
      <c r="AJ927">
        <v>692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-6</v>
      </c>
      <c r="AQ927">
        <v>0</v>
      </c>
      <c r="AR927">
        <v>0</v>
      </c>
      <c r="AS927">
        <v>0</v>
      </c>
      <c r="AT927" t="s">
        <v>88</v>
      </c>
      <c r="AU927" t="s">
        <v>88</v>
      </c>
      <c r="AV927" t="s">
        <v>88</v>
      </c>
      <c r="AW927" t="s">
        <v>88</v>
      </c>
      <c r="AX927" t="s">
        <v>88</v>
      </c>
      <c r="AY927" t="s">
        <v>88</v>
      </c>
      <c r="AZ927" t="s">
        <v>88</v>
      </c>
      <c r="BA927" t="s">
        <v>88</v>
      </c>
      <c r="BB927" t="s">
        <v>88</v>
      </c>
      <c r="BC927" t="s">
        <v>88</v>
      </c>
      <c r="BD927" t="s">
        <v>88</v>
      </c>
      <c r="BE927" t="s">
        <v>88</v>
      </c>
    </row>
    <row r="928" spans="1:57">
      <c r="A928" t="s">
        <v>2042</v>
      </c>
      <c r="B928" t="s">
        <v>80</v>
      </c>
      <c r="C928" t="s">
        <v>2012</v>
      </c>
      <c r="D928" t="s">
        <v>82</v>
      </c>
      <c r="E928" s="2" t="str">
        <f>HYPERLINK("capsilon://?command=openfolder&amp;siteaddress=FAM.docvelocity-na8.net&amp;folderid=FXA1468029-1E67-B037-F13F-428D4801A080","FX21125431")</f>
        <v>FX21125431</v>
      </c>
      <c r="F928" t="s">
        <v>19</v>
      </c>
      <c r="G928" t="s">
        <v>19</v>
      </c>
      <c r="H928" t="s">
        <v>83</v>
      </c>
      <c r="I928" t="s">
        <v>2013</v>
      </c>
      <c r="J928">
        <v>260</v>
      </c>
      <c r="K928" t="s">
        <v>85</v>
      </c>
      <c r="L928" t="s">
        <v>86</v>
      </c>
      <c r="M928" t="s">
        <v>87</v>
      </c>
      <c r="N928">
        <v>2</v>
      </c>
      <c r="O928" s="1">
        <v>44544.389814814815</v>
      </c>
      <c r="P928" s="1">
        <v>44544.666689814818</v>
      </c>
      <c r="Q928">
        <v>16815</v>
      </c>
      <c r="R928">
        <v>7107</v>
      </c>
      <c r="S928" t="b">
        <v>0</v>
      </c>
      <c r="T928" t="s">
        <v>88</v>
      </c>
      <c r="U928" t="b">
        <v>1</v>
      </c>
      <c r="V928" t="s">
        <v>89</v>
      </c>
      <c r="W928" s="1">
        <v>44544.629351851851</v>
      </c>
      <c r="X928">
        <v>5452</v>
      </c>
      <c r="Y928">
        <v>287</v>
      </c>
      <c r="Z928">
        <v>0</v>
      </c>
      <c r="AA928">
        <v>287</v>
      </c>
      <c r="AB928">
        <v>112</v>
      </c>
      <c r="AC928">
        <v>214</v>
      </c>
      <c r="AD928">
        <v>-27</v>
      </c>
      <c r="AE928">
        <v>0</v>
      </c>
      <c r="AF928">
        <v>0</v>
      </c>
      <c r="AG928">
        <v>0</v>
      </c>
      <c r="AH928" t="s">
        <v>167</v>
      </c>
      <c r="AI928" s="1">
        <v>44544.666689814818</v>
      </c>
      <c r="AJ928">
        <v>1574</v>
      </c>
      <c r="AK928">
        <v>6</v>
      </c>
      <c r="AL928">
        <v>0</v>
      </c>
      <c r="AM928">
        <v>6</v>
      </c>
      <c r="AN928">
        <v>112</v>
      </c>
      <c r="AO928">
        <v>6</v>
      </c>
      <c r="AP928">
        <v>-33</v>
      </c>
      <c r="AQ928">
        <v>0</v>
      </c>
      <c r="AR928">
        <v>0</v>
      </c>
      <c r="AS928">
        <v>0</v>
      </c>
      <c r="AT928" t="s">
        <v>88</v>
      </c>
      <c r="AU928" t="s">
        <v>88</v>
      </c>
      <c r="AV928" t="s">
        <v>88</v>
      </c>
      <c r="AW928" t="s">
        <v>88</v>
      </c>
      <c r="AX928" t="s">
        <v>88</v>
      </c>
      <c r="AY928" t="s">
        <v>88</v>
      </c>
      <c r="AZ928" t="s">
        <v>88</v>
      </c>
      <c r="BA928" t="s">
        <v>88</v>
      </c>
      <c r="BB928" t="s">
        <v>88</v>
      </c>
      <c r="BC928" t="s">
        <v>88</v>
      </c>
      <c r="BD928" t="s">
        <v>88</v>
      </c>
      <c r="BE928" t="s">
        <v>88</v>
      </c>
    </row>
    <row r="929" spans="1:57">
      <c r="A929" t="s">
        <v>2043</v>
      </c>
      <c r="B929" t="s">
        <v>80</v>
      </c>
      <c r="C929" t="s">
        <v>2015</v>
      </c>
      <c r="D929" t="s">
        <v>82</v>
      </c>
      <c r="E929" s="2" t="str">
        <f>HYPERLINK("capsilon://?command=openfolder&amp;siteaddress=FAM.docvelocity-na8.net&amp;folderid=FX63A43DBF-83E0-836C-47EB-C8E9FE9DA57C","FX21124680")</f>
        <v>FX21124680</v>
      </c>
      <c r="F929" t="s">
        <v>19</v>
      </c>
      <c r="G929" t="s">
        <v>19</v>
      </c>
      <c r="H929" t="s">
        <v>83</v>
      </c>
      <c r="I929" t="s">
        <v>2016</v>
      </c>
      <c r="J929">
        <v>492</v>
      </c>
      <c r="K929" t="s">
        <v>85</v>
      </c>
      <c r="L929" t="s">
        <v>86</v>
      </c>
      <c r="M929" t="s">
        <v>87</v>
      </c>
      <c r="N929">
        <v>2</v>
      </c>
      <c r="O929" s="1">
        <v>44544.39162037037</v>
      </c>
      <c r="P929" s="1">
        <v>44544.687916666669</v>
      </c>
      <c r="Q929">
        <v>22418</v>
      </c>
      <c r="R929">
        <v>3182</v>
      </c>
      <c r="S929" t="b">
        <v>0</v>
      </c>
      <c r="T929" t="s">
        <v>88</v>
      </c>
      <c r="U929" t="b">
        <v>1</v>
      </c>
      <c r="V929" t="s">
        <v>99</v>
      </c>
      <c r="W929" s="1">
        <v>44544.589178240742</v>
      </c>
      <c r="X929">
        <v>1310</v>
      </c>
      <c r="Y929">
        <v>263</v>
      </c>
      <c r="Z929">
        <v>0</v>
      </c>
      <c r="AA929">
        <v>263</v>
      </c>
      <c r="AB929">
        <v>0</v>
      </c>
      <c r="AC929">
        <v>112</v>
      </c>
      <c r="AD929">
        <v>229</v>
      </c>
      <c r="AE929">
        <v>0</v>
      </c>
      <c r="AF929">
        <v>0</v>
      </c>
      <c r="AG929">
        <v>0</v>
      </c>
      <c r="AH929" t="s">
        <v>167</v>
      </c>
      <c r="AI929" s="1">
        <v>44544.687916666669</v>
      </c>
      <c r="AJ929">
        <v>1834</v>
      </c>
      <c r="AK929">
        <v>11</v>
      </c>
      <c r="AL929">
        <v>0</v>
      </c>
      <c r="AM929">
        <v>11</v>
      </c>
      <c r="AN929">
        <v>0</v>
      </c>
      <c r="AO929">
        <v>11</v>
      </c>
      <c r="AP929">
        <v>218</v>
      </c>
      <c r="AQ929">
        <v>0</v>
      </c>
      <c r="AR929">
        <v>0</v>
      </c>
      <c r="AS929">
        <v>0</v>
      </c>
      <c r="AT929" t="s">
        <v>88</v>
      </c>
      <c r="AU929" t="s">
        <v>88</v>
      </c>
      <c r="AV929" t="s">
        <v>88</v>
      </c>
      <c r="AW929" t="s">
        <v>88</v>
      </c>
      <c r="AX929" t="s">
        <v>88</v>
      </c>
      <c r="AY929" t="s">
        <v>88</v>
      </c>
      <c r="AZ929" t="s">
        <v>88</v>
      </c>
      <c r="BA929" t="s">
        <v>88</v>
      </c>
      <c r="BB929" t="s">
        <v>88</v>
      </c>
      <c r="BC929" t="s">
        <v>88</v>
      </c>
      <c r="BD929" t="s">
        <v>88</v>
      </c>
      <c r="BE929" t="s">
        <v>88</v>
      </c>
    </row>
    <row r="930" spans="1:57">
      <c r="A930" t="s">
        <v>2044</v>
      </c>
      <c r="B930" t="s">
        <v>80</v>
      </c>
      <c r="C930" t="s">
        <v>1800</v>
      </c>
      <c r="D930" t="s">
        <v>82</v>
      </c>
      <c r="E930" s="2" t="str">
        <f>HYPERLINK("capsilon://?command=openfolder&amp;siteaddress=FAM.docvelocity-na8.net&amp;folderid=FX06658A55-DF0D-D651-1B15-ACE58D4A1BF1","FX211114405")</f>
        <v>FX211114405</v>
      </c>
      <c r="F930" t="s">
        <v>19</v>
      </c>
      <c r="G930" t="s">
        <v>19</v>
      </c>
      <c r="H930" t="s">
        <v>83</v>
      </c>
      <c r="I930" t="s">
        <v>2045</v>
      </c>
      <c r="J930">
        <v>28</v>
      </c>
      <c r="K930" t="s">
        <v>85</v>
      </c>
      <c r="L930" t="s">
        <v>86</v>
      </c>
      <c r="M930" t="s">
        <v>87</v>
      </c>
      <c r="N930">
        <v>2</v>
      </c>
      <c r="O930" s="1">
        <v>44544.394456018519</v>
      </c>
      <c r="P930" s="1">
        <v>44544.710509259261</v>
      </c>
      <c r="Q930">
        <v>26178</v>
      </c>
      <c r="R930">
        <v>1129</v>
      </c>
      <c r="S930" t="b">
        <v>0</v>
      </c>
      <c r="T930" t="s">
        <v>88</v>
      </c>
      <c r="U930" t="b">
        <v>0</v>
      </c>
      <c r="V930" t="s">
        <v>222</v>
      </c>
      <c r="W930" s="1">
        <v>44544.58630787037</v>
      </c>
      <c r="X930">
        <v>979</v>
      </c>
      <c r="Y930">
        <v>21</v>
      </c>
      <c r="Z930">
        <v>0</v>
      </c>
      <c r="AA930">
        <v>21</v>
      </c>
      <c r="AB930">
        <v>0</v>
      </c>
      <c r="AC930">
        <v>4</v>
      </c>
      <c r="AD930">
        <v>7</v>
      </c>
      <c r="AE930">
        <v>0</v>
      </c>
      <c r="AF930">
        <v>0</v>
      </c>
      <c r="AG930">
        <v>0</v>
      </c>
      <c r="AH930" t="s">
        <v>163</v>
      </c>
      <c r="AI930" s="1">
        <v>44544.710509259261</v>
      </c>
      <c r="AJ930">
        <v>120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7</v>
      </c>
      <c r="AQ930">
        <v>0</v>
      </c>
      <c r="AR930">
        <v>0</v>
      </c>
      <c r="AS930">
        <v>0</v>
      </c>
      <c r="AT930" t="s">
        <v>88</v>
      </c>
      <c r="AU930" t="s">
        <v>88</v>
      </c>
      <c r="AV930" t="s">
        <v>88</v>
      </c>
      <c r="AW930" t="s">
        <v>88</v>
      </c>
      <c r="AX930" t="s">
        <v>88</v>
      </c>
      <c r="AY930" t="s">
        <v>88</v>
      </c>
      <c r="AZ930" t="s">
        <v>88</v>
      </c>
      <c r="BA930" t="s">
        <v>88</v>
      </c>
      <c r="BB930" t="s">
        <v>88</v>
      </c>
      <c r="BC930" t="s">
        <v>88</v>
      </c>
      <c r="BD930" t="s">
        <v>88</v>
      </c>
      <c r="BE930" t="s">
        <v>88</v>
      </c>
    </row>
    <row r="931" spans="1:57">
      <c r="A931" t="s">
        <v>2046</v>
      </c>
      <c r="B931" t="s">
        <v>80</v>
      </c>
      <c r="C931" t="s">
        <v>1800</v>
      </c>
      <c r="D931" t="s">
        <v>82</v>
      </c>
      <c r="E931" s="2" t="str">
        <f>HYPERLINK("capsilon://?command=openfolder&amp;siteaddress=FAM.docvelocity-na8.net&amp;folderid=FX06658A55-DF0D-D651-1B15-ACE58D4A1BF1","FX211114405")</f>
        <v>FX211114405</v>
      </c>
      <c r="F931" t="s">
        <v>19</v>
      </c>
      <c r="G931" t="s">
        <v>19</v>
      </c>
      <c r="H931" t="s">
        <v>83</v>
      </c>
      <c r="I931" t="s">
        <v>2047</v>
      </c>
      <c r="J931">
        <v>28</v>
      </c>
      <c r="K931" t="s">
        <v>85</v>
      </c>
      <c r="L931" t="s">
        <v>86</v>
      </c>
      <c r="M931" t="s">
        <v>87</v>
      </c>
      <c r="N931">
        <v>2</v>
      </c>
      <c r="O931" s="1">
        <v>44544.394849537035</v>
      </c>
      <c r="P931" s="1">
        <v>44544.711886574078</v>
      </c>
      <c r="Q931">
        <v>26810</v>
      </c>
      <c r="R931">
        <v>582</v>
      </c>
      <c r="S931" t="b">
        <v>0</v>
      </c>
      <c r="T931" t="s">
        <v>88</v>
      </c>
      <c r="U931" t="b">
        <v>0</v>
      </c>
      <c r="V931" t="s">
        <v>222</v>
      </c>
      <c r="W931" s="1">
        <v>44544.591689814813</v>
      </c>
      <c r="X931">
        <v>464</v>
      </c>
      <c r="Y931">
        <v>21</v>
      </c>
      <c r="Z931">
        <v>0</v>
      </c>
      <c r="AA931">
        <v>21</v>
      </c>
      <c r="AB931">
        <v>0</v>
      </c>
      <c r="AC931">
        <v>6</v>
      </c>
      <c r="AD931">
        <v>7</v>
      </c>
      <c r="AE931">
        <v>0</v>
      </c>
      <c r="AF931">
        <v>0</v>
      </c>
      <c r="AG931">
        <v>0</v>
      </c>
      <c r="AH931" t="s">
        <v>163</v>
      </c>
      <c r="AI931" s="1">
        <v>44544.711886574078</v>
      </c>
      <c r="AJ931">
        <v>118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7</v>
      </c>
      <c r="AQ931">
        <v>0</v>
      </c>
      <c r="AR931">
        <v>0</v>
      </c>
      <c r="AS931">
        <v>0</v>
      </c>
      <c r="AT931" t="s">
        <v>88</v>
      </c>
      <c r="AU931" t="s">
        <v>88</v>
      </c>
      <c r="AV931" t="s">
        <v>88</v>
      </c>
      <c r="AW931" t="s">
        <v>88</v>
      </c>
      <c r="AX931" t="s">
        <v>88</v>
      </c>
      <c r="AY931" t="s">
        <v>88</v>
      </c>
      <c r="AZ931" t="s">
        <v>88</v>
      </c>
      <c r="BA931" t="s">
        <v>88</v>
      </c>
      <c r="BB931" t="s">
        <v>88</v>
      </c>
      <c r="BC931" t="s">
        <v>88</v>
      </c>
      <c r="BD931" t="s">
        <v>88</v>
      </c>
      <c r="BE931" t="s">
        <v>88</v>
      </c>
    </row>
    <row r="932" spans="1:57">
      <c r="A932" t="s">
        <v>2048</v>
      </c>
      <c r="B932" t="s">
        <v>80</v>
      </c>
      <c r="C932" t="s">
        <v>2049</v>
      </c>
      <c r="D932" t="s">
        <v>82</v>
      </c>
      <c r="E932" s="2" t="str">
        <f>HYPERLINK("capsilon://?command=openfolder&amp;siteaddress=FAM.docvelocity-na8.net&amp;folderid=FX1E2459A6-AD8F-019C-3366-977508A025A4","FX21124178")</f>
        <v>FX21124178</v>
      </c>
      <c r="F932" t="s">
        <v>19</v>
      </c>
      <c r="G932" t="s">
        <v>19</v>
      </c>
      <c r="H932" t="s">
        <v>83</v>
      </c>
      <c r="I932" t="s">
        <v>2050</v>
      </c>
      <c r="J932">
        <v>104</v>
      </c>
      <c r="K932" t="s">
        <v>85</v>
      </c>
      <c r="L932" t="s">
        <v>86</v>
      </c>
      <c r="M932" t="s">
        <v>87</v>
      </c>
      <c r="N932">
        <v>1</v>
      </c>
      <c r="O932" s="1">
        <v>44544.463414351849</v>
      </c>
      <c r="P932" s="1">
        <v>44544.645937499998</v>
      </c>
      <c r="Q932">
        <v>14881</v>
      </c>
      <c r="R932">
        <v>889</v>
      </c>
      <c r="S932" t="b">
        <v>0</v>
      </c>
      <c r="T932" t="s">
        <v>88</v>
      </c>
      <c r="U932" t="b">
        <v>0</v>
      </c>
      <c r="V932" t="s">
        <v>1856</v>
      </c>
      <c r="W932" s="1">
        <v>44544.645937499998</v>
      </c>
      <c r="X932">
        <v>387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104</v>
      </c>
      <c r="AE932">
        <v>92</v>
      </c>
      <c r="AF932">
        <v>0</v>
      </c>
      <c r="AG932">
        <v>4</v>
      </c>
      <c r="AH932" t="s">
        <v>88</v>
      </c>
      <c r="AI932" t="s">
        <v>88</v>
      </c>
      <c r="AJ932" t="s">
        <v>88</v>
      </c>
      <c r="AK932" t="s">
        <v>88</v>
      </c>
      <c r="AL932" t="s">
        <v>88</v>
      </c>
      <c r="AM932" t="s">
        <v>88</v>
      </c>
      <c r="AN932" t="s">
        <v>88</v>
      </c>
      <c r="AO932" t="s">
        <v>88</v>
      </c>
      <c r="AP932" t="s">
        <v>88</v>
      </c>
      <c r="AQ932" t="s">
        <v>88</v>
      </c>
      <c r="AR932" t="s">
        <v>88</v>
      </c>
      <c r="AS932" t="s">
        <v>88</v>
      </c>
      <c r="AT932" t="s">
        <v>88</v>
      </c>
      <c r="AU932" t="s">
        <v>88</v>
      </c>
      <c r="AV932" t="s">
        <v>88</v>
      </c>
      <c r="AW932" t="s">
        <v>88</v>
      </c>
      <c r="AX932" t="s">
        <v>88</v>
      </c>
      <c r="AY932" t="s">
        <v>88</v>
      </c>
      <c r="AZ932" t="s">
        <v>88</v>
      </c>
      <c r="BA932" t="s">
        <v>88</v>
      </c>
      <c r="BB932" t="s">
        <v>88</v>
      </c>
      <c r="BC932" t="s">
        <v>88</v>
      </c>
      <c r="BD932" t="s">
        <v>88</v>
      </c>
      <c r="BE932" t="s">
        <v>88</v>
      </c>
    </row>
    <row r="933" spans="1:57">
      <c r="A933" t="s">
        <v>2051</v>
      </c>
      <c r="B933" t="s">
        <v>80</v>
      </c>
      <c r="C933" t="s">
        <v>2052</v>
      </c>
      <c r="D933" t="s">
        <v>82</v>
      </c>
      <c r="E933" s="2" t="str">
        <f>HYPERLINK("capsilon://?command=openfolder&amp;siteaddress=FAM.docvelocity-na8.net&amp;folderid=FX47208C35-9234-F426-C667-B6127DF40C9D","FX21126461")</f>
        <v>FX21126461</v>
      </c>
      <c r="F933" t="s">
        <v>19</v>
      </c>
      <c r="G933" t="s">
        <v>19</v>
      </c>
      <c r="H933" t="s">
        <v>83</v>
      </c>
      <c r="I933" t="s">
        <v>2053</v>
      </c>
      <c r="J933">
        <v>118</v>
      </c>
      <c r="K933" t="s">
        <v>85</v>
      </c>
      <c r="L933" t="s">
        <v>86</v>
      </c>
      <c r="M933" t="s">
        <v>87</v>
      </c>
      <c r="N933">
        <v>1</v>
      </c>
      <c r="O933" s="1">
        <v>44544.484930555554</v>
      </c>
      <c r="P933" s="1">
        <v>44544.653090277781</v>
      </c>
      <c r="Q933">
        <v>13778</v>
      </c>
      <c r="R933">
        <v>751</v>
      </c>
      <c r="S933" t="b">
        <v>0</v>
      </c>
      <c r="T933" t="s">
        <v>88</v>
      </c>
      <c r="U933" t="b">
        <v>0</v>
      </c>
      <c r="V933" t="s">
        <v>1856</v>
      </c>
      <c r="W933" s="1">
        <v>44544.653090277781</v>
      </c>
      <c r="X933">
        <v>617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118</v>
      </c>
      <c r="AE933">
        <v>99</v>
      </c>
      <c r="AF933">
        <v>0</v>
      </c>
      <c r="AG933">
        <v>6</v>
      </c>
      <c r="AH933" t="s">
        <v>88</v>
      </c>
      <c r="AI933" t="s">
        <v>88</v>
      </c>
      <c r="AJ933" t="s">
        <v>88</v>
      </c>
      <c r="AK933" t="s">
        <v>88</v>
      </c>
      <c r="AL933" t="s">
        <v>88</v>
      </c>
      <c r="AM933" t="s">
        <v>88</v>
      </c>
      <c r="AN933" t="s">
        <v>88</v>
      </c>
      <c r="AO933" t="s">
        <v>88</v>
      </c>
      <c r="AP933" t="s">
        <v>88</v>
      </c>
      <c r="AQ933" t="s">
        <v>88</v>
      </c>
      <c r="AR933" t="s">
        <v>88</v>
      </c>
      <c r="AS933" t="s">
        <v>88</v>
      </c>
      <c r="AT933" t="s">
        <v>88</v>
      </c>
      <c r="AU933" t="s">
        <v>88</v>
      </c>
      <c r="AV933" t="s">
        <v>88</v>
      </c>
      <c r="AW933" t="s">
        <v>88</v>
      </c>
      <c r="AX933" t="s">
        <v>88</v>
      </c>
      <c r="AY933" t="s">
        <v>88</v>
      </c>
      <c r="AZ933" t="s">
        <v>88</v>
      </c>
      <c r="BA933" t="s">
        <v>88</v>
      </c>
      <c r="BB933" t="s">
        <v>88</v>
      </c>
      <c r="BC933" t="s">
        <v>88</v>
      </c>
      <c r="BD933" t="s">
        <v>88</v>
      </c>
      <c r="BE933" t="s">
        <v>88</v>
      </c>
    </row>
    <row r="934" spans="1:57">
      <c r="A934" t="s">
        <v>2054</v>
      </c>
      <c r="B934" t="s">
        <v>80</v>
      </c>
      <c r="C934" t="s">
        <v>2055</v>
      </c>
      <c r="D934" t="s">
        <v>82</v>
      </c>
      <c r="E934" s="2" t="str">
        <f>HYPERLINK("capsilon://?command=openfolder&amp;siteaddress=FAM.docvelocity-na8.net&amp;folderid=FXEA4902ED-3CA7-D71C-BF6D-647CDCF9E693","FX211114313")</f>
        <v>FX211114313</v>
      </c>
      <c r="F934" t="s">
        <v>19</v>
      </c>
      <c r="G934" t="s">
        <v>19</v>
      </c>
      <c r="H934" t="s">
        <v>83</v>
      </c>
      <c r="I934" t="s">
        <v>2056</v>
      </c>
      <c r="J934">
        <v>97</v>
      </c>
      <c r="K934" t="s">
        <v>85</v>
      </c>
      <c r="L934" t="s">
        <v>86</v>
      </c>
      <c r="M934" t="s">
        <v>87</v>
      </c>
      <c r="N934">
        <v>1</v>
      </c>
      <c r="O934" s="1">
        <v>44531.737361111111</v>
      </c>
      <c r="P934" s="1">
        <v>44532.276550925926</v>
      </c>
      <c r="Q934">
        <v>46298</v>
      </c>
      <c r="R934">
        <v>288</v>
      </c>
      <c r="S934" t="b">
        <v>0</v>
      </c>
      <c r="T934" t="s">
        <v>88</v>
      </c>
      <c r="U934" t="b">
        <v>0</v>
      </c>
      <c r="V934" t="s">
        <v>144</v>
      </c>
      <c r="W934" s="1">
        <v>44532.276550925926</v>
      </c>
      <c r="X934">
        <v>91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97</v>
      </c>
      <c r="AE934">
        <v>85</v>
      </c>
      <c r="AF934">
        <v>0</v>
      </c>
      <c r="AG934">
        <v>3</v>
      </c>
      <c r="AH934" t="s">
        <v>88</v>
      </c>
      <c r="AI934" t="s">
        <v>88</v>
      </c>
      <c r="AJ934" t="s">
        <v>88</v>
      </c>
      <c r="AK934" t="s">
        <v>88</v>
      </c>
      <c r="AL934" t="s">
        <v>88</v>
      </c>
      <c r="AM934" t="s">
        <v>88</v>
      </c>
      <c r="AN934" t="s">
        <v>88</v>
      </c>
      <c r="AO934" t="s">
        <v>88</v>
      </c>
      <c r="AP934" t="s">
        <v>88</v>
      </c>
      <c r="AQ934" t="s">
        <v>88</v>
      </c>
      <c r="AR934" t="s">
        <v>88</v>
      </c>
      <c r="AS934" t="s">
        <v>88</v>
      </c>
      <c r="AT934" t="s">
        <v>88</v>
      </c>
      <c r="AU934" t="s">
        <v>88</v>
      </c>
      <c r="AV934" t="s">
        <v>88</v>
      </c>
      <c r="AW934" t="s">
        <v>88</v>
      </c>
      <c r="AX934" t="s">
        <v>88</v>
      </c>
      <c r="AY934" t="s">
        <v>88</v>
      </c>
      <c r="AZ934" t="s">
        <v>88</v>
      </c>
      <c r="BA934" t="s">
        <v>88</v>
      </c>
      <c r="BB934" t="s">
        <v>88</v>
      </c>
      <c r="BC934" t="s">
        <v>88</v>
      </c>
      <c r="BD934" t="s">
        <v>88</v>
      </c>
      <c r="BE934" t="s">
        <v>88</v>
      </c>
    </row>
    <row r="935" spans="1:57">
      <c r="A935" t="s">
        <v>2057</v>
      </c>
      <c r="B935" t="s">
        <v>80</v>
      </c>
      <c r="C935" t="s">
        <v>2058</v>
      </c>
      <c r="D935" t="s">
        <v>82</v>
      </c>
      <c r="E935" s="2" t="str">
        <f>HYPERLINK("capsilon://?command=openfolder&amp;siteaddress=FAM.docvelocity-na8.net&amp;folderid=FX147D0B08-A9C1-9F04-1343-306483635527","FX21125722")</f>
        <v>FX21125722</v>
      </c>
      <c r="F935" t="s">
        <v>19</v>
      </c>
      <c r="G935" t="s">
        <v>19</v>
      </c>
      <c r="H935" t="s">
        <v>83</v>
      </c>
      <c r="I935" t="s">
        <v>2059</v>
      </c>
      <c r="J935">
        <v>44</v>
      </c>
      <c r="K935" t="s">
        <v>85</v>
      </c>
      <c r="L935" t="s">
        <v>86</v>
      </c>
      <c r="M935" t="s">
        <v>87</v>
      </c>
      <c r="N935">
        <v>1</v>
      </c>
      <c r="O935" s="1">
        <v>44544.490995370368</v>
      </c>
      <c r="P935" s="1">
        <v>44544.654143518521</v>
      </c>
      <c r="Q935">
        <v>13878</v>
      </c>
      <c r="R935">
        <v>218</v>
      </c>
      <c r="S935" t="b">
        <v>0</v>
      </c>
      <c r="T935" t="s">
        <v>88</v>
      </c>
      <c r="U935" t="b">
        <v>0</v>
      </c>
      <c r="V935" t="s">
        <v>1856</v>
      </c>
      <c r="W935" s="1">
        <v>44544.654143518521</v>
      </c>
      <c r="X935">
        <v>90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44</v>
      </c>
      <c r="AE935">
        <v>39</v>
      </c>
      <c r="AF935">
        <v>0</v>
      </c>
      <c r="AG935">
        <v>2</v>
      </c>
      <c r="AH935" t="s">
        <v>88</v>
      </c>
      <c r="AI935" t="s">
        <v>88</v>
      </c>
      <c r="AJ935" t="s">
        <v>88</v>
      </c>
      <c r="AK935" t="s">
        <v>88</v>
      </c>
      <c r="AL935" t="s">
        <v>88</v>
      </c>
      <c r="AM935" t="s">
        <v>88</v>
      </c>
      <c r="AN935" t="s">
        <v>88</v>
      </c>
      <c r="AO935" t="s">
        <v>88</v>
      </c>
      <c r="AP935" t="s">
        <v>88</v>
      </c>
      <c r="AQ935" t="s">
        <v>88</v>
      </c>
      <c r="AR935" t="s">
        <v>88</v>
      </c>
      <c r="AS935" t="s">
        <v>88</v>
      </c>
      <c r="AT935" t="s">
        <v>88</v>
      </c>
      <c r="AU935" t="s">
        <v>88</v>
      </c>
      <c r="AV935" t="s">
        <v>88</v>
      </c>
      <c r="AW935" t="s">
        <v>88</v>
      </c>
      <c r="AX935" t="s">
        <v>88</v>
      </c>
      <c r="AY935" t="s">
        <v>88</v>
      </c>
      <c r="AZ935" t="s">
        <v>88</v>
      </c>
      <c r="BA935" t="s">
        <v>88</v>
      </c>
      <c r="BB935" t="s">
        <v>88</v>
      </c>
      <c r="BC935" t="s">
        <v>88</v>
      </c>
      <c r="BD935" t="s">
        <v>88</v>
      </c>
      <c r="BE935" t="s">
        <v>88</v>
      </c>
    </row>
    <row r="936" spans="1:57">
      <c r="A936" t="s">
        <v>2060</v>
      </c>
      <c r="B936" t="s">
        <v>80</v>
      </c>
      <c r="C936" t="s">
        <v>2058</v>
      </c>
      <c r="D936" t="s">
        <v>82</v>
      </c>
      <c r="E936" s="2" t="str">
        <f>HYPERLINK("capsilon://?command=openfolder&amp;siteaddress=FAM.docvelocity-na8.net&amp;folderid=FX147D0B08-A9C1-9F04-1343-306483635527","FX21125722")</f>
        <v>FX21125722</v>
      </c>
      <c r="F936" t="s">
        <v>19</v>
      </c>
      <c r="G936" t="s">
        <v>19</v>
      </c>
      <c r="H936" t="s">
        <v>83</v>
      </c>
      <c r="I936" t="s">
        <v>2061</v>
      </c>
      <c r="J936">
        <v>28</v>
      </c>
      <c r="K936" t="s">
        <v>85</v>
      </c>
      <c r="L936" t="s">
        <v>86</v>
      </c>
      <c r="M936" t="s">
        <v>87</v>
      </c>
      <c r="N936">
        <v>1</v>
      </c>
      <c r="O936" s="1">
        <v>44544.493750000001</v>
      </c>
      <c r="P936" s="1">
        <v>44544.67863425926</v>
      </c>
      <c r="Q936">
        <v>15644</v>
      </c>
      <c r="R936">
        <v>330</v>
      </c>
      <c r="S936" t="b">
        <v>0</v>
      </c>
      <c r="T936" t="s">
        <v>88</v>
      </c>
      <c r="U936" t="b">
        <v>0</v>
      </c>
      <c r="V936" t="s">
        <v>1856</v>
      </c>
      <c r="W936" s="1">
        <v>44544.67863425926</v>
      </c>
      <c r="X936">
        <v>110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28</v>
      </c>
      <c r="AE936">
        <v>21</v>
      </c>
      <c r="AF936">
        <v>0</v>
      </c>
      <c r="AG936">
        <v>2</v>
      </c>
      <c r="AH936" t="s">
        <v>88</v>
      </c>
      <c r="AI936" t="s">
        <v>88</v>
      </c>
      <c r="AJ936" t="s">
        <v>88</v>
      </c>
      <c r="AK936" t="s">
        <v>88</v>
      </c>
      <c r="AL936" t="s">
        <v>88</v>
      </c>
      <c r="AM936" t="s">
        <v>88</v>
      </c>
      <c r="AN936" t="s">
        <v>88</v>
      </c>
      <c r="AO936" t="s">
        <v>88</v>
      </c>
      <c r="AP936" t="s">
        <v>88</v>
      </c>
      <c r="AQ936" t="s">
        <v>88</v>
      </c>
      <c r="AR936" t="s">
        <v>88</v>
      </c>
      <c r="AS936" t="s">
        <v>88</v>
      </c>
      <c r="AT936" t="s">
        <v>88</v>
      </c>
      <c r="AU936" t="s">
        <v>88</v>
      </c>
      <c r="AV936" t="s">
        <v>88</v>
      </c>
      <c r="AW936" t="s">
        <v>88</v>
      </c>
      <c r="AX936" t="s">
        <v>88</v>
      </c>
      <c r="AY936" t="s">
        <v>88</v>
      </c>
      <c r="AZ936" t="s">
        <v>88</v>
      </c>
      <c r="BA936" t="s">
        <v>88</v>
      </c>
      <c r="BB936" t="s">
        <v>88</v>
      </c>
      <c r="BC936" t="s">
        <v>88</v>
      </c>
      <c r="BD936" t="s">
        <v>88</v>
      </c>
      <c r="BE936" t="s">
        <v>88</v>
      </c>
    </row>
    <row r="937" spans="1:57">
      <c r="A937" t="s">
        <v>2062</v>
      </c>
      <c r="B937" t="s">
        <v>80</v>
      </c>
      <c r="C937" t="s">
        <v>2063</v>
      </c>
      <c r="D937" t="s">
        <v>82</v>
      </c>
      <c r="E937" s="2" t="str">
        <f>HYPERLINK("capsilon://?command=openfolder&amp;siteaddress=FAM.docvelocity-na8.net&amp;folderid=FX17D660FC-D41D-2A33-052C-A67F982070F9","FX21127039")</f>
        <v>FX21127039</v>
      </c>
      <c r="F937" t="s">
        <v>19</v>
      </c>
      <c r="G937" t="s">
        <v>19</v>
      </c>
      <c r="H937" t="s">
        <v>83</v>
      </c>
      <c r="I937" t="s">
        <v>2064</v>
      </c>
      <c r="J937">
        <v>456</v>
      </c>
      <c r="K937" t="s">
        <v>85</v>
      </c>
      <c r="L937" t="s">
        <v>86</v>
      </c>
      <c r="M937" t="s">
        <v>87</v>
      </c>
      <c r="N937">
        <v>1</v>
      </c>
      <c r="O937" s="1">
        <v>44544.503229166665</v>
      </c>
      <c r="P937" s="1">
        <v>44545.20652777778</v>
      </c>
      <c r="Q937">
        <v>55875</v>
      </c>
      <c r="R937">
        <v>4890</v>
      </c>
      <c r="S937" t="b">
        <v>0</v>
      </c>
      <c r="T937" t="s">
        <v>88</v>
      </c>
      <c r="U937" t="b">
        <v>0</v>
      </c>
      <c r="V937" t="s">
        <v>144</v>
      </c>
      <c r="W937" s="1">
        <v>44545.20652777778</v>
      </c>
      <c r="X937">
        <v>1024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456</v>
      </c>
      <c r="AE937">
        <v>95</v>
      </c>
      <c r="AF937">
        <v>0</v>
      </c>
      <c r="AG937">
        <v>12</v>
      </c>
      <c r="AH937" t="s">
        <v>88</v>
      </c>
      <c r="AI937" t="s">
        <v>88</v>
      </c>
      <c r="AJ937" t="s">
        <v>88</v>
      </c>
      <c r="AK937" t="s">
        <v>88</v>
      </c>
      <c r="AL937" t="s">
        <v>88</v>
      </c>
      <c r="AM937" t="s">
        <v>88</v>
      </c>
      <c r="AN937" t="s">
        <v>88</v>
      </c>
      <c r="AO937" t="s">
        <v>88</v>
      </c>
      <c r="AP937" t="s">
        <v>88</v>
      </c>
      <c r="AQ937" t="s">
        <v>88</v>
      </c>
      <c r="AR937" t="s">
        <v>88</v>
      </c>
      <c r="AS937" t="s">
        <v>88</v>
      </c>
      <c r="AT937" t="s">
        <v>88</v>
      </c>
      <c r="AU937" t="s">
        <v>88</v>
      </c>
      <c r="AV937" t="s">
        <v>88</v>
      </c>
      <c r="AW937" t="s">
        <v>88</v>
      </c>
      <c r="AX937" t="s">
        <v>88</v>
      </c>
      <c r="AY937" t="s">
        <v>88</v>
      </c>
      <c r="AZ937" t="s">
        <v>88</v>
      </c>
      <c r="BA937" t="s">
        <v>88</v>
      </c>
      <c r="BB937" t="s">
        <v>88</v>
      </c>
      <c r="BC937" t="s">
        <v>88</v>
      </c>
      <c r="BD937" t="s">
        <v>88</v>
      </c>
      <c r="BE937" t="s">
        <v>88</v>
      </c>
    </row>
    <row r="938" spans="1:57">
      <c r="A938" t="s">
        <v>2065</v>
      </c>
      <c r="B938" t="s">
        <v>80</v>
      </c>
      <c r="C938" t="s">
        <v>2066</v>
      </c>
      <c r="D938" t="s">
        <v>82</v>
      </c>
      <c r="E938" s="2" t="str">
        <f>HYPERLINK("capsilon://?command=openfolder&amp;siteaddress=FAM.docvelocity-na8.net&amp;folderid=FXF027BEE1-CACF-F373-42D5-012A1E8FE40E","FX21127079")</f>
        <v>FX21127079</v>
      </c>
      <c r="F938" t="s">
        <v>19</v>
      </c>
      <c r="G938" t="s">
        <v>19</v>
      </c>
      <c r="H938" t="s">
        <v>83</v>
      </c>
      <c r="I938" t="s">
        <v>2067</v>
      </c>
      <c r="J938">
        <v>28</v>
      </c>
      <c r="K938" t="s">
        <v>85</v>
      </c>
      <c r="L938" t="s">
        <v>86</v>
      </c>
      <c r="M938" t="s">
        <v>87</v>
      </c>
      <c r="N938">
        <v>2</v>
      </c>
      <c r="O938" s="1">
        <v>44544.504467592589</v>
      </c>
      <c r="P938" s="1">
        <v>44544.713240740741</v>
      </c>
      <c r="Q938">
        <v>17736</v>
      </c>
      <c r="R938">
        <v>302</v>
      </c>
      <c r="S938" t="b">
        <v>0</v>
      </c>
      <c r="T938" t="s">
        <v>88</v>
      </c>
      <c r="U938" t="b">
        <v>0</v>
      </c>
      <c r="V938" t="s">
        <v>99</v>
      </c>
      <c r="W938" s="1">
        <v>44544.642314814817</v>
      </c>
      <c r="X938">
        <v>186</v>
      </c>
      <c r="Y938">
        <v>21</v>
      </c>
      <c r="Z938">
        <v>0</v>
      </c>
      <c r="AA938">
        <v>21</v>
      </c>
      <c r="AB938">
        <v>0</v>
      </c>
      <c r="AC938">
        <v>6</v>
      </c>
      <c r="AD938">
        <v>7</v>
      </c>
      <c r="AE938">
        <v>0</v>
      </c>
      <c r="AF938">
        <v>0</v>
      </c>
      <c r="AG938">
        <v>0</v>
      </c>
      <c r="AH938" t="s">
        <v>163</v>
      </c>
      <c r="AI938" s="1">
        <v>44544.713240740741</v>
      </c>
      <c r="AJ938">
        <v>116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7</v>
      </c>
      <c r="AQ938">
        <v>0</v>
      </c>
      <c r="AR938">
        <v>0</v>
      </c>
      <c r="AS938">
        <v>0</v>
      </c>
      <c r="AT938" t="s">
        <v>88</v>
      </c>
      <c r="AU938" t="s">
        <v>88</v>
      </c>
      <c r="AV938" t="s">
        <v>88</v>
      </c>
      <c r="AW938" t="s">
        <v>88</v>
      </c>
      <c r="AX938" t="s">
        <v>88</v>
      </c>
      <c r="AY938" t="s">
        <v>88</v>
      </c>
      <c r="AZ938" t="s">
        <v>88</v>
      </c>
      <c r="BA938" t="s">
        <v>88</v>
      </c>
      <c r="BB938" t="s">
        <v>88</v>
      </c>
      <c r="BC938" t="s">
        <v>88</v>
      </c>
      <c r="BD938" t="s">
        <v>88</v>
      </c>
      <c r="BE938" t="s">
        <v>88</v>
      </c>
    </row>
    <row r="939" spans="1:57">
      <c r="A939" t="s">
        <v>2068</v>
      </c>
      <c r="B939" t="s">
        <v>80</v>
      </c>
      <c r="C939" t="s">
        <v>2066</v>
      </c>
      <c r="D939" t="s">
        <v>82</v>
      </c>
      <c r="E939" s="2" t="str">
        <f>HYPERLINK("capsilon://?command=openfolder&amp;siteaddress=FAM.docvelocity-na8.net&amp;folderid=FXF027BEE1-CACF-F373-42D5-012A1E8FE40E","FX21127079")</f>
        <v>FX21127079</v>
      </c>
      <c r="F939" t="s">
        <v>19</v>
      </c>
      <c r="G939" t="s">
        <v>19</v>
      </c>
      <c r="H939" t="s">
        <v>83</v>
      </c>
      <c r="I939" t="s">
        <v>2069</v>
      </c>
      <c r="J939">
        <v>28</v>
      </c>
      <c r="K939" t="s">
        <v>85</v>
      </c>
      <c r="L939" t="s">
        <v>86</v>
      </c>
      <c r="M939" t="s">
        <v>87</v>
      </c>
      <c r="N939">
        <v>2</v>
      </c>
      <c r="O939" s="1">
        <v>44544.504814814813</v>
      </c>
      <c r="P939" s="1">
        <v>44544.715960648151</v>
      </c>
      <c r="Q939">
        <v>17891</v>
      </c>
      <c r="R939">
        <v>352</v>
      </c>
      <c r="S939" t="b">
        <v>0</v>
      </c>
      <c r="T939" t="s">
        <v>88</v>
      </c>
      <c r="U939" t="b">
        <v>0</v>
      </c>
      <c r="V939" t="s">
        <v>99</v>
      </c>
      <c r="W939" s="1">
        <v>44544.643009259256</v>
      </c>
      <c r="X939">
        <v>60</v>
      </c>
      <c r="Y939">
        <v>21</v>
      </c>
      <c r="Z939">
        <v>0</v>
      </c>
      <c r="AA939">
        <v>21</v>
      </c>
      <c r="AB939">
        <v>0</v>
      </c>
      <c r="AC939">
        <v>0</v>
      </c>
      <c r="AD939">
        <v>7</v>
      </c>
      <c r="AE939">
        <v>0</v>
      </c>
      <c r="AF939">
        <v>0</v>
      </c>
      <c r="AG939">
        <v>0</v>
      </c>
      <c r="AH939" t="s">
        <v>167</v>
      </c>
      <c r="AI939" s="1">
        <v>44544.715960648151</v>
      </c>
      <c r="AJ939">
        <v>292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7</v>
      </c>
      <c r="AQ939">
        <v>0</v>
      </c>
      <c r="AR939">
        <v>0</v>
      </c>
      <c r="AS939">
        <v>0</v>
      </c>
      <c r="AT939" t="s">
        <v>88</v>
      </c>
      <c r="AU939" t="s">
        <v>88</v>
      </c>
      <c r="AV939" t="s">
        <v>88</v>
      </c>
      <c r="AW939" t="s">
        <v>88</v>
      </c>
      <c r="AX939" t="s">
        <v>88</v>
      </c>
      <c r="AY939" t="s">
        <v>88</v>
      </c>
      <c r="AZ939" t="s">
        <v>88</v>
      </c>
      <c r="BA939" t="s">
        <v>88</v>
      </c>
      <c r="BB939" t="s">
        <v>88</v>
      </c>
      <c r="BC939" t="s">
        <v>88</v>
      </c>
      <c r="BD939" t="s">
        <v>88</v>
      </c>
      <c r="BE939" t="s">
        <v>88</v>
      </c>
    </row>
    <row r="940" spans="1:57">
      <c r="A940" t="s">
        <v>2070</v>
      </c>
      <c r="B940" t="s">
        <v>80</v>
      </c>
      <c r="C940" t="s">
        <v>2071</v>
      </c>
      <c r="D940" t="s">
        <v>82</v>
      </c>
      <c r="E940" s="2" t="str">
        <f>HYPERLINK("capsilon://?command=openfolder&amp;siteaddress=FAM.docvelocity-na8.net&amp;folderid=FX187B9F96-6216-F2E3-B5C6-34C0A0DABD82","FX21118625")</f>
        <v>FX21118625</v>
      </c>
      <c r="F940" t="s">
        <v>19</v>
      </c>
      <c r="G940" t="s">
        <v>19</v>
      </c>
      <c r="H940" t="s">
        <v>83</v>
      </c>
      <c r="I940" t="s">
        <v>2072</v>
      </c>
      <c r="J940">
        <v>28</v>
      </c>
      <c r="K940" t="s">
        <v>85</v>
      </c>
      <c r="L940" t="s">
        <v>86</v>
      </c>
      <c r="M940" t="s">
        <v>87</v>
      </c>
      <c r="N940">
        <v>2</v>
      </c>
      <c r="O940" s="1">
        <v>44531.738333333335</v>
      </c>
      <c r="P940" s="1">
        <v>44531.836261574077</v>
      </c>
      <c r="Q940">
        <v>8166</v>
      </c>
      <c r="R940">
        <v>295</v>
      </c>
      <c r="S940" t="b">
        <v>0</v>
      </c>
      <c r="T940" t="s">
        <v>88</v>
      </c>
      <c r="U940" t="b">
        <v>0</v>
      </c>
      <c r="V940" t="s">
        <v>265</v>
      </c>
      <c r="W940" s="1">
        <v>44531.828506944446</v>
      </c>
      <c r="X940">
        <v>167</v>
      </c>
      <c r="Y940">
        <v>21</v>
      </c>
      <c r="Z940">
        <v>0</v>
      </c>
      <c r="AA940">
        <v>21</v>
      </c>
      <c r="AB940">
        <v>0</v>
      </c>
      <c r="AC940">
        <v>12</v>
      </c>
      <c r="AD940">
        <v>7</v>
      </c>
      <c r="AE940">
        <v>0</v>
      </c>
      <c r="AF940">
        <v>0</v>
      </c>
      <c r="AG940">
        <v>0</v>
      </c>
      <c r="AH940" t="s">
        <v>163</v>
      </c>
      <c r="AI940" s="1">
        <v>44531.836261574077</v>
      </c>
      <c r="AJ940">
        <v>128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7</v>
      </c>
      <c r="AQ940">
        <v>0</v>
      </c>
      <c r="AR940">
        <v>0</v>
      </c>
      <c r="AS940">
        <v>0</v>
      </c>
      <c r="AT940" t="s">
        <v>88</v>
      </c>
      <c r="AU940" t="s">
        <v>88</v>
      </c>
      <c r="AV940" t="s">
        <v>88</v>
      </c>
      <c r="AW940" t="s">
        <v>88</v>
      </c>
      <c r="AX940" t="s">
        <v>88</v>
      </c>
      <c r="AY940" t="s">
        <v>88</v>
      </c>
      <c r="AZ940" t="s">
        <v>88</v>
      </c>
      <c r="BA940" t="s">
        <v>88</v>
      </c>
      <c r="BB940" t="s">
        <v>88</v>
      </c>
      <c r="BC940" t="s">
        <v>88</v>
      </c>
      <c r="BD940" t="s">
        <v>88</v>
      </c>
      <c r="BE940" t="s">
        <v>88</v>
      </c>
    </row>
    <row r="941" spans="1:57">
      <c r="A941" t="s">
        <v>2073</v>
      </c>
      <c r="B941" t="s">
        <v>80</v>
      </c>
      <c r="C941" t="s">
        <v>2074</v>
      </c>
      <c r="D941" t="s">
        <v>82</v>
      </c>
      <c r="E941" s="2" t="str">
        <f>HYPERLINK("capsilon://?command=openfolder&amp;siteaddress=FAM.docvelocity-na8.net&amp;folderid=FXD65FCF9F-1D97-DBA2-E5CE-73AA97460CDD","FX21128162")</f>
        <v>FX21128162</v>
      </c>
      <c r="F941" t="s">
        <v>19</v>
      </c>
      <c r="G941" t="s">
        <v>19</v>
      </c>
      <c r="H941" t="s">
        <v>83</v>
      </c>
      <c r="I941" t="s">
        <v>2075</v>
      </c>
      <c r="J941">
        <v>28</v>
      </c>
      <c r="K941" t="s">
        <v>85</v>
      </c>
      <c r="L941" t="s">
        <v>86</v>
      </c>
      <c r="M941" t="s">
        <v>87</v>
      </c>
      <c r="N941">
        <v>2</v>
      </c>
      <c r="O941" s="1">
        <v>44544.522962962961</v>
      </c>
      <c r="P941" s="1">
        <v>44544.715092592596</v>
      </c>
      <c r="Q941">
        <v>16365</v>
      </c>
      <c r="R941">
        <v>235</v>
      </c>
      <c r="S941" t="b">
        <v>0</v>
      </c>
      <c r="T941" t="s">
        <v>88</v>
      </c>
      <c r="U941" t="b">
        <v>0</v>
      </c>
      <c r="V941" t="s">
        <v>99</v>
      </c>
      <c r="W941" s="1">
        <v>44544.643900462965</v>
      </c>
      <c r="X941">
        <v>76</v>
      </c>
      <c r="Y941">
        <v>21</v>
      </c>
      <c r="Z941">
        <v>0</v>
      </c>
      <c r="AA941">
        <v>21</v>
      </c>
      <c r="AB941">
        <v>0</v>
      </c>
      <c r="AC941">
        <v>3</v>
      </c>
      <c r="AD941">
        <v>7</v>
      </c>
      <c r="AE941">
        <v>0</v>
      </c>
      <c r="AF941">
        <v>0</v>
      </c>
      <c r="AG941">
        <v>0</v>
      </c>
      <c r="AH941" t="s">
        <v>163</v>
      </c>
      <c r="AI941" s="1">
        <v>44544.715092592596</v>
      </c>
      <c r="AJ941">
        <v>159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7</v>
      </c>
      <c r="AQ941">
        <v>0</v>
      </c>
      <c r="AR941">
        <v>0</v>
      </c>
      <c r="AS941">
        <v>0</v>
      </c>
      <c r="AT941" t="s">
        <v>88</v>
      </c>
      <c r="AU941" t="s">
        <v>88</v>
      </c>
      <c r="AV941" t="s">
        <v>88</v>
      </c>
      <c r="AW941" t="s">
        <v>88</v>
      </c>
      <c r="AX941" t="s">
        <v>88</v>
      </c>
      <c r="AY941" t="s">
        <v>88</v>
      </c>
      <c r="AZ941" t="s">
        <v>88</v>
      </c>
      <c r="BA941" t="s">
        <v>88</v>
      </c>
      <c r="BB941" t="s">
        <v>88</v>
      </c>
      <c r="BC941" t="s">
        <v>88</v>
      </c>
      <c r="BD941" t="s">
        <v>88</v>
      </c>
      <c r="BE941" t="s">
        <v>88</v>
      </c>
    </row>
    <row r="942" spans="1:57">
      <c r="A942" t="s">
        <v>2076</v>
      </c>
      <c r="B942" t="s">
        <v>80</v>
      </c>
      <c r="C942" t="s">
        <v>2074</v>
      </c>
      <c r="D942" t="s">
        <v>82</v>
      </c>
      <c r="E942" s="2" t="str">
        <f>HYPERLINK("capsilon://?command=openfolder&amp;siteaddress=FAM.docvelocity-na8.net&amp;folderid=FXD65FCF9F-1D97-DBA2-E5CE-73AA97460CDD","FX21128162")</f>
        <v>FX21128162</v>
      </c>
      <c r="F942" t="s">
        <v>19</v>
      </c>
      <c r="G942" t="s">
        <v>19</v>
      </c>
      <c r="H942" t="s">
        <v>83</v>
      </c>
      <c r="I942" t="s">
        <v>2077</v>
      </c>
      <c r="J942">
        <v>28</v>
      </c>
      <c r="K942" t="s">
        <v>85</v>
      </c>
      <c r="L942" t="s">
        <v>86</v>
      </c>
      <c r="M942" t="s">
        <v>87</v>
      </c>
      <c r="N942">
        <v>2</v>
      </c>
      <c r="O942" s="1">
        <v>44544.523310185185</v>
      </c>
      <c r="P942" s="1">
        <v>44544.720196759263</v>
      </c>
      <c r="Q942">
        <v>16401</v>
      </c>
      <c r="R942">
        <v>610</v>
      </c>
      <c r="S942" t="b">
        <v>0</v>
      </c>
      <c r="T942" t="s">
        <v>88</v>
      </c>
      <c r="U942" t="b">
        <v>0</v>
      </c>
      <c r="V942" t="s">
        <v>99</v>
      </c>
      <c r="W942" s="1">
        <v>44544.645254629628</v>
      </c>
      <c r="X942">
        <v>116</v>
      </c>
      <c r="Y942">
        <v>21</v>
      </c>
      <c r="Z942">
        <v>0</v>
      </c>
      <c r="AA942">
        <v>21</v>
      </c>
      <c r="AB942">
        <v>0</v>
      </c>
      <c r="AC942">
        <v>3</v>
      </c>
      <c r="AD942">
        <v>7</v>
      </c>
      <c r="AE942">
        <v>0</v>
      </c>
      <c r="AF942">
        <v>0</v>
      </c>
      <c r="AG942">
        <v>0</v>
      </c>
      <c r="AH942" t="s">
        <v>104</v>
      </c>
      <c r="AI942" s="1">
        <v>44544.720196759263</v>
      </c>
      <c r="AJ942">
        <v>494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7</v>
      </c>
      <c r="AQ942">
        <v>0</v>
      </c>
      <c r="AR942">
        <v>0</v>
      </c>
      <c r="AS942">
        <v>0</v>
      </c>
      <c r="AT942" t="s">
        <v>88</v>
      </c>
      <c r="AU942" t="s">
        <v>88</v>
      </c>
      <c r="AV942" t="s">
        <v>88</v>
      </c>
      <c r="AW942" t="s">
        <v>88</v>
      </c>
      <c r="AX942" t="s">
        <v>88</v>
      </c>
      <c r="AY942" t="s">
        <v>88</v>
      </c>
      <c r="AZ942" t="s">
        <v>88</v>
      </c>
      <c r="BA942" t="s">
        <v>88</v>
      </c>
      <c r="BB942" t="s">
        <v>88</v>
      </c>
      <c r="BC942" t="s">
        <v>88</v>
      </c>
      <c r="BD942" t="s">
        <v>88</v>
      </c>
      <c r="BE942" t="s">
        <v>88</v>
      </c>
    </row>
    <row r="943" spans="1:57">
      <c r="A943" t="s">
        <v>2078</v>
      </c>
      <c r="B943" t="s">
        <v>80</v>
      </c>
      <c r="C943" t="s">
        <v>2071</v>
      </c>
      <c r="D943" t="s">
        <v>82</v>
      </c>
      <c r="E943" s="2" t="str">
        <f>HYPERLINK("capsilon://?command=openfolder&amp;siteaddress=FAM.docvelocity-na8.net&amp;folderid=FX187B9F96-6216-F2E3-B5C6-34C0A0DABD82","FX21118625")</f>
        <v>FX21118625</v>
      </c>
      <c r="F943" t="s">
        <v>19</v>
      </c>
      <c r="G943" t="s">
        <v>19</v>
      </c>
      <c r="H943" t="s">
        <v>83</v>
      </c>
      <c r="I943" t="s">
        <v>2079</v>
      </c>
      <c r="J943">
        <v>28</v>
      </c>
      <c r="K943" t="s">
        <v>85</v>
      </c>
      <c r="L943" t="s">
        <v>86</v>
      </c>
      <c r="M943" t="s">
        <v>87</v>
      </c>
      <c r="N943">
        <v>2</v>
      </c>
      <c r="O943" s="1">
        <v>44531.738379629627</v>
      </c>
      <c r="P943" s="1">
        <v>44531.837361111109</v>
      </c>
      <c r="Q943">
        <v>8336</v>
      </c>
      <c r="R943">
        <v>216</v>
      </c>
      <c r="S943" t="b">
        <v>0</v>
      </c>
      <c r="T943" t="s">
        <v>88</v>
      </c>
      <c r="U943" t="b">
        <v>0</v>
      </c>
      <c r="V943" t="s">
        <v>265</v>
      </c>
      <c r="W943" s="1">
        <v>44531.829837962963</v>
      </c>
      <c r="X943">
        <v>114</v>
      </c>
      <c r="Y943">
        <v>21</v>
      </c>
      <c r="Z943">
        <v>0</v>
      </c>
      <c r="AA943">
        <v>21</v>
      </c>
      <c r="AB943">
        <v>0</v>
      </c>
      <c r="AC943">
        <v>9</v>
      </c>
      <c r="AD943">
        <v>7</v>
      </c>
      <c r="AE943">
        <v>0</v>
      </c>
      <c r="AF943">
        <v>0</v>
      </c>
      <c r="AG943">
        <v>0</v>
      </c>
      <c r="AH943" t="s">
        <v>163</v>
      </c>
      <c r="AI943" s="1">
        <v>44531.837361111109</v>
      </c>
      <c r="AJ943">
        <v>95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7</v>
      </c>
      <c r="AQ943">
        <v>0</v>
      </c>
      <c r="AR943">
        <v>0</v>
      </c>
      <c r="AS943">
        <v>0</v>
      </c>
      <c r="AT943" t="s">
        <v>88</v>
      </c>
      <c r="AU943" t="s">
        <v>88</v>
      </c>
      <c r="AV943" t="s">
        <v>88</v>
      </c>
      <c r="AW943" t="s">
        <v>88</v>
      </c>
      <c r="AX943" t="s">
        <v>88</v>
      </c>
      <c r="AY943" t="s">
        <v>88</v>
      </c>
      <c r="AZ943" t="s">
        <v>88</v>
      </c>
      <c r="BA943" t="s">
        <v>88</v>
      </c>
      <c r="BB943" t="s">
        <v>88</v>
      </c>
      <c r="BC943" t="s">
        <v>88</v>
      </c>
      <c r="BD943" t="s">
        <v>88</v>
      </c>
      <c r="BE943" t="s">
        <v>88</v>
      </c>
    </row>
    <row r="944" spans="1:57">
      <c r="A944" t="s">
        <v>2080</v>
      </c>
      <c r="B944" t="s">
        <v>80</v>
      </c>
      <c r="C944" t="s">
        <v>2081</v>
      </c>
      <c r="D944" t="s">
        <v>82</v>
      </c>
      <c r="E944" s="2" t="str">
        <f>HYPERLINK("capsilon://?command=openfolder&amp;siteaddress=FAM.docvelocity-na8.net&amp;folderid=FXC43371AD-583A-DDD2-8E0A-B4590B020041","FX21127900")</f>
        <v>FX21127900</v>
      </c>
      <c r="F944" t="s">
        <v>19</v>
      </c>
      <c r="G944" t="s">
        <v>19</v>
      </c>
      <c r="H944" t="s">
        <v>83</v>
      </c>
      <c r="I944" t="s">
        <v>2082</v>
      </c>
      <c r="J944">
        <v>28</v>
      </c>
      <c r="K944" t="s">
        <v>85</v>
      </c>
      <c r="L944" t="s">
        <v>86</v>
      </c>
      <c r="M944" t="s">
        <v>87</v>
      </c>
      <c r="N944">
        <v>1</v>
      </c>
      <c r="O944" s="1">
        <v>44544.528449074074</v>
      </c>
      <c r="P944" s="1">
        <v>44544.730636574073</v>
      </c>
      <c r="Q944">
        <v>16964</v>
      </c>
      <c r="R944">
        <v>505</v>
      </c>
      <c r="S944" t="b">
        <v>0</v>
      </c>
      <c r="T944" t="s">
        <v>88</v>
      </c>
      <c r="U944" t="b">
        <v>0</v>
      </c>
      <c r="V944" t="s">
        <v>1856</v>
      </c>
      <c r="W944" s="1">
        <v>44544.730636574073</v>
      </c>
      <c r="X944">
        <v>275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28</v>
      </c>
      <c r="AE944">
        <v>21</v>
      </c>
      <c r="AF944">
        <v>0</v>
      </c>
      <c r="AG944">
        <v>2</v>
      </c>
      <c r="AH944" t="s">
        <v>88</v>
      </c>
      <c r="AI944" t="s">
        <v>88</v>
      </c>
      <c r="AJ944" t="s">
        <v>88</v>
      </c>
      <c r="AK944" t="s">
        <v>88</v>
      </c>
      <c r="AL944" t="s">
        <v>88</v>
      </c>
      <c r="AM944" t="s">
        <v>88</v>
      </c>
      <c r="AN944" t="s">
        <v>88</v>
      </c>
      <c r="AO944" t="s">
        <v>88</v>
      </c>
      <c r="AP944" t="s">
        <v>88</v>
      </c>
      <c r="AQ944" t="s">
        <v>88</v>
      </c>
      <c r="AR944" t="s">
        <v>88</v>
      </c>
      <c r="AS944" t="s">
        <v>88</v>
      </c>
      <c r="AT944" t="s">
        <v>88</v>
      </c>
      <c r="AU944" t="s">
        <v>88</v>
      </c>
      <c r="AV944" t="s">
        <v>88</v>
      </c>
      <c r="AW944" t="s">
        <v>88</v>
      </c>
      <c r="AX944" t="s">
        <v>88</v>
      </c>
      <c r="AY944" t="s">
        <v>88</v>
      </c>
      <c r="AZ944" t="s">
        <v>88</v>
      </c>
      <c r="BA944" t="s">
        <v>88</v>
      </c>
      <c r="BB944" t="s">
        <v>88</v>
      </c>
      <c r="BC944" t="s">
        <v>88</v>
      </c>
      <c r="BD944" t="s">
        <v>88</v>
      </c>
      <c r="BE944" t="s">
        <v>88</v>
      </c>
    </row>
    <row r="945" spans="1:57">
      <c r="A945" t="s">
        <v>2083</v>
      </c>
      <c r="B945" t="s">
        <v>80</v>
      </c>
      <c r="C945" t="s">
        <v>2081</v>
      </c>
      <c r="D945" t="s">
        <v>82</v>
      </c>
      <c r="E945" s="2" t="str">
        <f>HYPERLINK("capsilon://?command=openfolder&amp;siteaddress=FAM.docvelocity-na8.net&amp;folderid=FXC43371AD-583A-DDD2-8E0A-B4590B020041","FX21127900")</f>
        <v>FX21127900</v>
      </c>
      <c r="F945" t="s">
        <v>19</v>
      </c>
      <c r="G945" t="s">
        <v>19</v>
      </c>
      <c r="H945" t="s">
        <v>83</v>
      </c>
      <c r="I945" t="s">
        <v>2084</v>
      </c>
      <c r="J945">
        <v>28</v>
      </c>
      <c r="K945" t="s">
        <v>85</v>
      </c>
      <c r="L945" t="s">
        <v>86</v>
      </c>
      <c r="M945" t="s">
        <v>87</v>
      </c>
      <c r="N945">
        <v>1</v>
      </c>
      <c r="O945" s="1">
        <v>44544.528726851851</v>
      </c>
      <c r="P945" s="1">
        <v>44544.746331018519</v>
      </c>
      <c r="Q945">
        <v>18519</v>
      </c>
      <c r="R945">
        <v>282</v>
      </c>
      <c r="S945" t="b">
        <v>0</v>
      </c>
      <c r="T945" t="s">
        <v>88</v>
      </c>
      <c r="U945" t="b">
        <v>0</v>
      </c>
      <c r="V945" t="s">
        <v>1856</v>
      </c>
      <c r="W945" s="1">
        <v>44544.746331018519</v>
      </c>
      <c r="X945">
        <v>81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28</v>
      </c>
      <c r="AE945">
        <v>21</v>
      </c>
      <c r="AF945">
        <v>0</v>
      </c>
      <c r="AG945">
        <v>2</v>
      </c>
      <c r="AH945" t="s">
        <v>88</v>
      </c>
      <c r="AI945" t="s">
        <v>88</v>
      </c>
      <c r="AJ945" t="s">
        <v>88</v>
      </c>
      <c r="AK945" t="s">
        <v>88</v>
      </c>
      <c r="AL945" t="s">
        <v>88</v>
      </c>
      <c r="AM945" t="s">
        <v>88</v>
      </c>
      <c r="AN945" t="s">
        <v>88</v>
      </c>
      <c r="AO945" t="s">
        <v>88</v>
      </c>
      <c r="AP945" t="s">
        <v>88</v>
      </c>
      <c r="AQ945" t="s">
        <v>88</v>
      </c>
      <c r="AR945" t="s">
        <v>88</v>
      </c>
      <c r="AS945" t="s">
        <v>88</v>
      </c>
      <c r="AT945" t="s">
        <v>88</v>
      </c>
      <c r="AU945" t="s">
        <v>88</v>
      </c>
      <c r="AV945" t="s">
        <v>88</v>
      </c>
      <c r="AW945" t="s">
        <v>88</v>
      </c>
      <c r="AX945" t="s">
        <v>88</v>
      </c>
      <c r="AY945" t="s">
        <v>88</v>
      </c>
      <c r="AZ945" t="s">
        <v>88</v>
      </c>
      <c r="BA945" t="s">
        <v>88</v>
      </c>
      <c r="BB945" t="s">
        <v>88</v>
      </c>
      <c r="BC945" t="s">
        <v>88</v>
      </c>
      <c r="BD945" t="s">
        <v>88</v>
      </c>
      <c r="BE945" t="s">
        <v>88</v>
      </c>
    </row>
    <row r="946" spans="1:57">
      <c r="A946" t="s">
        <v>2085</v>
      </c>
      <c r="B946" t="s">
        <v>80</v>
      </c>
      <c r="C946" t="s">
        <v>2086</v>
      </c>
      <c r="D946" t="s">
        <v>82</v>
      </c>
      <c r="E946" s="2" t="str">
        <f>HYPERLINK("capsilon://?command=openfolder&amp;siteaddress=FAM.docvelocity-na8.net&amp;folderid=FX9FCE7AB3-D232-1D2E-FDD4-40EBA790B515","FX21125437")</f>
        <v>FX21125437</v>
      </c>
      <c r="F946" t="s">
        <v>19</v>
      </c>
      <c r="G946" t="s">
        <v>19</v>
      </c>
      <c r="H946" t="s">
        <v>83</v>
      </c>
      <c r="I946" t="s">
        <v>2087</v>
      </c>
      <c r="J946">
        <v>47</v>
      </c>
      <c r="K946" t="s">
        <v>85</v>
      </c>
      <c r="L946" t="s">
        <v>86</v>
      </c>
      <c r="M946" t="s">
        <v>87</v>
      </c>
      <c r="N946">
        <v>2</v>
      </c>
      <c r="O946" s="1">
        <v>44544.530509259261</v>
      </c>
      <c r="P946" s="1">
        <v>44544.717106481483</v>
      </c>
      <c r="Q946">
        <v>15705</v>
      </c>
      <c r="R946">
        <v>417</v>
      </c>
      <c r="S946" t="b">
        <v>0</v>
      </c>
      <c r="T946" t="s">
        <v>88</v>
      </c>
      <c r="U946" t="b">
        <v>0</v>
      </c>
      <c r="V946" t="s">
        <v>99</v>
      </c>
      <c r="W946" s="1">
        <v>44544.649108796293</v>
      </c>
      <c r="X946">
        <v>243</v>
      </c>
      <c r="Y946">
        <v>39</v>
      </c>
      <c r="Z946">
        <v>0</v>
      </c>
      <c r="AA946">
        <v>39</v>
      </c>
      <c r="AB946">
        <v>0</v>
      </c>
      <c r="AC946">
        <v>16</v>
      </c>
      <c r="AD946">
        <v>8</v>
      </c>
      <c r="AE946">
        <v>0</v>
      </c>
      <c r="AF946">
        <v>0</v>
      </c>
      <c r="AG946">
        <v>0</v>
      </c>
      <c r="AH946" t="s">
        <v>163</v>
      </c>
      <c r="AI946" s="1">
        <v>44544.717106481483</v>
      </c>
      <c r="AJ946">
        <v>174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8</v>
      </c>
      <c r="AQ946">
        <v>0</v>
      </c>
      <c r="AR946">
        <v>0</v>
      </c>
      <c r="AS946">
        <v>0</v>
      </c>
      <c r="AT946" t="s">
        <v>88</v>
      </c>
      <c r="AU946" t="s">
        <v>88</v>
      </c>
      <c r="AV946" t="s">
        <v>88</v>
      </c>
      <c r="AW946" t="s">
        <v>88</v>
      </c>
      <c r="AX946" t="s">
        <v>88</v>
      </c>
      <c r="AY946" t="s">
        <v>88</v>
      </c>
      <c r="AZ946" t="s">
        <v>88</v>
      </c>
      <c r="BA946" t="s">
        <v>88</v>
      </c>
      <c r="BB946" t="s">
        <v>88</v>
      </c>
      <c r="BC946" t="s">
        <v>88</v>
      </c>
      <c r="BD946" t="s">
        <v>88</v>
      </c>
      <c r="BE946" t="s">
        <v>88</v>
      </c>
    </row>
    <row r="947" spans="1:57">
      <c r="A947" t="s">
        <v>2088</v>
      </c>
      <c r="B947" t="s">
        <v>80</v>
      </c>
      <c r="C947" t="s">
        <v>2086</v>
      </c>
      <c r="D947" t="s">
        <v>82</v>
      </c>
      <c r="E947" s="2" t="str">
        <f>HYPERLINK("capsilon://?command=openfolder&amp;siteaddress=FAM.docvelocity-na8.net&amp;folderid=FX9FCE7AB3-D232-1D2E-FDD4-40EBA790B515","FX21125437")</f>
        <v>FX21125437</v>
      </c>
      <c r="F947" t="s">
        <v>19</v>
      </c>
      <c r="G947" t="s">
        <v>19</v>
      </c>
      <c r="H947" t="s">
        <v>83</v>
      </c>
      <c r="I947" t="s">
        <v>2089</v>
      </c>
      <c r="J947">
        <v>47</v>
      </c>
      <c r="K947" t="s">
        <v>85</v>
      </c>
      <c r="L947" t="s">
        <v>86</v>
      </c>
      <c r="M947" t="s">
        <v>87</v>
      </c>
      <c r="N947">
        <v>2</v>
      </c>
      <c r="O947" s="1">
        <v>44544.531701388885</v>
      </c>
      <c r="P947" s="1">
        <v>44544.718506944446</v>
      </c>
      <c r="Q947">
        <v>15771</v>
      </c>
      <c r="R947">
        <v>369</v>
      </c>
      <c r="S947" t="b">
        <v>0</v>
      </c>
      <c r="T947" t="s">
        <v>88</v>
      </c>
      <c r="U947" t="b">
        <v>0</v>
      </c>
      <c r="V947" t="s">
        <v>244</v>
      </c>
      <c r="W947" s="1">
        <v>44544.653113425928</v>
      </c>
      <c r="X947">
        <v>150</v>
      </c>
      <c r="Y947">
        <v>39</v>
      </c>
      <c r="Z947">
        <v>0</v>
      </c>
      <c r="AA947">
        <v>39</v>
      </c>
      <c r="AB947">
        <v>0</v>
      </c>
      <c r="AC947">
        <v>17</v>
      </c>
      <c r="AD947">
        <v>8</v>
      </c>
      <c r="AE947">
        <v>0</v>
      </c>
      <c r="AF947">
        <v>0</v>
      </c>
      <c r="AG947">
        <v>0</v>
      </c>
      <c r="AH947" t="s">
        <v>167</v>
      </c>
      <c r="AI947" s="1">
        <v>44544.718506944446</v>
      </c>
      <c r="AJ947">
        <v>219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8</v>
      </c>
      <c r="AQ947">
        <v>0</v>
      </c>
      <c r="AR947">
        <v>0</v>
      </c>
      <c r="AS947">
        <v>0</v>
      </c>
      <c r="AT947" t="s">
        <v>88</v>
      </c>
      <c r="AU947" t="s">
        <v>88</v>
      </c>
      <c r="AV947" t="s">
        <v>88</v>
      </c>
      <c r="AW947" t="s">
        <v>88</v>
      </c>
      <c r="AX947" t="s">
        <v>88</v>
      </c>
      <c r="AY947" t="s">
        <v>88</v>
      </c>
      <c r="AZ947" t="s">
        <v>88</v>
      </c>
      <c r="BA947" t="s">
        <v>88</v>
      </c>
      <c r="BB947" t="s">
        <v>88</v>
      </c>
      <c r="BC947" t="s">
        <v>88</v>
      </c>
      <c r="BD947" t="s">
        <v>88</v>
      </c>
      <c r="BE947" t="s">
        <v>88</v>
      </c>
    </row>
    <row r="948" spans="1:57">
      <c r="A948" t="s">
        <v>2090</v>
      </c>
      <c r="B948" t="s">
        <v>80</v>
      </c>
      <c r="C948" t="s">
        <v>2086</v>
      </c>
      <c r="D948" t="s">
        <v>82</v>
      </c>
      <c r="E948" s="2" t="str">
        <f>HYPERLINK("capsilon://?command=openfolder&amp;siteaddress=FAM.docvelocity-na8.net&amp;folderid=FX9FCE7AB3-D232-1D2E-FDD4-40EBA790B515","FX21125437")</f>
        <v>FX21125437</v>
      </c>
      <c r="F948" t="s">
        <v>19</v>
      </c>
      <c r="G948" t="s">
        <v>19</v>
      </c>
      <c r="H948" t="s">
        <v>83</v>
      </c>
      <c r="I948" t="s">
        <v>2091</v>
      </c>
      <c r="J948">
        <v>28</v>
      </c>
      <c r="K948" t="s">
        <v>85</v>
      </c>
      <c r="L948" t="s">
        <v>86</v>
      </c>
      <c r="M948" t="s">
        <v>87</v>
      </c>
      <c r="N948">
        <v>2</v>
      </c>
      <c r="O948" s="1">
        <v>44544.531909722224</v>
      </c>
      <c r="P948" s="1">
        <v>44544.718391203707</v>
      </c>
      <c r="Q948">
        <v>15802</v>
      </c>
      <c r="R948">
        <v>310</v>
      </c>
      <c r="S948" t="b">
        <v>0</v>
      </c>
      <c r="T948" t="s">
        <v>88</v>
      </c>
      <c r="U948" t="b">
        <v>0</v>
      </c>
      <c r="V948" t="s">
        <v>244</v>
      </c>
      <c r="W948" s="1">
        <v>44544.655439814815</v>
      </c>
      <c r="X948">
        <v>200</v>
      </c>
      <c r="Y948">
        <v>21</v>
      </c>
      <c r="Z948">
        <v>0</v>
      </c>
      <c r="AA948">
        <v>21</v>
      </c>
      <c r="AB948">
        <v>0</v>
      </c>
      <c r="AC948">
        <v>18</v>
      </c>
      <c r="AD948">
        <v>7</v>
      </c>
      <c r="AE948">
        <v>0</v>
      </c>
      <c r="AF948">
        <v>0</v>
      </c>
      <c r="AG948">
        <v>0</v>
      </c>
      <c r="AH948" t="s">
        <v>163</v>
      </c>
      <c r="AI948" s="1">
        <v>44544.718391203707</v>
      </c>
      <c r="AJ948">
        <v>110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7</v>
      </c>
      <c r="AQ948">
        <v>0</v>
      </c>
      <c r="AR948">
        <v>0</v>
      </c>
      <c r="AS948">
        <v>0</v>
      </c>
      <c r="AT948" t="s">
        <v>88</v>
      </c>
      <c r="AU948" t="s">
        <v>88</v>
      </c>
      <c r="AV948" t="s">
        <v>88</v>
      </c>
      <c r="AW948" t="s">
        <v>88</v>
      </c>
      <c r="AX948" t="s">
        <v>88</v>
      </c>
      <c r="AY948" t="s">
        <v>88</v>
      </c>
      <c r="AZ948" t="s">
        <v>88</v>
      </c>
      <c r="BA948" t="s">
        <v>88</v>
      </c>
      <c r="BB948" t="s">
        <v>88</v>
      </c>
      <c r="BC948" t="s">
        <v>88</v>
      </c>
      <c r="BD948" t="s">
        <v>88</v>
      </c>
      <c r="BE948" t="s">
        <v>88</v>
      </c>
    </row>
    <row r="949" spans="1:57">
      <c r="A949" t="s">
        <v>2092</v>
      </c>
      <c r="B949" t="s">
        <v>80</v>
      </c>
      <c r="C949" t="s">
        <v>2093</v>
      </c>
      <c r="D949" t="s">
        <v>82</v>
      </c>
      <c r="E949" s="2" t="str">
        <f>HYPERLINK("capsilon://?command=openfolder&amp;siteaddress=FAM.docvelocity-na8.net&amp;folderid=FX96CBF5FF-1EF5-83C2-ED03-524B918C32D3","FX21128154")</f>
        <v>FX21128154</v>
      </c>
      <c r="F949" t="s">
        <v>19</v>
      </c>
      <c r="G949" t="s">
        <v>19</v>
      </c>
      <c r="H949" t="s">
        <v>83</v>
      </c>
      <c r="I949" t="s">
        <v>2094</v>
      </c>
      <c r="J949">
        <v>65</v>
      </c>
      <c r="K949" t="s">
        <v>85</v>
      </c>
      <c r="L949" t="s">
        <v>86</v>
      </c>
      <c r="M949" t="s">
        <v>87</v>
      </c>
      <c r="N949">
        <v>1</v>
      </c>
      <c r="O949" s="1">
        <v>44544.535787037035</v>
      </c>
      <c r="P949" s="1">
        <v>44544.747997685183</v>
      </c>
      <c r="Q949">
        <v>18040</v>
      </c>
      <c r="R949">
        <v>295</v>
      </c>
      <c r="S949" t="b">
        <v>0</v>
      </c>
      <c r="T949" t="s">
        <v>88</v>
      </c>
      <c r="U949" t="b">
        <v>0</v>
      </c>
      <c r="V949" t="s">
        <v>1856</v>
      </c>
      <c r="W949" s="1">
        <v>44544.747997685183</v>
      </c>
      <c r="X949">
        <v>143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65</v>
      </c>
      <c r="AE949">
        <v>53</v>
      </c>
      <c r="AF949">
        <v>0</v>
      </c>
      <c r="AG949">
        <v>5</v>
      </c>
      <c r="AH949" t="s">
        <v>88</v>
      </c>
      <c r="AI949" t="s">
        <v>88</v>
      </c>
      <c r="AJ949" t="s">
        <v>88</v>
      </c>
      <c r="AK949" t="s">
        <v>88</v>
      </c>
      <c r="AL949" t="s">
        <v>88</v>
      </c>
      <c r="AM949" t="s">
        <v>88</v>
      </c>
      <c r="AN949" t="s">
        <v>88</v>
      </c>
      <c r="AO949" t="s">
        <v>88</v>
      </c>
      <c r="AP949" t="s">
        <v>88</v>
      </c>
      <c r="AQ949" t="s">
        <v>88</v>
      </c>
      <c r="AR949" t="s">
        <v>88</v>
      </c>
      <c r="AS949" t="s">
        <v>88</v>
      </c>
      <c r="AT949" t="s">
        <v>88</v>
      </c>
      <c r="AU949" t="s">
        <v>88</v>
      </c>
      <c r="AV949" t="s">
        <v>88</v>
      </c>
      <c r="AW949" t="s">
        <v>88</v>
      </c>
      <c r="AX949" t="s">
        <v>88</v>
      </c>
      <c r="AY949" t="s">
        <v>88</v>
      </c>
      <c r="AZ949" t="s">
        <v>88</v>
      </c>
      <c r="BA949" t="s">
        <v>88</v>
      </c>
      <c r="BB949" t="s">
        <v>88</v>
      </c>
      <c r="BC949" t="s">
        <v>88</v>
      </c>
      <c r="BD949" t="s">
        <v>88</v>
      </c>
      <c r="BE949" t="s">
        <v>88</v>
      </c>
    </row>
    <row r="950" spans="1:57">
      <c r="A950" t="s">
        <v>2095</v>
      </c>
      <c r="B950" t="s">
        <v>80</v>
      </c>
      <c r="C950" t="s">
        <v>1721</v>
      </c>
      <c r="D950" t="s">
        <v>82</v>
      </c>
      <c r="E950" s="2" t="str">
        <f>HYPERLINK("capsilon://?command=openfolder&amp;siteaddress=FAM.docvelocity-na8.net&amp;folderid=FX181ABBF5-F0A2-DB2A-A4D1-5FC40436054E","FX21125880")</f>
        <v>FX21125880</v>
      </c>
      <c r="F950" t="s">
        <v>19</v>
      </c>
      <c r="G950" t="s">
        <v>19</v>
      </c>
      <c r="H950" t="s">
        <v>83</v>
      </c>
      <c r="I950" t="s">
        <v>2096</v>
      </c>
      <c r="J950">
        <v>30</v>
      </c>
      <c r="K950" t="s">
        <v>85</v>
      </c>
      <c r="L950" t="s">
        <v>86</v>
      </c>
      <c r="M950" t="s">
        <v>87</v>
      </c>
      <c r="N950">
        <v>2</v>
      </c>
      <c r="O950" s="1">
        <v>44544.538807870369</v>
      </c>
      <c r="P950" s="1">
        <v>44544.718993055554</v>
      </c>
      <c r="Q950">
        <v>15478</v>
      </c>
      <c r="R950">
        <v>90</v>
      </c>
      <c r="S950" t="b">
        <v>0</v>
      </c>
      <c r="T950" t="s">
        <v>88</v>
      </c>
      <c r="U950" t="b">
        <v>0</v>
      </c>
      <c r="V950" t="s">
        <v>99</v>
      </c>
      <c r="W950" s="1">
        <v>44544.661006944443</v>
      </c>
      <c r="X950">
        <v>39</v>
      </c>
      <c r="Y950">
        <v>9</v>
      </c>
      <c r="Z950">
        <v>0</v>
      </c>
      <c r="AA950">
        <v>9</v>
      </c>
      <c r="AB950">
        <v>0</v>
      </c>
      <c r="AC950">
        <v>1</v>
      </c>
      <c r="AD950">
        <v>21</v>
      </c>
      <c r="AE950">
        <v>0</v>
      </c>
      <c r="AF950">
        <v>0</v>
      </c>
      <c r="AG950">
        <v>0</v>
      </c>
      <c r="AH950" t="s">
        <v>163</v>
      </c>
      <c r="AI950" s="1">
        <v>44544.718993055554</v>
      </c>
      <c r="AJ950">
        <v>51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21</v>
      </c>
      <c r="AQ950">
        <v>0</v>
      </c>
      <c r="AR950">
        <v>0</v>
      </c>
      <c r="AS950">
        <v>0</v>
      </c>
      <c r="AT950" t="s">
        <v>88</v>
      </c>
      <c r="AU950" t="s">
        <v>88</v>
      </c>
      <c r="AV950" t="s">
        <v>88</v>
      </c>
      <c r="AW950" t="s">
        <v>88</v>
      </c>
      <c r="AX950" t="s">
        <v>88</v>
      </c>
      <c r="AY950" t="s">
        <v>88</v>
      </c>
      <c r="AZ950" t="s">
        <v>88</v>
      </c>
      <c r="BA950" t="s">
        <v>88</v>
      </c>
      <c r="BB950" t="s">
        <v>88</v>
      </c>
      <c r="BC950" t="s">
        <v>88</v>
      </c>
      <c r="BD950" t="s">
        <v>88</v>
      </c>
      <c r="BE950" t="s">
        <v>88</v>
      </c>
    </row>
    <row r="951" spans="1:57">
      <c r="A951" t="s">
        <v>2097</v>
      </c>
      <c r="B951" t="s">
        <v>80</v>
      </c>
      <c r="C951" t="s">
        <v>2098</v>
      </c>
      <c r="D951" t="s">
        <v>82</v>
      </c>
      <c r="E951" s="2" t="str">
        <f>HYPERLINK("capsilon://?command=openfolder&amp;siteaddress=FAM.docvelocity-na8.net&amp;folderid=FX20A6EC26-1C65-4BA9-7B69-6629086EAA6F","FX21125953")</f>
        <v>FX21125953</v>
      </c>
      <c r="F951" t="s">
        <v>19</v>
      </c>
      <c r="G951" t="s">
        <v>19</v>
      </c>
      <c r="H951" t="s">
        <v>83</v>
      </c>
      <c r="I951" t="s">
        <v>2099</v>
      </c>
      <c r="J951">
        <v>32</v>
      </c>
      <c r="K951" t="s">
        <v>85</v>
      </c>
      <c r="L951" t="s">
        <v>86</v>
      </c>
      <c r="M951" t="s">
        <v>87</v>
      </c>
      <c r="N951">
        <v>1</v>
      </c>
      <c r="O951" s="1">
        <v>44544.542662037034</v>
      </c>
      <c r="P951" s="1">
        <v>44544.749097222222</v>
      </c>
      <c r="Q951">
        <v>17592</v>
      </c>
      <c r="R951">
        <v>244</v>
      </c>
      <c r="S951" t="b">
        <v>0</v>
      </c>
      <c r="T951" t="s">
        <v>88</v>
      </c>
      <c r="U951" t="b">
        <v>0</v>
      </c>
      <c r="V951" t="s">
        <v>1856</v>
      </c>
      <c r="W951" s="1">
        <v>44544.749097222222</v>
      </c>
      <c r="X951">
        <v>60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32</v>
      </c>
      <c r="AE951">
        <v>27</v>
      </c>
      <c r="AF951">
        <v>0</v>
      </c>
      <c r="AG951">
        <v>2</v>
      </c>
      <c r="AH951" t="s">
        <v>88</v>
      </c>
      <c r="AI951" t="s">
        <v>88</v>
      </c>
      <c r="AJ951" t="s">
        <v>88</v>
      </c>
      <c r="AK951" t="s">
        <v>88</v>
      </c>
      <c r="AL951" t="s">
        <v>88</v>
      </c>
      <c r="AM951" t="s">
        <v>88</v>
      </c>
      <c r="AN951" t="s">
        <v>88</v>
      </c>
      <c r="AO951" t="s">
        <v>88</v>
      </c>
      <c r="AP951" t="s">
        <v>88</v>
      </c>
      <c r="AQ951" t="s">
        <v>88</v>
      </c>
      <c r="AR951" t="s">
        <v>88</v>
      </c>
      <c r="AS951" t="s">
        <v>88</v>
      </c>
      <c r="AT951" t="s">
        <v>88</v>
      </c>
      <c r="AU951" t="s">
        <v>88</v>
      </c>
      <c r="AV951" t="s">
        <v>88</v>
      </c>
      <c r="AW951" t="s">
        <v>88</v>
      </c>
      <c r="AX951" t="s">
        <v>88</v>
      </c>
      <c r="AY951" t="s">
        <v>88</v>
      </c>
      <c r="AZ951" t="s">
        <v>88</v>
      </c>
      <c r="BA951" t="s">
        <v>88</v>
      </c>
      <c r="BB951" t="s">
        <v>88</v>
      </c>
      <c r="BC951" t="s">
        <v>88</v>
      </c>
      <c r="BD951" t="s">
        <v>88</v>
      </c>
      <c r="BE951" t="s">
        <v>88</v>
      </c>
    </row>
    <row r="952" spans="1:57">
      <c r="A952" t="s">
        <v>2100</v>
      </c>
      <c r="B952" t="s">
        <v>80</v>
      </c>
      <c r="C952" t="s">
        <v>2098</v>
      </c>
      <c r="D952" t="s">
        <v>82</v>
      </c>
      <c r="E952" s="2" t="str">
        <f>HYPERLINK("capsilon://?command=openfolder&amp;siteaddress=FAM.docvelocity-na8.net&amp;folderid=FX20A6EC26-1C65-4BA9-7B69-6629086EAA6F","FX21125953")</f>
        <v>FX21125953</v>
      </c>
      <c r="F952" t="s">
        <v>19</v>
      </c>
      <c r="G952" t="s">
        <v>19</v>
      </c>
      <c r="H952" t="s">
        <v>83</v>
      </c>
      <c r="I952" t="s">
        <v>2101</v>
      </c>
      <c r="J952">
        <v>32</v>
      </c>
      <c r="K952" t="s">
        <v>85</v>
      </c>
      <c r="L952" t="s">
        <v>86</v>
      </c>
      <c r="M952" t="s">
        <v>87</v>
      </c>
      <c r="N952">
        <v>1</v>
      </c>
      <c r="O952" s="1">
        <v>44544.544652777775</v>
      </c>
      <c r="P952" s="1">
        <v>44544.749803240738</v>
      </c>
      <c r="Q952">
        <v>17604</v>
      </c>
      <c r="R952">
        <v>121</v>
      </c>
      <c r="S952" t="b">
        <v>0</v>
      </c>
      <c r="T952" t="s">
        <v>88</v>
      </c>
      <c r="U952" t="b">
        <v>0</v>
      </c>
      <c r="V952" t="s">
        <v>1856</v>
      </c>
      <c r="W952" s="1">
        <v>44544.749803240738</v>
      </c>
      <c r="X952">
        <v>53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32</v>
      </c>
      <c r="AE952">
        <v>27</v>
      </c>
      <c r="AF952">
        <v>0</v>
      </c>
      <c r="AG952">
        <v>2</v>
      </c>
      <c r="AH952" t="s">
        <v>88</v>
      </c>
      <c r="AI952" t="s">
        <v>88</v>
      </c>
      <c r="AJ952" t="s">
        <v>88</v>
      </c>
      <c r="AK952" t="s">
        <v>88</v>
      </c>
      <c r="AL952" t="s">
        <v>88</v>
      </c>
      <c r="AM952" t="s">
        <v>88</v>
      </c>
      <c r="AN952" t="s">
        <v>88</v>
      </c>
      <c r="AO952" t="s">
        <v>88</v>
      </c>
      <c r="AP952" t="s">
        <v>88</v>
      </c>
      <c r="AQ952" t="s">
        <v>88</v>
      </c>
      <c r="AR952" t="s">
        <v>88</v>
      </c>
      <c r="AS952" t="s">
        <v>88</v>
      </c>
      <c r="AT952" t="s">
        <v>88</v>
      </c>
      <c r="AU952" t="s">
        <v>88</v>
      </c>
      <c r="AV952" t="s">
        <v>88</v>
      </c>
      <c r="AW952" t="s">
        <v>88</v>
      </c>
      <c r="AX952" t="s">
        <v>88</v>
      </c>
      <c r="AY952" t="s">
        <v>88</v>
      </c>
      <c r="AZ952" t="s">
        <v>88</v>
      </c>
      <c r="BA952" t="s">
        <v>88</v>
      </c>
      <c r="BB952" t="s">
        <v>88</v>
      </c>
      <c r="BC952" t="s">
        <v>88</v>
      </c>
      <c r="BD952" t="s">
        <v>88</v>
      </c>
      <c r="BE952" t="s">
        <v>88</v>
      </c>
    </row>
    <row r="953" spans="1:57">
      <c r="A953" t="s">
        <v>2102</v>
      </c>
      <c r="B953" t="s">
        <v>80</v>
      </c>
      <c r="C953" t="s">
        <v>2098</v>
      </c>
      <c r="D953" t="s">
        <v>82</v>
      </c>
      <c r="E953" s="2" t="str">
        <f>HYPERLINK("capsilon://?command=openfolder&amp;siteaddress=FAM.docvelocity-na8.net&amp;folderid=FX20A6EC26-1C65-4BA9-7B69-6629086EAA6F","FX21125953")</f>
        <v>FX21125953</v>
      </c>
      <c r="F953" t="s">
        <v>19</v>
      </c>
      <c r="G953" t="s">
        <v>19</v>
      </c>
      <c r="H953" t="s">
        <v>83</v>
      </c>
      <c r="I953" t="s">
        <v>2103</v>
      </c>
      <c r="J953">
        <v>28</v>
      </c>
      <c r="K953" t="s">
        <v>85</v>
      </c>
      <c r="L953" t="s">
        <v>86</v>
      </c>
      <c r="M953" t="s">
        <v>87</v>
      </c>
      <c r="N953">
        <v>2</v>
      </c>
      <c r="O953" s="1">
        <v>44544.545023148145</v>
      </c>
      <c r="P953" s="1">
        <v>44544.720914351848</v>
      </c>
      <c r="Q953">
        <v>14881</v>
      </c>
      <c r="R953">
        <v>316</v>
      </c>
      <c r="S953" t="b">
        <v>0</v>
      </c>
      <c r="T953" t="s">
        <v>88</v>
      </c>
      <c r="U953" t="b">
        <v>0</v>
      </c>
      <c r="V953" t="s">
        <v>99</v>
      </c>
      <c r="W953" s="1">
        <v>44544.662893518522</v>
      </c>
      <c r="X953">
        <v>109</v>
      </c>
      <c r="Y953">
        <v>21</v>
      </c>
      <c r="Z953">
        <v>0</v>
      </c>
      <c r="AA953">
        <v>21</v>
      </c>
      <c r="AB953">
        <v>0</v>
      </c>
      <c r="AC953">
        <v>11</v>
      </c>
      <c r="AD953">
        <v>7</v>
      </c>
      <c r="AE953">
        <v>0</v>
      </c>
      <c r="AF953">
        <v>0</v>
      </c>
      <c r="AG953">
        <v>0</v>
      </c>
      <c r="AH953" t="s">
        <v>167</v>
      </c>
      <c r="AI953" s="1">
        <v>44544.720914351848</v>
      </c>
      <c r="AJ953">
        <v>207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7</v>
      </c>
      <c r="AQ953">
        <v>0</v>
      </c>
      <c r="AR953">
        <v>0</v>
      </c>
      <c r="AS953">
        <v>0</v>
      </c>
      <c r="AT953" t="s">
        <v>88</v>
      </c>
      <c r="AU953" t="s">
        <v>88</v>
      </c>
      <c r="AV953" t="s">
        <v>88</v>
      </c>
      <c r="AW953" t="s">
        <v>88</v>
      </c>
      <c r="AX953" t="s">
        <v>88</v>
      </c>
      <c r="AY953" t="s">
        <v>88</v>
      </c>
      <c r="AZ953" t="s">
        <v>88</v>
      </c>
      <c r="BA953" t="s">
        <v>88</v>
      </c>
      <c r="BB953" t="s">
        <v>88</v>
      </c>
      <c r="BC953" t="s">
        <v>88</v>
      </c>
      <c r="BD953" t="s">
        <v>88</v>
      </c>
      <c r="BE953" t="s">
        <v>88</v>
      </c>
    </row>
    <row r="954" spans="1:57">
      <c r="A954" t="s">
        <v>2104</v>
      </c>
      <c r="B954" t="s">
        <v>80</v>
      </c>
      <c r="C954" t="s">
        <v>2098</v>
      </c>
      <c r="D954" t="s">
        <v>82</v>
      </c>
      <c r="E954" s="2" t="str">
        <f>HYPERLINK("capsilon://?command=openfolder&amp;siteaddress=FAM.docvelocity-na8.net&amp;folderid=FX20A6EC26-1C65-4BA9-7B69-6629086EAA6F","FX21125953")</f>
        <v>FX21125953</v>
      </c>
      <c r="F954" t="s">
        <v>19</v>
      </c>
      <c r="G954" t="s">
        <v>19</v>
      </c>
      <c r="H954" t="s">
        <v>83</v>
      </c>
      <c r="I954" t="s">
        <v>2105</v>
      </c>
      <c r="J954">
        <v>28</v>
      </c>
      <c r="K954" t="s">
        <v>85</v>
      </c>
      <c r="L954" t="s">
        <v>86</v>
      </c>
      <c r="M954" t="s">
        <v>87</v>
      </c>
      <c r="N954">
        <v>2</v>
      </c>
      <c r="O954" s="1">
        <v>44544.545370370368</v>
      </c>
      <c r="P954" s="1">
        <v>44544.720682870371</v>
      </c>
      <c r="Q954">
        <v>14884</v>
      </c>
      <c r="R954">
        <v>263</v>
      </c>
      <c r="S954" t="b">
        <v>0</v>
      </c>
      <c r="T954" t="s">
        <v>88</v>
      </c>
      <c r="U954" t="b">
        <v>0</v>
      </c>
      <c r="V954" t="s">
        <v>244</v>
      </c>
      <c r="W954" s="1">
        <v>44544.664201388892</v>
      </c>
      <c r="X954">
        <v>118</v>
      </c>
      <c r="Y954">
        <v>21</v>
      </c>
      <c r="Z954">
        <v>0</v>
      </c>
      <c r="AA954">
        <v>21</v>
      </c>
      <c r="AB954">
        <v>0</v>
      </c>
      <c r="AC954">
        <v>8</v>
      </c>
      <c r="AD954">
        <v>7</v>
      </c>
      <c r="AE954">
        <v>0</v>
      </c>
      <c r="AF954">
        <v>0</v>
      </c>
      <c r="AG954">
        <v>0</v>
      </c>
      <c r="AH954" t="s">
        <v>163</v>
      </c>
      <c r="AI954" s="1">
        <v>44544.720682870371</v>
      </c>
      <c r="AJ954">
        <v>145</v>
      </c>
      <c r="AK954">
        <v>3</v>
      </c>
      <c r="AL954">
        <v>0</v>
      </c>
      <c r="AM954">
        <v>3</v>
      </c>
      <c r="AN954">
        <v>0</v>
      </c>
      <c r="AO954">
        <v>3</v>
      </c>
      <c r="AP954">
        <v>4</v>
      </c>
      <c r="AQ954">
        <v>0</v>
      </c>
      <c r="AR954">
        <v>0</v>
      </c>
      <c r="AS954">
        <v>0</v>
      </c>
      <c r="AT954" t="s">
        <v>88</v>
      </c>
      <c r="AU954" t="s">
        <v>88</v>
      </c>
      <c r="AV954" t="s">
        <v>88</v>
      </c>
      <c r="AW954" t="s">
        <v>88</v>
      </c>
      <c r="AX954" t="s">
        <v>88</v>
      </c>
      <c r="AY954" t="s">
        <v>88</v>
      </c>
      <c r="AZ954" t="s">
        <v>88</v>
      </c>
      <c r="BA954" t="s">
        <v>88</v>
      </c>
      <c r="BB954" t="s">
        <v>88</v>
      </c>
      <c r="BC954" t="s">
        <v>88</v>
      </c>
      <c r="BD954" t="s">
        <v>88</v>
      </c>
      <c r="BE954" t="s">
        <v>88</v>
      </c>
    </row>
    <row r="955" spans="1:57">
      <c r="A955" t="s">
        <v>2106</v>
      </c>
      <c r="B955" t="s">
        <v>80</v>
      </c>
      <c r="C955" t="s">
        <v>2107</v>
      </c>
      <c r="D955" t="s">
        <v>82</v>
      </c>
      <c r="E955" s="2" t="str">
        <f>HYPERLINK("capsilon://?command=openfolder&amp;siteaddress=FAM.docvelocity-na8.net&amp;folderid=FXE4509B37-7315-F676-EE47-BFC3AEEDADD3","FX21125863")</f>
        <v>FX21125863</v>
      </c>
      <c r="F955" t="s">
        <v>19</v>
      </c>
      <c r="G955" t="s">
        <v>19</v>
      </c>
      <c r="H955" t="s">
        <v>83</v>
      </c>
      <c r="I955" t="s">
        <v>2108</v>
      </c>
      <c r="J955">
        <v>114</v>
      </c>
      <c r="K955" t="s">
        <v>85</v>
      </c>
      <c r="L955" t="s">
        <v>86</v>
      </c>
      <c r="M955" t="s">
        <v>87</v>
      </c>
      <c r="N955">
        <v>1</v>
      </c>
      <c r="O955" s="1">
        <v>44544.547812500001</v>
      </c>
      <c r="P955" s="1">
        <v>44544.774733796294</v>
      </c>
      <c r="Q955">
        <v>19190</v>
      </c>
      <c r="R955">
        <v>416</v>
      </c>
      <c r="S955" t="b">
        <v>0</v>
      </c>
      <c r="T955" t="s">
        <v>88</v>
      </c>
      <c r="U955" t="b">
        <v>0</v>
      </c>
      <c r="V955" t="s">
        <v>1856</v>
      </c>
      <c r="W955" s="1">
        <v>44544.774733796294</v>
      </c>
      <c r="X955">
        <v>244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114</v>
      </c>
      <c r="AE955">
        <v>102</v>
      </c>
      <c r="AF955">
        <v>0</v>
      </c>
      <c r="AG955">
        <v>10</v>
      </c>
      <c r="AH955" t="s">
        <v>88</v>
      </c>
      <c r="AI955" t="s">
        <v>88</v>
      </c>
      <c r="AJ955" t="s">
        <v>88</v>
      </c>
      <c r="AK955" t="s">
        <v>88</v>
      </c>
      <c r="AL955" t="s">
        <v>88</v>
      </c>
      <c r="AM955" t="s">
        <v>88</v>
      </c>
      <c r="AN955" t="s">
        <v>88</v>
      </c>
      <c r="AO955" t="s">
        <v>88</v>
      </c>
      <c r="AP955" t="s">
        <v>88</v>
      </c>
      <c r="AQ955" t="s">
        <v>88</v>
      </c>
      <c r="AR955" t="s">
        <v>88</v>
      </c>
      <c r="AS955" t="s">
        <v>88</v>
      </c>
      <c r="AT955" t="s">
        <v>88</v>
      </c>
      <c r="AU955" t="s">
        <v>88</v>
      </c>
      <c r="AV955" t="s">
        <v>88</v>
      </c>
      <c r="AW955" t="s">
        <v>88</v>
      </c>
      <c r="AX955" t="s">
        <v>88</v>
      </c>
      <c r="AY955" t="s">
        <v>88</v>
      </c>
      <c r="AZ955" t="s">
        <v>88</v>
      </c>
      <c r="BA955" t="s">
        <v>88</v>
      </c>
      <c r="BB955" t="s">
        <v>88</v>
      </c>
      <c r="BC955" t="s">
        <v>88</v>
      </c>
      <c r="BD955" t="s">
        <v>88</v>
      </c>
      <c r="BE955" t="s">
        <v>88</v>
      </c>
    </row>
    <row r="956" spans="1:57">
      <c r="A956" t="s">
        <v>2109</v>
      </c>
      <c r="B956" t="s">
        <v>80</v>
      </c>
      <c r="C956" t="s">
        <v>2110</v>
      </c>
      <c r="D956" t="s">
        <v>82</v>
      </c>
      <c r="E956" s="2" t="str">
        <f>HYPERLINK("capsilon://?command=openfolder&amp;siteaddress=FAM.docvelocity-na8.net&amp;folderid=FXCD616DD2-1564-68D4-DEDE-D3C356726A69","FX21127985")</f>
        <v>FX21127985</v>
      </c>
      <c r="F956" t="s">
        <v>19</v>
      </c>
      <c r="G956" t="s">
        <v>19</v>
      </c>
      <c r="H956" t="s">
        <v>83</v>
      </c>
      <c r="I956" t="s">
        <v>2111</v>
      </c>
      <c r="J956">
        <v>253</v>
      </c>
      <c r="K956" t="s">
        <v>85</v>
      </c>
      <c r="L956" t="s">
        <v>86</v>
      </c>
      <c r="M956" t="s">
        <v>87</v>
      </c>
      <c r="N956">
        <v>1</v>
      </c>
      <c r="O956" s="1">
        <v>44544.551388888889</v>
      </c>
      <c r="P956" s="1">
        <v>44545.184548611112</v>
      </c>
      <c r="Q956">
        <v>53378</v>
      </c>
      <c r="R956">
        <v>1327</v>
      </c>
      <c r="S956" t="b">
        <v>0</v>
      </c>
      <c r="T956" t="s">
        <v>88</v>
      </c>
      <c r="U956" t="b">
        <v>0</v>
      </c>
      <c r="V956" t="s">
        <v>144</v>
      </c>
      <c r="W956" s="1">
        <v>44545.184548611112</v>
      </c>
      <c r="X956">
        <v>515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253</v>
      </c>
      <c r="AE956">
        <v>229</v>
      </c>
      <c r="AF956">
        <v>0</v>
      </c>
      <c r="AG956">
        <v>10</v>
      </c>
      <c r="AH956" t="s">
        <v>88</v>
      </c>
      <c r="AI956" t="s">
        <v>88</v>
      </c>
      <c r="AJ956" t="s">
        <v>88</v>
      </c>
      <c r="AK956" t="s">
        <v>88</v>
      </c>
      <c r="AL956" t="s">
        <v>88</v>
      </c>
      <c r="AM956" t="s">
        <v>88</v>
      </c>
      <c r="AN956" t="s">
        <v>88</v>
      </c>
      <c r="AO956" t="s">
        <v>88</v>
      </c>
      <c r="AP956" t="s">
        <v>88</v>
      </c>
      <c r="AQ956" t="s">
        <v>88</v>
      </c>
      <c r="AR956" t="s">
        <v>88</v>
      </c>
      <c r="AS956" t="s">
        <v>88</v>
      </c>
      <c r="AT956" t="s">
        <v>88</v>
      </c>
      <c r="AU956" t="s">
        <v>88</v>
      </c>
      <c r="AV956" t="s">
        <v>88</v>
      </c>
      <c r="AW956" t="s">
        <v>88</v>
      </c>
      <c r="AX956" t="s">
        <v>88</v>
      </c>
      <c r="AY956" t="s">
        <v>88</v>
      </c>
      <c r="AZ956" t="s">
        <v>88</v>
      </c>
      <c r="BA956" t="s">
        <v>88</v>
      </c>
      <c r="BB956" t="s">
        <v>88</v>
      </c>
      <c r="BC956" t="s">
        <v>88</v>
      </c>
      <c r="BD956" t="s">
        <v>88</v>
      </c>
      <c r="BE956" t="s">
        <v>88</v>
      </c>
    </row>
    <row r="957" spans="1:57">
      <c r="A957" t="s">
        <v>2112</v>
      </c>
      <c r="B957" t="s">
        <v>80</v>
      </c>
      <c r="C957" t="s">
        <v>2113</v>
      </c>
      <c r="D957" t="s">
        <v>82</v>
      </c>
      <c r="E957" s="2" t="str">
        <f>HYPERLINK("capsilon://?command=openfolder&amp;siteaddress=FAM.docvelocity-na8.net&amp;folderid=FX49597671-027B-E826-81FA-01FEBA71EA4D","FX21126547")</f>
        <v>FX21126547</v>
      </c>
      <c r="F957" t="s">
        <v>19</v>
      </c>
      <c r="G957" t="s">
        <v>19</v>
      </c>
      <c r="H957" t="s">
        <v>83</v>
      </c>
      <c r="I957" t="s">
        <v>2114</v>
      </c>
      <c r="J957">
        <v>28</v>
      </c>
      <c r="K957" t="s">
        <v>85</v>
      </c>
      <c r="L957" t="s">
        <v>86</v>
      </c>
      <c r="M957" t="s">
        <v>87</v>
      </c>
      <c r="N957">
        <v>2</v>
      </c>
      <c r="O957" s="1">
        <v>44544.555115740739</v>
      </c>
      <c r="P957" s="1">
        <v>44544.72278935185</v>
      </c>
      <c r="Q957">
        <v>14187</v>
      </c>
      <c r="R957">
        <v>300</v>
      </c>
      <c r="S957" t="b">
        <v>0</v>
      </c>
      <c r="T957" t="s">
        <v>88</v>
      </c>
      <c r="U957" t="b">
        <v>0</v>
      </c>
      <c r="V957" t="s">
        <v>99</v>
      </c>
      <c r="W957" s="1">
        <v>44544.665023148147</v>
      </c>
      <c r="X957">
        <v>77</v>
      </c>
      <c r="Y957">
        <v>21</v>
      </c>
      <c r="Z957">
        <v>0</v>
      </c>
      <c r="AA957">
        <v>21</v>
      </c>
      <c r="AB957">
        <v>0</v>
      </c>
      <c r="AC957">
        <v>1</v>
      </c>
      <c r="AD957">
        <v>7</v>
      </c>
      <c r="AE957">
        <v>0</v>
      </c>
      <c r="AF957">
        <v>0</v>
      </c>
      <c r="AG957">
        <v>0</v>
      </c>
      <c r="AH957" t="s">
        <v>104</v>
      </c>
      <c r="AI957" s="1">
        <v>44544.72278935185</v>
      </c>
      <c r="AJ957">
        <v>223</v>
      </c>
      <c r="AK957">
        <v>1</v>
      </c>
      <c r="AL957">
        <v>0</v>
      </c>
      <c r="AM957">
        <v>1</v>
      </c>
      <c r="AN957">
        <v>0</v>
      </c>
      <c r="AO957">
        <v>1</v>
      </c>
      <c r="AP957">
        <v>6</v>
      </c>
      <c r="AQ957">
        <v>0</v>
      </c>
      <c r="AR957">
        <v>0</v>
      </c>
      <c r="AS957">
        <v>0</v>
      </c>
      <c r="AT957" t="s">
        <v>88</v>
      </c>
      <c r="AU957" t="s">
        <v>88</v>
      </c>
      <c r="AV957" t="s">
        <v>88</v>
      </c>
      <c r="AW957" t="s">
        <v>88</v>
      </c>
      <c r="AX957" t="s">
        <v>88</v>
      </c>
      <c r="AY957" t="s">
        <v>88</v>
      </c>
      <c r="AZ957" t="s">
        <v>88</v>
      </c>
      <c r="BA957" t="s">
        <v>88</v>
      </c>
      <c r="BB957" t="s">
        <v>88</v>
      </c>
      <c r="BC957" t="s">
        <v>88</v>
      </c>
      <c r="BD957" t="s">
        <v>88</v>
      </c>
      <c r="BE957" t="s">
        <v>88</v>
      </c>
    </row>
    <row r="958" spans="1:57">
      <c r="A958" t="s">
        <v>2115</v>
      </c>
      <c r="B958" t="s">
        <v>80</v>
      </c>
      <c r="C958" t="s">
        <v>2113</v>
      </c>
      <c r="D958" t="s">
        <v>82</v>
      </c>
      <c r="E958" s="2" t="str">
        <f>HYPERLINK("capsilon://?command=openfolder&amp;siteaddress=FAM.docvelocity-na8.net&amp;folderid=FX49597671-027B-E826-81FA-01FEBA71EA4D","FX21126547")</f>
        <v>FX21126547</v>
      </c>
      <c r="F958" t="s">
        <v>19</v>
      </c>
      <c r="G958" t="s">
        <v>19</v>
      </c>
      <c r="H958" t="s">
        <v>83</v>
      </c>
      <c r="I958" t="s">
        <v>2116</v>
      </c>
      <c r="J958">
        <v>28</v>
      </c>
      <c r="K958" t="s">
        <v>85</v>
      </c>
      <c r="L958" t="s">
        <v>86</v>
      </c>
      <c r="M958" t="s">
        <v>87</v>
      </c>
      <c r="N958">
        <v>2</v>
      </c>
      <c r="O958" s="1">
        <v>44544.555393518516</v>
      </c>
      <c r="P958" s="1">
        <v>44544.722013888888</v>
      </c>
      <c r="Q958">
        <v>14187</v>
      </c>
      <c r="R958">
        <v>209</v>
      </c>
      <c r="S958" t="b">
        <v>0</v>
      </c>
      <c r="T958" t="s">
        <v>88</v>
      </c>
      <c r="U958" t="b">
        <v>0</v>
      </c>
      <c r="V958" t="s">
        <v>244</v>
      </c>
      <c r="W958" s="1">
        <v>44544.665879629632</v>
      </c>
      <c r="X958">
        <v>95</v>
      </c>
      <c r="Y958">
        <v>21</v>
      </c>
      <c r="Z958">
        <v>0</v>
      </c>
      <c r="AA958">
        <v>21</v>
      </c>
      <c r="AB958">
        <v>0</v>
      </c>
      <c r="AC958">
        <v>15</v>
      </c>
      <c r="AD958">
        <v>7</v>
      </c>
      <c r="AE958">
        <v>0</v>
      </c>
      <c r="AF958">
        <v>0</v>
      </c>
      <c r="AG958">
        <v>0</v>
      </c>
      <c r="AH958" t="s">
        <v>163</v>
      </c>
      <c r="AI958" s="1">
        <v>44544.722013888888</v>
      </c>
      <c r="AJ958">
        <v>114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7</v>
      </c>
      <c r="AQ958">
        <v>0</v>
      </c>
      <c r="AR958">
        <v>0</v>
      </c>
      <c r="AS958">
        <v>0</v>
      </c>
      <c r="AT958" t="s">
        <v>88</v>
      </c>
      <c r="AU958" t="s">
        <v>88</v>
      </c>
      <c r="AV958" t="s">
        <v>88</v>
      </c>
      <c r="AW958" t="s">
        <v>88</v>
      </c>
      <c r="AX958" t="s">
        <v>88</v>
      </c>
      <c r="AY958" t="s">
        <v>88</v>
      </c>
      <c r="AZ958" t="s">
        <v>88</v>
      </c>
      <c r="BA958" t="s">
        <v>88</v>
      </c>
      <c r="BB958" t="s">
        <v>88</v>
      </c>
      <c r="BC958" t="s">
        <v>88</v>
      </c>
      <c r="BD958" t="s">
        <v>88</v>
      </c>
      <c r="BE958" t="s">
        <v>88</v>
      </c>
    </row>
    <row r="959" spans="1:57">
      <c r="A959" t="s">
        <v>2117</v>
      </c>
      <c r="B959" t="s">
        <v>80</v>
      </c>
      <c r="C959" t="s">
        <v>2113</v>
      </c>
      <c r="D959" t="s">
        <v>82</v>
      </c>
      <c r="E959" s="2" t="str">
        <f>HYPERLINK("capsilon://?command=openfolder&amp;siteaddress=FAM.docvelocity-na8.net&amp;folderid=FX49597671-027B-E826-81FA-01FEBA71EA4D","FX21126547")</f>
        <v>FX21126547</v>
      </c>
      <c r="F959" t="s">
        <v>19</v>
      </c>
      <c r="G959" t="s">
        <v>19</v>
      </c>
      <c r="H959" t="s">
        <v>83</v>
      </c>
      <c r="I959" t="s">
        <v>2118</v>
      </c>
      <c r="J959">
        <v>28</v>
      </c>
      <c r="K959" t="s">
        <v>85</v>
      </c>
      <c r="L959" t="s">
        <v>86</v>
      </c>
      <c r="M959" t="s">
        <v>87</v>
      </c>
      <c r="N959">
        <v>2</v>
      </c>
      <c r="O959" s="1">
        <v>44544.555636574078</v>
      </c>
      <c r="P959" s="1">
        <v>44544.723391203705</v>
      </c>
      <c r="Q959">
        <v>14171</v>
      </c>
      <c r="R959">
        <v>323</v>
      </c>
      <c r="S959" t="b">
        <v>0</v>
      </c>
      <c r="T959" t="s">
        <v>88</v>
      </c>
      <c r="U959" t="b">
        <v>0</v>
      </c>
      <c r="V959" t="s">
        <v>99</v>
      </c>
      <c r="W959" s="1">
        <v>44544.666307870371</v>
      </c>
      <c r="X959">
        <v>110</v>
      </c>
      <c r="Y959">
        <v>21</v>
      </c>
      <c r="Z959">
        <v>0</v>
      </c>
      <c r="AA959">
        <v>21</v>
      </c>
      <c r="AB959">
        <v>0</v>
      </c>
      <c r="AC959">
        <v>10</v>
      </c>
      <c r="AD959">
        <v>7</v>
      </c>
      <c r="AE959">
        <v>0</v>
      </c>
      <c r="AF959">
        <v>0</v>
      </c>
      <c r="AG959">
        <v>0</v>
      </c>
      <c r="AH959" t="s">
        <v>167</v>
      </c>
      <c r="AI959" s="1">
        <v>44544.723391203705</v>
      </c>
      <c r="AJ959">
        <v>213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7</v>
      </c>
      <c r="AQ959">
        <v>0</v>
      </c>
      <c r="AR959">
        <v>0</v>
      </c>
      <c r="AS959">
        <v>0</v>
      </c>
      <c r="AT959" t="s">
        <v>88</v>
      </c>
      <c r="AU959" t="s">
        <v>88</v>
      </c>
      <c r="AV959" t="s">
        <v>88</v>
      </c>
      <c r="AW959" t="s">
        <v>88</v>
      </c>
      <c r="AX959" t="s">
        <v>88</v>
      </c>
      <c r="AY959" t="s">
        <v>88</v>
      </c>
      <c r="AZ959" t="s">
        <v>88</v>
      </c>
      <c r="BA959" t="s">
        <v>88</v>
      </c>
      <c r="BB959" t="s">
        <v>88</v>
      </c>
      <c r="BC959" t="s">
        <v>88</v>
      </c>
      <c r="BD959" t="s">
        <v>88</v>
      </c>
      <c r="BE959" t="s">
        <v>88</v>
      </c>
    </row>
    <row r="960" spans="1:57">
      <c r="A960" t="s">
        <v>2119</v>
      </c>
      <c r="B960" t="s">
        <v>80</v>
      </c>
      <c r="C960" t="s">
        <v>2120</v>
      </c>
      <c r="D960" t="s">
        <v>82</v>
      </c>
      <c r="E960" s="2" t="str">
        <f>HYPERLINK("capsilon://?command=openfolder&amp;siteaddress=FAM.docvelocity-na8.net&amp;folderid=FX889C5CEC-7FF7-E2F3-D7AA-F28EFF3E47DA","FX21126527")</f>
        <v>FX21126527</v>
      </c>
      <c r="F960" t="s">
        <v>19</v>
      </c>
      <c r="G960" t="s">
        <v>19</v>
      </c>
      <c r="H960" t="s">
        <v>83</v>
      </c>
      <c r="I960" t="s">
        <v>2121</v>
      </c>
      <c r="J960">
        <v>121</v>
      </c>
      <c r="K960" t="s">
        <v>85</v>
      </c>
      <c r="L960" t="s">
        <v>86</v>
      </c>
      <c r="M960" t="s">
        <v>87</v>
      </c>
      <c r="N960">
        <v>1</v>
      </c>
      <c r="O960" s="1">
        <v>44544.557013888887</v>
      </c>
      <c r="P960" s="1">
        <v>44544.77648148148</v>
      </c>
      <c r="Q960">
        <v>18694</v>
      </c>
      <c r="R960">
        <v>268</v>
      </c>
      <c r="S960" t="b">
        <v>0</v>
      </c>
      <c r="T960" t="s">
        <v>88</v>
      </c>
      <c r="U960" t="b">
        <v>0</v>
      </c>
      <c r="V960" t="s">
        <v>1856</v>
      </c>
      <c r="W960" s="1">
        <v>44544.77648148148</v>
      </c>
      <c r="X960">
        <v>73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121</v>
      </c>
      <c r="AE960">
        <v>229</v>
      </c>
      <c r="AF960">
        <v>0</v>
      </c>
      <c r="AG960">
        <v>3</v>
      </c>
      <c r="AH960" t="s">
        <v>88</v>
      </c>
      <c r="AI960" t="s">
        <v>88</v>
      </c>
      <c r="AJ960" t="s">
        <v>88</v>
      </c>
      <c r="AK960" t="s">
        <v>88</v>
      </c>
      <c r="AL960" t="s">
        <v>88</v>
      </c>
      <c r="AM960" t="s">
        <v>88</v>
      </c>
      <c r="AN960" t="s">
        <v>88</v>
      </c>
      <c r="AO960" t="s">
        <v>88</v>
      </c>
      <c r="AP960" t="s">
        <v>88</v>
      </c>
      <c r="AQ960" t="s">
        <v>88</v>
      </c>
      <c r="AR960" t="s">
        <v>88</v>
      </c>
      <c r="AS960" t="s">
        <v>88</v>
      </c>
      <c r="AT960" t="s">
        <v>88</v>
      </c>
      <c r="AU960" t="s">
        <v>88</v>
      </c>
      <c r="AV960" t="s">
        <v>88</v>
      </c>
      <c r="AW960" t="s">
        <v>88</v>
      </c>
      <c r="AX960" t="s">
        <v>88</v>
      </c>
      <c r="AY960" t="s">
        <v>88</v>
      </c>
      <c r="AZ960" t="s">
        <v>88</v>
      </c>
      <c r="BA960" t="s">
        <v>88</v>
      </c>
      <c r="BB960" t="s">
        <v>88</v>
      </c>
      <c r="BC960" t="s">
        <v>88</v>
      </c>
      <c r="BD960" t="s">
        <v>88</v>
      </c>
      <c r="BE960" t="s">
        <v>88</v>
      </c>
    </row>
    <row r="961" spans="1:57">
      <c r="A961" t="s">
        <v>2122</v>
      </c>
      <c r="B961" t="s">
        <v>80</v>
      </c>
      <c r="C961" t="s">
        <v>2113</v>
      </c>
      <c r="D961" t="s">
        <v>82</v>
      </c>
      <c r="E961" s="2" t="str">
        <f>HYPERLINK("capsilon://?command=openfolder&amp;siteaddress=FAM.docvelocity-na8.net&amp;folderid=FX49597671-027B-E826-81FA-01FEBA71EA4D","FX21126547")</f>
        <v>FX21126547</v>
      </c>
      <c r="F961" t="s">
        <v>19</v>
      </c>
      <c r="G961" t="s">
        <v>19</v>
      </c>
      <c r="H961" t="s">
        <v>83</v>
      </c>
      <c r="I961" t="s">
        <v>2123</v>
      </c>
      <c r="J961">
        <v>57</v>
      </c>
      <c r="K961" t="s">
        <v>85</v>
      </c>
      <c r="L961" t="s">
        <v>86</v>
      </c>
      <c r="M961" t="s">
        <v>87</v>
      </c>
      <c r="N961">
        <v>2</v>
      </c>
      <c r="O961" s="1">
        <v>44544.560960648145</v>
      </c>
      <c r="P961" s="1">
        <v>44544.724421296298</v>
      </c>
      <c r="Q961">
        <v>13680</v>
      </c>
      <c r="R961">
        <v>443</v>
      </c>
      <c r="S961" t="b">
        <v>0</v>
      </c>
      <c r="T961" t="s">
        <v>88</v>
      </c>
      <c r="U961" t="b">
        <v>0</v>
      </c>
      <c r="V961" t="s">
        <v>99</v>
      </c>
      <c r="W961" s="1">
        <v>44544.669039351851</v>
      </c>
      <c r="X961">
        <v>236</v>
      </c>
      <c r="Y961">
        <v>67</v>
      </c>
      <c r="Z961">
        <v>0</v>
      </c>
      <c r="AA961">
        <v>67</v>
      </c>
      <c r="AB961">
        <v>0</v>
      </c>
      <c r="AC961">
        <v>36</v>
      </c>
      <c r="AD961">
        <v>-10</v>
      </c>
      <c r="AE961">
        <v>0</v>
      </c>
      <c r="AF961">
        <v>0</v>
      </c>
      <c r="AG961">
        <v>0</v>
      </c>
      <c r="AH961" t="s">
        <v>163</v>
      </c>
      <c r="AI961" s="1">
        <v>44544.724421296298</v>
      </c>
      <c r="AJ961">
        <v>207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-10</v>
      </c>
      <c r="AQ961">
        <v>0</v>
      </c>
      <c r="AR961">
        <v>0</v>
      </c>
      <c r="AS961">
        <v>0</v>
      </c>
      <c r="AT961" t="s">
        <v>88</v>
      </c>
      <c r="AU961" t="s">
        <v>88</v>
      </c>
      <c r="AV961" t="s">
        <v>88</v>
      </c>
      <c r="AW961" t="s">
        <v>88</v>
      </c>
      <c r="AX961" t="s">
        <v>88</v>
      </c>
      <c r="AY961" t="s">
        <v>88</v>
      </c>
      <c r="AZ961" t="s">
        <v>88</v>
      </c>
      <c r="BA961" t="s">
        <v>88</v>
      </c>
      <c r="BB961" t="s">
        <v>88</v>
      </c>
      <c r="BC961" t="s">
        <v>88</v>
      </c>
      <c r="BD961" t="s">
        <v>88</v>
      </c>
      <c r="BE961" t="s">
        <v>88</v>
      </c>
    </row>
    <row r="962" spans="1:57">
      <c r="A962" t="s">
        <v>2124</v>
      </c>
      <c r="B962" t="s">
        <v>80</v>
      </c>
      <c r="C962" t="s">
        <v>2113</v>
      </c>
      <c r="D962" t="s">
        <v>82</v>
      </c>
      <c r="E962" s="2" t="str">
        <f>HYPERLINK("capsilon://?command=openfolder&amp;siteaddress=FAM.docvelocity-na8.net&amp;folderid=FX49597671-027B-E826-81FA-01FEBA71EA4D","FX21126547")</f>
        <v>FX21126547</v>
      </c>
      <c r="F962" t="s">
        <v>19</v>
      </c>
      <c r="G962" t="s">
        <v>19</v>
      </c>
      <c r="H962" t="s">
        <v>83</v>
      </c>
      <c r="I962" t="s">
        <v>2125</v>
      </c>
      <c r="J962">
        <v>57</v>
      </c>
      <c r="K962" t="s">
        <v>85</v>
      </c>
      <c r="L962" t="s">
        <v>86</v>
      </c>
      <c r="M962" t="s">
        <v>87</v>
      </c>
      <c r="N962">
        <v>2</v>
      </c>
      <c r="O962" s="1">
        <v>44544.562048611115</v>
      </c>
      <c r="P962" s="1">
        <v>44544.736354166664</v>
      </c>
      <c r="Q962">
        <v>13578</v>
      </c>
      <c r="R962">
        <v>1482</v>
      </c>
      <c r="S962" t="b">
        <v>0</v>
      </c>
      <c r="T962" t="s">
        <v>88</v>
      </c>
      <c r="U962" t="b">
        <v>0</v>
      </c>
      <c r="V962" t="s">
        <v>244</v>
      </c>
      <c r="W962" s="1">
        <v>44544.669930555552</v>
      </c>
      <c r="X962">
        <v>311</v>
      </c>
      <c r="Y962">
        <v>77</v>
      </c>
      <c r="Z962">
        <v>0</v>
      </c>
      <c r="AA962">
        <v>77</v>
      </c>
      <c r="AB962">
        <v>0</v>
      </c>
      <c r="AC962">
        <v>46</v>
      </c>
      <c r="AD962">
        <v>-20</v>
      </c>
      <c r="AE962">
        <v>0</v>
      </c>
      <c r="AF962">
        <v>0</v>
      </c>
      <c r="AG962">
        <v>0</v>
      </c>
      <c r="AH962" t="s">
        <v>104</v>
      </c>
      <c r="AI962" s="1">
        <v>44544.736354166664</v>
      </c>
      <c r="AJ962">
        <v>1171</v>
      </c>
      <c r="AK962">
        <v>1</v>
      </c>
      <c r="AL962">
        <v>0</v>
      </c>
      <c r="AM962">
        <v>1</v>
      </c>
      <c r="AN962">
        <v>0</v>
      </c>
      <c r="AO962">
        <v>1</v>
      </c>
      <c r="AP962">
        <v>-21</v>
      </c>
      <c r="AQ962">
        <v>0</v>
      </c>
      <c r="AR962">
        <v>0</v>
      </c>
      <c r="AS962">
        <v>0</v>
      </c>
      <c r="AT962" t="s">
        <v>88</v>
      </c>
      <c r="AU962" t="s">
        <v>88</v>
      </c>
      <c r="AV962" t="s">
        <v>88</v>
      </c>
      <c r="AW962" t="s">
        <v>88</v>
      </c>
      <c r="AX962" t="s">
        <v>88</v>
      </c>
      <c r="AY962" t="s">
        <v>88</v>
      </c>
      <c r="AZ962" t="s">
        <v>88</v>
      </c>
      <c r="BA962" t="s">
        <v>88</v>
      </c>
      <c r="BB962" t="s">
        <v>88</v>
      </c>
      <c r="BC962" t="s">
        <v>88</v>
      </c>
      <c r="BD962" t="s">
        <v>88</v>
      </c>
      <c r="BE962" t="s">
        <v>88</v>
      </c>
    </row>
    <row r="963" spans="1:57">
      <c r="A963" t="s">
        <v>2126</v>
      </c>
      <c r="B963" t="s">
        <v>80</v>
      </c>
      <c r="C963" t="s">
        <v>2113</v>
      </c>
      <c r="D963" t="s">
        <v>82</v>
      </c>
      <c r="E963" s="2" t="str">
        <f>HYPERLINK("capsilon://?command=openfolder&amp;siteaddress=FAM.docvelocity-na8.net&amp;folderid=FX49597671-027B-E826-81FA-01FEBA71EA4D","FX21126547")</f>
        <v>FX21126547</v>
      </c>
      <c r="F963" t="s">
        <v>19</v>
      </c>
      <c r="G963" t="s">
        <v>19</v>
      </c>
      <c r="H963" t="s">
        <v>83</v>
      </c>
      <c r="I963" t="s">
        <v>2127</v>
      </c>
      <c r="J963">
        <v>155</v>
      </c>
      <c r="K963" t="s">
        <v>85</v>
      </c>
      <c r="L963" t="s">
        <v>86</v>
      </c>
      <c r="M963" t="s">
        <v>87</v>
      </c>
      <c r="N963">
        <v>1</v>
      </c>
      <c r="O963" s="1">
        <v>44544.565138888887</v>
      </c>
      <c r="P963" s="1">
        <v>44544.778344907405</v>
      </c>
      <c r="Q963">
        <v>18174</v>
      </c>
      <c r="R963">
        <v>247</v>
      </c>
      <c r="S963" t="b">
        <v>0</v>
      </c>
      <c r="T963" t="s">
        <v>88</v>
      </c>
      <c r="U963" t="b">
        <v>0</v>
      </c>
      <c r="V963" t="s">
        <v>1856</v>
      </c>
      <c r="W963" s="1">
        <v>44544.778344907405</v>
      </c>
      <c r="X963">
        <v>160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155</v>
      </c>
      <c r="AE963">
        <v>145</v>
      </c>
      <c r="AF963">
        <v>0</v>
      </c>
      <c r="AG963">
        <v>6</v>
      </c>
      <c r="AH963" t="s">
        <v>88</v>
      </c>
      <c r="AI963" t="s">
        <v>88</v>
      </c>
      <c r="AJ963" t="s">
        <v>88</v>
      </c>
      <c r="AK963" t="s">
        <v>88</v>
      </c>
      <c r="AL963" t="s">
        <v>88</v>
      </c>
      <c r="AM963" t="s">
        <v>88</v>
      </c>
      <c r="AN963" t="s">
        <v>88</v>
      </c>
      <c r="AO963" t="s">
        <v>88</v>
      </c>
      <c r="AP963" t="s">
        <v>88</v>
      </c>
      <c r="AQ963" t="s">
        <v>88</v>
      </c>
      <c r="AR963" t="s">
        <v>88</v>
      </c>
      <c r="AS963" t="s">
        <v>88</v>
      </c>
      <c r="AT963" t="s">
        <v>88</v>
      </c>
      <c r="AU963" t="s">
        <v>88</v>
      </c>
      <c r="AV963" t="s">
        <v>88</v>
      </c>
      <c r="AW963" t="s">
        <v>88</v>
      </c>
      <c r="AX963" t="s">
        <v>88</v>
      </c>
      <c r="AY963" t="s">
        <v>88</v>
      </c>
      <c r="AZ963" t="s">
        <v>88</v>
      </c>
      <c r="BA963" t="s">
        <v>88</v>
      </c>
      <c r="BB963" t="s">
        <v>88</v>
      </c>
      <c r="BC963" t="s">
        <v>88</v>
      </c>
      <c r="BD963" t="s">
        <v>88</v>
      </c>
      <c r="BE963" t="s">
        <v>88</v>
      </c>
    </row>
    <row r="964" spans="1:57">
      <c r="A964" t="s">
        <v>2128</v>
      </c>
      <c r="B964" t="s">
        <v>80</v>
      </c>
      <c r="C964" t="s">
        <v>1690</v>
      </c>
      <c r="D964" t="s">
        <v>82</v>
      </c>
      <c r="E964" s="2" t="str">
        <f>HYPERLINK("capsilon://?command=openfolder&amp;siteaddress=FAM.docvelocity-na8.net&amp;folderid=FX03DED340-C4A8-4EF9-EF04-1D7CB0623260","FX21126403")</f>
        <v>FX21126403</v>
      </c>
      <c r="F964" t="s">
        <v>19</v>
      </c>
      <c r="G964" t="s">
        <v>19</v>
      </c>
      <c r="H964" t="s">
        <v>83</v>
      </c>
      <c r="I964" t="s">
        <v>2129</v>
      </c>
      <c r="J964">
        <v>70</v>
      </c>
      <c r="K964" t="s">
        <v>85</v>
      </c>
      <c r="L964" t="s">
        <v>86</v>
      </c>
      <c r="M964" t="s">
        <v>87</v>
      </c>
      <c r="N964">
        <v>1</v>
      </c>
      <c r="O964" s="1">
        <v>44544.571527777778</v>
      </c>
      <c r="P964" s="1">
        <v>44545.18818287037</v>
      </c>
      <c r="Q964">
        <v>52839</v>
      </c>
      <c r="R964">
        <v>440</v>
      </c>
      <c r="S964" t="b">
        <v>0</v>
      </c>
      <c r="T964" t="s">
        <v>88</v>
      </c>
      <c r="U964" t="b">
        <v>0</v>
      </c>
      <c r="V964" t="s">
        <v>144</v>
      </c>
      <c r="W964" s="1">
        <v>44545.18818287037</v>
      </c>
      <c r="X964">
        <v>313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70</v>
      </c>
      <c r="AE964">
        <v>65</v>
      </c>
      <c r="AF964">
        <v>0</v>
      </c>
      <c r="AG964">
        <v>5</v>
      </c>
      <c r="AH964" t="s">
        <v>88</v>
      </c>
      <c r="AI964" t="s">
        <v>88</v>
      </c>
      <c r="AJ964" t="s">
        <v>88</v>
      </c>
      <c r="AK964" t="s">
        <v>88</v>
      </c>
      <c r="AL964" t="s">
        <v>88</v>
      </c>
      <c r="AM964" t="s">
        <v>88</v>
      </c>
      <c r="AN964" t="s">
        <v>88</v>
      </c>
      <c r="AO964" t="s">
        <v>88</v>
      </c>
      <c r="AP964" t="s">
        <v>88</v>
      </c>
      <c r="AQ964" t="s">
        <v>88</v>
      </c>
      <c r="AR964" t="s">
        <v>88</v>
      </c>
      <c r="AS964" t="s">
        <v>88</v>
      </c>
      <c r="AT964" t="s">
        <v>88</v>
      </c>
      <c r="AU964" t="s">
        <v>88</v>
      </c>
      <c r="AV964" t="s">
        <v>88</v>
      </c>
      <c r="AW964" t="s">
        <v>88</v>
      </c>
      <c r="AX964" t="s">
        <v>88</v>
      </c>
      <c r="AY964" t="s">
        <v>88</v>
      </c>
      <c r="AZ964" t="s">
        <v>88</v>
      </c>
      <c r="BA964" t="s">
        <v>88</v>
      </c>
      <c r="BB964" t="s">
        <v>88</v>
      </c>
      <c r="BC964" t="s">
        <v>88</v>
      </c>
      <c r="BD964" t="s">
        <v>88</v>
      </c>
      <c r="BE964" t="s">
        <v>88</v>
      </c>
    </row>
    <row r="965" spans="1:57">
      <c r="A965" t="s">
        <v>2130</v>
      </c>
      <c r="B965" t="s">
        <v>80</v>
      </c>
      <c r="C965" t="s">
        <v>1690</v>
      </c>
      <c r="D965" t="s">
        <v>82</v>
      </c>
      <c r="E965" s="2" t="str">
        <f>HYPERLINK("capsilon://?command=openfolder&amp;siteaddress=FAM.docvelocity-na8.net&amp;folderid=FX03DED340-C4A8-4EF9-EF04-1D7CB0623260","FX21126403")</f>
        <v>FX21126403</v>
      </c>
      <c r="F965" t="s">
        <v>19</v>
      </c>
      <c r="G965" t="s">
        <v>19</v>
      </c>
      <c r="H965" t="s">
        <v>83</v>
      </c>
      <c r="I965" t="s">
        <v>2131</v>
      </c>
      <c r="J965">
        <v>28</v>
      </c>
      <c r="K965" t="s">
        <v>85</v>
      </c>
      <c r="L965" t="s">
        <v>86</v>
      </c>
      <c r="M965" t="s">
        <v>87</v>
      </c>
      <c r="N965">
        <v>2</v>
      </c>
      <c r="O965" s="1">
        <v>44544.571921296294</v>
      </c>
      <c r="P965" s="1">
        <v>44544.725185185183</v>
      </c>
      <c r="Q965">
        <v>13033</v>
      </c>
      <c r="R965">
        <v>209</v>
      </c>
      <c r="S965" t="b">
        <v>0</v>
      </c>
      <c r="T965" t="s">
        <v>88</v>
      </c>
      <c r="U965" t="b">
        <v>0</v>
      </c>
      <c r="V965" t="s">
        <v>99</v>
      </c>
      <c r="W965" s="1">
        <v>44544.67087962963</v>
      </c>
      <c r="X965">
        <v>55</v>
      </c>
      <c r="Y965">
        <v>21</v>
      </c>
      <c r="Z965">
        <v>0</v>
      </c>
      <c r="AA965">
        <v>21</v>
      </c>
      <c r="AB965">
        <v>0</v>
      </c>
      <c r="AC965">
        <v>1</v>
      </c>
      <c r="AD965">
        <v>7</v>
      </c>
      <c r="AE965">
        <v>0</v>
      </c>
      <c r="AF965">
        <v>0</v>
      </c>
      <c r="AG965">
        <v>0</v>
      </c>
      <c r="AH965" t="s">
        <v>167</v>
      </c>
      <c r="AI965" s="1">
        <v>44544.725185185183</v>
      </c>
      <c r="AJ965">
        <v>154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7</v>
      </c>
      <c r="AQ965">
        <v>0</v>
      </c>
      <c r="AR965">
        <v>0</v>
      </c>
      <c r="AS965">
        <v>0</v>
      </c>
      <c r="AT965" t="s">
        <v>88</v>
      </c>
      <c r="AU965" t="s">
        <v>88</v>
      </c>
      <c r="AV965" t="s">
        <v>88</v>
      </c>
      <c r="AW965" t="s">
        <v>88</v>
      </c>
      <c r="AX965" t="s">
        <v>88</v>
      </c>
      <c r="AY965" t="s">
        <v>88</v>
      </c>
      <c r="AZ965" t="s">
        <v>88</v>
      </c>
      <c r="BA965" t="s">
        <v>88</v>
      </c>
      <c r="BB965" t="s">
        <v>88</v>
      </c>
      <c r="BC965" t="s">
        <v>88</v>
      </c>
      <c r="BD965" t="s">
        <v>88</v>
      </c>
      <c r="BE965" t="s">
        <v>88</v>
      </c>
    </row>
    <row r="966" spans="1:57">
      <c r="A966" t="s">
        <v>2132</v>
      </c>
      <c r="B966" t="s">
        <v>80</v>
      </c>
      <c r="C966" t="s">
        <v>1690</v>
      </c>
      <c r="D966" t="s">
        <v>82</v>
      </c>
      <c r="E966" s="2" t="str">
        <f>HYPERLINK("capsilon://?command=openfolder&amp;siteaddress=FAM.docvelocity-na8.net&amp;folderid=FX03DED340-C4A8-4EF9-EF04-1D7CB0623260","FX21126403")</f>
        <v>FX21126403</v>
      </c>
      <c r="F966" t="s">
        <v>19</v>
      </c>
      <c r="G966" t="s">
        <v>19</v>
      </c>
      <c r="H966" t="s">
        <v>83</v>
      </c>
      <c r="I966" t="s">
        <v>2133</v>
      </c>
      <c r="J966">
        <v>28</v>
      </c>
      <c r="K966" t="s">
        <v>85</v>
      </c>
      <c r="L966" t="s">
        <v>86</v>
      </c>
      <c r="M966" t="s">
        <v>87</v>
      </c>
      <c r="N966">
        <v>2</v>
      </c>
      <c r="O966" s="1">
        <v>44544.572268518517</v>
      </c>
      <c r="P966" s="1">
        <v>44544.72556712963</v>
      </c>
      <c r="Q966">
        <v>13096</v>
      </c>
      <c r="R966">
        <v>149</v>
      </c>
      <c r="S966" t="b">
        <v>0</v>
      </c>
      <c r="T966" t="s">
        <v>88</v>
      </c>
      <c r="U966" t="b">
        <v>0</v>
      </c>
      <c r="V966" t="s">
        <v>244</v>
      </c>
      <c r="W966" s="1">
        <v>44544.671203703707</v>
      </c>
      <c r="X966">
        <v>51</v>
      </c>
      <c r="Y966">
        <v>21</v>
      </c>
      <c r="Z966">
        <v>0</v>
      </c>
      <c r="AA966">
        <v>21</v>
      </c>
      <c r="AB966">
        <v>0</v>
      </c>
      <c r="AC966">
        <v>1</v>
      </c>
      <c r="AD966">
        <v>7</v>
      </c>
      <c r="AE966">
        <v>0</v>
      </c>
      <c r="AF966">
        <v>0</v>
      </c>
      <c r="AG966">
        <v>0</v>
      </c>
      <c r="AH966" t="s">
        <v>163</v>
      </c>
      <c r="AI966" s="1">
        <v>44544.72556712963</v>
      </c>
      <c r="AJ966">
        <v>98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7</v>
      </c>
      <c r="AQ966">
        <v>0</v>
      </c>
      <c r="AR966">
        <v>0</v>
      </c>
      <c r="AS966">
        <v>0</v>
      </c>
      <c r="AT966" t="s">
        <v>88</v>
      </c>
      <c r="AU966" t="s">
        <v>88</v>
      </c>
      <c r="AV966" t="s">
        <v>88</v>
      </c>
      <c r="AW966" t="s">
        <v>88</v>
      </c>
      <c r="AX966" t="s">
        <v>88</v>
      </c>
      <c r="AY966" t="s">
        <v>88</v>
      </c>
      <c r="AZ966" t="s">
        <v>88</v>
      </c>
      <c r="BA966" t="s">
        <v>88</v>
      </c>
      <c r="BB966" t="s">
        <v>88</v>
      </c>
      <c r="BC966" t="s">
        <v>88</v>
      </c>
      <c r="BD966" t="s">
        <v>88</v>
      </c>
      <c r="BE966" t="s">
        <v>88</v>
      </c>
    </row>
    <row r="967" spans="1:57">
      <c r="A967" t="s">
        <v>2134</v>
      </c>
      <c r="B967" t="s">
        <v>80</v>
      </c>
      <c r="C967" t="s">
        <v>1481</v>
      </c>
      <c r="D967" t="s">
        <v>82</v>
      </c>
      <c r="E967" s="2" t="str">
        <f>HYPERLINK("capsilon://?command=openfolder&amp;siteaddress=FAM.docvelocity-na8.net&amp;folderid=FXB6602B3C-7BA4-AADC-8D4B-F5770B622BD7","FX21126602")</f>
        <v>FX21126602</v>
      </c>
      <c r="F967" t="s">
        <v>19</v>
      </c>
      <c r="G967" t="s">
        <v>19</v>
      </c>
      <c r="H967" t="s">
        <v>83</v>
      </c>
      <c r="I967" t="s">
        <v>2135</v>
      </c>
      <c r="J967">
        <v>28</v>
      </c>
      <c r="K967" t="s">
        <v>85</v>
      </c>
      <c r="L967" t="s">
        <v>86</v>
      </c>
      <c r="M967" t="s">
        <v>87</v>
      </c>
      <c r="N967">
        <v>1</v>
      </c>
      <c r="O967" s="1">
        <v>44544.572951388887</v>
      </c>
      <c r="P967" s="1">
        <v>44544.779363425929</v>
      </c>
      <c r="Q967">
        <v>17707</v>
      </c>
      <c r="R967">
        <v>127</v>
      </c>
      <c r="S967" t="b">
        <v>0</v>
      </c>
      <c r="T967" t="s">
        <v>88</v>
      </c>
      <c r="U967" t="b">
        <v>0</v>
      </c>
      <c r="V967" t="s">
        <v>1856</v>
      </c>
      <c r="W967" s="1">
        <v>44544.779363425929</v>
      </c>
      <c r="X967">
        <v>60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28</v>
      </c>
      <c r="AE967">
        <v>21</v>
      </c>
      <c r="AF967">
        <v>0</v>
      </c>
      <c r="AG967">
        <v>2</v>
      </c>
      <c r="AH967" t="s">
        <v>88</v>
      </c>
      <c r="AI967" t="s">
        <v>88</v>
      </c>
      <c r="AJ967" t="s">
        <v>88</v>
      </c>
      <c r="AK967" t="s">
        <v>88</v>
      </c>
      <c r="AL967" t="s">
        <v>88</v>
      </c>
      <c r="AM967" t="s">
        <v>88</v>
      </c>
      <c r="AN967" t="s">
        <v>88</v>
      </c>
      <c r="AO967" t="s">
        <v>88</v>
      </c>
      <c r="AP967" t="s">
        <v>88</v>
      </c>
      <c r="AQ967" t="s">
        <v>88</v>
      </c>
      <c r="AR967" t="s">
        <v>88</v>
      </c>
      <c r="AS967" t="s">
        <v>88</v>
      </c>
      <c r="AT967" t="s">
        <v>88</v>
      </c>
      <c r="AU967" t="s">
        <v>88</v>
      </c>
      <c r="AV967" t="s">
        <v>88</v>
      </c>
      <c r="AW967" t="s">
        <v>88</v>
      </c>
      <c r="AX967" t="s">
        <v>88</v>
      </c>
      <c r="AY967" t="s">
        <v>88</v>
      </c>
      <c r="AZ967" t="s">
        <v>88</v>
      </c>
      <c r="BA967" t="s">
        <v>88</v>
      </c>
      <c r="BB967" t="s">
        <v>88</v>
      </c>
      <c r="BC967" t="s">
        <v>88</v>
      </c>
      <c r="BD967" t="s">
        <v>88</v>
      </c>
      <c r="BE967" t="s">
        <v>88</v>
      </c>
    </row>
    <row r="968" spans="1:57">
      <c r="A968" t="s">
        <v>2136</v>
      </c>
      <c r="B968" t="s">
        <v>80</v>
      </c>
      <c r="C968" t="s">
        <v>2137</v>
      </c>
      <c r="D968" t="s">
        <v>82</v>
      </c>
      <c r="E968" s="2" t="str">
        <f>HYPERLINK("capsilon://?command=openfolder&amp;siteaddress=FAM.docvelocity-na8.net&amp;folderid=FX35D781BF-46BD-2BB7-98FC-7BBBA70F226B","FX21125781")</f>
        <v>FX21125781</v>
      </c>
      <c r="F968" t="s">
        <v>19</v>
      </c>
      <c r="G968" t="s">
        <v>19</v>
      </c>
      <c r="H968" t="s">
        <v>83</v>
      </c>
      <c r="I968" t="s">
        <v>2138</v>
      </c>
      <c r="J968">
        <v>77</v>
      </c>
      <c r="K968" t="s">
        <v>85</v>
      </c>
      <c r="L968" t="s">
        <v>86</v>
      </c>
      <c r="M968" t="s">
        <v>87</v>
      </c>
      <c r="N968">
        <v>1</v>
      </c>
      <c r="O968" s="1">
        <v>44544.575891203705</v>
      </c>
      <c r="P968" s="1">
        <v>44544.780810185184</v>
      </c>
      <c r="Q968">
        <v>17525</v>
      </c>
      <c r="R968">
        <v>180</v>
      </c>
      <c r="S968" t="b">
        <v>0</v>
      </c>
      <c r="T968" t="s">
        <v>88</v>
      </c>
      <c r="U968" t="b">
        <v>0</v>
      </c>
      <c r="V968" t="s">
        <v>1856</v>
      </c>
      <c r="W968" s="1">
        <v>44544.780810185184</v>
      </c>
      <c r="X968">
        <v>124</v>
      </c>
      <c r="Y968">
        <v>44</v>
      </c>
      <c r="Z968">
        <v>0</v>
      </c>
      <c r="AA968">
        <v>44</v>
      </c>
      <c r="AB968">
        <v>0</v>
      </c>
      <c r="AC968">
        <v>0</v>
      </c>
      <c r="AD968">
        <v>33</v>
      </c>
      <c r="AE968">
        <v>21</v>
      </c>
      <c r="AF968">
        <v>0</v>
      </c>
      <c r="AG968">
        <v>3</v>
      </c>
      <c r="AH968" t="s">
        <v>88</v>
      </c>
      <c r="AI968" t="s">
        <v>88</v>
      </c>
      <c r="AJ968" t="s">
        <v>88</v>
      </c>
      <c r="AK968" t="s">
        <v>88</v>
      </c>
      <c r="AL968" t="s">
        <v>88</v>
      </c>
      <c r="AM968" t="s">
        <v>88</v>
      </c>
      <c r="AN968" t="s">
        <v>88</v>
      </c>
      <c r="AO968" t="s">
        <v>88</v>
      </c>
      <c r="AP968" t="s">
        <v>88</v>
      </c>
      <c r="AQ968" t="s">
        <v>88</v>
      </c>
      <c r="AR968" t="s">
        <v>88</v>
      </c>
      <c r="AS968" t="s">
        <v>88</v>
      </c>
      <c r="AT968" t="s">
        <v>88</v>
      </c>
      <c r="AU968" t="s">
        <v>88</v>
      </c>
      <c r="AV968" t="s">
        <v>88</v>
      </c>
      <c r="AW968" t="s">
        <v>88</v>
      </c>
      <c r="AX968" t="s">
        <v>88</v>
      </c>
      <c r="AY968" t="s">
        <v>88</v>
      </c>
      <c r="AZ968" t="s">
        <v>88</v>
      </c>
      <c r="BA968" t="s">
        <v>88</v>
      </c>
      <c r="BB968" t="s">
        <v>88</v>
      </c>
      <c r="BC968" t="s">
        <v>88</v>
      </c>
      <c r="BD968" t="s">
        <v>88</v>
      </c>
      <c r="BE968" t="s">
        <v>88</v>
      </c>
    </row>
    <row r="969" spans="1:57">
      <c r="A969" t="s">
        <v>2139</v>
      </c>
      <c r="B969" t="s">
        <v>80</v>
      </c>
      <c r="C969" t="s">
        <v>1988</v>
      </c>
      <c r="D969" t="s">
        <v>82</v>
      </c>
      <c r="E969" s="2" t="str">
        <f>HYPERLINK("capsilon://?command=openfolder&amp;siteaddress=FAM.docvelocity-na8.net&amp;folderid=FX5FD0BF4A-B7AF-5700-CF02-2C9398996F3C","FX211113115")</f>
        <v>FX211113115</v>
      </c>
      <c r="F969" t="s">
        <v>19</v>
      </c>
      <c r="G969" t="s">
        <v>19</v>
      </c>
      <c r="H969" t="s">
        <v>83</v>
      </c>
      <c r="I969" t="s">
        <v>2140</v>
      </c>
      <c r="J969">
        <v>105</v>
      </c>
      <c r="K969" t="s">
        <v>85</v>
      </c>
      <c r="L969" t="s">
        <v>86</v>
      </c>
      <c r="M969" t="s">
        <v>87</v>
      </c>
      <c r="N969">
        <v>2</v>
      </c>
      <c r="O969" s="1">
        <v>44544.582928240743</v>
      </c>
      <c r="P969" s="1">
        <v>44545.494201388887</v>
      </c>
      <c r="Q969">
        <v>74871</v>
      </c>
      <c r="R969">
        <v>3863</v>
      </c>
      <c r="S969" t="b">
        <v>0</v>
      </c>
      <c r="T969" t="s">
        <v>88</v>
      </c>
      <c r="U969" t="b">
        <v>0</v>
      </c>
      <c r="V969" t="s">
        <v>953</v>
      </c>
      <c r="W969" s="1">
        <v>44545.314583333333</v>
      </c>
      <c r="X969">
        <v>1839</v>
      </c>
      <c r="Y969">
        <v>112</v>
      </c>
      <c r="Z969">
        <v>0</v>
      </c>
      <c r="AA969">
        <v>112</v>
      </c>
      <c r="AB969">
        <v>0</v>
      </c>
      <c r="AC969">
        <v>68</v>
      </c>
      <c r="AD969">
        <v>-7</v>
      </c>
      <c r="AE969">
        <v>0</v>
      </c>
      <c r="AF969">
        <v>0</v>
      </c>
      <c r="AG969">
        <v>0</v>
      </c>
      <c r="AH969" t="s">
        <v>90</v>
      </c>
      <c r="AI969" s="1">
        <v>44545.494201388887</v>
      </c>
      <c r="AJ969">
        <v>1000</v>
      </c>
      <c r="AK969">
        <v>3</v>
      </c>
      <c r="AL969">
        <v>0</v>
      </c>
      <c r="AM969">
        <v>3</v>
      </c>
      <c r="AN969">
        <v>0</v>
      </c>
      <c r="AO969">
        <v>4</v>
      </c>
      <c r="AP969">
        <v>-10</v>
      </c>
      <c r="AQ969">
        <v>0</v>
      </c>
      <c r="AR969">
        <v>0</v>
      </c>
      <c r="AS969">
        <v>0</v>
      </c>
      <c r="AT969" t="s">
        <v>88</v>
      </c>
      <c r="AU969" t="s">
        <v>88</v>
      </c>
      <c r="AV969" t="s">
        <v>88</v>
      </c>
      <c r="AW969" t="s">
        <v>88</v>
      </c>
      <c r="AX969" t="s">
        <v>88</v>
      </c>
      <c r="AY969" t="s">
        <v>88</v>
      </c>
      <c r="AZ969" t="s">
        <v>88</v>
      </c>
      <c r="BA969" t="s">
        <v>88</v>
      </c>
      <c r="BB969" t="s">
        <v>88</v>
      </c>
      <c r="BC969" t="s">
        <v>88</v>
      </c>
      <c r="BD969" t="s">
        <v>88</v>
      </c>
      <c r="BE969" t="s">
        <v>88</v>
      </c>
    </row>
    <row r="970" spans="1:57">
      <c r="A970" t="s">
        <v>2141</v>
      </c>
      <c r="B970" t="s">
        <v>80</v>
      </c>
      <c r="C970" t="s">
        <v>2142</v>
      </c>
      <c r="D970" t="s">
        <v>82</v>
      </c>
      <c r="E970" s="2" t="str">
        <f>HYPERLINK("capsilon://?command=openfolder&amp;siteaddress=FAM.docvelocity-na8.net&amp;folderid=FX6C7C4823-5CD5-B674-A850-EEE6B76E206E","FX21117713")</f>
        <v>FX21117713</v>
      </c>
      <c r="F970" t="s">
        <v>19</v>
      </c>
      <c r="G970" t="s">
        <v>19</v>
      </c>
      <c r="H970" t="s">
        <v>83</v>
      </c>
      <c r="I970" t="s">
        <v>2143</v>
      </c>
      <c r="J970">
        <v>56</v>
      </c>
      <c r="K970" t="s">
        <v>85</v>
      </c>
      <c r="L970" t="s">
        <v>86</v>
      </c>
      <c r="M970" t="s">
        <v>87</v>
      </c>
      <c r="N970">
        <v>1</v>
      </c>
      <c r="O970" s="1">
        <v>44531.742777777778</v>
      </c>
      <c r="P970" s="1">
        <v>44532.277881944443</v>
      </c>
      <c r="Q970">
        <v>45936</v>
      </c>
      <c r="R970">
        <v>297</v>
      </c>
      <c r="S970" t="b">
        <v>0</v>
      </c>
      <c r="T970" t="s">
        <v>88</v>
      </c>
      <c r="U970" t="b">
        <v>0</v>
      </c>
      <c r="V970" t="s">
        <v>144</v>
      </c>
      <c r="W970" s="1">
        <v>44532.277881944443</v>
      </c>
      <c r="X970">
        <v>115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56</v>
      </c>
      <c r="AE970">
        <v>42</v>
      </c>
      <c r="AF970">
        <v>0</v>
      </c>
      <c r="AG970">
        <v>4</v>
      </c>
      <c r="AH970" t="s">
        <v>88</v>
      </c>
      <c r="AI970" t="s">
        <v>88</v>
      </c>
      <c r="AJ970" t="s">
        <v>88</v>
      </c>
      <c r="AK970" t="s">
        <v>88</v>
      </c>
      <c r="AL970" t="s">
        <v>88</v>
      </c>
      <c r="AM970" t="s">
        <v>88</v>
      </c>
      <c r="AN970" t="s">
        <v>88</v>
      </c>
      <c r="AO970" t="s">
        <v>88</v>
      </c>
      <c r="AP970" t="s">
        <v>88</v>
      </c>
      <c r="AQ970" t="s">
        <v>88</v>
      </c>
      <c r="AR970" t="s">
        <v>88</v>
      </c>
      <c r="AS970" t="s">
        <v>88</v>
      </c>
      <c r="AT970" t="s">
        <v>88</v>
      </c>
      <c r="AU970" t="s">
        <v>88</v>
      </c>
      <c r="AV970" t="s">
        <v>88</v>
      </c>
      <c r="AW970" t="s">
        <v>88</v>
      </c>
      <c r="AX970" t="s">
        <v>88</v>
      </c>
      <c r="AY970" t="s">
        <v>88</v>
      </c>
      <c r="AZ970" t="s">
        <v>88</v>
      </c>
      <c r="BA970" t="s">
        <v>88</v>
      </c>
      <c r="BB970" t="s">
        <v>88</v>
      </c>
      <c r="BC970" t="s">
        <v>88</v>
      </c>
      <c r="BD970" t="s">
        <v>88</v>
      </c>
      <c r="BE970" t="s">
        <v>88</v>
      </c>
    </row>
    <row r="971" spans="1:57">
      <c r="A971" t="s">
        <v>2144</v>
      </c>
      <c r="B971" t="s">
        <v>80</v>
      </c>
      <c r="C971" t="s">
        <v>2145</v>
      </c>
      <c r="D971" t="s">
        <v>82</v>
      </c>
      <c r="E971" s="2" t="str">
        <f>HYPERLINK("capsilon://?command=openfolder&amp;siteaddress=FAM.docvelocity-na8.net&amp;folderid=FXB3C04568-D17E-2C2C-BEFB-82391643C0ED","FX21124916")</f>
        <v>FX21124916</v>
      </c>
      <c r="F971" t="s">
        <v>19</v>
      </c>
      <c r="G971" t="s">
        <v>19</v>
      </c>
      <c r="H971" t="s">
        <v>83</v>
      </c>
      <c r="I971" t="s">
        <v>2146</v>
      </c>
      <c r="J971">
        <v>32</v>
      </c>
      <c r="K971" t="s">
        <v>85</v>
      </c>
      <c r="L971" t="s">
        <v>86</v>
      </c>
      <c r="M971" t="s">
        <v>87</v>
      </c>
      <c r="N971">
        <v>2</v>
      </c>
      <c r="O971" s="1">
        <v>44544.60292824074</v>
      </c>
      <c r="P971" s="1">
        <v>44544.72761574074</v>
      </c>
      <c r="Q971">
        <v>10388</v>
      </c>
      <c r="R971">
        <v>385</v>
      </c>
      <c r="S971" t="b">
        <v>0</v>
      </c>
      <c r="T971" t="s">
        <v>88</v>
      </c>
      <c r="U971" t="b">
        <v>0</v>
      </c>
      <c r="V971" t="s">
        <v>244</v>
      </c>
      <c r="W971" s="1">
        <v>44544.674074074072</v>
      </c>
      <c r="X971">
        <v>176</v>
      </c>
      <c r="Y971">
        <v>42</v>
      </c>
      <c r="Z971">
        <v>0</v>
      </c>
      <c r="AA971">
        <v>42</v>
      </c>
      <c r="AB971">
        <v>0</v>
      </c>
      <c r="AC971">
        <v>29</v>
      </c>
      <c r="AD971">
        <v>-10</v>
      </c>
      <c r="AE971">
        <v>0</v>
      </c>
      <c r="AF971">
        <v>0</v>
      </c>
      <c r="AG971">
        <v>0</v>
      </c>
      <c r="AH971" t="s">
        <v>167</v>
      </c>
      <c r="AI971" s="1">
        <v>44544.72761574074</v>
      </c>
      <c r="AJ971">
        <v>209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-10</v>
      </c>
      <c r="AQ971">
        <v>0</v>
      </c>
      <c r="AR971">
        <v>0</v>
      </c>
      <c r="AS971">
        <v>0</v>
      </c>
      <c r="AT971" t="s">
        <v>88</v>
      </c>
      <c r="AU971" t="s">
        <v>88</v>
      </c>
      <c r="AV971" t="s">
        <v>88</v>
      </c>
      <c r="AW971" t="s">
        <v>88</v>
      </c>
      <c r="AX971" t="s">
        <v>88</v>
      </c>
      <c r="AY971" t="s">
        <v>88</v>
      </c>
      <c r="AZ971" t="s">
        <v>88</v>
      </c>
      <c r="BA971" t="s">
        <v>88</v>
      </c>
      <c r="BB971" t="s">
        <v>88</v>
      </c>
      <c r="BC971" t="s">
        <v>88</v>
      </c>
      <c r="BD971" t="s">
        <v>88</v>
      </c>
      <c r="BE971" t="s">
        <v>88</v>
      </c>
    </row>
    <row r="972" spans="1:57">
      <c r="A972" t="s">
        <v>2147</v>
      </c>
      <c r="B972" t="s">
        <v>80</v>
      </c>
      <c r="C972" t="s">
        <v>2145</v>
      </c>
      <c r="D972" t="s">
        <v>82</v>
      </c>
      <c r="E972" s="2" t="str">
        <f>HYPERLINK("capsilon://?command=openfolder&amp;siteaddress=FAM.docvelocity-na8.net&amp;folderid=FXB3C04568-D17E-2C2C-BEFB-82391643C0ED","FX21124916")</f>
        <v>FX21124916</v>
      </c>
      <c r="F972" t="s">
        <v>19</v>
      </c>
      <c r="G972" t="s">
        <v>19</v>
      </c>
      <c r="H972" t="s">
        <v>83</v>
      </c>
      <c r="I972" t="s">
        <v>2148</v>
      </c>
      <c r="J972">
        <v>28</v>
      </c>
      <c r="K972" t="s">
        <v>85</v>
      </c>
      <c r="L972" t="s">
        <v>86</v>
      </c>
      <c r="M972" t="s">
        <v>87</v>
      </c>
      <c r="N972">
        <v>2</v>
      </c>
      <c r="O972" s="1">
        <v>44544.603576388887</v>
      </c>
      <c r="P972" s="1">
        <v>44544.726759259262</v>
      </c>
      <c r="Q972">
        <v>10496</v>
      </c>
      <c r="R972">
        <v>147</v>
      </c>
      <c r="S972" t="b">
        <v>0</v>
      </c>
      <c r="T972" t="s">
        <v>88</v>
      </c>
      <c r="U972" t="b">
        <v>0</v>
      </c>
      <c r="V972" t="s">
        <v>99</v>
      </c>
      <c r="W972" s="1">
        <v>44544.672962962963</v>
      </c>
      <c r="X972">
        <v>44</v>
      </c>
      <c r="Y972">
        <v>21</v>
      </c>
      <c r="Z972">
        <v>0</v>
      </c>
      <c r="AA972">
        <v>21</v>
      </c>
      <c r="AB972">
        <v>0</v>
      </c>
      <c r="AC972">
        <v>0</v>
      </c>
      <c r="AD972">
        <v>7</v>
      </c>
      <c r="AE972">
        <v>0</v>
      </c>
      <c r="AF972">
        <v>0</v>
      </c>
      <c r="AG972">
        <v>0</v>
      </c>
      <c r="AH972" t="s">
        <v>163</v>
      </c>
      <c r="AI972" s="1">
        <v>44544.726759259262</v>
      </c>
      <c r="AJ972">
        <v>103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7</v>
      </c>
      <c r="AQ972">
        <v>0</v>
      </c>
      <c r="AR972">
        <v>0</v>
      </c>
      <c r="AS972">
        <v>0</v>
      </c>
      <c r="AT972" t="s">
        <v>88</v>
      </c>
      <c r="AU972" t="s">
        <v>88</v>
      </c>
      <c r="AV972" t="s">
        <v>88</v>
      </c>
      <c r="AW972" t="s">
        <v>88</v>
      </c>
      <c r="AX972" t="s">
        <v>88</v>
      </c>
      <c r="AY972" t="s">
        <v>88</v>
      </c>
      <c r="AZ972" t="s">
        <v>88</v>
      </c>
      <c r="BA972" t="s">
        <v>88</v>
      </c>
      <c r="BB972" t="s">
        <v>88</v>
      </c>
      <c r="BC972" t="s">
        <v>88</v>
      </c>
      <c r="BD972" t="s">
        <v>88</v>
      </c>
      <c r="BE972" t="s">
        <v>88</v>
      </c>
    </row>
    <row r="973" spans="1:57">
      <c r="A973" t="s">
        <v>2149</v>
      </c>
      <c r="B973" t="s">
        <v>80</v>
      </c>
      <c r="C973" t="s">
        <v>2145</v>
      </c>
      <c r="D973" t="s">
        <v>82</v>
      </c>
      <c r="E973" s="2" t="str">
        <f>HYPERLINK("capsilon://?command=openfolder&amp;siteaddress=FAM.docvelocity-na8.net&amp;folderid=FXB3C04568-D17E-2C2C-BEFB-82391643C0ED","FX21124916")</f>
        <v>FX21124916</v>
      </c>
      <c r="F973" t="s">
        <v>19</v>
      </c>
      <c r="G973" t="s">
        <v>19</v>
      </c>
      <c r="H973" t="s">
        <v>83</v>
      </c>
      <c r="I973" t="s">
        <v>2150</v>
      </c>
      <c r="J973">
        <v>37</v>
      </c>
      <c r="K973" t="s">
        <v>85</v>
      </c>
      <c r="L973" t="s">
        <v>86</v>
      </c>
      <c r="M973" t="s">
        <v>87</v>
      </c>
      <c r="N973">
        <v>2</v>
      </c>
      <c r="O973" s="1">
        <v>44544.604398148149</v>
      </c>
      <c r="P973" s="1">
        <v>44544.728078703702</v>
      </c>
      <c r="Q973">
        <v>10428</v>
      </c>
      <c r="R973">
        <v>258</v>
      </c>
      <c r="S973" t="b">
        <v>0</v>
      </c>
      <c r="T973" t="s">
        <v>88</v>
      </c>
      <c r="U973" t="b">
        <v>0</v>
      </c>
      <c r="V973" t="s">
        <v>99</v>
      </c>
      <c r="W973" s="1">
        <v>44544.674641203703</v>
      </c>
      <c r="X973">
        <v>145</v>
      </c>
      <c r="Y973">
        <v>47</v>
      </c>
      <c r="Z973">
        <v>0</v>
      </c>
      <c r="AA973">
        <v>47</v>
      </c>
      <c r="AB973">
        <v>0</v>
      </c>
      <c r="AC973">
        <v>29</v>
      </c>
      <c r="AD973">
        <v>-10</v>
      </c>
      <c r="AE973">
        <v>0</v>
      </c>
      <c r="AF973">
        <v>0</v>
      </c>
      <c r="AG973">
        <v>0</v>
      </c>
      <c r="AH973" t="s">
        <v>163</v>
      </c>
      <c r="AI973" s="1">
        <v>44544.728078703702</v>
      </c>
      <c r="AJ973">
        <v>113</v>
      </c>
      <c r="AK973">
        <v>1</v>
      </c>
      <c r="AL973">
        <v>0</v>
      </c>
      <c r="AM973">
        <v>1</v>
      </c>
      <c r="AN973">
        <v>0</v>
      </c>
      <c r="AO973">
        <v>1</v>
      </c>
      <c r="AP973">
        <v>-11</v>
      </c>
      <c r="AQ973">
        <v>0</v>
      </c>
      <c r="AR973">
        <v>0</v>
      </c>
      <c r="AS973">
        <v>0</v>
      </c>
      <c r="AT973" t="s">
        <v>88</v>
      </c>
      <c r="AU973" t="s">
        <v>88</v>
      </c>
      <c r="AV973" t="s">
        <v>88</v>
      </c>
      <c r="AW973" t="s">
        <v>88</v>
      </c>
      <c r="AX973" t="s">
        <v>88</v>
      </c>
      <c r="AY973" t="s">
        <v>88</v>
      </c>
      <c r="AZ973" t="s">
        <v>88</v>
      </c>
      <c r="BA973" t="s">
        <v>88</v>
      </c>
      <c r="BB973" t="s">
        <v>88</v>
      </c>
      <c r="BC973" t="s">
        <v>88</v>
      </c>
      <c r="BD973" t="s">
        <v>88</v>
      </c>
      <c r="BE973" t="s">
        <v>88</v>
      </c>
    </row>
    <row r="974" spans="1:57">
      <c r="A974" t="s">
        <v>2151</v>
      </c>
      <c r="B974" t="s">
        <v>80</v>
      </c>
      <c r="C974" t="s">
        <v>2152</v>
      </c>
      <c r="D974" t="s">
        <v>82</v>
      </c>
      <c r="E974" s="2" t="str">
        <f>HYPERLINK("capsilon://?command=openfolder&amp;siteaddress=FAM.docvelocity-na8.net&amp;folderid=FXA36FF837-2215-A954-FFC0-5FFB8F312CD2","FX21127828")</f>
        <v>FX21127828</v>
      </c>
      <c r="F974" t="s">
        <v>19</v>
      </c>
      <c r="G974" t="s">
        <v>19</v>
      </c>
      <c r="H974" t="s">
        <v>83</v>
      </c>
      <c r="I974" t="s">
        <v>2153</v>
      </c>
      <c r="J974">
        <v>224</v>
      </c>
      <c r="K974" t="s">
        <v>85</v>
      </c>
      <c r="L974" t="s">
        <v>86</v>
      </c>
      <c r="M974" t="s">
        <v>87</v>
      </c>
      <c r="N974">
        <v>1</v>
      </c>
      <c r="O974" s="1">
        <v>44544.62027777778</v>
      </c>
      <c r="P974" s="1">
        <v>44545.209930555553</v>
      </c>
      <c r="Q974">
        <v>50377</v>
      </c>
      <c r="R974">
        <v>569</v>
      </c>
      <c r="S974" t="b">
        <v>0</v>
      </c>
      <c r="T974" t="s">
        <v>88</v>
      </c>
      <c r="U974" t="b">
        <v>0</v>
      </c>
      <c r="V974" t="s">
        <v>144</v>
      </c>
      <c r="W974" s="1">
        <v>44545.209930555553</v>
      </c>
      <c r="X974">
        <v>252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224</v>
      </c>
      <c r="AE974">
        <v>200</v>
      </c>
      <c r="AF974">
        <v>0</v>
      </c>
      <c r="AG974">
        <v>12</v>
      </c>
      <c r="AH974" t="s">
        <v>88</v>
      </c>
      <c r="AI974" t="s">
        <v>88</v>
      </c>
      <c r="AJ974" t="s">
        <v>88</v>
      </c>
      <c r="AK974" t="s">
        <v>88</v>
      </c>
      <c r="AL974" t="s">
        <v>88</v>
      </c>
      <c r="AM974" t="s">
        <v>88</v>
      </c>
      <c r="AN974" t="s">
        <v>88</v>
      </c>
      <c r="AO974" t="s">
        <v>88</v>
      </c>
      <c r="AP974" t="s">
        <v>88</v>
      </c>
      <c r="AQ974" t="s">
        <v>88</v>
      </c>
      <c r="AR974" t="s">
        <v>88</v>
      </c>
      <c r="AS974" t="s">
        <v>88</v>
      </c>
      <c r="AT974" t="s">
        <v>88</v>
      </c>
      <c r="AU974" t="s">
        <v>88</v>
      </c>
      <c r="AV974" t="s">
        <v>88</v>
      </c>
      <c r="AW974" t="s">
        <v>88</v>
      </c>
      <c r="AX974" t="s">
        <v>88</v>
      </c>
      <c r="AY974" t="s">
        <v>88</v>
      </c>
      <c r="AZ974" t="s">
        <v>88</v>
      </c>
      <c r="BA974" t="s">
        <v>88</v>
      </c>
      <c r="BB974" t="s">
        <v>88</v>
      </c>
      <c r="BC974" t="s">
        <v>88</v>
      </c>
      <c r="BD974" t="s">
        <v>88</v>
      </c>
      <c r="BE974" t="s">
        <v>88</v>
      </c>
    </row>
    <row r="975" spans="1:57">
      <c r="A975" t="s">
        <v>2154</v>
      </c>
      <c r="B975" t="s">
        <v>80</v>
      </c>
      <c r="C975" t="s">
        <v>2155</v>
      </c>
      <c r="D975" t="s">
        <v>82</v>
      </c>
      <c r="E975" s="2" t="str">
        <f>HYPERLINK("capsilon://?command=openfolder&amp;siteaddress=FAM.docvelocity-na8.net&amp;folderid=FX1CEE1F6F-FF80-5B45-051D-A69FE392C020","FX21123424")</f>
        <v>FX21123424</v>
      </c>
      <c r="F975" t="s">
        <v>19</v>
      </c>
      <c r="G975" t="s">
        <v>19</v>
      </c>
      <c r="H975" t="s">
        <v>83</v>
      </c>
      <c r="I975" t="s">
        <v>2156</v>
      </c>
      <c r="J975">
        <v>28</v>
      </c>
      <c r="K975" t="s">
        <v>85</v>
      </c>
      <c r="L975" t="s">
        <v>86</v>
      </c>
      <c r="M975" t="s">
        <v>87</v>
      </c>
      <c r="N975">
        <v>2</v>
      </c>
      <c r="O975" s="1">
        <v>44544.624988425923</v>
      </c>
      <c r="P975" s="1">
        <v>44545.508148148147</v>
      </c>
      <c r="Q975">
        <v>75179</v>
      </c>
      <c r="R975">
        <v>1126</v>
      </c>
      <c r="S975" t="b">
        <v>0</v>
      </c>
      <c r="T975" t="s">
        <v>88</v>
      </c>
      <c r="U975" t="b">
        <v>0</v>
      </c>
      <c r="V975" t="s">
        <v>904</v>
      </c>
      <c r="W975" s="1">
        <v>44545.159583333334</v>
      </c>
      <c r="X975">
        <v>458</v>
      </c>
      <c r="Y975">
        <v>21</v>
      </c>
      <c r="Z975">
        <v>0</v>
      </c>
      <c r="AA975">
        <v>21</v>
      </c>
      <c r="AB975">
        <v>0</v>
      </c>
      <c r="AC975">
        <v>18</v>
      </c>
      <c r="AD975">
        <v>7</v>
      </c>
      <c r="AE975">
        <v>0</v>
      </c>
      <c r="AF975">
        <v>0</v>
      </c>
      <c r="AG975">
        <v>0</v>
      </c>
      <c r="AH975" t="s">
        <v>90</v>
      </c>
      <c r="AI975" s="1">
        <v>44545.508148148147</v>
      </c>
      <c r="AJ975">
        <v>605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7</v>
      </c>
      <c r="AQ975">
        <v>0</v>
      </c>
      <c r="AR975">
        <v>0</v>
      </c>
      <c r="AS975">
        <v>0</v>
      </c>
      <c r="AT975" t="s">
        <v>88</v>
      </c>
      <c r="AU975" t="s">
        <v>88</v>
      </c>
      <c r="AV975" t="s">
        <v>88</v>
      </c>
      <c r="AW975" t="s">
        <v>88</v>
      </c>
      <c r="AX975" t="s">
        <v>88</v>
      </c>
      <c r="AY975" t="s">
        <v>88</v>
      </c>
      <c r="AZ975" t="s">
        <v>88</v>
      </c>
      <c r="BA975" t="s">
        <v>88</v>
      </c>
      <c r="BB975" t="s">
        <v>88</v>
      </c>
      <c r="BC975" t="s">
        <v>88</v>
      </c>
      <c r="BD975" t="s">
        <v>88</v>
      </c>
      <c r="BE975" t="s">
        <v>88</v>
      </c>
    </row>
    <row r="976" spans="1:57">
      <c r="A976" t="s">
        <v>2157</v>
      </c>
      <c r="B976" t="s">
        <v>80</v>
      </c>
      <c r="C976" t="s">
        <v>2142</v>
      </c>
      <c r="D976" t="s">
        <v>82</v>
      </c>
      <c r="E976" s="2" t="str">
        <f>HYPERLINK("capsilon://?command=openfolder&amp;siteaddress=FAM.docvelocity-na8.net&amp;folderid=FX6C7C4823-5CD5-B674-A850-EEE6B76E206E","FX21117713")</f>
        <v>FX21117713</v>
      </c>
      <c r="F976" t="s">
        <v>19</v>
      </c>
      <c r="G976" t="s">
        <v>19</v>
      </c>
      <c r="H976" t="s">
        <v>83</v>
      </c>
      <c r="I976" t="s">
        <v>2158</v>
      </c>
      <c r="J976">
        <v>147</v>
      </c>
      <c r="K976" t="s">
        <v>85</v>
      </c>
      <c r="L976" t="s">
        <v>86</v>
      </c>
      <c r="M976" t="s">
        <v>87</v>
      </c>
      <c r="N976">
        <v>1</v>
      </c>
      <c r="O976" s="1">
        <v>44531.74628472222</v>
      </c>
      <c r="P976" s="1">
        <v>44532.286099537036</v>
      </c>
      <c r="Q976">
        <v>46259</v>
      </c>
      <c r="R976">
        <v>381</v>
      </c>
      <c r="S976" t="b">
        <v>0</v>
      </c>
      <c r="T976" t="s">
        <v>88</v>
      </c>
      <c r="U976" t="b">
        <v>0</v>
      </c>
      <c r="V976" t="s">
        <v>144</v>
      </c>
      <c r="W976" s="1">
        <v>44532.286099537036</v>
      </c>
      <c r="X976">
        <v>168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147</v>
      </c>
      <c r="AE976">
        <v>137</v>
      </c>
      <c r="AF976">
        <v>0</v>
      </c>
      <c r="AG976">
        <v>4</v>
      </c>
      <c r="AH976" t="s">
        <v>88</v>
      </c>
      <c r="AI976" t="s">
        <v>88</v>
      </c>
      <c r="AJ976" t="s">
        <v>88</v>
      </c>
      <c r="AK976" t="s">
        <v>88</v>
      </c>
      <c r="AL976" t="s">
        <v>88</v>
      </c>
      <c r="AM976" t="s">
        <v>88</v>
      </c>
      <c r="AN976" t="s">
        <v>88</v>
      </c>
      <c r="AO976" t="s">
        <v>88</v>
      </c>
      <c r="AP976" t="s">
        <v>88</v>
      </c>
      <c r="AQ976" t="s">
        <v>88</v>
      </c>
      <c r="AR976" t="s">
        <v>88</v>
      </c>
      <c r="AS976" t="s">
        <v>88</v>
      </c>
      <c r="AT976" t="s">
        <v>88</v>
      </c>
      <c r="AU976" t="s">
        <v>88</v>
      </c>
      <c r="AV976" t="s">
        <v>88</v>
      </c>
      <c r="AW976" t="s">
        <v>88</v>
      </c>
      <c r="AX976" t="s">
        <v>88</v>
      </c>
      <c r="AY976" t="s">
        <v>88</v>
      </c>
      <c r="AZ976" t="s">
        <v>88</v>
      </c>
      <c r="BA976" t="s">
        <v>88</v>
      </c>
      <c r="BB976" t="s">
        <v>88</v>
      </c>
      <c r="BC976" t="s">
        <v>88</v>
      </c>
      <c r="BD976" t="s">
        <v>88</v>
      </c>
      <c r="BE976" t="s">
        <v>88</v>
      </c>
    </row>
    <row r="977" spans="1:57">
      <c r="A977" t="s">
        <v>2159</v>
      </c>
      <c r="B977" t="s">
        <v>80</v>
      </c>
      <c r="C977" t="s">
        <v>2155</v>
      </c>
      <c r="D977" t="s">
        <v>82</v>
      </c>
      <c r="E977" s="2" t="str">
        <f>HYPERLINK("capsilon://?command=openfolder&amp;siteaddress=FAM.docvelocity-na8.net&amp;folderid=FX1CEE1F6F-FF80-5B45-051D-A69FE392C020","FX21123424")</f>
        <v>FX21123424</v>
      </c>
      <c r="F977" t="s">
        <v>19</v>
      </c>
      <c r="G977" t="s">
        <v>19</v>
      </c>
      <c r="H977" t="s">
        <v>83</v>
      </c>
      <c r="I977" t="s">
        <v>2160</v>
      </c>
      <c r="J977">
        <v>68</v>
      </c>
      <c r="K977" t="s">
        <v>85</v>
      </c>
      <c r="L977" t="s">
        <v>86</v>
      </c>
      <c r="M977" t="s">
        <v>87</v>
      </c>
      <c r="N977">
        <v>1</v>
      </c>
      <c r="O977" s="1">
        <v>44544.626238425924</v>
      </c>
      <c r="P977" s="1">
        <v>44545.214675925927</v>
      </c>
      <c r="Q977">
        <v>50305</v>
      </c>
      <c r="R977">
        <v>536</v>
      </c>
      <c r="S977" t="b">
        <v>0</v>
      </c>
      <c r="T977" t="s">
        <v>88</v>
      </c>
      <c r="U977" t="b">
        <v>0</v>
      </c>
      <c r="V977" t="s">
        <v>144</v>
      </c>
      <c r="W977" s="1">
        <v>44545.214675925927</v>
      </c>
      <c r="X977">
        <v>370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68</v>
      </c>
      <c r="AE977">
        <v>56</v>
      </c>
      <c r="AF977">
        <v>0</v>
      </c>
      <c r="AG977">
        <v>3</v>
      </c>
      <c r="AH977" t="s">
        <v>88</v>
      </c>
      <c r="AI977" t="s">
        <v>88</v>
      </c>
      <c r="AJ977" t="s">
        <v>88</v>
      </c>
      <c r="AK977" t="s">
        <v>88</v>
      </c>
      <c r="AL977" t="s">
        <v>88</v>
      </c>
      <c r="AM977" t="s">
        <v>88</v>
      </c>
      <c r="AN977" t="s">
        <v>88</v>
      </c>
      <c r="AO977" t="s">
        <v>88</v>
      </c>
      <c r="AP977" t="s">
        <v>88</v>
      </c>
      <c r="AQ977" t="s">
        <v>88</v>
      </c>
      <c r="AR977" t="s">
        <v>88</v>
      </c>
      <c r="AS977" t="s">
        <v>88</v>
      </c>
      <c r="AT977" t="s">
        <v>88</v>
      </c>
      <c r="AU977" t="s">
        <v>88</v>
      </c>
      <c r="AV977" t="s">
        <v>88</v>
      </c>
      <c r="AW977" t="s">
        <v>88</v>
      </c>
      <c r="AX977" t="s">
        <v>88</v>
      </c>
      <c r="AY977" t="s">
        <v>88</v>
      </c>
      <c r="AZ977" t="s">
        <v>88</v>
      </c>
      <c r="BA977" t="s">
        <v>88</v>
      </c>
      <c r="BB977" t="s">
        <v>88</v>
      </c>
      <c r="BC977" t="s">
        <v>88</v>
      </c>
      <c r="BD977" t="s">
        <v>88</v>
      </c>
      <c r="BE977" t="s">
        <v>88</v>
      </c>
    </row>
    <row r="978" spans="1:57">
      <c r="A978" t="s">
        <v>2161</v>
      </c>
      <c r="B978" t="s">
        <v>80</v>
      </c>
      <c r="C978" t="s">
        <v>1931</v>
      </c>
      <c r="D978" t="s">
        <v>82</v>
      </c>
      <c r="E978" s="2" t="str">
        <f>HYPERLINK("capsilon://?command=openfolder&amp;siteaddress=FAM.docvelocity-na8.net&amp;folderid=FXA997CC3A-62D1-2F5A-3354-F079111B5281","FX21125898")</f>
        <v>FX21125898</v>
      </c>
      <c r="F978" t="s">
        <v>19</v>
      </c>
      <c r="G978" t="s">
        <v>19</v>
      </c>
      <c r="H978" t="s">
        <v>83</v>
      </c>
      <c r="I978" t="s">
        <v>2162</v>
      </c>
      <c r="J978">
        <v>44</v>
      </c>
      <c r="K978" t="s">
        <v>85</v>
      </c>
      <c r="L978" t="s">
        <v>86</v>
      </c>
      <c r="M978" t="s">
        <v>87</v>
      </c>
      <c r="N978">
        <v>2</v>
      </c>
      <c r="O978" s="1">
        <v>44544.628518518519</v>
      </c>
      <c r="P978" s="1">
        <v>44544.731759259259</v>
      </c>
      <c r="Q978">
        <v>8320</v>
      </c>
      <c r="R978">
        <v>600</v>
      </c>
      <c r="S978" t="b">
        <v>0</v>
      </c>
      <c r="T978" t="s">
        <v>88</v>
      </c>
      <c r="U978" t="b">
        <v>0</v>
      </c>
      <c r="V978" t="s">
        <v>99</v>
      </c>
      <c r="W978" s="1">
        <v>44544.694398148145</v>
      </c>
      <c r="X978">
        <v>173</v>
      </c>
      <c r="Y978">
        <v>35</v>
      </c>
      <c r="Z978">
        <v>0</v>
      </c>
      <c r="AA978">
        <v>35</v>
      </c>
      <c r="AB978">
        <v>0</v>
      </c>
      <c r="AC978">
        <v>22</v>
      </c>
      <c r="AD978">
        <v>9</v>
      </c>
      <c r="AE978">
        <v>0</v>
      </c>
      <c r="AF978">
        <v>0</v>
      </c>
      <c r="AG978">
        <v>0</v>
      </c>
      <c r="AH978" t="s">
        <v>167</v>
      </c>
      <c r="AI978" s="1">
        <v>44544.731759259259</v>
      </c>
      <c r="AJ978">
        <v>357</v>
      </c>
      <c r="AK978">
        <v>4</v>
      </c>
      <c r="AL978">
        <v>0</v>
      </c>
      <c r="AM978">
        <v>4</v>
      </c>
      <c r="AN978">
        <v>0</v>
      </c>
      <c r="AO978">
        <v>3</v>
      </c>
      <c r="AP978">
        <v>5</v>
      </c>
      <c r="AQ978">
        <v>0</v>
      </c>
      <c r="AR978">
        <v>0</v>
      </c>
      <c r="AS978">
        <v>0</v>
      </c>
      <c r="AT978" t="s">
        <v>88</v>
      </c>
      <c r="AU978" t="s">
        <v>88</v>
      </c>
      <c r="AV978" t="s">
        <v>88</v>
      </c>
      <c r="AW978" t="s">
        <v>88</v>
      </c>
      <c r="AX978" t="s">
        <v>88</v>
      </c>
      <c r="AY978" t="s">
        <v>88</v>
      </c>
      <c r="AZ978" t="s">
        <v>88</v>
      </c>
      <c r="BA978" t="s">
        <v>88</v>
      </c>
      <c r="BB978" t="s">
        <v>88</v>
      </c>
      <c r="BC978" t="s">
        <v>88</v>
      </c>
      <c r="BD978" t="s">
        <v>88</v>
      </c>
      <c r="BE978" t="s">
        <v>88</v>
      </c>
    </row>
    <row r="979" spans="1:57">
      <c r="A979" t="s">
        <v>2163</v>
      </c>
      <c r="B979" t="s">
        <v>80</v>
      </c>
      <c r="C979" t="s">
        <v>1931</v>
      </c>
      <c r="D979" t="s">
        <v>82</v>
      </c>
      <c r="E979" s="2" t="str">
        <f>HYPERLINK("capsilon://?command=openfolder&amp;siteaddress=FAM.docvelocity-na8.net&amp;folderid=FXA997CC3A-62D1-2F5A-3354-F079111B5281","FX21125898")</f>
        <v>FX21125898</v>
      </c>
      <c r="F979" t="s">
        <v>19</v>
      </c>
      <c r="G979" t="s">
        <v>19</v>
      </c>
      <c r="H979" t="s">
        <v>83</v>
      </c>
      <c r="I979" t="s">
        <v>2164</v>
      </c>
      <c r="J979">
        <v>44</v>
      </c>
      <c r="K979" t="s">
        <v>85</v>
      </c>
      <c r="L979" t="s">
        <v>86</v>
      </c>
      <c r="M979" t="s">
        <v>87</v>
      </c>
      <c r="N979">
        <v>2</v>
      </c>
      <c r="O979" s="1">
        <v>44544.629363425927</v>
      </c>
      <c r="P979" s="1">
        <v>44544.729849537034</v>
      </c>
      <c r="Q979">
        <v>8386</v>
      </c>
      <c r="R979">
        <v>296</v>
      </c>
      <c r="S979" t="b">
        <v>0</v>
      </c>
      <c r="T979" t="s">
        <v>88</v>
      </c>
      <c r="U979" t="b">
        <v>0</v>
      </c>
      <c r="V979" t="s">
        <v>99</v>
      </c>
      <c r="W979" s="1">
        <v>44544.696076388886</v>
      </c>
      <c r="X979">
        <v>144</v>
      </c>
      <c r="Y979">
        <v>35</v>
      </c>
      <c r="Z979">
        <v>0</v>
      </c>
      <c r="AA979">
        <v>35</v>
      </c>
      <c r="AB979">
        <v>0</v>
      </c>
      <c r="AC979">
        <v>22</v>
      </c>
      <c r="AD979">
        <v>9</v>
      </c>
      <c r="AE979">
        <v>0</v>
      </c>
      <c r="AF979">
        <v>0</v>
      </c>
      <c r="AG979">
        <v>0</v>
      </c>
      <c r="AH979" t="s">
        <v>163</v>
      </c>
      <c r="AI979" s="1">
        <v>44544.729849537034</v>
      </c>
      <c r="AJ979">
        <v>152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9</v>
      </c>
      <c r="AQ979">
        <v>0</v>
      </c>
      <c r="AR979">
        <v>0</v>
      </c>
      <c r="AS979">
        <v>0</v>
      </c>
      <c r="AT979" t="s">
        <v>88</v>
      </c>
      <c r="AU979" t="s">
        <v>88</v>
      </c>
      <c r="AV979" t="s">
        <v>88</v>
      </c>
      <c r="AW979" t="s">
        <v>88</v>
      </c>
      <c r="AX979" t="s">
        <v>88</v>
      </c>
      <c r="AY979" t="s">
        <v>88</v>
      </c>
      <c r="AZ979" t="s">
        <v>88</v>
      </c>
      <c r="BA979" t="s">
        <v>88</v>
      </c>
      <c r="BB979" t="s">
        <v>88</v>
      </c>
      <c r="BC979" t="s">
        <v>88</v>
      </c>
      <c r="BD979" t="s">
        <v>88</v>
      </c>
      <c r="BE979" t="s">
        <v>88</v>
      </c>
    </row>
    <row r="980" spans="1:57">
      <c r="A980" t="s">
        <v>2165</v>
      </c>
      <c r="B980" t="s">
        <v>80</v>
      </c>
      <c r="C980" t="s">
        <v>1931</v>
      </c>
      <c r="D980" t="s">
        <v>82</v>
      </c>
      <c r="E980" s="2" t="str">
        <f>HYPERLINK("capsilon://?command=openfolder&amp;siteaddress=FAM.docvelocity-na8.net&amp;folderid=FXA997CC3A-62D1-2F5A-3354-F079111B5281","FX21125898")</f>
        <v>FX21125898</v>
      </c>
      <c r="F980" t="s">
        <v>19</v>
      </c>
      <c r="G980" t="s">
        <v>19</v>
      </c>
      <c r="H980" t="s">
        <v>83</v>
      </c>
      <c r="I980" t="s">
        <v>2166</v>
      </c>
      <c r="J980">
        <v>44</v>
      </c>
      <c r="K980" t="s">
        <v>85</v>
      </c>
      <c r="L980" t="s">
        <v>86</v>
      </c>
      <c r="M980" t="s">
        <v>87</v>
      </c>
      <c r="N980">
        <v>2</v>
      </c>
      <c r="O980" s="1">
        <v>44544.630277777775</v>
      </c>
      <c r="P980" s="1">
        <v>44544.731400462966</v>
      </c>
      <c r="Q980">
        <v>8427</v>
      </c>
      <c r="R980">
        <v>310</v>
      </c>
      <c r="S980" t="b">
        <v>0</v>
      </c>
      <c r="T980" t="s">
        <v>88</v>
      </c>
      <c r="U980" t="b">
        <v>0</v>
      </c>
      <c r="V980" t="s">
        <v>99</v>
      </c>
      <c r="W980" s="1">
        <v>44544.698125000003</v>
      </c>
      <c r="X980">
        <v>176</v>
      </c>
      <c r="Y980">
        <v>35</v>
      </c>
      <c r="Z980">
        <v>0</v>
      </c>
      <c r="AA980">
        <v>35</v>
      </c>
      <c r="AB980">
        <v>0</v>
      </c>
      <c r="AC980">
        <v>21</v>
      </c>
      <c r="AD980">
        <v>9</v>
      </c>
      <c r="AE980">
        <v>0</v>
      </c>
      <c r="AF980">
        <v>0</v>
      </c>
      <c r="AG980">
        <v>0</v>
      </c>
      <c r="AH980" t="s">
        <v>163</v>
      </c>
      <c r="AI980" s="1">
        <v>44544.731400462966</v>
      </c>
      <c r="AJ980">
        <v>134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9</v>
      </c>
      <c r="AQ980">
        <v>0</v>
      </c>
      <c r="AR980">
        <v>0</v>
      </c>
      <c r="AS980">
        <v>0</v>
      </c>
      <c r="AT980" t="s">
        <v>88</v>
      </c>
      <c r="AU980" t="s">
        <v>88</v>
      </c>
      <c r="AV980" t="s">
        <v>88</v>
      </c>
      <c r="AW980" t="s">
        <v>88</v>
      </c>
      <c r="AX980" t="s">
        <v>88</v>
      </c>
      <c r="AY980" t="s">
        <v>88</v>
      </c>
      <c r="AZ980" t="s">
        <v>88</v>
      </c>
      <c r="BA980" t="s">
        <v>88</v>
      </c>
      <c r="BB980" t="s">
        <v>88</v>
      </c>
      <c r="BC980" t="s">
        <v>88</v>
      </c>
      <c r="BD980" t="s">
        <v>88</v>
      </c>
      <c r="BE980" t="s">
        <v>88</v>
      </c>
    </row>
    <row r="981" spans="1:57">
      <c r="A981" t="s">
        <v>2167</v>
      </c>
      <c r="B981" t="s">
        <v>80</v>
      </c>
      <c r="C981" t="s">
        <v>2168</v>
      </c>
      <c r="D981" t="s">
        <v>82</v>
      </c>
      <c r="E981" s="2" t="str">
        <f>HYPERLINK("capsilon://?command=openfolder&amp;siteaddress=FAM.docvelocity-na8.net&amp;folderid=FX16BA4F3A-E399-37D7-76CB-E0AB5F710896","FX21127759")</f>
        <v>FX21127759</v>
      </c>
      <c r="F981" t="s">
        <v>19</v>
      </c>
      <c r="G981" t="s">
        <v>19</v>
      </c>
      <c r="H981" t="s">
        <v>83</v>
      </c>
      <c r="I981" t="s">
        <v>2169</v>
      </c>
      <c r="J981">
        <v>177</v>
      </c>
      <c r="K981" t="s">
        <v>85</v>
      </c>
      <c r="L981" t="s">
        <v>86</v>
      </c>
      <c r="M981" t="s">
        <v>87</v>
      </c>
      <c r="N981">
        <v>1</v>
      </c>
      <c r="O981" s="1">
        <v>44544.634293981479</v>
      </c>
      <c r="P981" s="1">
        <v>44545.219918981478</v>
      </c>
      <c r="Q981">
        <v>49982</v>
      </c>
      <c r="R981">
        <v>616</v>
      </c>
      <c r="S981" t="b">
        <v>0</v>
      </c>
      <c r="T981" t="s">
        <v>88</v>
      </c>
      <c r="U981" t="b">
        <v>0</v>
      </c>
      <c r="V981" t="s">
        <v>144</v>
      </c>
      <c r="W981" s="1">
        <v>44545.219918981478</v>
      </c>
      <c r="X981">
        <v>421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177</v>
      </c>
      <c r="AE981">
        <v>153</v>
      </c>
      <c r="AF981">
        <v>0</v>
      </c>
      <c r="AG981">
        <v>6</v>
      </c>
      <c r="AH981" t="s">
        <v>88</v>
      </c>
      <c r="AI981" t="s">
        <v>88</v>
      </c>
      <c r="AJ981" t="s">
        <v>88</v>
      </c>
      <c r="AK981" t="s">
        <v>88</v>
      </c>
      <c r="AL981" t="s">
        <v>88</v>
      </c>
      <c r="AM981" t="s">
        <v>88</v>
      </c>
      <c r="AN981" t="s">
        <v>88</v>
      </c>
      <c r="AO981" t="s">
        <v>88</v>
      </c>
      <c r="AP981" t="s">
        <v>88</v>
      </c>
      <c r="AQ981" t="s">
        <v>88</v>
      </c>
      <c r="AR981" t="s">
        <v>88</v>
      </c>
      <c r="AS981" t="s">
        <v>88</v>
      </c>
      <c r="AT981" t="s">
        <v>88</v>
      </c>
      <c r="AU981" t="s">
        <v>88</v>
      </c>
      <c r="AV981" t="s">
        <v>88</v>
      </c>
      <c r="AW981" t="s">
        <v>88</v>
      </c>
      <c r="AX981" t="s">
        <v>88</v>
      </c>
      <c r="AY981" t="s">
        <v>88</v>
      </c>
      <c r="AZ981" t="s">
        <v>88</v>
      </c>
      <c r="BA981" t="s">
        <v>88</v>
      </c>
      <c r="BB981" t="s">
        <v>88</v>
      </c>
      <c r="BC981" t="s">
        <v>88</v>
      </c>
      <c r="BD981" t="s">
        <v>88</v>
      </c>
      <c r="BE981" t="s">
        <v>88</v>
      </c>
    </row>
    <row r="982" spans="1:57">
      <c r="A982" t="s">
        <v>2170</v>
      </c>
      <c r="B982" t="s">
        <v>80</v>
      </c>
      <c r="C982" t="s">
        <v>2049</v>
      </c>
      <c r="D982" t="s">
        <v>82</v>
      </c>
      <c r="E982" s="2" t="str">
        <f>HYPERLINK("capsilon://?command=openfolder&amp;siteaddress=FAM.docvelocity-na8.net&amp;folderid=FX1E2459A6-AD8F-019C-3366-977508A025A4","FX21124178")</f>
        <v>FX21124178</v>
      </c>
      <c r="F982" t="s">
        <v>19</v>
      </c>
      <c r="G982" t="s">
        <v>19</v>
      </c>
      <c r="H982" t="s">
        <v>83</v>
      </c>
      <c r="I982" t="s">
        <v>2050</v>
      </c>
      <c r="J982">
        <v>208</v>
      </c>
      <c r="K982" t="s">
        <v>85</v>
      </c>
      <c r="L982" t="s">
        <v>86</v>
      </c>
      <c r="M982" t="s">
        <v>87</v>
      </c>
      <c r="N982">
        <v>2</v>
      </c>
      <c r="O982" s="1">
        <v>44544.647569444445</v>
      </c>
      <c r="P982" s="1">
        <v>44544.691331018519</v>
      </c>
      <c r="Q982">
        <v>2125</v>
      </c>
      <c r="R982">
        <v>1656</v>
      </c>
      <c r="S982" t="b">
        <v>0</v>
      </c>
      <c r="T982" t="s">
        <v>88</v>
      </c>
      <c r="U982" t="b">
        <v>1</v>
      </c>
      <c r="V982" t="s">
        <v>99</v>
      </c>
      <c r="W982" s="1">
        <v>44544.655914351853</v>
      </c>
      <c r="X982">
        <v>587</v>
      </c>
      <c r="Y982">
        <v>188</v>
      </c>
      <c r="Z982">
        <v>0</v>
      </c>
      <c r="AA982">
        <v>188</v>
      </c>
      <c r="AB982">
        <v>0</v>
      </c>
      <c r="AC982">
        <v>43</v>
      </c>
      <c r="AD982">
        <v>20</v>
      </c>
      <c r="AE982">
        <v>0</v>
      </c>
      <c r="AF982">
        <v>0</v>
      </c>
      <c r="AG982">
        <v>0</v>
      </c>
      <c r="AH982" t="s">
        <v>163</v>
      </c>
      <c r="AI982" s="1">
        <v>44544.691331018519</v>
      </c>
      <c r="AJ982">
        <v>1047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20</v>
      </c>
      <c r="AQ982">
        <v>0</v>
      </c>
      <c r="AR982">
        <v>0</v>
      </c>
      <c r="AS982">
        <v>0</v>
      </c>
      <c r="AT982" t="s">
        <v>88</v>
      </c>
      <c r="AU982" t="s">
        <v>88</v>
      </c>
      <c r="AV982" t="s">
        <v>88</v>
      </c>
      <c r="AW982" t="s">
        <v>88</v>
      </c>
      <c r="AX982" t="s">
        <v>88</v>
      </c>
      <c r="AY982" t="s">
        <v>88</v>
      </c>
      <c r="AZ982" t="s">
        <v>88</v>
      </c>
      <c r="BA982" t="s">
        <v>88</v>
      </c>
      <c r="BB982" t="s">
        <v>88</v>
      </c>
      <c r="BC982" t="s">
        <v>88</v>
      </c>
      <c r="BD982" t="s">
        <v>88</v>
      </c>
      <c r="BE982" t="s">
        <v>88</v>
      </c>
    </row>
    <row r="983" spans="1:57">
      <c r="A983" t="s">
        <v>2171</v>
      </c>
      <c r="B983" t="s">
        <v>80</v>
      </c>
      <c r="C983" t="s">
        <v>1889</v>
      </c>
      <c r="D983" t="s">
        <v>82</v>
      </c>
      <c r="E983" s="2" t="str">
        <f>HYPERLINK("capsilon://?command=openfolder&amp;siteaddress=FAM.docvelocity-na8.net&amp;folderid=FX64944280-6E5D-0F87-6F56-745E44ABE87F","FX21126601")</f>
        <v>FX21126601</v>
      </c>
      <c r="F983" t="s">
        <v>19</v>
      </c>
      <c r="G983" t="s">
        <v>19</v>
      </c>
      <c r="H983" t="s">
        <v>83</v>
      </c>
      <c r="I983" t="s">
        <v>2172</v>
      </c>
      <c r="J983">
        <v>28</v>
      </c>
      <c r="K983" t="s">
        <v>85</v>
      </c>
      <c r="L983" t="s">
        <v>86</v>
      </c>
      <c r="M983" t="s">
        <v>87</v>
      </c>
      <c r="N983">
        <v>2</v>
      </c>
      <c r="O983" s="1">
        <v>44544.647870370369</v>
      </c>
      <c r="P983" s="1">
        <v>44544.732743055552</v>
      </c>
      <c r="Q983">
        <v>7145</v>
      </c>
      <c r="R983">
        <v>188</v>
      </c>
      <c r="S983" t="b">
        <v>0</v>
      </c>
      <c r="T983" t="s">
        <v>88</v>
      </c>
      <c r="U983" t="b">
        <v>0</v>
      </c>
      <c r="V983" t="s">
        <v>99</v>
      </c>
      <c r="W983" s="1">
        <v>44544.700138888889</v>
      </c>
      <c r="X983">
        <v>73</v>
      </c>
      <c r="Y983">
        <v>21</v>
      </c>
      <c r="Z983">
        <v>0</v>
      </c>
      <c r="AA983">
        <v>21</v>
      </c>
      <c r="AB983">
        <v>0</v>
      </c>
      <c r="AC983">
        <v>2</v>
      </c>
      <c r="AD983">
        <v>7</v>
      </c>
      <c r="AE983">
        <v>0</v>
      </c>
      <c r="AF983">
        <v>0</v>
      </c>
      <c r="AG983">
        <v>0</v>
      </c>
      <c r="AH983" t="s">
        <v>163</v>
      </c>
      <c r="AI983" s="1">
        <v>44544.732743055552</v>
      </c>
      <c r="AJ983">
        <v>115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7</v>
      </c>
      <c r="AQ983">
        <v>0</v>
      </c>
      <c r="AR983">
        <v>0</v>
      </c>
      <c r="AS983">
        <v>0</v>
      </c>
      <c r="AT983" t="s">
        <v>88</v>
      </c>
      <c r="AU983" t="s">
        <v>88</v>
      </c>
      <c r="AV983" t="s">
        <v>88</v>
      </c>
      <c r="AW983" t="s">
        <v>88</v>
      </c>
      <c r="AX983" t="s">
        <v>88</v>
      </c>
      <c r="AY983" t="s">
        <v>88</v>
      </c>
      <c r="AZ983" t="s">
        <v>88</v>
      </c>
      <c r="BA983" t="s">
        <v>88</v>
      </c>
      <c r="BB983" t="s">
        <v>88</v>
      </c>
      <c r="BC983" t="s">
        <v>88</v>
      </c>
      <c r="BD983" t="s">
        <v>88</v>
      </c>
      <c r="BE983" t="s">
        <v>88</v>
      </c>
    </row>
    <row r="984" spans="1:57">
      <c r="A984" t="s">
        <v>2173</v>
      </c>
      <c r="B984" t="s">
        <v>80</v>
      </c>
      <c r="C984" t="s">
        <v>1889</v>
      </c>
      <c r="D984" t="s">
        <v>82</v>
      </c>
      <c r="E984" s="2" t="str">
        <f>HYPERLINK("capsilon://?command=openfolder&amp;siteaddress=FAM.docvelocity-na8.net&amp;folderid=FX64944280-6E5D-0F87-6F56-745E44ABE87F","FX21126601")</f>
        <v>FX21126601</v>
      </c>
      <c r="F984" t="s">
        <v>19</v>
      </c>
      <c r="G984" t="s">
        <v>19</v>
      </c>
      <c r="H984" t="s">
        <v>83</v>
      </c>
      <c r="I984" t="s">
        <v>2174</v>
      </c>
      <c r="J984">
        <v>28</v>
      </c>
      <c r="K984" t="s">
        <v>85</v>
      </c>
      <c r="L984" t="s">
        <v>86</v>
      </c>
      <c r="M984" t="s">
        <v>87</v>
      </c>
      <c r="N984">
        <v>2</v>
      </c>
      <c r="O984" s="1">
        <v>44544.648125</v>
      </c>
      <c r="P984" s="1">
        <v>44544.7341087963</v>
      </c>
      <c r="Q984">
        <v>7165</v>
      </c>
      <c r="R984">
        <v>264</v>
      </c>
      <c r="S984" t="b">
        <v>0</v>
      </c>
      <c r="T984" t="s">
        <v>88</v>
      </c>
      <c r="U984" t="b">
        <v>0</v>
      </c>
      <c r="V984" t="s">
        <v>99</v>
      </c>
      <c r="W984" s="1">
        <v>44544.700856481482</v>
      </c>
      <c r="X984">
        <v>62</v>
      </c>
      <c r="Y984">
        <v>21</v>
      </c>
      <c r="Z984">
        <v>0</v>
      </c>
      <c r="AA984">
        <v>21</v>
      </c>
      <c r="AB984">
        <v>0</v>
      </c>
      <c r="AC984">
        <v>2</v>
      </c>
      <c r="AD984">
        <v>7</v>
      </c>
      <c r="AE984">
        <v>0</v>
      </c>
      <c r="AF984">
        <v>0</v>
      </c>
      <c r="AG984">
        <v>0</v>
      </c>
      <c r="AH984" t="s">
        <v>167</v>
      </c>
      <c r="AI984" s="1">
        <v>44544.7341087963</v>
      </c>
      <c r="AJ984">
        <v>202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7</v>
      </c>
      <c r="AQ984">
        <v>0</v>
      </c>
      <c r="AR984">
        <v>0</v>
      </c>
      <c r="AS984">
        <v>0</v>
      </c>
      <c r="AT984" t="s">
        <v>88</v>
      </c>
      <c r="AU984" t="s">
        <v>88</v>
      </c>
      <c r="AV984" t="s">
        <v>88</v>
      </c>
      <c r="AW984" t="s">
        <v>88</v>
      </c>
      <c r="AX984" t="s">
        <v>88</v>
      </c>
      <c r="AY984" t="s">
        <v>88</v>
      </c>
      <c r="AZ984" t="s">
        <v>88</v>
      </c>
      <c r="BA984" t="s">
        <v>88</v>
      </c>
      <c r="BB984" t="s">
        <v>88</v>
      </c>
      <c r="BC984" t="s">
        <v>88</v>
      </c>
      <c r="BD984" t="s">
        <v>88</v>
      </c>
      <c r="BE984" t="s">
        <v>88</v>
      </c>
    </row>
    <row r="985" spans="1:57">
      <c r="A985" t="s">
        <v>2175</v>
      </c>
      <c r="B985" t="s">
        <v>80</v>
      </c>
      <c r="C985" t="s">
        <v>2052</v>
      </c>
      <c r="D985" t="s">
        <v>82</v>
      </c>
      <c r="E985" s="2" t="str">
        <f>HYPERLINK("capsilon://?command=openfolder&amp;siteaddress=FAM.docvelocity-na8.net&amp;folderid=FX47208C35-9234-F426-C667-B6127DF40C9D","FX21126461")</f>
        <v>FX21126461</v>
      </c>
      <c r="F985" t="s">
        <v>19</v>
      </c>
      <c r="G985" t="s">
        <v>19</v>
      </c>
      <c r="H985" t="s">
        <v>83</v>
      </c>
      <c r="I985" t="s">
        <v>2053</v>
      </c>
      <c r="J985">
        <v>236</v>
      </c>
      <c r="K985" t="s">
        <v>85</v>
      </c>
      <c r="L985" t="s">
        <v>86</v>
      </c>
      <c r="M985" t="s">
        <v>87</v>
      </c>
      <c r="N985">
        <v>2</v>
      </c>
      <c r="O985" s="1">
        <v>44544.65452546296</v>
      </c>
      <c r="P985" s="1">
        <v>44544.707175925927</v>
      </c>
      <c r="Q985">
        <v>3294</v>
      </c>
      <c r="R985">
        <v>1255</v>
      </c>
      <c r="S985" t="b">
        <v>0</v>
      </c>
      <c r="T985" t="s">
        <v>88</v>
      </c>
      <c r="U985" t="b">
        <v>1</v>
      </c>
      <c r="V985" t="s">
        <v>244</v>
      </c>
      <c r="W985" s="1">
        <v>44544.662210648145</v>
      </c>
      <c r="X985">
        <v>584</v>
      </c>
      <c r="Y985">
        <v>180</v>
      </c>
      <c r="Z985">
        <v>0</v>
      </c>
      <c r="AA985">
        <v>180</v>
      </c>
      <c r="AB985">
        <v>42</v>
      </c>
      <c r="AC985">
        <v>71</v>
      </c>
      <c r="AD985">
        <v>56</v>
      </c>
      <c r="AE985">
        <v>0</v>
      </c>
      <c r="AF985">
        <v>0</v>
      </c>
      <c r="AG985">
        <v>0</v>
      </c>
      <c r="AH985" t="s">
        <v>167</v>
      </c>
      <c r="AI985" s="1">
        <v>44544.707175925927</v>
      </c>
      <c r="AJ985">
        <v>654</v>
      </c>
      <c r="AK985">
        <v>0</v>
      </c>
      <c r="AL985">
        <v>0</v>
      </c>
      <c r="AM985">
        <v>0</v>
      </c>
      <c r="AN985">
        <v>42</v>
      </c>
      <c r="AO985">
        <v>0</v>
      </c>
      <c r="AP985">
        <v>56</v>
      </c>
      <c r="AQ985">
        <v>0</v>
      </c>
      <c r="AR985">
        <v>0</v>
      </c>
      <c r="AS985">
        <v>0</v>
      </c>
      <c r="AT985" t="s">
        <v>88</v>
      </c>
      <c r="AU985" t="s">
        <v>88</v>
      </c>
      <c r="AV985" t="s">
        <v>88</v>
      </c>
      <c r="AW985" t="s">
        <v>88</v>
      </c>
      <c r="AX985" t="s">
        <v>88</v>
      </c>
      <c r="AY985" t="s">
        <v>88</v>
      </c>
      <c r="AZ985" t="s">
        <v>88</v>
      </c>
      <c r="BA985" t="s">
        <v>88</v>
      </c>
      <c r="BB985" t="s">
        <v>88</v>
      </c>
      <c r="BC985" t="s">
        <v>88</v>
      </c>
      <c r="BD985" t="s">
        <v>88</v>
      </c>
      <c r="BE985" t="s">
        <v>88</v>
      </c>
    </row>
    <row r="986" spans="1:57">
      <c r="A986" t="s">
        <v>2176</v>
      </c>
      <c r="B986" t="s">
        <v>80</v>
      </c>
      <c r="C986" t="s">
        <v>2058</v>
      </c>
      <c r="D986" t="s">
        <v>82</v>
      </c>
      <c r="E986" s="2" t="str">
        <f>HYPERLINK("capsilon://?command=openfolder&amp;siteaddress=FAM.docvelocity-na8.net&amp;folderid=FX147D0B08-A9C1-9F04-1343-306483635527","FX21125722")</f>
        <v>FX21125722</v>
      </c>
      <c r="F986" t="s">
        <v>19</v>
      </c>
      <c r="G986" t="s">
        <v>19</v>
      </c>
      <c r="H986" t="s">
        <v>83</v>
      </c>
      <c r="I986" t="s">
        <v>2059</v>
      </c>
      <c r="J986">
        <v>76</v>
      </c>
      <c r="K986" t="s">
        <v>85</v>
      </c>
      <c r="L986" t="s">
        <v>86</v>
      </c>
      <c r="M986" t="s">
        <v>87</v>
      </c>
      <c r="N986">
        <v>2</v>
      </c>
      <c r="O986" s="1">
        <v>44544.656041666669</v>
      </c>
      <c r="P986" s="1">
        <v>44544.709108796298</v>
      </c>
      <c r="Q986">
        <v>3971</v>
      </c>
      <c r="R986">
        <v>614</v>
      </c>
      <c r="S986" t="b">
        <v>0</v>
      </c>
      <c r="T986" t="s">
        <v>88</v>
      </c>
      <c r="U986" t="b">
        <v>1</v>
      </c>
      <c r="V986" t="s">
        <v>99</v>
      </c>
      <c r="W986" s="1">
        <v>44544.660543981481</v>
      </c>
      <c r="X986">
        <v>354</v>
      </c>
      <c r="Y986">
        <v>102</v>
      </c>
      <c r="Z986">
        <v>0</v>
      </c>
      <c r="AA986">
        <v>102</v>
      </c>
      <c r="AB986">
        <v>0</v>
      </c>
      <c r="AC986">
        <v>61</v>
      </c>
      <c r="AD986">
        <v>-26</v>
      </c>
      <c r="AE986">
        <v>0</v>
      </c>
      <c r="AF986">
        <v>0</v>
      </c>
      <c r="AG986">
        <v>0</v>
      </c>
      <c r="AH986" t="s">
        <v>163</v>
      </c>
      <c r="AI986" s="1">
        <v>44544.709108796298</v>
      </c>
      <c r="AJ986">
        <v>260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-26</v>
      </c>
      <c r="AQ986">
        <v>0</v>
      </c>
      <c r="AR986">
        <v>0</v>
      </c>
      <c r="AS986">
        <v>0</v>
      </c>
      <c r="AT986" t="s">
        <v>88</v>
      </c>
      <c r="AU986" t="s">
        <v>88</v>
      </c>
      <c r="AV986" t="s">
        <v>88</v>
      </c>
      <c r="AW986" t="s">
        <v>88</v>
      </c>
      <c r="AX986" t="s">
        <v>88</v>
      </c>
      <c r="AY986" t="s">
        <v>88</v>
      </c>
      <c r="AZ986" t="s">
        <v>88</v>
      </c>
      <c r="BA986" t="s">
        <v>88</v>
      </c>
      <c r="BB986" t="s">
        <v>88</v>
      </c>
      <c r="BC986" t="s">
        <v>88</v>
      </c>
      <c r="BD986" t="s">
        <v>88</v>
      </c>
      <c r="BE986" t="s">
        <v>88</v>
      </c>
    </row>
    <row r="987" spans="1:57">
      <c r="A987" t="s">
        <v>2177</v>
      </c>
      <c r="B987" t="s">
        <v>80</v>
      </c>
      <c r="C987" t="s">
        <v>2058</v>
      </c>
      <c r="D987" t="s">
        <v>82</v>
      </c>
      <c r="E987" s="2" t="str">
        <f>HYPERLINK("capsilon://?command=openfolder&amp;siteaddress=FAM.docvelocity-na8.net&amp;folderid=FX147D0B08-A9C1-9F04-1343-306483635527","FX21125722")</f>
        <v>FX21125722</v>
      </c>
      <c r="F987" t="s">
        <v>19</v>
      </c>
      <c r="G987" t="s">
        <v>19</v>
      </c>
      <c r="H987" t="s">
        <v>83</v>
      </c>
      <c r="I987" t="s">
        <v>2061</v>
      </c>
      <c r="J987">
        <v>56</v>
      </c>
      <c r="K987" t="s">
        <v>85</v>
      </c>
      <c r="L987" t="s">
        <v>86</v>
      </c>
      <c r="M987" t="s">
        <v>87</v>
      </c>
      <c r="N987">
        <v>2</v>
      </c>
      <c r="O987" s="1">
        <v>44544.679363425923</v>
      </c>
      <c r="P987" s="1">
        <v>44544.712569444448</v>
      </c>
      <c r="Q987">
        <v>1999</v>
      </c>
      <c r="R987">
        <v>870</v>
      </c>
      <c r="S987" t="b">
        <v>0</v>
      </c>
      <c r="T987" t="s">
        <v>88</v>
      </c>
      <c r="U987" t="b">
        <v>1</v>
      </c>
      <c r="V987" t="s">
        <v>99</v>
      </c>
      <c r="W987" s="1">
        <v>44544.68712962963</v>
      </c>
      <c r="X987">
        <v>405</v>
      </c>
      <c r="Y987">
        <v>42</v>
      </c>
      <c r="Z987">
        <v>0</v>
      </c>
      <c r="AA987">
        <v>42</v>
      </c>
      <c r="AB987">
        <v>0</v>
      </c>
      <c r="AC987">
        <v>29</v>
      </c>
      <c r="AD987">
        <v>14</v>
      </c>
      <c r="AE987">
        <v>0</v>
      </c>
      <c r="AF987">
        <v>0</v>
      </c>
      <c r="AG987">
        <v>0</v>
      </c>
      <c r="AH987" t="s">
        <v>167</v>
      </c>
      <c r="AI987" s="1">
        <v>44544.712569444448</v>
      </c>
      <c r="AJ987">
        <v>465</v>
      </c>
      <c r="AK987">
        <v>2</v>
      </c>
      <c r="AL987">
        <v>0</v>
      </c>
      <c r="AM987">
        <v>2</v>
      </c>
      <c r="AN987">
        <v>0</v>
      </c>
      <c r="AO987">
        <v>2</v>
      </c>
      <c r="AP987">
        <v>12</v>
      </c>
      <c r="AQ987">
        <v>0</v>
      </c>
      <c r="AR987">
        <v>0</v>
      </c>
      <c r="AS987">
        <v>0</v>
      </c>
      <c r="AT987" t="s">
        <v>88</v>
      </c>
      <c r="AU987" t="s">
        <v>88</v>
      </c>
      <c r="AV987" t="s">
        <v>88</v>
      </c>
      <c r="AW987" t="s">
        <v>88</v>
      </c>
      <c r="AX987" t="s">
        <v>88</v>
      </c>
      <c r="AY987" t="s">
        <v>88</v>
      </c>
      <c r="AZ987" t="s">
        <v>88</v>
      </c>
      <c r="BA987" t="s">
        <v>88</v>
      </c>
      <c r="BB987" t="s">
        <v>88</v>
      </c>
      <c r="BC987" t="s">
        <v>88</v>
      </c>
      <c r="BD987" t="s">
        <v>88</v>
      </c>
      <c r="BE987" t="s">
        <v>88</v>
      </c>
    </row>
    <row r="988" spans="1:57">
      <c r="A988" t="s">
        <v>2178</v>
      </c>
      <c r="B988" t="s">
        <v>80</v>
      </c>
      <c r="C988" t="s">
        <v>2179</v>
      </c>
      <c r="D988" t="s">
        <v>82</v>
      </c>
      <c r="E988" s="2" t="str">
        <f>HYPERLINK("capsilon://?command=openfolder&amp;siteaddress=FAM.docvelocity-na8.net&amp;folderid=FX362C1E6B-E844-DB47-82D0-BF1CE885F566","FX21127037")</f>
        <v>FX21127037</v>
      </c>
      <c r="F988" t="s">
        <v>19</v>
      </c>
      <c r="G988" t="s">
        <v>19</v>
      </c>
      <c r="H988" t="s">
        <v>83</v>
      </c>
      <c r="I988" t="s">
        <v>2180</v>
      </c>
      <c r="J988">
        <v>97</v>
      </c>
      <c r="K988" t="s">
        <v>85</v>
      </c>
      <c r="L988" t="s">
        <v>86</v>
      </c>
      <c r="M988" t="s">
        <v>87</v>
      </c>
      <c r="N988">
        <v>1</v>
      </c>
      <c r="O988" s="1">
        <v>44544.700011574074</v>
      </c>
      <c r="P988" s="1">
        <v>44545.221076388887</v>
      </c>
      <c r="Q988">
        <v>44849</v>
      </c>
      <c r="R988">
        <v>171</v>
      </c>
      <c r="S988" t="b">
        <v>0</v>
      </c>
      <c r="T988" t="s">
        <v>88</v>
      </c>
      <c r="U988" t="b">
        <v>0</v>
      </c>
      <c r="V988" t="s">
        <v>144</v>
      </c>
      <c r="W988" s="1">
        <v>44545.221076388887</v>
      </c>
      <c r="X988">
        <v>80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97</v>
      </c>
      <c r="AE988">
        <v>85</v>
      </c>
      <c r="AF988">
        <v>0</v>
      </c>
      <c r="AG988">
        <v>3</v>
      </c>
      <c r="AH988" t="s">
        <v>88</v>
      </c>
      <c r="AI988" t="s">
        <v>88</v>
      </c>
      <c r="AJ988" t="s">
        <v>88</v>
      </c>
      <c r="AK988" t="s">
        <v>88</v>
      </c>
      <c r="AL988" t="s">
        <v>88</v>
      </c>
      <c r="AM988" t="s">
        <v>88</v>
      </c>
      <c r="AN988" t="s">
        <v>88</v>
      </c>
      <c r="AO988" t="s">
        <v>88</v>
      </c>
      <c r="AP988" t="s">
        <v>88</v>
      </c>
      <c r="AQ988" t="s">
        <v>88</v>
      </c>
      <c r="AR988" t="s">
        <v>88</v>
      </c>
      <c r="AS988" t="s">
        <v>88</v>
      </c>
      <c r="AT988" t="s">
        <v>88</v>
      </c>
      <c r="AU988" t="s">
        <v>88</v>
      </c>
      <c r="AV988" t="s">
        <v>88</v>
      </c>
      <c r="AW988" t="s">
        <v>88</v>
      </c>
      <c r="AX988" t="s">
        <v>88</v>
      </c>
      <c r="AY988" t="s">
        <v>88</v>
      </c>
      <c r="AZ988" t="s">
        <v>88</v>
      </c>
      <c r="BA988" t="s">
        <v>88</v>
      </c>
      <c r="BB988" t="s">
        <v>88</v>
      </c>
      <c r="BC988" t="s">
        <v>88</v>
      </c>
      <c r="BD988" t="s">
        <v>88</v>
      </c>
      <c r="BE988" t="s">
        <v>88</v>
      </c>
    </row>
    <row r="989" spans="1:57">
      <c r="A989" t="s">
        <v>2181</v>
      </c>
      <c r="B989" t="s">
        <v>80</v>
      </c>
      <c r="C989" t="s">
        <v>2182</v>
      </c>
      <c r="D989" t="s">
        <v>82</v>
      </c>
      <c r="E989" s="2" t="str">
        <f>HYPERLINK("capsilon://?command=openfolder&amp;siteaddress=FAM.docvelocity-na8.net&amp;folderid=FXBD49CF15-4D2A-D421-09AA-73320AD4DAE3","FX21127692")</f>
        <v>FX21127692</v>
      </c>
      <c r="F989" t="s">
        <v>19</v>
      </c>
      <c r="G989" t="s">
        <v>19</v>
      </c>
      <c r="H989" t="s">
        <v>83</v>
      </c>
      <c r="I989" t="s">
        <v>2183</v>
      </c>
      <c r="J989">
        <v>78</v>
      </c>
      <c r="K989" t="s">
        <v>85</v>
      </c>
      <c r="L989" t="s">
        <v>86</v>
      </c>
      <c r="M989" t="s">
        <v>87</v>
      </c>
      <c r="N989">
        <v>2</v>
      </c>
      <c r="O989" s="1">
        <v>44544.711886574078</v>
      </c>
      <c r="P989" s="1">
        <v>44544.738043981481</v>
      </c>
      <c r="Q989">
        <v>1731</v>
      </c>
      <c r="R989">
        <v>529</v>
      </c>
      <c r="S989" t="b">
        <v>0</v>
      </c>
      <c r="T989" t="s">
        <v>88</v>
      </c>
      <c r="U989" t="b">
        <v>0</v>
      </c>
      <c r="V989" t="s">
        <v>99</v>
      </c>
      <c r="W989" s="1">
        <v>44544.725914351853</v>
      </c>
      <c r="X989">
        <v>182</v>
      </c>
      <c r="Y989">
        <v>66</v>
      </c>
      <c r="Z989">
        <v>0</v>
      </c>
      <c r="AA989">
        <v>66</v>
      </c>
      <c r="AB989">
        <v>0</v>
      </c>
      <c r="AC989">
        <v>19</v>
      </c>
      <c r="AD989">
        <v>12</v>
      </c>
      <c r="AE989">
        <v>0</v>
      </c>
      <c r="AF989">
        <v>0</v>
      </c>
      <c r="AG989">
        <v>0</v>
      </c>
      <c r="AH989" t="s">
        <v>167</v>
      </c>
      <c r="AI989" s="1">
        <v>44544.738043981481</v>
      </c>
      <c r="AJ989">
        <v>339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12</v>
      </c>
      <c r="AQ989">
        <v>0</v>
      </c>
      <c r="AR989">
        <v>0</v>
      </c>
      <c r="AS989">
        <v>0</v>
      </c>
      <c r="AT989" t="s">
        <v>88</v>
      </c>
      <c r="AU989" t="s">
        <v>88</v>
      </c>
      <c r="AV989" t="s">
        <v>88</v>
      </c>
      <c r="AW989" t="s">
        <v>88</v>
      </c>
      <c r="AX989" t="s">
        <v>88</v>
      </c>
      <c r="AY989" t="s">
        <v>88</v>
      </c>
      <c r="AZ989" t="s">
        <v>88</v>
      </c>
      <c r="BA989" t="s">
        <v>88</v>
      </c>
      <c r="BB989" t="s">
        <v>88</v>
      </c>
      <c r="BC989" t="s">
        <v>88</v>
      </c>
      <c r="BD989" t="s">
        <v>88</v>
      </c>
      <c r="BE989" t="s">
        <v>88</v>
      </c>
    </row>
    <row r="990" spans="1:57">
      <c r="A990" t="s">
        <v>2184</v>
      </c>
      <c r="B990" t="s">
        <v>80</v>
      </c>
      <c r="C990" t="s">
        <v>2081</v>
      </c>
      <c r="D990" t="s">
        <v>82</v>
      </c>
      <c r="E990" s="2" t="str">
        <f>HYPERLINK("capsilon://?command=openfolder&amp;siteaddress=FAM.docvelocity-na8.net&amp;folderid=FXC43371AD-583A-DDD2-8E0A-B4590B020041","FX21127900")</f>
        <v>FX21127900</v>
      </c>
      <c r="F990" t="s">
        <v>19</v>
      </c>
      <c r="G990" t="s">
        <v>19</v>
      </c>
      <c r="H990" t="s">
        <v>83</v>
      </c>
      <c r="I990" t="s">
        <v>2082</v>
      </c>
      <c r="J990">
        <v>56</v>
      </c>
      <c r="K990" t="s">
        <v>85</v>
      </c>
      <c r="L990" t="s">
        <v>86</v>
      </c>
      <c r="M990" t="s">
        <v>87</v>
      </c>
      <c r="N990">
        <v>2</v>
      </c>
      <c r="O990" s="1">
        <v>44544.732592592591</v>
      </c>
      <c r="P990" s="1">
        <v>44544.795231481483</v>
      </c>
      <c r="Q990">
        <v>3515</v>
      </c>
      <c r="R990">
        <v>1897</v>
      </c>
      <c r="S990" t="b">
        <v>0</v>
      </c>
      <c r="T990" t="s">
        <v>88</v>
      </c>
      <c r="U990" t="b">
        <v>1</v>
      </c>
      <c r="V990" t="s">
        <v>89</v>
      </c>
      <c r="W990" s="1">
        <v>44544.750925925924</v>
      </c>
      <c r="X990">
        <v>1408</v>
      </c>
      <c r="Y990">
        <v>42</v>
      </c>
      <c r="Z990">
        <v>0</v>
      </c>
      <c r="AA990">
        <v>42</v>
      </c>
      <c r="AB990">
        <v>0</v>
      </c>
      <c r="AC990">
        <v>13</v>
      </c>
      <c r="AD990">
        <v>14</v>
      </c>
      <c r="AE990">
        <v>0</v>
      </c>
      <c r="AF990">
        <v>0</v>
      </c>
      <c r="AG990">
        <v>0</v>
      </c>
      <c r="AH990" t="s">
        <v>167</v>
      </c>
      <c r="AI990" s="1">
        <v>44544.795231481483</v>
      </c>
      <c r="AJ990">
        <v>482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14</v>
      </c>
      <c r="AQ990">
        <v>0</v>
      </c>
      <c r="AR990">
        <v>0</v>
      </c>
      <c r="AS990">
        <v>0</v>
      </c>
      <c r="AT990" t="s">
        <v>88</v>
      </c>
      <c r="AU990" t="s">
        <v>88</v>
      </c>
      <c r="AV990" t="s">
        <v>88</v>
      </c>
      <c r="AW990" t="s">
        <v>88</v>
      </c>
      <c r="AX990" t="s">
        <v>88</v>
      </c>
      <c r="AY990" t="s">
        <v>88</v>
      </c>
      <c r="AZ990" t="s">
        <v>88</v>
      </c>
      <c r="BA990" t="s">
        <v>88</v>
      </c>
      <c r="BB990" t="s">
        <v>88</v>
      </c>
      <c r="BC990" t="s">
        <v>88</v>
      </c>
      <c r="BD990" t="s">
        <v>88</v>
      </c>
      <c r="BE990" t="s">
        <v>88</v>
      </c>
    </row>
    <row r="991" spans="1:57">
      <c r="A991" t="s">
        <v>2185</v>
      </c>
      <c r="B991" t="s">
        <v>80</v>
      </c>
      <c r="C991" t="s">
        <v>2186</v>
      </c>
      <c r="D991" t="s">
        <v>82</v>
      </c>
      <c r="E991" s="2" t="str">
        <f>HYPERLINK("capsilon://?command=openfolder&amp;siteaddress=FAM.docvelocity-na8.net&amp;folderid=FX815BBCF2-6CD3-4806-8BC5-5296043CDD45","FX21127841")</f>
        <v>FX21127841</v>
      </c>
      <c r="F991" t="s">
        <v>19</v>
      </c>
      <c r="G991" t="s">
        <v>19</v>
      </c>
      <c r="H991" t="s">
        <v>83</v>
      </c>
      <c r="I991" t="s">
        <v>2187</v>
      </c>
      <c r="J991">
        <v>187</v>
      </c>
      <c r="K991" t="s">
        <v>85</v>
      </c>
      <c r="L991" t="s">
        <v>86</v>
      </c>
      <c r="M991" t="s">
        <v>87</v>
      </c>
      <c r="N991">
        <v>1</v>
      </c>
      <c r="O991" s="1">
        <v>44544.739479166667</v>
      </c>
      <c r="P991" s="1">
        <v>44545.236504629633</v>
      </c>
      <c r="Q991">
        <v>41504</v>
      </c>
      <c r="R991">
        <v>1439</v>
      </c>
      <c r="S991" t="b">
        <v>0</v>
      </c>
      <c r="T991" t="s">
        <v>88</v>
      </c>
      <c r="U991" t="b">
        <v>0</v>
      </c>
      <c r="V991" t="s">
        <v>144</v>
      </c>
      <c r="W991" s="1">
        <v>44545.236504629633</v>
      </c>
      <c r="X991">
        <v>1332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187</v>
      </c>
      <c r="AE991">
        <v>175</v>
      </c>
      <c r="AF991">
        <v>0</v>
      </c>
      <c r="AG991">
        <v>5</v>
      </c>
      <c r="AH991" t="s">
        <v>88</v>
      </c>
      <c r="AI991" t="s">
        <v>88</v>
      </c>
      <c r="AJ991" t="s">
        <v>88</v>
      </c>
      <c r="AK991" t="s">
        <v>88</v>
      </c>
      <c r="AL991" t="s">
        <v>88</v>
      </c>
      <c r="AM991" t="s">
        <v>88</v>
      </c>
      <c r="AN991" t="s">
        <v>88</v>
      </c>
      <c r="AO991" t="s">
        <v>88</v>
      </c>
      <c r="AP991" t="s">
        <v>88</v>
      </c>
      <c r="AQ991" t="s">
        <v>88</v>
      </c>
      <c r="AR991" t="s">
        <v>88</v>
      </c>
      <c r="AS991" t="s">
        <v>88</v>
      </c>
      <c r="AT991" t="s">
        <v>88</v>
      </c>
      <c r="AU991" t="s">
        <v>88</v>
      </c>
      <c r="AV991" t="s">
        <v>88</v>
      </c>
      <c r="AW991" t="s">
        <v>88</v>
      </c>
      <c r="AX991" t="s">
        <v>88</v>
      </c>
      <c r="AY991" t="s">
        <v>88</v>
      </c>
      <c r="AZ991" t="s">
        <v>88</v>
      </c>
      <c r="BA991" t="s">
        <v>88</v>
      </c>
      <c r="BB991" t="s">
        <v>88</v>
      </c>
      <c r="BC991" t="s">
        <v>88</v>
      </c>
      <c r="BD991" t="s">
        <v>88</v>
      </c>
      <c r="BE991" t="s">
        <v>88</v>
      </c>
    </row>
    <row r="992" spans="1:57">
      <c r="A992" t="s">
        <v>2188</v>
      </c>
      <c r="B992" t="s">
        <v>80</v>
      </c>
      <c r="C992" t="s">
        <v>2081</v>
      </c>
      <c r="D992" t="s">
        <v>82</v>
      </c>
      <c r="E992" s="2" t="str">
        <f>HYPERLINK("capsilon://?command=openfolder&amp;siteaddress=FAM.docvelocity-na8.net&amp;folderid=FXC43371AD-583A-DDD2-8E0A-B4590B020041","FX21127900")</f>
        <v>FX21127900</v>
      </c>
      <c r="F992" t="s">
        <v>19</v>
      </c>
      <c r="G992" t="s">
        <v>19</v>
      </c>
      <c r="H992" t="s">
        <v>83</v>
      </c>
      <c r="I992" t="s">
        <v>2084</v>
      </c>
      <c r="J992">
        <v>56</v>
      </c>
      <c r="K992" t="s">
        <v>85</v>
      </c>
      <c r="L992" t="s">
        <v>86</v>
      </c>
      <c r="M992" t="s">
        <v>87</v>
      </c>
      <c r="N992">
        <v>2</v>
      </c>
      <c r="O992" s="1">
        <v>44544.746712962966</v>
      </c>
      <c r="P992" s="1">
        <v>44544.798333333332</v>
      </c>
      <c r="Q992">
        <v>2901</v>
      </c>
      <c r="R992">
        <v>1559</v>
      </c>
      <c r="S992" t="b">
        <v>0</v>
      </c>
      <c r="T992" t="s">
        <v>88</v>
      </c>
      <c r="U992" t="b">
        <v>1</v>
      </c>
      <c r="V992" t="s">
        <v>89</v>
      </c>
      <c r="W992" s="1">
        <v>44544.765497685185</v>
      </c>
      <c r="X992">
        <v>1259</v>
      </c>
      <c r="Y992">
        <v>42</v>
      </c>
      <c r="Z992">
        <v>0</v>
      </c>
      <c r="AA992">
        <v>42</v>
      </c>
      <c r="AB992">
        <v>0</v>
      </c>
      <c r="AC992">
        <v>7</v>
      </c>
      <c r="AD992">
        <v>14</v>
      </c>
      <c r="AE992">
        <v>0</v>
      </c>
      <c r="AF992">
        <v>0</v>
      </c>
      <c r="AG992">
        <v>0</v>
      </c>
      <c r="AH992" t="s">
        <v>167</v>
      </c>
      <c r="AI992" s="1">
        <v>44544.798333333332</v>
      </c>
      <c r="AJ992">
        <v>267</v>
      </c>
      <c r="AK992">
        <v>1</v>
      </c>
      <c r="AL992">
        <v>0</v>
      </c>
      <c r="AM992">
        <v>1</v>
      </c>
      <c r="AN992">
        <v>0</v>
      </c>
      <c r="AO992">
        <v>1</v>
      </c>
      <c r="AP992">
        <v>13</v>
      </c>
      <c r="AQ992">
        <v>0</v>
      </c>
      <c r="AR992">
        <v>0</v>
      </c>
      <c r="AS992">
        <v>0</v>
      </c>
      <c r="AT992" t="s">
        <v>88</v>
      </c>
      <c r="AU992" t="s">
        <v>88</v>
      </c>
      <c r="AV992" t="s">
        <v>88</v>
      </c>
      <c r="AW992" t="s">
        <v>88</v>
      </c>
      <c r="AX992" t="s">
        <v>88</v>
      </c>
      <c r="AY992" t="s">
        <v>88</v>
      </c>
      <c r="AZ992" t="s">
        <v>88</v>
      </c>
      <c r="BA992" t="s">
        <v>88</v>
      </c>
      <c r="BB992" t="s">
        <v>88</v>
      </c>
      <c r="BC992" t="s">
        <v>88</v>
      </c>
      <c r="BD992" t="s">
        <v>88</v>
      </c>
      <c r="BE992" t="s">
        <v>88</v>
      </c>
    </row>
    <row r="993" spans="1:57">
      <c r="A993" t="s">
        <v>2189</v>
      </c>
      <c r="B993" t="s">
        <v>80</v>
      </c>
      <c r="C993" t="s">
        <v>2093</v>
      </c>
      <c r="D993" t="s">
        <v>82</v>
      </c>
      <c r="E993" s="2" t="str">
        <f>HYPERLINK("capsilon://?command=openfolder&amp;siteaddress=FAM.docvelocity-na8.net&amp;folderid=FX96CBF5FF-1EF5-83C2-ED03-524B918C32D3","FX21128154")</f>
        <v>FX21128154</v>
      </c>
      <c r="F993" t="s">
        <v>19</v>
      </c>
      <c r="G993" t="s">
        <v>19</v>
      </c>
      <c r="H993" t="s">
        <v>83</v>
      </c>
      <c r="I993" t="s">
        <v>2094</v>
      </c>
      <c r="J993">
        <v>167</v>
      </c>
      <c r="K993" t="s">
        <v>85</v>
      </c>
      <c r="L993" t="s">
        <v>86</v>
      </c>
      <c r="M993" t="s">
        <v>87</v>
      </c>
      <c r="N993">
        <v>2</v>
      </c>
      <c r="O993" s="1">
        <v>44544.749039351853</v>
      </c>
      <c r="P993" s="1">
        <v>44544.80809027778</v>
      </c>
      <c r="Q993">
        <v>2698</v>
      </c>
      <c r="R993">
        <v>2404</v>
      </c>
      <c r="S993" t="b">
        <v>0</v>
      </c>
      <c r="T993" t="s">
        <v>88</v>
      </c>
      <c r="U993" t="b">
        <v>1</v>
      </c>
      <c r="V993" t="s">
        <v>856</v>
      </c>
      <c r="W993" s="1">
        <v>44544.772974537038</v>
      </c>
      <c r="X993">
        <v>1556</v>
      </c>
      <c r="Y993">
        <v>138</v>
      </c>
      <c r="Z993">
        <v>0</v>
      </c>
      <c r="AA993">
        <v>138</v>
      </c>
      <c r="AB993">
        <v>0</v>
      </c>
      <c r="AC993">
        <v>40</v>
      </c>
      <c r="AD993">
        <v>29</v>
      </c>
      <c r="AE993">
        <v>0</v>
      </c>
      <c r="AF993">
        <v>0</v>
      </c>
      <c r="AG993">
        <v>0</v>
      </c>
      <c r="AH993" t="s">
        <v>167</v>
      </c>
      <c r="AI993" s="1">
        <v>44544.80809027778</v>
      </c>
      <c r="AJ993">
        <v>842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29</v>
      </c>
      <c r="AQ993">
        <v>0</v>
      </c>
      <c r="AR993">
        <v>0</v>
      </c>
      <c r="AS993">
        <v>0</v>
      </c>
      <c r="AT993" t="s">
        <v>88</v>
      </c>
      <c r="AU993" t="s">
        <v>88</v>
      </c>
      <c r="AV993" t="s">
        <v>88</v>
      </c>
      <c r="AW993" t="s">
        <v>88</v>
      </c>
      <c r="AX993" t="s">
        <v>88</v>
      </c>
      <c r="AY993" t="s">
        <v>88</v>
      </c>
      <c r="AZ993" t="s">
        <v>88</v>
      </c>
      <c r="BA993" t="s">
        <v>88</v>
      </c>
      <c r="BB993" t="s">
        <v>88</v>
      </c>
      <c r="BC993" t="s">
        <v>88</v>
      </c>
      <c r="BD993" t="s">
        <v>88</v>
      </c>
      <c r="BE993" t="s">
        <v>88</v>
      </c>
    </row>
    <row r="994" spans="1:57">
      <c r="A994" t="s">
        <v>2190</v>
      </c>
      <c r="B994" t="s">
        <v>80</v>
      </c>
      <c r="C994" t="s">
        <v>2191</v>
      </c>
      <c r="D994" t="s">
        <v>82</v>
      </c>
      <c r="E994" s="2" t="str">
        <f>HYPERLINK("capsilon://?command=openfolder&amp;siteaddress=FAM.docvelocity-na8.net&amp;folderid=FXEA81E252-E26C-4FBA-56F7-36B5EB892232","FX21127831")</f>
        <v>FX21127831</v>
      </c>
      <c r="F994" t="s">
        <v>19</v>
      </c>
      <c r="G994" t="s">
        <v>19</v>
      </c>
      <c r="H994" t="s">
        <v>83</v>
      </c>
      <c r="I994" t="s">
        <v>2192</v>
      </c>
      <c r="J994">
        <v>102</v>
      </c>
      <c r="K994" t="s">
        <v>85</v>
      </c>
      <c r="L994" t="s">
        <v>86</v>
      </c>
      <c r="M994" t="s">
        <v>87</v>
      </c>
      <c r="N994">
        <v>1</v>
      </c>
      <c r="O994" s="1">
        <v>44544.751898148148</v>
      </c>
      <c r="P994" s="1">
        <v>44545.250821759262</v>
      </c>
      <c r="Q994">
        <v>42781</v>
      </c>
      <c r="R994">
        <v>326</v>
      </c>
      <c r="S994" t="b">
        <v>0</v>
      </c>
      <c r="T994" t="s">
        <v>88</v>
      </c>
      <c r="U994" t="b">
        <v>0</v>
      </c>
      <c r="V994" t="s">
        <v>144</v>
      </c>
      <c r="W994" s="1">
        <v>44545.250821759262</v>
      </c>
      <c r="X994">
        <v>188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102</v>
      </c>
      <c r="AE994">
        <v>90</v>
      </c>
      <c r="AF994">
        <v>0</v>
      </c>
      <c r="AG994">
        <v>4</v>
      </c>
      <c r="AH994" t="s">
        <v>88</v>
      </c>
      <c r="AI994" t="s">
        <v>88</v>
      </c>
      <c r="AJ994" t="s">
        <v>88</v>
      </c>
      <c r="AK994" t="s">
        <v>88</v>
      </c>
      <c r="AL994" t="s">
        <v>88</v>
      </c>
      <c r="AM994" t="s">
        <v>88</v>
      </c>
      <c r="AN994" t="s">
        <v>88</v>
      </c>
      <c r="AO994" t="s">
        <v>88</v>
      </c>
      <c r="AP994" t="s">
        <v>88</v>
      </c>
      <c r="AQ994" t="s">
        <v>88</v>
      </c>
      <c r="AR994" t="s">
        <v>88</v>
      </c>
      <c r="AS994" t="s">
        <v>88</v>
      </c>
      <c r="AT994" t="s">
        <v>88</v>
      </c>
      <c r="AU994" t="s">
        <v>88</v>
      </c>
      <c r="AV994" t="s">
        <v>88</v>
      </c>
      <c r="AW994" t="s">
        <v>88</v>
      </c>
      <c r="AX994" t="s">
        <v>88</v>
      </c>
      <c r="AY994" t="s">
        <v>88</v>
      </c>
      <c r="AZ994" t="s">
        <v>88</v>
      </c>
      <c r="BA994" t="s">
        <v>88</v>
      </c>
      <c r="BB994" t="s">
        <v>88</v>
      </c>
      <c r="BC994" t="s">
        <v>88</v>
      </c>
      <c r="BD994" t="s">
        <v>88</v>
      </c>
      <c r="BE994" t="s">
        <v>88</v>
      </c>
    </row>
    <row r="995" spans="1:57">
      <c r="A995" t="s">
        <v>2193</v>
      </c>
      <c r="B995" t="s">
        <v>80</v>
      </c>
      <c r="C995" t="s">
        <v>2098</v>
      </c>
      <c r="D995" t="s">
        <v>82</v>
      </c>
      <c r="E995" s="2" t="str">
        <f>HYPERLINK("capsilon://?command=openfolder&amp;siteaddress=FAM.docvelocity-na8.net&amp;folderid=FX20A6EC26-1C65-4BA9-7B69-6629086EAA6F","FX21125953")</f>
        <v>FX21125953</v>
      </c>
      <c r="F995" t="s">
        <v>19</v>
      </c>
      <c r="G995" t="s">
        <v>19</v>
      </c>
      <c r="H995" t="s">
        <v>83</v>
      </c>
      <c r="I995" t="s">
        <v>2099</v>
      </c>
      <c r="J995">
        <v>64</v>
      </c>
      <c r="K995" t="s">
        <v>85</v>
      </c>
      <c r="L995" t="s">
        <v>86</v>
      </c>
      <c r="M995" t="s">
        <v>87</v>
      </c>
      <c r="N995">
        <v>2</v>
      </c>
      <c r="O995" s="1">
        <v>44544.752893518518</v>
      </c>
      <c r="P995" s="1">
        <v>44545.253645833334</v>
      </c>
      <c r="Q995">
        <v>38108</v>
      </c>
      <c r="R995">
        <v>5157</v>
      </c>
      <c r="S995" t="b">
        <v>0</v>
      </c>
      <c r="T995" t="s">
        <v>88</v>
      </c>
      <c r="U995" t="b">
        <v>1</v>
      </c>
      <c r="V995" t="s">
        <v>856</v>
      </c>
      <c r="W995" s="1">
        <v>44544.819236111114</v>
      </c>
      <c r="X995">
        <v>4110</v>
      </c>
      <c r="Y995">
        <v>106</v>
      </c>
      <c r="Z995">
        <v>0</v>
      </c>
      <c r="AA995">
        <v>106</v>
      </c>
      <c r="AB995">
        <v>0</v>
      </c>
      <c r="AC995">
        <v>90</v>
      </c>
      <c r="AD995">
        <v>-42</v>
      </c>
      <c r="AE995">
        <v>0</v>
      </c>
      <c r="AF995">
        <v>0</v>
      </c>
      <c r="AG995">
        <v>0</v>
      </c>
      <c r="AH995" t="s">
        <v>95</v>
      </c>
      <c r="AI995" s="1">
        <v>44545.253645833334</v>
      </c>
      <c r="AJ995">
        <v>1014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-42</v>
      </c>
      <c r="AQ995">
        <v>0</v>
      </c>
      <c r="AR995">
        <v>0</v>
      </c>
      <c r="AS995">
        <v>0</v>
      </c>
      <c r="AT995" t="s">
        <v>88</v>
      </c>
      <c r="AU995" t="s">
        <v>88</v>
      </c>
      <c r="AV995" t="s">
        <v>88</v>
      </c>
      <c r="AW995" t="s">
        <v>88</v>
      </c>
      <c r="AX995" t="s">
        <v>88</v>
      </c>
      <c r="AY995" t="s">
        <v>88</v>
      </c>
      <c r="AZ995" t="s">
        <v>88</v>
      </c>
      <c r="BA995" t="s">
        <v>88</v>
      </c>
      <c r="BB995" t="s">
        <v>88</v>
      </c>
      <c r="BC995" t="s">
        <v>88</v>
      </c>
      <c r="BD995" t="s">
        <v>88</v>
      </c>
      <c r="BE995" t="s">
        <v>88</v>
      </c>
    </row>
    <row r="996" spans="1:57">
      <c r="A996" t="s">
        <v>2194</v>
      </c>
      <c r="B996" t="s">
        <v>80</v>
      </c>
      <c r="C996" t="s">
        <v>2098</v>
      </c>
      <c r="D996" t="s">
        <v>82</v>
      </c>
      <c r="E996" s="2" t="str">
        <f>HYPERLINK("capsilon://?command=openfolder&amp;siteaddress=FAM.docvelocity-na8.net&amp;folderid=FX20A6EC26-1C65-4BA9-7B69-6629086EAA6F","FX21125953")</f>
        <v>FX21125953</v>
      </c>
      <c r="F996" t="s">
        <v>19</v>
      </c>
      <c r="G996" t="s">
        <v>19</v>
      </c>
      <c r="H996" t="s">
        <v>83</v>
      </c>
      <c r="I996" t="s">
        <v>2101</v>
      </c>
      <c r="J996">
        <v>64</v>
      </c>
      <c r="K996" t="s">
        <v>85</v>
      </c>
      <c r="L996" t="s">
        <v>86</v>
      </c>
      <c r="M996" t="s">
        <v>87</v>
      </c>
      <c r="N996">
        <v>2</v>
      </c>
      <c r="O996" s="1">
        <v>44544.753993055558</v>
      </c>
      <c r="P996" s="1">
        <v>44544.82104166667</v>
      </c>
      <c r="Q996">
        <v>3878</v>
      </c>
      <c r="R996">
        <v>1915</v>
      </c>
      <c r="S996" t="b">
        <v>0</v>
      </c>
      <c r="T996" t="s">
        <v>88</v>
      </c>
      <c r="U996" t="b">
        <v>1</v>
      </c>
      <c r="V996" t="s">
        <v>99</v>
      </c>
      <c r="W996" s="1">
        <v>44544.775416666664</v>
      </c>
      <c r="X996">
        <v>797</v>
      </c>
      <c r="Y996">
        <v>106</v>
      </c>
      <c r="Z996">
        <v>0</v>
      </c>
      <c r="AA996">
        <v>106</v>
      </c>
      <c r="AB996">
        <v>0</v>
      </c>
      <c r="AC996">
        <v>90</v>
      </c>
      <c r="AD996">
        <v>-42</v>
      </c>
      <c r="AE996">
        <v>0</v>
      </c>
      <c r="AF996">
        <v>0</v>
      </c>
      <c r="AG996">
        <v>0</v>
      </c>
      <c r="AH996" t="s">
        <v>167</v>
      </c>
      <c r="AI996" s="1">
        <v>44544.82104166667</v>
      </c>
      <c r="AJ996">
        <v>1118</v>
      </c>
      <c r="AK996">
        <v>12</v>
      </c>
      <c r="AL996">
        <v>0</v>
      </c>
      <c r="AM996">
        <v>12</v>
      </c>
      <c r="AN996">
        <v>0</v>
      </c>
      <c r="AO996">
        <v>12</v>
      </c>
      <c r="AP996">
        <v>-54</v>
      </c>
      <c r="AQ996">
        <v>0</v>
      </c>
      <c r="AR996">
        <v>0</v>
      </c>
      <c r="AS996">
        <v>0</v>
      </c>
      <c r="AT996" t="s">
        <v>88</v>
      </c>
      <c r="AU996" t="s">
        <v>88</v>
      </c>
      <c r="AV996" t="s">
        <v>88</v>
      </c>
      <c r="AW996" t="s">
        <v>88</v>
      </c>
      <c r="AX996" t="s">
        <v>88</v>
      </c>
      <c r="AY996" t="s">
        <v>88</v>
      </c>
      <c r="AZ996" t="s">
        <v>88</v>
      </c>
      <c r="BA996" t="s">
        <v>88</v>
      </c>
      <c r="BB996" t="s">
        <v>88</v>
      </c>
      <c r="BC996" t="s">
        <v>88</v>
      </c>
      <c r="BD996" t="s">
        <v>88</v>
      </c>
      <c r="BE996" t="s">
        <v>88</v>
      </c>
    </row>
    <row r="997" spans="1:57">
      <c r="A997" t="s">
        <v>2195</v>
      </c>
      <c r="B997" t="s">
        <v>80</v>
      </c>
      <c r="C997" t="s">
        <v>2196</v>
      </c>
      <c r="D997" t="s">
        <v>82</v>
      </c>
      <c r="E997" s="2" t="str">
        <f>HYPERLINK("capsilon://?command=openfolder&amp;siteaddress=FAM.docvelocity-na8.net&amp;folderid=FX96634C4C-6E85-3F46-662F-FEC80DAC6B6C","FX21127694")</f>
        <v>FX21127694</v>
      </c>
      <c r="F997" t="s">
        <v>19</v>
      </c>
      <c r="G997" t="s">
        <v>19</v>
      </c>
      <c r="H997" t="s">
        <v>83</v>
      </c>
      <c r="I997" t="s">
        <v>2197</v>
      </c>
      <c r="J997">
        <v>50</v>
      </c>
      <c r="K997" t="s">
        <v>85</v>
      </c>
      <c r="L997" t="s">
        <v>86</v>
      </c>
      <c r="M997" t="s">
        <v>87</v>
      </c>
      <c r="N997">
        <v>1</v>
      </c>
      <c r="O997" s="1">
        <v>44544.757314814815</v>
      </c>
      <c r="P997" s="1">
        <v>44545.251527777778</v>
      </c>
      <c r="Q997">
        <v>42558</v>
      </c>
      <c r="R997">
        <v>142</v>
      </c>
      <c r="S997" t="b">
        <v>0</v>
      </c>
      <c r="T997" t="s">
        <v>88</v>
      </c>
      <c r="U997" t="b">
        <v>0</v>
      </c>
      <c r="V997" t="s">
        <v>144</v>
      </c>
      <c r="W997" s="1">
        <v>44545.251527777778</v>
      </c>
      <c r="X997">
        <v>60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50</v>
      </c>
      <c r="AE997">
        <v>45</v>
      </c>
      <c r="AF997">
        <v>0</v>
      </c>
      <c r="AG997">
        <v>2</v>
      </c>
      <c r="AH997" t="s">
        <v>88</v>
      </c>
      <c r="AI997" t="s">
        <v>88</v>
      </c>
      <c r="AJ997" t="s">
        <v>88</v>
      </c>
      <c r="AK997" t="s">
        <v>88</v>
      </c>
      <c r="AL997" t="s">
        <v>88</v>
      </c>
      <c r="AM997" t="s">
        <v>88</v>
      </c>
      <c r="AN997" t="s">
        <v>88</v>
      </c>
      <c r="AO997" t="s">
        <v>88</v>
      </c>
      <c r="AP997" t="s">
        <v>88</v>
      </c>
      <c r="AQ997" t="s">
        <v>88</v>
      </c>
      <c r="AR997" t="s">
        <v>88</v>
      </c>
      <c r="AS997" t="s">
        <v>88</v>
      </c>
      <c r="AT997" t="s">
        <v>88</v>
      </c>
      <c r="AU997" t="s">
        <v>88</v>
      </c>
      <c r="AV997" t="s">
        <v>88</v>
      </c>
      <c r="AW997" t="s">
        <v>88</v>
      </c>
      <c r="AX997" t="s">
        <v>88</v>
      </c>
      <c r="AY997" t="s">
        <v>88</v>
      </c>
      <c r="AZ997" t="s">
        <v>88</v>
      </c>
      <c r="BA997" t="s">
        <v>88</v>
      </c>
      <c r="BB997" t="s">
        <v>88</v>
      </c>
      <c r="BC997" t="s">
        <v>88</v>
      </c>
      <c r="BD997" t="s">
        <v>88</v>
      </c>
      <c r="BE997" t="s">
        <v>88</v>
      </c>
    </row>
    <row r="998" spans="1:57">
      <c r="A998" t="s">
        <v>2198</v>
      </c>
      <c r="B998" t="s">
        <v>80</v>
      </c>
      <c r="C998" t="s">
        <v>2199</v>
      </c>
      <c r="D998" t="s">
        <v>82</v>
      </c>
      <c r="E998" s="2" t="str">
        <f>HYPERLINK("capsilon://?command=openfolder&amp;siteaddress=FAM.docvelocity-na8.net&amp;folderid=FX5B7E8631-5827-94FA-1F56-39E706E46917","FX21126170")</f>
        <v>FX21126170</v>
      </c>
      <c r="F998" t="s">
        <v>19</v>
      </c>
      <c r="G998" t="s">
        <v>19</v>
      </c>
      <c r="H998" t="s">
        <v>83</v>
      </c>
      <c r="I998" t="s">
        <v>2200</v>
      </c>
      <c r="J998">
        <v>72</v>
      </c>
      <c r="K998" t="s">
        <v>85</v>
      </c>
      <c r="L998" t="s">
        <v>86</v>
      </c>
      <c r="M998" t="s">
        <v>87</v>
      </c>
      <c r="N998">
        <v>1</v>
      </c>
      <c r="O998" s="1">
        <v>44544.758611111109</v>
      </c>
      <c r="P998" s="1">
        <v>44545.253935185188</v>
      </c>
      <c r="Q998">
        <v>42491</v>
      </c>
      <c r="R998">
        <v>305</v>
      </c>
      <c r="S998" t="b">
        <v>0</v>
      </c>
      <c r="T998" t="s">
        <v>88</v>
      </c>
      <c r="U998" t="b">
        <v>0</v>
      </c>
      <c r="V998" t="s">
        <v>144</v>
      </c>
      <c r="W998" s="1">
        <v>44545.253935185188</v>
      </c>
      <c r="X998">
        <v>207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72</v>
      </c>
      <c r="AE998">
        <v>0</v>
      </c>
      <c r="AF998">
        <v>0</v>
      </c>
      <c r="AG998">
        <v>3</v>
      </c>
      <c r="AH998" t="s">
        <v>88</v>
      </c>
      <c r="AI998" t="s">
        <v>88</v>
      </c>
      <c r="AJ998" t="s">
        <v>88</v>
      </c>
      <c r="AK998" t="s">
        <v>88</v>
      </c>
      <c r="AL998" t="s">
        <v>88</v>
      </c>
      <c r="AM998" t="s">
        <v>88</v>
      </c>
      <c r="AN998" t="s">
        <v>88</v>
      </c>
      <c r="AO998" t="s">
        <v>88</v>
      </c>
      <c r="AP998" t="s">
        <v>88</v>
      </c>
      <c r="AQ998" t="s">
        <v>88</v>
      </c>
      <c r="AR998" t="s">
        <v>88</v>
      </c>
      <c r="AS998" t="s">
        <v>88</v>
      </c>
      <c r="AT998" t="s">
        <v>88</v>
      </c>
      <c r="AU998" t="s">
        <v>88</v>
      </c>
      <c r="AV998" t="s">
        <v>88</v>
      </c>
      <c r="AW998" t="s">
        <v>88</v>
      </c>
      <c r="AX998" t="s">
        <v>88</v>
      </c>
      <c r="AY998" t="s">
        <v>88</v>
      </c>
      <c r="AZ998" t="s">
        <v>88</v>
      </c>
      <c r="BA998" t="s">
        <v>88</v>
      </c>
      <c r="BB998" t="s">
        <v>88</v>
      </c>
      <c r="BC998" t="s">
        <v>88</v>
      </c>
      <c r="BD998" t="s">
        <v>88</v>
      </c>
      <c r="BE998" t="s">
        <v>88</v>
      </c>
    </row>
    <row r="999" spans="1:57">
      <c r="A999" t="s">
        <v>2201</v>
      </c>
      <c r="B999" t="s">
        <v>80</v>
      </c>
      <c r="C999" t="s">
        <v>2098</v>
      </c>
      <c r="D999" t="s">
        <v>82</v>
      </c>
      <c r="E999" s="2" t="str">
        <f>HYPERLINK("capsilon://?command=openfolder&amp;siteaddress=FAM.docvelocity-na8.net&amp;folderid=FX20A6EC26-1C65-4BA9-7B69-6629086EAA6F","FX21125953")</f>
        <v>FX21125953</v>
      </c>
      <c r="F999" t="s">
        <v>19</v>
      </c>
      <c r="G999" t="s">
        <v>19</v>
      </c>
      <c r="H999" t="s">
        <v>83</v>
      </c>
      <c r="I999" t="s">
        <v>2202</v>
      </c>
      <c r="J999">
        <v>28</v>
      </c>
      <c r="K999" t="s">
        <v>85</v>
      </c>
      <c r="L999" t="s">
        <v>86</v>
      </c>
      <c r="M999" t="s">
        <v>87</v>
      </c>
      <c r="N999">
        <v>2</v>
      </c>
      <c r="O999" s="1">
        <v>44544.761979166666</v>
      </c>
      <c r="P999" s="1">
        <v>44545.511053240742</v>
      </c>
      <c r="Q999">
        <v>64357</v>
      </c>
      <c r="R999">
        <v>363</v>
      </c>
      <c r="S999" t="b">
        <v>0</v>
      </c>
      <c r="T999" t="s">
        <v>88</v>
      </c>
      <c r="U999" t="b">
        <v>0</v>
      </c>
      <c r="V999" t="s">
        <v>99</v>
      </c>
      <c r="W999" s="1">
        <v>44544.821493055555</v>
      </c>
      <c r="X999">
        <v>101</v>
      </c>
      <c r="Y999">
        <v>21</v>
      </c>
      <c r="Z999">
        <v>0</v>
      </c>
      <c r="AA999">
        <v>21</v>
      </c>
      <c r="AB999">
        <v>0</v>
      </c>
      <c r="AC999">
        <v>9</v>
      </c>
      <c r="AD999">
        <v>7</v>
      </c>
      <c r="AE999">
        <v>0</v>
      </c>
      <c r="AF999">
        <v>0</v>
      </c>
      <c r="AG999">
        <v>0</v>
      </c>
      <c r="AH999" t="s">
        <v>90</v>
      </c>
      <c r="AI999" s="1">
        <v>44545.511053240742</v>
      </c>
      <c r="AJ999">
        <v>250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7</v>
      </c>
      <c r="AQ999">
        <v>0</v>
      </c>
      <c r="AR999">
        <v>0</v>
      </c>
      <c r="AS999">
        <v>0</v>
      </c>
      <c r="AT999" t="s">
        <v>88</v>
      </c>
      <c r="AU999" t="s">
        <v>88</v>
      </c>
      <c r="AV999" t="s">
        <v>88</v>
      </c>
      <c r="AW999" t="s">
        <v>88</v>
      </c>
      <c r="AX999" t="s">
        <v>88</v>
      </c>
      <c r="AY999" t="s">
        <v>88</v>
      </c>
      <c r="AZ999" t="s">
        <v>88</v>
      </c>
      <c r="BA999" t="s">
        <v>88</v>
      </c>
      <c r="BB999" t="s">
        <v>88</v>
      </c>
      <c r="BC999" t="s">
        <v>88</v>
      </c>
      <c r="BD999" t="s">
        <v>88</v>
      </c>
      <c r="BE999" t="s">
        <v>88</v>
      </c>
    </row>
    <row r="1000" spans="1:57">
      <c r="A1000" t="s">
        <v>2203</v>
      </c>
      <c r="B1000" t="s">
        <v>80</v>
      </c>
      <c r="C1000" t="s">
        <v>2204</v>
      </c>
      <c r="D1000" t="s">
        <v>82</v>
      </c>
      <c r="E1000" s="2" t="str">
        <f>HYPERLINK("capsilon://?command=openfolder&amp;siteaddress=FAM.docvelocity-na8.net&amp;folderid=FX2E1B4B13-5936-5149-514F-807219A169C7","FX21127242")</f>
        <v>FX21127242</v>
      </c>
      <c r="F1000" t="s">
        <v>19</v>
      </c>
      <c r="G1000" t="s">
        <v>19</v>
      </c>
      <c r="H1000" t="s">
        <v>83</v>
      </c>
      <c r="I1000" t="s">
        <v>2205</v>
      </c>
      <c r="J1000">
        <v>28</v>
      </c>
      <c r="K1000" t="s">
        <v>85</v>
      </c>
      <c r="L1000" t="s">
        <v>86</v>
      </c>
      <c r="M1000" t="s">
        <v>87</v>
      </c>
      <c r="N1000">
        <v>1</v>
      </c>
      <c r="O1000" s="1">
        <v>44544.765034722222</v>
      </c>
      <c r="P1000" s="1">
        <v>44545.264409722222</v>
      </c>
      <c r="Q1000">
        <v>42609</v>
      </c>
      <c r="R1000">
        <v>537</v>
      </c>
      <c r="S1000" t="b">
        <v>0</v>
      </c>
      <c r="T1000" t="s">
        <v>88</v>
      </c>
      <c r="U1000" t="b">
        <v>0</v>
      </c>
      <c r="V1000" t="s">
        <v>144</v>
      </c>
      <c r="W1000" s="1">
        <v>44545.264409722222</v>
      </c>
      <c r="X1000">
        <v>455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28</v>
      </c>
      <c r="AE1000">
        <v>21</v>
      </c>
      <c r="AF1000">
        <v>0</v>
      </c>
      <c r="AG1000">
        <v>3</v>
      </c>
      <c r="AH1000" t="s">
        <v>88</v>
      </c>
      <c r="AI1000" t="s">
        <v>88</v>
      </c>
      <c r="AJ1000" t="s">
        <v>88</v>
      </c>
      <c r="AK1000" t="s">
        <v>88</v>
      </c>
      <c r="AL1000" t="s">
        <v>88</v>
      </c>
      <c r="AM1000" t="s">
        <v>88</v>
      </c>
      <c r="AN1000" t="s">
        <v>88</v>
      </c>
      <c r="AO1000" t="s">
        <v>88</v>
      </c>
      <c r="AP1000" t="s">
        <v>88</v>
      </c>
      <c r="AQ1000" t="s">
        <v>88</v>
      </c>
      <c r="AR1000" t="s">
        <v>88</v>
      </c>
      <c r="AS1000" t="s">
        <v>88</v>
      </c>
      <c r="AT1000" t="s">
        <v>88</v>
      </c>
      <c r="AU1000" t="s">
        <v>88</v>
      </c>
      <c r="AV1000" t="s">
        <v>88</v>
      </c>
      <c r="AW1000" t="s">
        <v>88</v>
      </c>
      <c r="AX1000" t="s">
        <v>88</v>
      </c>
      <c r="AY1000" t="s">
        <v>88</v>
      </c>
      <c r="AZ1000" t="s">
        <v>88</v>
      </c>
      <c r="BA1000" t="s">
        <v>88</v>
      </c>
      <c r="BB1000" t="s">
        <v>88</v>
      </c>
      <c r="BC1000" t="s">
        <v>88</v>
      </c>
      <c r="BD1000" t="s">
        <v>88</v>
      </c>
      <c r="BE1000" t="s">
        <v>88</v>
      </c>
    </row>
    <row r="1001" spans="1:57">
      <c r="A1001" t="s">
        <v>2206</v>
      </c>
      <c r="B1001" t="s">
        <v>80</v>
      </c>
      <c r="C1001" t="s">
        <v>2066</v>
      </c>
      <c r="D1001" t="s">
        <v>82</v>
      </c>
      <c r="E1001" s="2" t="str">
        <f>HYPERLINK("capsilon://?command=openfolder&amp;siteaddress=FAM.docvelocity-na8.net&amp;folderid=FXF027BEE1-CACF-F373-42D5-012A1E8FE40E","FX21127079")</f>
        <v>FX21127079</v>
      </c>
      <c r="F1001" t="s">
        <v>19</v>
      </c>
      <c r="G1001" t="s">
        <v>19</v>
      </c>
      <c r="H1001" t="s">
        <v>83</v>
      </c>
      <c r="I1001" t="s">
        <v>2207</v>
      </c>
      <c r="J1001">
        <v>32</v>
      </c>
      <c r="K1001" t="s">
        <v>85</v>
      </c>
      <c r="L1001" t="s">
        <v>86</v>
      </c>
      <c r="M1001" t="s">
        <v>87</v>
      </c>
      <c r="N1001">
        <v>2</v>
      </c>
      <c r="O1001" s="1">
        <v>44544.770173611112</v>
      </c>
      <c r="P1001" s="1">
        <v>44545.513553240744</v>
      </c>
      <c r="Q1001">
        <v>63721</v>
      </c>
      <c r="R1001">
        <v>507</v>
      </c>
      <c r="S1001" t="b">
        <v>0</v>
      </c>
      <c r="T1001" t="s">
        <v>88</v>
      </c>
      <c r="U1001" t="b">
        <v>0</v>
      </c>
      <c r="V1001" t="s">
        <v>99</v>
      </c>
      <c r="W1001" s="1">
        <v>44544.825231481482</v>
      </c>
      <c r="X1001">
        <v>292</v>
      </c>
      <c r="Y1001">
        <v>38</v>
      </c>
      <c r="Z1001">
        <v>0</v>
      </c>
      <c r="AA1001">
        <v>38</v>
      </c>
      <c r="AB1001">
        <v>0</v>
      </c>
      <c r="AC1001">
        <v>25</v>
      </c>
      <c r="AD1001">
        <v>-6</v>
      </c>
      <c r="AE1001">
        <v>0</v>
      </c>
      <c r="AF1001">
        <v>0</v>
      </c>
      <c r="AG1001">
        <v>0</v>
      </c>
      <c r="AH1001" t="s">
        <v>90</v>
      </c>
      <c r="AI1001" s="1">
        <v>44545.513553240744</v>
      </c>
      <c r="AJ1001">
        <v>215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-6</v>
      </c>
      <c r="AQ1001">
        <v>0</v>
      </c>
      <c r="AR1001">
        <v>0</v>
      </c>
      <c r="AS1001">
        <v>0</v>
      </c>
      <c r="AT1001" t="s">
        <v>88</v>
      </c>
      <c r="AU1001" t="s">
        <v>88</v>
      </c>
      <c r="AV1001" t="s">
        <v>88</v>
      </c>
      <c r="AW1001" t="s">
        <v>88</v>
      </c>
      <c r="AX1001" t="s">
        <v>88</v>
      </c>
      <c r="AY1001" t="s">
        <v>88</v>
      </c>
      <c r="AZ1001" t="s">
        <v>88</v>
      </c>
      <c r="BA1001" t="s">
        <v>88</v>
      </c>
      <c r="BB1001" t="s">
        <v>88</v>
      </c>
      <c r="BC1001" t="s">
        <v>88</v>
      </c>
      <c r="BD1001" t="s">
        <v>88</v>
      </c>
      <c r="BE1001" t="s">
        <v>88</v>
      </c>
    </row>
    <row r="1002" spans="1:57">
      <c r="A1002" t="s">
        <v>2208</v>
      </c>
      <c r="B1002" t="s">
        <v>80</v>
      </c>
      <c r="C1002" t="s">
        <v>2066</v>
      </c>
      <c r="D1002" t="s">
        <v>82</v>
      </c>
      <c r="E1002" s="2" t="str">
        <f>HYPERLINK("capsilon://?command=openfolder&amp;siteaddress=FAM.docvelocity-na8.net&amp;folderid=FXF027BEE1-CACF-F373-42D5-012A1E8FE40E","FX21127079")</f>
        <v>FX21127079</v>
      </c>
      <c r="F1002" t="s">
        <v>19</v>
      </c>
      <c r="G1002" t="s">
        <v>19</v>
      </c>
      <c r="H1002" t="s">
        <v>83</v>
      </c>
      <c r="I1002" t="s">
        <v>2209</v>
      </c>
      <c r="J1002">
        <v>32</v>
      </c>
      <c r="K1002" t="s">
        <v>85</v>
      </c>
      <c r="L1002" t="s">
        <v>86</v>
      </c>
      <c r="M1002" t="s">
        <v>87</v>
      </c>
      <c r="N1002">
        <v>2</v>
      </c>
      <c r="O1002" s="1">
        <v>44544.770995370367</v>
      </c>
      <c r="P1002" s="1">
        <v>44545.561550925922</v>
      </c>
      <c r="Q1002">
        <v>67769</v>
      </c>
      <c r="R1002">
        <v>535</v>
      </c>
      <c r="S1002" t="b">
        <v>0</v>
      </c>
      <c r="T1002" t="s">
        <v>88</v>
      </c>
      <c r="U1002" t="b">
        <v>0</v>
      </c>
      <c r="V1002" t="s">
        <v>99</v>
      </c>
      <c r="W1002" s="1">
        <v>44544.826898148145</v>
      </c>
      <c r="X1002">
        <v>143</v>
      </c>
      <c r="Y1002">
        <v>38</v>
      </c>
      <c r="Z1002">
        <v>0</v>
      </c>
      <c r="AA1002">
        <v>38</v>
      </c>
      <c r="AB1002">
        <v>0</v>
      </c>
      <c r="AC1002">
        <v>26</v>
      </c>
      <c r="AD1002">
        <v>-6</v>
      </c>
      <c r="AE1002">
        <v>0</v>
      </c>
      <c r="AF1002">
        <v>0</v>
      </c>
      <c r="AG1002">
        <v>0</v>
      </c>
      <c r="AH1002" t="s">
        <v>167</v>
      </c>
      <c r="AI1002" s="1">
        <v>44545.561550925922</v>
      </c>
      <c r="AJ1002">
        <v>383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-6</v>
      </c>
      <c r="AQ1002">
        <v>0</v>
      </c>
      <c r="AR1002">
        <v>0</v>
      </c>
      <c r="AS1002">
        <v>0</v>
      </c>
      <c r="AT1002" t="s">
        <v>88</v>
      </c>
      <c r="AU1002" t="s">
        <v>88</v>
      </c>
      <c r="AV1002" t="s">
        <v>88</v>
      </c>
      <c r="AW1002" t="s">
        <v>88</v>
      </c>
      <c r="AX1002" t="s">
        <v>88</v>
      </c>
      <c r="AY1002" t="s">
        <v>88</v>
      </c>
      <c r="AZ1002" t="s">
        <v>88</v>
      </c>
      <c r="BA1002" t="s">
        <v>88</v>
      </c>
      <c r="BB1002" t="s">
        <v>88</v>
      </c>
      <c r="BC1002" t="s">
        <v>88</v>
      </c>
      <c r="BD1002" t="s">
        <v>88</v>
      </c>
      <c r="BE1002" t="s">
        <v>88</v>
      </c>
    </row>
    <row r="1003" spans="1:57">
      <c r="A1003" t="s">
        <v>2210</v>
      </c>
      <c r="B1003" t="s">
        <v>80</v>
      </c>
      <c r="C1003" t="s">
        <v>2107</v>
      </c>
      <c r="D1003" t="s">
        <v>82</v>
      </c>
      <c r="E1003" s="2" t="str">
        <f>HYPERLINK("capsilon://?command=openfolder&amp;siteaddress=FAM.docvelocity-na8.net&amp;folderid=FXE4509B37-7315-F676-EE47-BFC3AEEDADD3","FX21125863")</f>
        <v>FX21125863</v>
      </c>
      <c r="F1003" t="s">
        <v>19</v>
      </c>
      <c r="G1003" t="s">
        <v>19</v>
      </c>
      <c r="H1003" t="s">
        <v>83</v>
      </c>
      <c r="I1003" t="s">
        <v>2108</v>
      </c>
      <c r="J1003">
        <v>256</v>
      </c>
      <c r="K1003" t="s">
        <v>85</v>
      </c>
      <c r="L1003" t="s">
        <v>86</v>
      </c>
      <c r="M1003" t="s">
        <v>87</v>
      </c>
      <c r="N1003">
        <v>2</v>
      </c>
      <c r="O1003" s="1">
        <v>44544.776284722226</v>
      </c>
      <c r="P1003" s="1">
        <v>44545.259548611109</v>
      </c>
      <c r="Q1003">
        <v>40155</v>
      </c>
      <c r="R1003">
        <v>1599</v>
      </c>
      <c r="S1003" t="b">
        <v>0</v>
      </c>
      <c r="T1003" t="s">
        <v>88</v>
      </c>
      <c r="U1003" t="b">
        <v>1</v>
      </c>
      <c r="V1003" t="s">
        <v>99</v>
      </c>
      <c r="W1003" s="1">
        <v>44544.780370370368</v>
      </c>
      <c r="X1003">
        <v>344</v>
      </c>
      <c r="Y1003">
        <v>159</v>
      </c>
      <c r="Z1003">
        <v>0</v>
      </c>
      <c r="AA1003">
        <v>159</v>
      </c>
      <c r="AB1003">
        <v>0</v>
      </c>
      <c r="AC1003">
        <v>30</v>
      </c>
      <c r="AD1003">
        <v>97</v>
      </c>
      <c r="AE1003">
        <v>0</v>
      </c>
      <c r="AF1003">
        <v>0</v>
      </c>
      <c r="AG1003">
        <v>0</v>
      </c>
      <c r="AH1003" t="s">
        <v>94</v>
      </c>
      <c r="AI1003" s="1">
        <v>44545.259548611109</v>
      </c>
      <c r="AJ1003">
        <v>1255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97</v>
      </c>
      <c r="AQ1003">
        <v>0</v>
      </c>
      <c r="AR1003">
        <v>0</v>
      </c>
      <c r="AS1003">
        <v>0</v>
      </c>
      <c r="AT1003" t="s">
        <v>88</v>
      </c>
      <c r="AU1003" t="s">
        <v>88</v>
      </c>
      <c r="AV1003" t="s">
        <v>88</v>
      </c>
      <c r="AW1003" t="s">
        <v>88</v>
      </c>
      <c r="AX1003" t="s">
        <v>88</v>
      </c>
      <c r="AY1003" t="s">
        <v>88</v>
      </c>
      <c r="AZ1003" t="s">
        <v>88</v>
      </c>
      <c r="BA1003" t="s">
        <v>88</v>
      </c>
      <c r="BB1003" t="s">
        <v>88</v>
      </c>
      <c r="BC1003" t="s">
        <v>88</v>
      </c>
      <c r="BD1003" t="s">
        <v>88</v>
      </c>
      <c r="BE1003" t="s">
        <v>88</v>
      </c>
    </row>
    <row r="1004" spans="1:57">
      <c r="A1004" t="s">
        <v>2211</v>
      </c>
      <c r="B1004" t="s">
        <v>80</v>
      </c>
      <c r="C1004" t="s">
        <v>2120</v>
      </c>
      <c r="D1004" t="s">
        <v>82</v>
      </c>
      <c r="E1004" s="2" t="str">
        <f>HYPERLINK("capsilon://?command=openfolder&amp;siteaddress=FAM.docvelocity-na8.net&amp;folderid=FX889C5CEC-7FF7-E2F3-D7AA-F28EFF3E47DA","FX21126527")</f>
        <v>FX21126527</v>
      </c>
      <c r="F1004" t="s">
        <v>19</v>
      </c>
      <c r="G1004" t="s">
        <v>19</v>
      </c>
      <c r="H1004" t="s">
        <v>83</v>
      </c>
      <c r="I1004" t="s">
        <v>2121</v>
      </c>
      <c r="J1004">
        <v>149</v>
      </c>
      <c r="K1004" t="s">
        <v>85</v>
      </c>
      <c r="L1004" t="s">
        <v>86</v>
      </c>
      <c r="M1004" t="s">
        <v>87</v>
      </c>
      <c r="N1004">
        <v>2</v>
      </c>
      <c r="O1004" s="1">
        <v>44544.777939814812</v>
      </c>
      <c r="P1004" s="1">
        <v>44545.263981481483</v>
      </c>
      <c r="Q1004">
        <v>40871</v>
      </c>
      <c r="R1004">
        <v>1123</v>
      </c>
      <c r="S1004" t="b">
        <v>0</v>
      </c>
      <c r="T1004" t="s">
        <v>88</v>
      </c>
      <c r="U1004" t="b">
        <v>1</v>
      </c>
      <c r="V1004" t="s">
        <v>99</v>
      </c>
      <c r="W1004" s="1">
        <v>44544.782916666663</v>
      </c>
      <c r="X1004">
        <v>219</v>
      </c>
      <c r="Y1004">
        <v>97</v>
      </c>
      <c r="Z1004">
        <v>0</v>
      </c>
      <c r="AA1004">
        <v>97</v>
      </c>
      <c r="AB1004">
        <v>0</v>
      </c>
      <c r="AC1004">
        <v>19</v>
      </c>
      <c r="AD1004">
        <v>52</v>
      </c>
      <c r="AE1004">
        <v>0</v>
      </c>
      <c r="AF1004">
        <v>0</v>
      </c>
      <c r="AG1004">
        <v>0</v>
      </c>
      <c r="AH1004" t="s">
        <v>95</v>
      </c>
      <c r="AI1004" s="1">
        <v>44545.263981481483</v>
      </c>
      <c r="AJ1004">
        <v>892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52</v>
      </c>
      <c r="AQ1004">
        <v>0</v>
      </c>
      <c r="AR1004">
        <v>0</v>
      </c>
      <c r="AS1004">
        <v>0</v>
      </c>
      <c r="AT1004" t="s">
        <v>88</v>
      </c>
      <c r="AU1004" t="s">
        <v>88</v>
      </c>
      <c r="AV1004" t="s">
        <v>88</v>
      </c>
      <c r="AW1004" t="s">
        <v>88</v>
      </c>
      <c r="AX1004" t="s">
        <v>88</v>
      </c>
      <c r="AY1004" t="s">
        <v>88</v>
      </c>
      <c r="AZ1004" t="s">
        <v>88</v>
      </c>
      <c r="BA1004" t="s">
        <v>88</v>
      </c>
      <c r="BB1004" t="s">
        <v>88</v>
      </c>
      <c r="BC1004" t="s">
        <v>88</v>
      </c>
      <c r="BD1004" t="s">
        <v>88</v>
      </c>
      <c r="BE1004" t="s">
        <v>88</v>
      </c>
    </row>
    <row r="1005" spans="1:57">
      <c r="A1005" t="s">
        <v>2212</v>
      </c>
      <c r="B1005" t="s">
        <v>80</v>
      </c>
      <c r="C1005" t="s">
        <v>2113</v>
      </c>
      <c r="D1005" t="s">
        <v>82</v>
      </c>
      <c r="E1005" s="2" t="str">
        <f>HYPERLINK("capsilon://?command=openfolder&amp;siteaddress=FAM.docvelocity-na8.net&amp;folderid=FX49597671-027B-E826-81FA-01FEBA71EA4D","FX21126547")</f>
        <v>FX21126547</v>
      </c>
      <c r="F1005" t="s">
        <v>19</v>
      </c>
      <c r="G1005" t="s">
        <v>19</v>
      </c>
      <c r="H1005" t="s">
        <v>83</v>
      </c>
      <c r="I1005" t="s">
        <v>2127</v>
      </c>
      <c r="J1005">
        <v>337</v>
      </c>
      <c r="K1005" t="s">
        <v>85</v>
      </c>
      <c r="L1005" t="s">
        <v>86</v>
      </c>
      <c r="M1005" t="s">
        <v>87</v>
      </c>
      <c r="N1005">
        <v>2</v>
      </c>
      <c r="O1005" s="1">
        <v>44544.779722222222</v>
      </c>
      <c r="P1005" s="1">
        <v>44545.296076388891</v>
      </c>
      <c r="Q1005">
        <v>39011</v>
      </c>
      <c r="R1005">
        <v>5602</v>
      </c>
      <c r="S1005" t="b">
        <v>0</v>
      </c>
      <c r="T1005" t="s">
        <v>88</v>
      </c>
      <c r="U1005" t="b">
        <v>1</v>
      </c>
      <c r="V1005" t="s">
        <v>99</v>
      </c>
      <c r="W1005" s="1">
        <v>44544.820057870369</v>
      </c>
      <c r="X1005">
        <v>2406</v>
      </c>
      <c r="Y1005">
        <v>397</v>
      </c>
      <c r="Z1005">
        <v>0</v>
      </c>
      <c r="AA1005">
        <v>397</v>
      </c>
      <c r="AB1005">
        <v>0</v>
      </c>
      <c r="AC1005">
        <v>270</v>
      </c>
      <c r="AD1005">
        <v>-60</v>
      </c>
      <c r="AE1005">
        <v>0</v>
      </c>
      <c r="AF1005">
        <v>0</v>
      </c>
      <c r="AG1005">
        <v>0</v>
      </c>
      <c r="AH1005" t="s">
        <v>94</v>
      </c>
      <c r="AI1005" s="1">
        <v>44545.296076388891</v>
      </c>
      <c r="AJ1005">
        <v>3155</v>
      </c>
      <c r="AK1005">
        <v>16</v>
      </c>
      <c r="AL1005">
        <v>0</v>
      </c>
      <c r="AM1005">
        <v>16</v>
      </c>
      <c r="AN1005">
        <v>0</v>
      </c>
      <c r="AO1005">
        <v>18</v>
      </c>
      <c r="AP1005">
        <v>-76</v>
      </c>
      <c r="AQ1005">
        <v>0</v>
      </c>
      <c r="AR1005">
        <v>0</v>
      </c>
      <c r="AS1005">
        <v>0</v>
      </c>
      <c r="AT1005" t="s">
        <v>88</v>
      </c>
      <c r="AU1005" t="s">
        <v>88</v>
      </c>
      <c r="AV1005" t="s">
        <v>88</v>
      </c>
      <c r="AW1005" t="s">
        <v>88</v>
      </c>
      <c r="AX1005" t="s">
        <v>88</v>
      </c>
      <c r="AY1005" t="s">
        <v>88</v>
      </c>
      <c r="AZ1005" t="s">
        <v>88</v>
      </c>
      <c r="BA1005" t="s">
        <v>88</v>
      </c>
      <c r="BB1005" t="s">
        <v>88</v>
      </c>
      <c r="BC1005" t="s">
        <v>88</v>
      </c>
      <c r="BD1005" t="s">
        <v>88</v>
      </c>
      <c r="BE1005" t="s">
        <v>88</v>
      </c>
    </row>
    <row r="1006" spans="1:57">
      <c r="A1006" t="s">
        <v>2213</v>
      </c>
      <c r="B1006" t="s">
        <v>80</v>
      </c>
      <c r="C1006" t="s">
        <v>1481</v>
      </c>
      <c r="D1006" t="s">
        <v>82</v>
      </c>
      <c r="E1006" s="2" t="str">
        <f>HYPERLINK("capsilon://?command=openfolder&amp;siteaddress=FAM.docvelocity-na8.net&amp;folderid=FXB6602B3C-7BA4-AADC-8D4B-F5770B622BD7","FX21126602")</f>
        <v>FX21126602</v>
      </c>
      <c r="F1006" t="s">
        <v>19</v>
      </c>
      <c r="G1006" t="s">
        <v>19</v>
      </c>
      <c r="H1006" t="s">
        <v>83</v>
      </c>
      <c r="I1006" t="s">
        <v>2135</v>
      </c>
      <c r="J1006">
        <v>56</v>
      </c>
      <c r="K1006" t="s">
        <v>85</v>
      </c>
      <c r="L1006" t="s">
        <v>86</v>
      </c>
      <c r="M1006" t="s">
        <v>87</v>
      </c>
      <c r="N1006">
        <v>2</v>
      </c>
      <c r="O1006" s="1">
        <v>44544.780046296299</v>
      </c>
      <c r="P1006" s="1">
        <v>44545.277245370373</v>
      </c>
      <c r="Q1006">
        <v>41580</v>
      </c>
      <c r="R1006">
        <v>1378</v>
      </c>
      <c r="S1006" t="b">
        <v>0</v>
      </c>
      <c r="T1006" t="s">
        <v>88</v>
      </c>
      <c r="U1006" t="b">
        <v>1</v>
      </c>
      <c r="V1006" t="s">
        <v>244</v>
      </c>
      <c r="W1006" s="1">
        <v>44544.799826388888</v>
      </c>
      <c r="X1006">
        <v>227</v>
      </c>
      <c r="Y1006">
        <v>42</v>
      </c>
      <c r="Z1006">
        <v>0</v>
      </c>
      <c r="AA1006">
        <v>42</v>
      </c>
      <c r="AB1006">
        <v>0</v>
      </c>
      <c r="AC1006">
        <v>7</v>
      </c>
      <c r="AD1006">
        <v>14</v>
      </c>
      <c r="AE1006">
        <v>0</v>
      </c>
      <c r="AF1006">
        <v>0</v>
      </c>
      <c r="AG1006">
        <v>0</v>
      </c>
      <c r="AH1006" t="s">
        <v>95</v>
      </c>
      <c r="AI1006" s="1">
        <v>44545.277245370373</v>
      </c>
      <c r="AJ1006">
        <v>1145</v>
      </c>
      <c r="AK1006">
        <v>1</v>
      </c>
      <c r="AL1006">
        <v>0</v>
      </c>
      <c r="AM1006">
        <v>1</v>
      </c>
      <c r="AN1006">
        <v>0</v>
      </c>
      <c r="AO1006">
        <v>1</v>
      </c>
      <c r="AP1006">
        <v>13</v>
      </c>
      <c r="AQ1006">
        <v>0</v>
      </c>
      <c r="AR1006">
        <v>0</v>
      </c>
      <c r="AS1006">
        <v>0</v>
      </c>
      <c r="AT1006" t="s">
        <v>88</v>
      </c>
      <c r="AU1006" t="s">
        <v>88</v>
      </c>
      <c r="AV1006" t="s">
        <v>88</v>
      </c>
      <c r="AW1006" t="s">
        <v>88</v>
      </c>
      <c r="AX1006" t="s">
        <v>88</v>
      </c>
      <c r="AY1006" t="s">
        <v>88</v>
      </c>
      <c r="AZ1006" t="s">
        <v>88</v>
      </c>
      <c r="BA1006" t="s">
        <v>88</v>
      </c>
      <c r="BB1006" t="s">
        <v>88</v>
      </c>
      <c r="BC1006" t="s">
        <v>88</v>
      </c>
      <c r="BD1006" t="s">
        <v>88</v>
      </c>
      <c r="BE1006" t="s">
        <v>88</v>
      </c>
    </row>
    <row r="1007" spans="1:57">
      <c r="A1007" t="s">
        <v>2214</v>
      </c>
      <c r="B1007" t="s">
        <v>80</v>
      </c>
      <c r="C1007" t="s">
        <v>2137</v>
      </c>
      <c r="D1007" t="s">
        <v>82</v>
      </c>
      <c r="E1007" s="2" t="str">
        <f>HYPERLINK("capsilon://?command=openfolder&amp;siteaddress=FAM.docvelocity-na8.net&amp;folderid=FX35D781BF-46BD-2BB7-98FC-7BBBA70F226B","FX21125781")</f>
        <v>FX21125781</v>
      </c>
      <c r="F1007" t="s">
        <v>19</v>
      </c>
      <c r="G1007" t="s">
        <v>19</v>
      </c>
      <c r="H1007" t="s">
        <v>83</v>
      </c>
      <c r="I1007" t="s">
        <v>2138</v>
      </c>
      <c r="J1007">
        <v>84</v>
      </c>
      <c r="K1007" t="s">
        <v>85</v>
      </c>
      <c r="L1007" t="s">
        <v>86</v>
      </c>
      <c r="M1007" t="s">
        <v>87</v>
      </c>
      <c r="N1007">
        <v>2</v>
      </c>
      <c r="O1007" s="1">
        <v>44544.781793981485</v>
      </c>
      <c r="P1007" s="1">
        <v>44545.291354166664</v>
      </c>
      <c r="Q1007">
        <v>41897</v>
      </c>
      <c r="R1007">
        <v>2129</v>
      </c>
      <c r="S1007" t="b">
        <v>0</v>
      </c>
      <c r="T1007" t="s">
        <v>88</v>
      </c>
      <c r="U1007" t="b">
        <v>1</v>
      </c>
      <c r="V1007" t="s">
        <v>244</v>
      </c>
      <c r="W1007" s="1">
        <v>44544.81821759259</v>
      </c>
      <c r="X1007">
        <v>951</v>
      </c>
      <c r="Y1007">
        <v>111</v>
      </c>
      <c r="Z1007">
        <v>0</v>
      </c>
      <c r="AA1007">
        <v>111</v>
      </c>
      <c r="AB1007">
        <v>0</v>
      </c>
      <c r="AC1007">
        <v>57</v>
      </c>
      <c r="AD1007">
        <v>-27</v>
      </c>
      <c r="AE1007">
        <v>0</v>
      </c>
      <c r="AF1007">
        <v>0</v>
      </c>
      <c r="AG1007">
        <v>0</v>
      </c>
      <c r="AH1007" t="s">
        <v>95</v>
      </c>
      <c r="AI1007" s="1">
        <v>44545.291354166664</v>
      </c>
      <c r="AJ1007">
        <v>1165</v>
      </c>
      <c r="AK1007">
        <v>2</v>
      </c>
      <c r="AL1007">
        <v>0</v>
      </c>
      <c r="AM1007">
        <v>2</v>
      </c>
      <c r="AN1007">
        <v>0</v>
      </c>
      <c r="AO1007">
        <v>2</v>
      </c>
      <c r="AP1007">
        <v>-29</v>
      </c>
      <c r="AQ1007">
        <v>0</v>
      </c>
      <c r="AR1007">
        <v>0</v>
      </c>
      <c r="AS1007">
        <v>0</v>
      </c>
      <c r="AT1007" t="s">
        <v>88</v>
      </c>
      <c r="AU1007" t="s">
        <v>88</v>
      </c>
      <c r="AV1007" t="s">
        <v>88</v>
      </c>
      <c r="AW1007" t="s">
        <v>88</v>
      </c>
      <c r="AX1007" t="s">
        <v>88</v>
      </c>
      <c r="AY1007" t="s">
        <v>88</v>
      </c>
      <c r="AZ1007" t="s">
        <v>88</v>
      </c>
      <c r="BA1007" t="s">
        <v>88</v>
      </c>
      <c r="BB1007" t="s">
        <v>88</v>
      </c>
      <c r="BC1007" t="s">
        <v>88</v>
      </c>
      <c r="BD1007" t="s">
        <v>88</v>
      </c>
      <c r="BE1007" t="s">
        <v>88</v>
      </c>
    </row>
    <row r="1008" spans="1:57">
      <c r="A1008" t="s">
        <v>2215</v>
      </c>
      <c r="B1008" t="s">
        <v>80</v>
      </c>
      <c r="C1008" t="s">
        <v>2216</v>
      </c>
      <c r="D1008" t="s">
        <v>82</v>
      </c>
      <c r="E1008" s="2" t="str">
        <f>HYPERLINK("capsilon://?command=openfolder&amp;siteaddress=FAM.docvelocity-na8.net&amp;folderid=FX05E9226E-9981-C3F1-E4DB-B050D745B62D","FX21128334")</f>
        <v>FX21128334</v>
      </c>
      <c r="F1008" t="s">
        <v>19</v>
      </c>
      <c r="G1008" t="s">
        <v>19</v>
      </c>
      <c r="H1008" t="s">
        <v>83</v>
      </c>
      <c r="I1008" t="s">
        <v>2217</v>
      </c>
      <c r="J1008">
        <v>121</v>
      </c>
      <c r="K1008" t="s">
        <v>85</v>
      </c>
      <c r="L1008" t="s">
        <v>86</v>
      </c>
      <c r="M1008" t="s">
        <v>87</v>
      </c>
      <c r="N1008">
        <v>1</v>
      </c>
      <c r="O1008" s="1">
        <v>44544.790266203701</v>
      </c>
      <c r="P1008" s="1">
        <v>44545.271932870368</v>
      </c>
      <c r="Q1008">
        <v>41166</v>
      </c>
      <c r="R1008">
        <v>450</v>
      </c>
      <c r="S1008" t="b">
        <v>0</v>
      </c>
      <c r="T1008" t="s">
        <v>88</v>
      </c>
      <c r="U1008" t="b">
        <v>0</v>
      </c>
      <c r="V1008" t="s">
        <v>144</v>
      </c>
      <c r="W1008" s="1">
        <v>44545.271932870368</v>
      </c>
      <c r="X1008">
        <v>214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121</v>
      </c>
      <c r="AE1008">
        <v>116</v>
      </c>
      <c r="AF1008">
        <v>0</v>
      </c>
      <c r="AG1008">
        <v>4</v>
      </c>
      <c r="AH1008" t="s">
        <v>88</v>
      </c>
      <c r="AI1008" t="s">
        <v>88</v>
      </c>
      <c r="AJ1008" t="s">
        <v>88</v>
      </c>
      <c r="AK1008" t="s">
        <v>88</v>
      </c>
      <c r="AL1008" t="s">
        <v>88</v>
      </c>
      <c r="AM1008" t="s">
        <v>88</v>
      </c>
      <c r="AN1008" t="s">
        <v>88</v>
      </c>
      <c r="AO1008" t="s">
        <v>88</v>
      </c>
      <c r="AP1008" t="s">
        <v>88</v>
      </c>
      <c r="AQ1008" t="s">
        <v>88</v>
      </c>
      <c r="AR1008" t="s">
        <v>88</v>
      </c>
      <c r="AS1008" t="s">
        <v>88</v>
      </c>
      <c r="AT1008" t="s">
        <v>88</v>
      </c>
      <c r="AU1008" t="s">
        <v>88</v>
      </c>
      <c r="AV1008" t="s">
        <v>88</v>
      </c>
      <c r="AW1008" t="s">
        <v>88</v>
      </c>
      <c r="AX1008" t="s">
        <v>88</v>
      </c>
      <c r="AY1008" t="s">
        <v>88</v>
      </c>
      <c r="AZ1008" t="s">
        <v>88</v>
      </c>
      <c r="BA1008" t="s">
        <v>88</v>
      </c>
      <c r="BB1008" t="s">
        <v>88</v>
      </c>
      <c r="BC1008" t="s">
        <v>88</v>
      </c>
      <c r="BD1008" t="s">
        <v>88</v>
      </c>
      <c r="BE1008" t="s">
        <v>88</v>
      </c>
    </row>
    <row r="1009" spans="1:57">
      <c r="A1009" t="s">
        <v>2218</v>
      </c>
      <c r="B1009" t="s">
        <v>80</v>
      </c>
      <c r="C1009" t="s">
        <v>2074</v>
      </c>
      <c r="D1009" t="s">
        <v>82</v>
      </c>
      <c r="E1009" s="2" t="str">
        <f>HYPERLINK("capsilon://?command=openfolder&amp;siteaddress=FAM.docvelocity-na8.net&amp;folderid=FXD65FCF9F-1D97-DBA2-E5CE-73AA97460CDD","FX21128162")</f>
        <v>FX21128162</v>
      </c>
      <c r="F1009" t="s">
        <v>19</v>
      </c>
      <c r="G1009" t="s">
        <v>19</v>
      </c>
      <c r="H1009" t="s">
        <v>83</v>
      </c>
      <c r="I1009" t="s">
        <v>2219</v>
      </c>
      <c r="J1009">
        <v>67</v>
      </c>
      <c r="K1009" t="s">
        <v>85</v>
      </c>
      <c r="L1009" t="s">
        <v>86</v>
      </c>
      <c r="M1009" t="s">
        <v>87</v>
      </c>
      <c r="N1009">
        <v>2</v>
      </c>
      <c r="O1009" s="1">
        <v>44544.798576388886</v>
      </c>
      <c r="P1009" s="1">
        <v>44545.56554398148</v>
      </c>
      <c r="Q1009">
        <v>65724</v>
      </c>
      <c r="R1009">
        <v>542</v>
      </c>
      <c r="S1009" t="b">
        <v>0</v>
      </c>
      <c r="T1009" t="s">
        <v>88</v>
      </c>
      <c r="U1009" t="b">
        <v>0</v>
      </c>
      <c r="V1009" t="s">
        <v>99</v>
      </c>
      <c r="W1009" s="1">
        <v>44544.829305555555</v>
      </c>
      <c r="X1009">
        <v>190</v>
      </c>
      <c r="Y1009">
        <v>68</v>
      </c>
      <c r="Z1009">
        <v>0</v>
      </c>
      <c r="AA1009">
        <v>68</v>
      </c>
      <c r="AB1009">
        <v>0</v>
      </c>
      <c r="AC1009">
        <v>13</v>
      </c>
      <c r="AD1009">
        <v>-1</v>
      </c>
      <c r="AE1009">
        <v>0</v>
      </c>
      <c r="AF1009">
        <v>0</v>
      </c>
      <c r="AG1009">
        <v>0</v>
      </c>
      <c r="AH1009" t="s">
        <v>167</v>
      </c>
      <c r="AI1009" s="1">
        <v>44545.56554398148</v>
      </c>
      <c r="AJ1009">
        <v>345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-1</v>
      </c>
      <c r="AQ1009">
        <v>0</v>
      </c>
      <c r="AR1009">
        <v>0</v>
      </c>
      <c r="AS1009">
        <v>0</v>
      </c>
      <c r="AT1009" t="s">
        <v>88</v>
      </c>
      <c r="AU1009" t="s">
        <v>88</v>
      </c>
      <c r="AV1009" t="s">
        <v>88</v>
      </c>
      <c r="AW1009" t="s">
        <v>88</v>
      </c>
      <c r="AX1009" t="s">
        <v>88</v>
      </c>
      <c r="AY1009" t="s">
        <v>88</v>
      </c>
      <c r="AZ1009" t="s">
        <v>88</v>
      </c>
      <c r="BA1009" t="s">
        <v>88</v>
      </c>
      <c r="BB1009" t="s">
        <v>88</v>
      </c>
      <c r="BC1009" t="s">
        <v>88</v>
      </c>
      <c r="BD1009" t="s">
        <v>88</v>
      </c>
      <c r="BE1009" t="s">
        <v>88</v>
      </c>
    </row>
    <row r="1010" spans="1:57">
      <c r="A1010" t="s">
        <v>2220</v>
      </c>
      <c r="B1010" t="s">
        <v>80</v>
      </c>
      <c r="C1010" t="s">
        <v>2221</v>
      </c>
      <c r="D1010" t="s">
        <v>82</v>
      </c>
      <c r="E1010" s="2" t="str">
        <f>HYPERLINK("capsilon://?command=openfolder&amp;siteaddress=FAM.docvelocity-na8.net&amp;folderid=FX385E0A70-4F01-7B6D-5DDE-EB7B97F0A075","FX21128302")</f>
        <v>FX21128302</v>
      </c>
      <c r="F1010" t="s">
        <v>19</v>
      </c>
      <c r="G1010" t="s">
        <v>19</v>
      </c>
      <c r="H1010" t="s">
        <v>83</v>
      </c>
      <c r="I1010" t="s">
        <v>2222</v>
      </c>
      <c r="J1010">
        <v>68</v>
      </c>
      <c r="K1010" t="s">
        <v>85</v>
      </c>
      <c r="L1010" t="s">
        <v>86</v>
      </c>
      <c r="M1010" t="s">
        <v>87</v>
      </c>
      <c r="N1010">
        <v>1</v>
      </c>
      <c r="O1010" s="1">
        <v>44544.807511574072</v>
      </c>
      <c r="P1010" s="1">
        <v>44545.274247685185</v>
      </c>
      <c r="Q1010">
        <v>40003</v>
      </c>
      <c r="R1010">
        <v>323</v>
      </c>
      <c r="S1010" t="b">
        <v>0</v>
      </c>
      <c r="T1010" t="s">
        <v>88</v>
      </c>
      <c r="U1010" t="b">
        <v>0</v>
      </c>
      <c r="V1010" t="s">
        <v>144</v>
      </c>
      <c r="W1010" s="1">
        <v>44545.274247685185</v>
      </c>
      <c r="X1010">
        <v>200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68</v>
      </c>
      <c r="AE1010">
        <v>56</v>
      </c>
      <c r="AF1010">
        <v>0</v>
      </c>
      <c r="AG1010">
        <v>5</v>
      </c>
      <c r="AH1010" t="s">
        <v>88</v>
      </c>
      <c r="AI1010" t="s">
        <v>88</v>
      </c>
      <c r="AJ1010" t="s">
        <v>88</v>
      </c>
      <c r="AK1010" t="s">
        <v>88</v>
      </c>
      <c r="AL1010" t="s">
        <v>88</v>
      </c>
      <c r="AM1010" t="s">
        <v>88</v>
      </c>
      <c r="AN1010" t="s">
        <v>88</v>
      </c>
      <c r="AO1010" t="s">
        <v>88</v>
      </c>
      <c r="AP1010" t="s">
        <v>88</v>
      </c>
      <c r="AQ1010" t="s">
        <v>88</v>
      </c>
      <c r="AR1010" t="s">
        <v>88</v>
      </c>
      <c r="AS1010" t="s">
        <v>88</v>
      </c>
      <c r="AT1010" t="s">
        <v>88</v>
      </c>
      <c r="AU1010" t="s">
        <v>88</v>
      </c>
      <c r="AV1010" t="s">
        <v>88</v>
      </c>
      <c r="AW1010" t="s">
        <v>88</v>
      </c>
      <c r="AX1010" t="s">
        <v>88</v>
      </c>
      <c r="AY1010" t="s">
        <v>88</v>
      </c>
      <c r="AZ1010" t="s">
        <v>88</v>
      </c>
      <c r="BA1010" t="s">
        <v>88</v>
      </c>
      <c r="BB1010" t="s">
        <v>88</v>
      </c>
      <c r="BC1010" t="s">
        <v>88</v>
      </c>
      <c r="BD1010" t="s">
        <v>88</v>
      </c>
      <c r="BE1010" t="s">
        <v>88</v>
      </c>
    </row>
    <row r="1011" spans="1:57">
      <c r="A1011" t="s">
        <v>2223</v>
      </c>
      <c r="B1011" t="s">
        <v>80</v>
      </c>
      <c r="C1011" t="s">
        <v>2224</v>
      </c>
      <c r="D1011" t="s">
        <v>82</v>
      </c>
      <c r="E1011" s="2" t="str">
        <f>HYPERLINK("capsilon://?command=openfolder&amp;siteaddress=FAM.docvelocity-na8.net&amp;folderid=FXE6629203-345C-80BC-8360-47C8E56A2D6F","FX21111787")</f>
        <v>FX21111787</v>
      </c>
      <c r="F1011" t="s">
        <v>19</v>
      </c>
      <c r="G1011" t="s">
        <v>19</v>
      </c>
      <c r="H1011" t="s">
        <v>83</v>
      </c>
      <c r="I1011" t="s">
        <v>2225</v>
      </c>
      <c r="J1011">
        <v>28</v>
      </c>
      <c r="K1011" t="s">
        <v>85</v>
      </c>
      <c r="L1011" t="s">
        <v>86</v>
      </c>
      <c r="M1011" t="s">
        <v>87</v>
      </c>
      <c r="N1011">
        <v>1</v>
      </c>
      <c r="O1011" s="1">
        <v>44531.76630787037</v>
      </c>
      <c r="P1011" s="1">
        <v>44532.287511574075</v>
      </c>
      <c r="Q1011">
        <v>44767</v>
      </c>
      <c r="R1011">
        <v>265</v>
      </c>
      <c r="S1011" t="b">
        <v>0</v>
      </c>
      <c r="T1011" t="s">
        <v>88</v>
      </c>
      <c r="U1011" t="b">
        <v>0</v>
      </c>
      <c r="V1011" t="s">
        <v>144</v>
      </c>
      <c r="W1011" s="1">
        <v>44532.287511574075</v>
      </c>
      <c r="X1011">
        <v>121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28</v>
      </c>
      <c r="AE1011">
        <v>21</v>
      </c>
      <c r="AF1011">
        <v>0</v>
      </c>
      <c r="AG1011">
        <v>2</v>
      </c>
      <c r="AH1011" t="s">
        <v>88</v>
      </c>
      <c r="AI1011" t="s">
        <v>88</v>
      </c>
      <c r="AJ1011" t="s">
        <v>88</v>
      </c>
      <c r="AK1011" t="s">
        <v>88</v>
      </c>
      <c r="AL1011" t="s">
        <v>88</v>
      </c>
      <c r="AM1011" t="s">
        <v>88</v>
      </c>
      <c r="AN1011" t="s">
        <v>88</v>
      </c>
      <c r="AO1011" t="s">
        <v>88</v>
      </c>
      <c r="AP1011" t="s">
        <v>88</v>
      </c>
      <c r="AQ1011" t="s">
        <v>88</v>
      </c>
      <c r="AR1011" t="s">
        <v>88</v>
      </c>
      <c r="AS1011" t="s">
        <v>88</v>
      </c>
      <c r="AT1011" t="s">
        <v>88</v>
      </c>
      <c r="AU1011" t="s">
        <v>88</v>
      </c>
      <c r="AV1011" t="s">
        <v>88</v>
      </c>
      <c r="AW1011" t="s">
        <v>88</v>
      </c>
      <c r="AX1011" t="s">
        <v>88</v>
      </c>
      <c r="AY1011" t="s">
        <v>88</v>
      </c>
      <c r="AZ1011" t="s">
        <v>88</v>
      </c>
      <c r="BA1011" t="s">
        <v>88</v>
      </c>
      <c r="BB1011" t="s">
        <v>88</v>
      </c>
      <c r="BC1011" t="s">
        <v>88</v>
      </c>
      <c r="BD1011" t="s">
        <v>88</v>
      </c>
      <c r="BE1011" t="s">
        <v>88</v>
      </c>
    </row>
    <row r="1012" spans="1:57">
      <c r="A1012" t="s">
        <v>2226</v>
      </c>
      <c r="B1012" t="s">
        <v>80</v>
      </c>
      <c r="C1012" t="s">
        <v>410</v>
      </c>
      <c r="D1012" t="s">
        <v>82</v>
      </c>
      <c r="E1012" s="2" t="str">
        <f>HYPERLINK("capsilon://?command=openfolder&amp;siteaddress=FAM.docvelocity-na8.net&amp;folderid=FX0644A154-DB4E-C302-04FF-CA81732EC99E","FX211012718")</f>
        <v>FX211012718</v>
      </c>
      <c r="F1012" t="s">
        <v>19</v>
      </c>
      <c r="G1012" t="s">
        <v>19</v>
      </c>
      <c r="H1012" t="s">
        <v>83</v>
      </c>
      <c r="I1012" t="s">
        <v>2227</v>
      </c>
      <c r="J1012">
        <v>316</v>
      </c>
      <c r="K1012" t="s">
        <v>85</v>
      </c>
      <c r="L1012" t="s">
        <v>86</v>
      </c>
      <c r="M1012" t="s">
        <v>87</v>
      </c>
      <c r="N1012">
        <v>1</v>
      </c>
      <c r="O1012" s="1">
        <v>44531.767731481479</v>
      </c>
      <c r="P1012" s="1">
        <v>44532.296099537038</v>
      </c>
      <c r="Q1012">
        <v>44722</v>
      </c>
      <c r="R1012">
        <v>929</v>
      </c>
      <c r="S1012" t="b">
        <v>0</v>
      </c>
      <c r="T1012" t="s">
        <v>88</v>
      </c>
      <c r="U1012" t="b">
        <v>0</v>
      </c>
      <c r="V1012" t="s">
        <v>144</v>
      </c>
      <c r="W1012" s="1">
        <v>44532.296099537038</v>
      </c>
      <c r="X1012">
        <v>715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316</v>
      </c>
      <c r="AE1012">
        <v>287</v>
      </c>
      <c r="AF1012">
        <v>0</v>
      </c>
      <c r="AG1012">
        <v>10</v>
      </c>
      <c r="AH1012" t="s">
        <v>88</v>
      </c>
      <c r="AI1012" t="s">
        <v>88</v>
      </c>
      <c r="AJ1012" t="s">
        <v>88</v>
      </c>
      <c r="AK1012" t="s">
        <v>88</v>
      </c>
      <c r="AL1012" t="s">
        <v>88</v>
      </c>
      <c r="AM1012" t="s">
        <v>88</v>
      </c>
      <c r="AN1012" t="s">
        <v>88</v>
      </c>
      <c r="AO1012" t="s">
        <v>88</v>
      </c>
      <c r="AP1012" t="s">
        <v>88</v>
      </c>
      <c r="AQ1012" t="s">
        <v>88</v>
      </c>
      <c r="AR1012" t="s">
        <v>88</v>
      </c>
      <c r="AS1012" t="s">
        <v>88</v>
      </c>
      <c r="AT1012" t="s">
        <v>88</v>
      </c>
      <c r="AU1012" t="s">
        <v>88</v>
      </c>
      <c r="AV1012" t="s">
        <v>88</v>
      </c>
      <c r="AW1012" t="s">
        <v>88</v>
      </c>
      <c r="AX1012" t="s">
        <v>88</v>
      </c>
      <c r="AY1012" t="s">
        <v>88</v>
      </c>
      <c r="AZ1012" t="s">
        <v>88</v>
      </c>
      <c r="BA1012" t="s">
        <v>88</v>
      </c>
      <c r="BB1012" t="s">
        <v>88</v>
      </c>
      <c r="BC1012" t="s">
        <v>88</v>
      </c>
      <c r="BD1012" t="s">
        <v>88</v>
      </c>
      <c r="BE1012" t="s">
        <v>88</v>
      </c>
    </row>
    <row r="1013" spans="1:57">
      <c r="A1013" t="s">
        <v>2228</v>
      </c>
      <c r="B1013" t="s">
        <v>80</v>
      </c>
      <c r="C1013" t="s">
        <v>2229</v>
      </c>
      <c r="D1013" t="s">
        <v>82</v>
      </c>
      <c r="E1013" s="2" t="str">
        <f>HYPERLINK("capsilon://?command=openfolder&amp;siteaddress=FAM.docvelocity-na8.net&amp;folderid=FX26F373BF-5E08-8121-36FC-C6A0CEDC8E76","FX21128405")</f>
        <v>FX21128405</v>
      </c>
      <c r="F1013" t="s">
        <v>19</v>
      </c>
      <c r="G1013" t="s">
        <v>19</v>
      </c>
      <c r="H1013" t="s">
        <v>83</v>
      </c>
      <c r="I1013" t="s">
        <v>2230</v>
      </c>
      <c r="J1013">
        <v>38</v>
      </c>
      <c r="K1013" t="s">
        <v>85</v>
      </c>
      <c r="L1013" t="s">
        <v>86</v>
      </c>
      <c r="M1013" t="s">
        <v>87</v>
      </c>
      <c r="N1013">
        <v>1</v>
      </c>
      <c r="O1013" s="1">
        <v>44544.828344907408</v>
      </c>
      <c r="P1013" s="1">
        <v>44545.275324074071</v>
      </c>
      <c r="Q1013">
        <v>38457</v>
      </c>
      <c r="R1013">
        <v>162</v>
      </c>
      <c r="S1013" t="b">
        <v>0</v>
      </c>
      <c r="T1013" t="s">
        <v>88</v>
      </c>
      <c r="U1013" t="b">
        <v>0</v>
      </c>
      <c r="V1013" t="s">
        <v>144</v>
      </c>
      <c r="W1013" s="1">
        <v>44545.275324074071</v>
      </c>
      <c r="X1013">
        <v>85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38</v>
      </c>
      <c r="AE1013">
        <v>33</v>
      </c>
      <c r="AF1013">
        <v>0</v>
      </c>
      <c r="AG1013">
        <v>2</v>
      </c>
      <c r="AH1013" t="s">
        <v>88</v>
      </c>
      <c r="AI1013" t="s">
        <v>88</v>
      </c>
      <c r="AJ1013" t="s">
        <v>88</v>
      </c>
      <c r="AK1013" t="s">
        <v>88</v>
      </c>
      <c r="AL1013" t="s">
        <v>88</v>
      </c>
      <c r="AM1013" t="s">
        <v>88</v>
      </c>
      <c r="AN1013" t="s">
        <v>88</v>
      </c>
      <c r="AO1013" t="s">
        <v>88</v>
      </c>
      <c r="AP1013" t="s">
        <v>88</v>
      </c>
      <c r="AQ1013" t="s">
        <v>88</v>
      </c>
      <c r="AR1013" t="s">
        <v>88</v>
      </c>
      <c r="AS1013" t="s">
        <v>88</v>
      </c>
      <c r="AT1013" t="s">
        <v>88</v>
      </c>
      <c r="AU1013" t="s">
        <v>88</v>
      </c>
      <c r="AV1013" t="s">
        <v>88</v>
      </c>
      <c r="AW1013" t="s">
        <v>88</v>
      </c>
      <c r="AX1013" t="s">
        <v>88</v>
      </c>
      <c r="AY1013" t="s">
        <v>88</v>
      </c>
      <c r="AZ1013" t="s">
        <v>88</v>
      </c>
      <c r="BA1013" t="s">
        <v>88</v>
      </c>
      <c r="BB1013" t="s">
        <v>88</v>
      </c>
      <c r="BC1013" t="s">
        <v>88</v>
      </c>
      <c r="BD1013" t="s">
        <v>88</v>
      </c>
      <c r="BE1013" t="s">
        <v>88</v>
      </c>
    </row>
    <row r="1014" spans="1:57">
      <c r="A1014" t="s">
        <v>2231</v>
      </c>
      <c r="B1014" t="s">
        <v>80</v>
      </c>
      <c r="C1014" t="s">
        <v>2229</v>
      </c>
      <c r="D1014" t="s">
        <v>82</v>
      </c>
      <c r="E1014" s="2" t="str">
        <f>HYPERLINK("capsilon://?command=openfolder&amp;siteaddress=FAM.docvelocity-na8.net&amp;folderid=FX26F373BF-5E08-8121-36FC-C6A0CEDC8E76","FX21128405")</f>
        <v>FX21128405</v>
      </c>
      <c r="F1014" t="s">
        <v>19</v>
      </c>
      <c r="G1014" t="s">
        <v>19</v>
      </c>
      <c r="H1014" t="s">
        <v>83</v>
      </c>
      <c r="I1014" t="s">
        <v>2232</v>
      </c>
      <c r="J1014">
        <v>28</v>
      </c>
      <c r="K1014" t="s">
        <v>85</v>
      </c>
      <c r="L1014" t="s">
        <v>86</v>
      </c>
      <c r="M1014" t="s">
        <v>87</v>
      </c>
      <c r="N1014">
        <v>2</v>
      </c>
      <c r="O1014" s="1">
        <v>44544.829074074078</v>
      </c>
      <c r="P1014" s="1">
        <v>44545.56453703704</v>
      </c>
      <c r="Q1014">
        <v>63247</v>
      </c>
      <c r="R1014">
        <v>297</v>
      </c>
      <c r="S1014" t="b">
        <v>0</v>
      </c>
      <c r="T1014" t="s">
        <v>88</v>
      </c>
      <c r="U1014" t="b">
        <v>0</v>
      </c>
      <c r="V1014" t="s">
        <v>244</v>
      </c>
      <c r="W1014" s="1">
        <v>44544.830972222226</v>
      </c>
      <c r="X1014">
        <v>89</v>
      </c>
      <c r="Y1014">
        <v>21</v>
      </c>
      <c r="Z1014">
        <v>0</v>
      </c>
      <c r="AA1014">
        <v>21</v>
      </c>
      <c r="AB1014">
        <v>0</v>
      </c>
      <c r="AC1014">
        <v>11</v>
      </c>
      <c r="AD1014">
        <v>7</v>
      </c>
      <c r="AE1014">
        <v>0</v>
      </c>
      <c r="AF1014">
        <v>0</v>
      </c>
      <c r="AG1014">
        <v>0</v>
      </c>
      <c r="AH1014" t="s">
        <v>104</v>
      </c>
      <c r="AI1014" s="1">
        <v>44545.56453703704</v>
      </c>
      <c r="AJ1014">
        <v>208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7</v>
      </c>
      <c r="AQ1014">
        <v>0</v>
      </c>
      <c r="AR1014">
        <v>0</v>
      </c>
      <c r="AS1014">
        <v>0</v>
      </c>
      <c r="AT1014" t="s">
        <v>88</v>
      </c>
      <c r="AU1014" t="s">
        <v>88</v>
      </c>
      <c r="AV1014" t="s">
        <v>88</v>
      </c>
      <c r="AW1014" t="s">
        <v>88</v>
      </c>
      <c r="AX1014" t="s">
        <v>88</v>
      </c>
      <c r="AY1014" t="s">
        <v>88</v>
      </c>
      <c r="AZ1014" t="s">
        <v>88</v>
      </c>
      <c r="BA1014" t="s">
        <v>88</v>
      </c>
      <c r="BB1014" t="s">
        <v>88</v>
      </c>
      <c r="BC1014" t="s">
        <v>88</v>
      </c>
      <c r="BD1014" t="s">
        <v>88</v>
      </c>
      <c r="BE1014" t="s">
        <v>88</v>
      </c>
    </row>
    <row r="1015" spans="1:57">
      <c r="A1015" t="s">
        <v>2233</v>
      </c>
      <c r="B1015" t="s">
        <v>80</v>
      </c>
      <c r="C1015" t="s">
        <v>2234</v>
      </c>
      <c r="D1015" t="s">
        <v>82</v>
      </c>
      <c r="E1015" s="2" t="str">
        <f>HYPERLINK("capsilon://?command=openfolder&amp;siteaddress=FAM.docvelocity-na8.net&amp;folderid=FX8192DB19-F1F5-AE73-2FBF-EBA6DB33BD90","FX21126184")</f>
        <v>FX21126184</v>
      </c>
      <c r="F1015" t="s">
        <v>19</v>
      </c>
      <c r="G1015" t="s">
        <v>19</v>
      </c>
      <c r="H1015" t="s">
        <v>83</v>
      </c>
      <c r="I1015" t="s">
        <v>2235</v>
      </c>
      <c r="J1015">
        <v>83</v>
      </c>
      <c r="K1015" t="s">
        <v>85</v>
      </c>
      <c r="L1015" t="s">
        <v>86</v>
      </c>
      <c r="M1015" t="s">
        <v>87</v>
      </c>
      <c r="N1015">
        <v>1</v>
      </c>
      <c r="O1015" s="1">
        <v>44544.836041666669</v>
      </c>
      <c r="P1015" s="1">
        <v>44545.276388888888</v>
      </c>
      <c r="Q1015">
        <v>37910</v>
      </c>
      <c r="R1015">
        <v>136</v>
      </c>
      <c r="S1015" t="b">
        <v>0</v>
      </c>
      <c r="T1015" t="s">
        <v>88</v>
      </c>
      <c r="U1015" t="b">
        <v>0</v>
      </c>
      <c r="V1015" t="s">
        <v>144</v>
      </c>
      <c r="W1015" s="1">
        <v>44545.276388888888</v>
      </c>
      <c r="X1015">
        <v>91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83</v>
      </c>
      <c r="AE1015">
        <v>71</v>
      </c>
      <c r="AF1015">
        <v>0</v>
      </c>
      <c r="AG1015">
        <v>3</v>
      </c>
      <c r="AH1015" t="s">
        <v>88</v>
      </c>
      <c r="AI1015" t="s">
        <v>88</v>
      </c>
      <c r="AJ1015" t="s">
        <v>88</v>
      </c>
      <c r="AK1015" t="s">
        <v>88</v>
      </c>
      <c r="AL1015" t="s">
        <v>88</v>
      </c>
      <c r="AM1015" t="s">
        <v>88</v>
      </c>
      <c r="AN1015" t="s">
        <v>88</v>
      </c>
      <c r="AO1015" t="s">
        <v>88</v>
      </c>
      <c r="AP1015" t="s">
        <v>88</v>
      </c>
      <c r="AQ1015" t="s">
        <v>88</v>
      </c>
      <c r="AR1015" t="s">
        <v>88</v>
      </c>
      <c r="AS1015" t="s">
        <v>88</v>
      </c>
      <c r="AT1015" t="s">
        <v>88</v>
      </c>
      <c r="AU1015" t="s">
        <v>88</v>
      </c>
      <c r="AV1015" t="s">
        <v>88</v>
      </c>
      <c r="AW1015" t="s">
        <v>88</v>
      </c>
      <c r="AX1015" t="s">
        <v>88</v>
      </c>
      <c r="AY1015" t="s">
        <v>88</v>
      </c>
      <c r="AZ1015" t="s">
        <v>88</v>
      </c>
      <c r="BA1015" t="s">
        <v>88</v>
      </c>
      <c r="BB1015" t="s">
        <v>88</v>
      </c>
      <c r="BC1015" t="s">
        <v>88</v>
      </c>
      <c r="BD1015" t="s">
        <v>88</v>
      </c>
      <c r="BE1015" t="s">
        <v>88</v>
      </c>
    </row>
    <row r="1016" spans="1:57">
      <c r="A1016" t="s">
        <v>2236</v>
      </c>
      <c r="B1016" t="s">
        <v>80</v>
      </c>
      <c r="C1016" t="s">
        <v>2237</v>
      </c>
      <c r="D1016" t="s">
        <v>82</v>
      </c>
      <c r="E1016" s="2" t="str">
        <f>HYPERLINK("capsilon://?command=openfolder&amp;siteaddress=FAM.docvelocity-na8.net&amp;folderid=FXC5A65BF7-3C12-056B-DDAC-260041DD147C","FX21127000")</f>
        <v>FX21127000</v>
      </c>
      <c r="F1016" t="s">
        <v>19</v>
      </c>
      <c r="G1016" t="s">
        <v>19</v>
      </c>
      <c r="H1016" t="s">
        <v>83</v>
      </c>
      <c r="I1016" t="s">
        <v>2238</v>
      </c>
      <c r="J1016">
        <v>28</v>
      </c>
      <c r="K1016" t="s">
        <v>85</v>
      </c>
      <c r="L1016" t="s">
        <v>86</v>
      </c>
      <c r="M1016" t="s">
        <v>87</v>
      </c>
      <c r="N1016">
        <v>1</v>
      </c>
      <c r="O1016" s="1">
        <v>44544.8984837963</v>
      </c>
      <c r="P1016" s="1">
        <v>44545.277581018519</v>
      </c>
      <c r="Q1016">
        <v>32614</v>
      </c>
      <c r="R1016">
        <v>140</v>
      </c>
      <c r="S1016" t="b">
        <v>0</v>
      </c>
      <c r="T1016" t="s">
        <v>88</v>
      </c>
      <c r="U1016" t="b">
        <v>0</v>
      </c>
      <c r="V1016" t="s">
        <v>144</v>
      </c>
      <c r="W1016" s="1">
        <v>44545.277581018519</v>
      </c>
      <c r="X1016">
        <v>92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28</v>
      </c>
      <c r="AE1016">
        <v>21</v>
      </c>
      <c r="AF1016">
        <v>0</v>
      </c>
      <c r="AG1016">
        <v>2</v>
      </c>
      <c r="AH1016" t="s">
        <v>88</v>
      </c>
      <c r="AI1016" t="s">
        <v>88</v>
      </c>
      <c r="AJ1016" t="s">
        <v>88</v>
      </c>
      <c r="AK1016" t="s">
        <v>88</v>
      </c>
      <c r="AL1016" t="s">
        <v>88</v>
      </c>
      <c r="AM1016" t="s">
        <v>88</v>
      </c>
      <c r="AN1016" t="s">
        <v>88</v>
      </c>
      <c r="AO1016" t="s">
        <v>88</v>
      </c>
      <c r="AP1016" t="s">
        <v>88</v>
      </c>
      <c r="AQ1016" t="s">
        <v>88</v>
      </c>
      <c r="AR1016" t="s">
        <v>88</v>
      </c>
      <c r="AS1016" t="s">
        <v>88</v>
      </c>
      <c r="AT1016" t="s">
        <v>88</v>
      </c>
      <c r="AU1016" t="s">
        <v>88</v>
      </c>
      <c r="AV1016" t="s">
        <v>88</v>
      </c>
      <c r="AW1016" t="s">
        <v>88</v>
      </c>
      <c r="AX1016" t="s">
        <v>88</v>
      </c>
      <c r="AY1016" t="s">
        <v>88</v>
      </c>
      <c r="AZ1016" t="s">
        <v>88</v>
      </c>
      <c r="BA1016" t="s">
        <v>88</v>
      </c>
      <c r="BB1016" t="s">
        <v>88</v>
      </c>
      <c r="BC1016" t="s">
        <v>88</v>
      </c>
      <c r="BD1016" t="s">
        <v>88</v>
      </c>
      <c r="BE1016" t="s">
        <v>88</v>
      </c>
    </row>
    <row r="1017" spans="1:57">
      <c r="A1017" t="s">
        <v>2239</v>
      </c>
      <c r="B1017" t="s">
        <v>80</v>
      </c>
      <c r="C1017" t="s">
        <v>2240</v>
      </c>
      <c r="D1017" t="s">
        <v>82</v>
      </c>
      <c r="E1017" s="2" t="str">
        <f>HYPERLINK("capsilon://?command=openfolder&amp;siteaddress=FAM.docvelocity-na8.net&amp;folderid=FX905C134D-6006-C856-963E-A096DB737BEC","FX21126828")</f>
        <v>FX21126828</v>
      </c>
      <c r="F1017" t="s">
        <v>19</v>
      </c>
      <c r="G1017" t="s">
        <v>19</v>
      </c>
      <c r="H1017" t="s">
        <v>83</v>
      </c>
      <c r="I1017" t="s">
        <v>2241</v>
      </c>
      <c r="J1017">
        <v>64</v>
      </c>
      <c r="K1017" t="s">
        <v>85</v>
      </c>
      <c r="L1017" t="s">
        <v>86</v>
      </c>
      <c r="M1017" t="s">
        <v>87</v>
      </c>
      <c r="N1017">
        <v>1</v>
      </c>
      <c r="O1017" s="1">
        <v>44544.924930555557</v>
      </c>
      <c r="P1017" s="1">
        <v>44545.278657407405</v>
      </c>
      <c r="Q1017">
        <v>30427</v>
      </c>
      <c r="R1017">
        <v>135</v>
      </c>
      <c r="S1017" t="b">
        <v>0</v>
      </c>
      <c r="T1017" t="s">
        <v>88</v>
      </c>
      <c r="U1017" t="b">
        <v>0</v>
      </c>
      <c r="V1017" t="s">
        <v>144</v>
      </c>
      <c r="W1017" s="1">
        <v>44545.278657407405</v>
      </c>
      <c r="X1017">
        <v>92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64</v>
      </c>
      <c r="AE1017">
        <v>54</v>
      </c>
      <c r="AF1017">
        <v>0</v>
      </c>
      <c r="AG1017">
        <v>3</v>
      </c>
      <c r="AH1017" t="s">
        <v>88</v>
      </c>
      <c r="AI1017" t="s">
        <v>88</v>
      </c>
      <c r="AJ1017" t="s">
        <v>88</v>
      </c>
      <c r="AK1017" t="s">
        <v>88</v>
      </c>
      <c r="AL1017" t="s">
        <v>88</v>
      </c>
      <c r="AM1017" t="s">
        <v>88</v>
      </c>
      <c r="AN1017" t="s">
        <v>88</v>
      </c>
      <c r="AO1017" t="s">
        <v>88</v>
      </c>
      <c r="AP1017" t="s">
        <v>88</v>
      </c>
      <c r="AQ1017" t="s">
        <v>88</v>
      </c>
      <c r="AR1017" t="s">
        <v>88</v>
      </c>
      <c r="AS1017" t="s">
        <v>88</v>
      </c>
      <c r="AT1017" t="s">
        <v>88</v>
      </c>
      <c r="AU1017" t="s">
        <v>88</v>
      </c>
      <c r="AV1017" t="s">
        <v>88</v>
      </c>
      <c r="AW1017" t="s">
        <v>88</v>
      </c>
      <c r="AX1017" t="s">
        <v>88</v>
      </c>
      <c r="AY1017" t="s">
        <v>88</v>
      </c>
      <c r="AZ1017" t="s">
        <v>88</v>
      </c>
      <c r="BA1017" t="s">
        <v>88</v>
      </c>
      <c r="BB1017" t="s">
        <v>88</v>
      </c>
      <c r="BC1017" t="s">
        <v>88</v>
      </c>
      <c r="BD1017" t="s">
        <v>88</v>
      </c>
      <c r="BE1017" t="s">
        <v>88</v>
      </c>
    </row>
    <row r="1018" spans="1:57">
      <c r="A1018" t="s">
        <v>2242</v>
      </c>
      <c r="B1018" t="s">
        <v>80</v>
      </c>
      <c r="C1018" t="s">
        <v>2243</v>
      </c>
      <c r="D1018" t="s">
        <v>82</v>
      </c>
      <c r="E1018" s="2" t="str">
        <f>HYPERLINK("capsilon://?command=openfolder&amp;siteaddress=FAM.docvelocity-na8.net&amp;folderid=FXD42AB346-EFAE-958E-BB1A-8C964A19AAF7","FX21127260")</f>
        <v>FX21127260</v>
      </c>
      <c r="F1018" t="s">
        <v>19</v>
      </c>
      <c r="G1018" t="s">
        <v>19</v>
      </c>
      <c r="H1018" t="s">
        <v>83</v>
      </c>
      <c r="I1018" t="s">
        <v>2244</v>
      </c>
      <c r="J1018">
        <v>158</v>
      </c>
      <c r="K1018" t="s">
        <v>85</v>
      </c>
      <c r="L1018" t="s">
        <v>86</v>
      </c>
      <c r="M1018" t="s">
        <v>87</v>
      </c>
      <c r="N1018">
        <v>1</v>
      </c>
      <c r="O1018" s="1">
        <v>44544.943576388891</v>
      </c>
      <c r="P1018" s="1">
        <v>44545.287893518522</v>
      </c>
      <c r="Q1018">
        <v>29223</v>
      </c>
      <c r="R1018">
        <v>526</v>
      </c>
      <c r="S1018" t="b">
        <v>0</v>
      </c>
      <c r="T1018" t="s">
        <v>88</v>
      </c>
      <c r="U1018" t="b">
        <v>0</v>
      </c>
      <c r="V1018" t="s">
        <v>144</v>
      </c>
      <c r="W1018" s="1">
        <v>44545.287893518522</v>
      </c>
      <c r="X1018">
        <v>419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158</v>
      </c>
      <c r="AE1018">
        <v>146</v>
      </c>
      <c r="AF1018">
        <v>0</v>
      </c>
      <c r="AG1018">
        <v>7</v>
      </c>
      <c r="AH1018" t="s">
        <v>88</v>
      </c>
      <c r="AI1018" t="s">
        <v>88</v>
      </c>
      <c r="AJ1018" t="s">
        <v>88</v>
      </c>
      <c r="AK1018" t="s">
        <v>88</v>
      </c>
      <c r="AL1018" t="s">
        <v>88</v>
      </c>
      <c r="AM1018" t="s">
        <v>88</v>
      </c>
      <c r="AN1018" t="s">
        <v>88</v>
      </c>
      <c r="AO1018" t="s">
        <v>88</v>
      </c>
      <c r="AP1018" t="s">
        <v>88</v>
      </c>
      <c r="AQ1018" t="s">
        <v>88</v>
      </c>
      <c r="AR1018" t="s">
        <v>88</v>
      </c>
      <c r="AS1018" t="s">
        <v>88</v>
      </c>
      <c r="AT1018" t="s">
        <v>88</v>
      </c>
      <c r="AU1018" t="s">
        <v>88</v>
      </c>
      <c r="AV1018" t="s">
        <v>88</v>
      </c>
      <c r="AW1018" t="s">
        <v>88</v>
      </c>
      <c r="AX1018" t="s">
        <v>88</v>
      </c>
      <c r="AY1018" t="s">
        <v>88</v>
      </c>
      <c r="AZ1018" t="s">
        <v>88</v>
      </c>
      <c r="BA1018" t="s">
        <v>88</v>
      </c>
      <c r="BB1018" t="s">
        <v>88</v>
      </c>
      <c r="BC1018" t="s">
        <v>88</v>
      </c>
      <c r="BD1018" t="s">
        <v>88</v>
      </c>
      <c r="BE1018" t="s">
        <v>88</v>
      </c>
    </row>
    <row r="1019" spans="1:57">
      <c r="A1019" t="s">
        <v>2245</v>
      </c>
      <c r="B1019" t="s">
        <v>80</v>
      </c>
      <c r="C1019" t="s">
        <v>2246</v>
      </c>
      <c r="D1019" t="s">
        <v>82</v>
      </c>
      <c r="E1019" s="2" t="str">
        <f>HYPERLINK("capsilon://?command=openfolder&amp;siteaddress=FAM.docvelocity-na8.net&amp;folderid=FX73BB2453-B36F-D4F3-2F09-E324AD08C777","FX21126063")</f>
        <v>FX21126063</v>
      </c>
      <c r="F1019" t="s">
        <v>19</v>
      </c>
      <c r="G1019" t="s">
        <v>19</v>
      </c>
      <c r="H1019" t="s">
        <v>83</v>
      </c>
      <c r="I1019" t="s">
        <v>2247</v>
      </c>
      <c r="J1019">
        <v>156</v>
      </c>
      <c r="K1019" t="s">
        <v>85</v>
      </c>
      <c r="L1019" t="s">
        <v>86</v>
      </c>
      <c r="M1019" t="s">
        <v>87</v>
      </c>
      <c r="N1019">
        <v>1</v>
      </c>
      <c r="O1019" s="1">
        <v>44544.954212962963</v>
      </c>
      <c r="P1019" s="1">
        <v>44545.290231481478</v>
      </c>
      <c r="Q1019">
        <v>28696</v>
      </c>
      <c r="R1019">
        <v>336</v>
      </c>
      <c r="S1019" t="b">
        <v>0</v>
      </c>
      <c r="T1019" t="s">
        <v>88</v>
      </c>
      <c r="U1019" t="b">
        <v>0</v>
      </c>
      <c r="V1019" t="s">
        <v>144</v>
      </c>
      <c r="W1019" s="1">
        <v>44545.290231481478</v>
      </c>
      <c r="X1019">
        <v>201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156</v>
      </c>
      <c r="AE1019">
        <v>130</v>
      </c>
      <c r="AF1019">
        <v>0</v>
      </c>
      <c r="AG1019">
        <v>5</v>
      </c>
      <c r="AH1019" t="s">
        <v>88</v>
      </c>
      <c r="AI1019" t="s">
        <v>88</v>
      </c>
      <c r="AJ1019" t="s">
        <v>88</v>
      </c>
      <c r="AK1019" t="s">
        <v>88</v>
      </c>
      <c r="AL1019" t="s">
        <v>88</v>
      </c>
      <c r="AM1019" t="s">
        <v>88</v>
      </c>
      <c r="AN1019" t="s">
        <v>88</v>
      </c>
      <c r="AO1019" t="s">
        <v>88</v>
      </c>
      <c r="AP1019" t="s">
        <v>88</v>
      </c>
      <c r="AQ1019" t="s">
        <v>88</v>
      </c>
      <c r="AR1019" t="s">
        <v>88</v>
      </c>
      <c r="AS1019" t="s">
        <v>88</v>
      </c>
      <c r="AT1019" t="s">
        <v>88</v>
      </c>
      <c r="AU1019" t="s">
        <v>88</v>
      </c>
      <c r="AV1019" t="s">
        <v>88</v>
      </c>
      <c r="AW1019" t="s">
        <v>88</v>
      </c>
      <c r="AX1019" t="s">
        <v>88</v>
      </c>
      <c r="AY1019" t="s">
        <v>88</v>
      </c>
      <c r="AZ1019" t="s">
        <v>88</v>
      </c>
      <c r="BA1019" t="s">
        <v>88</v>
      </c>
      <c r="BB1019" t="s">
        <v>88</v>
      </c>
      <c r="BC1019" t="s">
        <v>88</v>
      </c>
      <c r="BD1019" t="s">
        <v>88</v>
      </c>
      <c r="BE1019" t="s">
        <v>88</v>
      </c>
    </row>
    <row r="1020" spans="1:57">
      <c r="A1020" t="s">
        <v>2248</v>
      </c>
      <c r="B1020" t="s">
        <v>80</v>
      </c>
      <c r="C1020" t="s">
        <v>2249</v>
      </c>
      <c r="D1020" t="s">
        <v>82</v>
      </c>
      <c r="E1020" s="2" t="str">
        <f>HYPERLINK("capsilon://?command=openfolder&amp;siteaddress=FAM.docvelocity-na8.net&amp;folderid=FXD5E91DA5-588F-2FFD-D76E-2C93F15B455E","FX21128714")</f>
        <v>FX21128714</v>
      </c>
      <c r="F1020" t="s">
        <v>19</v>
      </c>
      <c r="G1020" t="s">
        <v>19</v>
      </c>
      <c r="H1020" t="s">
        <v>83</v>
      </c>
      <c r="I1020" t="s">
        <v>2250</v>
      </c>
      <c r="J1020">
        <v>95</v>
      </c>
      <c r="K1020" t="s">
        <v>85</v>
      </c>
      <c r="L1020" t="s">
        <v>86</v>
      </c>
      <c r="M1020" t="s">
        <v>87</v>
      </c>
      <c r="N1020">
        <v>1</v>
      </c>
      <c r="O1020" s="1">
        <v>44544.996689814812</v>
      </c>
      <c r="P1020" s="1">
        <v>44545.291666666664</v>
      </c>
      <c r="Q1020">
        <v>25264</v>
      </c>
      <c r="R1020">
        <v>222</v>
      </c>
      <c r="S1020" t="b">
        <v>0</v>
      </c>
      <c r="T1020" t="s">
        <v>88</v>
      </c>
      <c r="U1020" t="b">
        <v>0</v>
      </c>
      <c r="V1020" t="s">
        <v>144</v>
      </c>
      <c r="W1020" s="1">
        <v>44545.291666666664</v>
      </c>
      <c r="X1020">
        <v>116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95</v>
      </c>
      <c r="AE1020">
        <v>83</v>
      </c>
      <c r="AF1020">
        <v>0</v>
      </c>
      <c r="AG1020">
        <v>3</v>
      </c>
      <c r="AH1020" t="s">
        <v>88</v>
      </c>
      <c r="AI1020" t="s">
        <v>88</v>
      </c>
      <c r="AJ1020" t="s">
        <v>88</v>
      </c>
      <c r="AK1020" t="s">
        <v>88</v>
      </c>
      <c r="AL1020" t="s">
        <v>88</v>
      </c>
      <c r="AM1020" t="s">
        <v>88</v>
      </c>
      <c r="AN1020" t="s">
        <v>88</v>
      </c>
      <c r="AO1020" t="s">
        <v>88</v>
      </c>
      <c r="AP1020" t="s">
        <v>88</v>
      </c>
      <c r="AQ1020" t="s">
        <v>88</v>
      </c>
      <c r="AR1020" t="s">
        <v>88</v>
      </c>
      <c r="AS1020" t="s">
        <v>88</v>
      </c>
      <c r="AT1020" t="s">
        <v>88</v>
      </c>
      <c r="AU1020" t="s">
        <v>88</v>
      </c>
      <c r="AV1020" t="s">
        <v>88</v>
      </c>
      <c r="AW1020" t="s">
        <v>88</v>
      </c>
      <c r="AX1020" t="s">
        <v>88</v>
      </c>
      <c r="AY1020" t="s">
        <v>88</v>
      </c>
      <c r="AZ1020" t="s">
        <v>88</v>
      </c>
      <c r="BA1020" t="s">
        <v>88</v>
      </c>
      <c r="BB1020" t="s">
        <v>88</v>
      </c>
      <c r="BC1020" t="s">
        <v>88</v>
      </c>
      <c r="BD1020" t="s">
        <v>88</v>
      </c>
      <c r="BE1020" t="s">
        <v>88</v>
      </c>
    </row>
    <row r="1021" spans="1:57">
      <c r="A1021" t="s">
        <v>2251</v>
      </c>
      <c r="B1021" t="s">
        <v>80</v>
      </c>
      <c r="C1021" t="s">
        <v>2252</v>
      </c>
      <c r="D1021" t="s">
        <v>82</v>
      </c>
      <c r="E1021" s="2" t="str">
        <f>HYPERLINK("capsilon://?command=openfolder&amp;siteaddress=FAM.docvelocity-na8.net&amp;folderid=FX52FC8A1E-00AD-8F38-6886-BCCEBE9A2ACD","FX21128413")</f>
        <v>FX21128413</v>
      </c>
      <c r="F1021" t="s">
        <v>19</v>
      </c>
      <c r="G1021" t="s">
        <v>19</v>
      </c>
      <c r="H1021" t="s">
        <v>83</v>
      </c>
      <c r="I1021" t="s">
        <v>2253</v>
      </c>
      <c r="J1021">
        <v>273</v>
      </c>
      <c r="K1021" t="s">
        <v>85</v>
      </c>
      <c r="L1021" t="s">
        <v>86</v>
      </c>
      <c r="M1021" t="s">
        <v>87</v>
      </c>
      <c r="N1021">
        <v>1</v>
      </c>
      <c r="O1021" s="1">
        <v>44545.009282407409</v>
      </c>
      <c r="P1021" s="1">
        <v>44545.297372685185</v>
      </c>
      <c r="Q1021">
        <v>24365</v>
      </c>
      <c r="R1021">
        <v>526</v>
      </c>
      <c r="S1021" t="b">
        <v>0</v>
      </c>
      <c r="T1021" t="s">
        <v>88</v>
      </c>
      <c r="U1021" t="b">
        <v>0</v>
      </c>
      <c r="V1021" t="s">
        <v>144</v>
      </c>
      <c r="W1021" s="1">
        <v>44545.297372685185</v>
      </c>
      <c r="X1021">
        <v>476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273</v>
      </c>
      <c r="AE1021">
        <v>249</v>
      </c>
      <c r="AF1021">
        <v>0</v>
      </c>
      <c r="AG1021">
        <v>6</v>
      </c>
      <c r="AH1021" t="s">
        <v>88</v>
      </c>
      <c r="AI1021" t="s">
        <v>88</v>
      </c>
      <c r="AJ1021" t="s">
        <v>88</v>
      </c>
      <c r="AK1021" t="s">
        <v>88</v>
      </c>
      <c r="AL1021" t="s">
        <v>88</v>
      </c>
      <c r="AM1021" t="s">
        <v>88</v>
      </c>
      <c r="AN1021" t="s">
        <v>88</v>
      </c>
      <c r="AO1021" t="s">
        <v>88</v>
      </c>
      <c r="AP1021" t="s">
        <v>88</v>
      </c>
      <c r="AQ1021" t="s">
        <v>88</v>
      </c>
      <c r="AR1021" t="s">
        <v>88</v>
      </c>
      <c r="AS1021" t="s">
        <v>88</v>
      </c>
      <c r="AT1021" t="s">
        <v>88</v>
      </c>
      <c r="AU1021" t="s">
        <v>88</v>
      </c>
      <c r="AV1021" t="s">
        <v>88</v>
      </c>
      <c r="AW1021" t="s">
        <v>88</v>
      </c>
      <c r="AX1021" t="s">
        <v>88</v>
      </c>
      <c r="AY1021" t="s">
        <v>88</v>
      </c>
      <c r="AZ1021" t="s">
        <v>88</v>
      </c>
      <c r="BA1021" t="s">
        <v>88</v>
      </c>
      <c r="BB1021" t="s">
        <v>88</v>
      </c>
      <c r="BC1021" t="s">
        <v>88</v>
      </c>
      <c r="BD1021" t="s">
        <v>88</v>
      </c>
      <c r="BE1021" t="s">
        <v>88</v>
      </c>
    </row>
    <row r="1022" spans="1:57">
      <c r="A1022" t="s">
        <v>2254</v>
      </c>
      <c r="B1022" t="s">
        <v>80</v>
      </c>
      <c r="C1022" t="s">
        <v>1908</v>
      </c>
      <c r="D1022" t="s">
        <v>82</v>
      </c>
      <c r="E1022" s="2" t="str">
        <f>HYPERLINK("capsilon://?command=openfolder&amp;siteaddress=FAM.docvelocity-na8.net&amp;folderid=FX58978CC7-AD18-F701-08D7-904E2242719B","FX21125527")</f>
        <v>FX21125527</v>
      </c>
      <c r="F1022" t="s">
        <v>19</v>
      </c>
      <c r="G1022" t="s">
        <v>19</v>
      </c>
      <c r="H1022" t="s">
        <v>83</v>
      </c>
      <c r="I1022" t="s">
        <v>2255</v>
      </c>
      <c r="J1022">
        <v>28</v>
      </c>
      <c r="K1022" t="s">
        <v>85</v>
      </c>
      <c r="L1022" t="s">
        <v>86</v>
      </c>
      <c r="M1022" t="s">
        <v>87</v>
      </c>
      <c r="N1022">
        <v>2</v>
      </c>
      <c r="O1022" s="1">
        <v>44545.037777777776</v>
      </c>
      <c r="P1022" s="1">
        <v>44545.566967592589</v>
      </c>
      <c r="Q1022">
        <v>45133</v>
      </c>
      <c r="R1022">
        <v>589</v>
      </c>
      <c r="S1022" t="b">
        <v>0</v>
      </c>
      <c r="T1022" t="s">
        <v>88</v>
      </c>
      <c r="U1022" t="b">
        <v>0</v>
      </c>
      <c r="V1022" t="s">
        <v>904</v>
      </c>
      <c r="W1022" s="1">
        <v>44545.292372685188</v>
      </c>
      <c r="X1022">
        <v>380</v>
      </c>
      <c r="Y1022">
        <v>21</v>
      </c>
      <c r="Z1022">
        <v>0</v>
      </c>
      <c r="AA1022">
        <v>21</v>
      </c>
      <c r="AB1022">
        <v>0</v>
      </c>
      <c r="AC1022">
        <v>17</v>
      </c>
      <c r="AD1022">
        <v>7</v>
      </c>
      <c r="AE1022">
        <v>0</v>
      </c>
      <c r="AF1022">
        <v>0</v>
      </c>
      <c r="AG1022">
        <v>0</v>
      </c>
      <c r="AH1022" t="s">
        <v>104</v>
      </c>
      <c r="AI1022" s="1">
        <v>44545.566967592589</v>
      </c>
      <c r="AJ1022">
        <v>209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7</v>
      </c>
      <c r="AQ1022">
        <v>0</v>
      </c>
      <c r="AR1022">
        <v>0</v>
      </c>
      <c r="AS1022">
        <v>0</v>
      </c>
      <c r="AT1022" t="s">
        <v>88</v>
      </c>
      <c r="AU1022" t="s">
        <v>88</v>
      </c>
      <c r="AV1022" t="s">
        <v>88</v>
      </c>
      <c r="AW1022" t="s">
        <v>88</v>
      </c>
      <c r="AX1022" t="s">
        <v>88</v>
      </c>
      <c r="AY1022" t="s">
        <v>88</v>
      </c>
      <c r="AZ1022" t="s">
        <v>88</v>
      </c>
      <c r="BA1022" t="s">
        <v>88</v>
      </c>
      <c r="BB1022" t="s">
        <v>88</v>
      </c>
      <c r="BC1022" t="s">
        <v>88</v>
      </c>
      <c r="BD1022" t="s">
        <v>88</v>
      </c>
      <c r="BE1022" t="s">
        <v>88</v>
      </c>
    </row>
    <row r="1023" spans="1:57">
      <c r="A1023" t="s">
        <v>2256</v>
      </c>
      <c r="B1023" t="s">
        <v>80</v>
      </c>
      <c r="C1023" t="s">
        <v>2257</v>
      </c>
      <c r="D1023" t="s">
        <v>82</v>
      </c>
      <c r="E1023" s="2" t="str">
        <f>HYPERLINK("capsilon://?command=openfolder&amp;siteaddress=FAM.docvelocity-na8.net&amp;folderid=FX1CB830A9-B63C-183D-7360-843A44D77A83","FX21116859")</f>
        <v>FX21116859</v>
      </c>
      <c r="F1023" t="s">
        <v>19</v>
      </c>
      <c r="G1023" t="s">
        <v>19</v>
      </c>
      <c r="H1023" t="s">
        <v>83</v>
      </c>
      <c r="I1023" t="s">
        <v>2258</v>
      </c>
      <c r="J1023">
        <v>85</v>
      </c>
      <c r="K1023" t="s">
        <v>85</v>
      </c>
      <c r="L1023" t="s">
        <v>86</v>
      </c>
      <c r="M1023" t="s">
        <v>87</v>
      </c>
      <c r="N1023">
        <v>1</v>
      </c>
      <c r="O1023" s="1">
        <v>44545.046574074076</v>
      </c>
      <c r="P1023" s="1">
        <v>44545.298726851855</v>
      </c>
      <c r="Q1023">
        <v>21663</v>
      </c>
      <c r="R1023">
        <v>123</v>
      </c>
      <c r="S1023" t="b">
        <v>0</v>
      </c>
      <c r="T1023" t="s">
        <v>88</v>
      </c>
      <c r="U1023" t="b">
        <v>0</v>
      </c>
      <c r="V1023" t="s">
        <v>144</v>
      </c>
      <c r="W1023" s="1">
        <v>44545.298726851855</v>
      </c>
      <c r="X1023">
        <v>116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85</v>
      </c>
      <c r="AE1023">
        <v>73</v>
      </c>
      <c r="AF1023">
        <v>0</v>
      </c>
      <c r="AG1023">
        <v>5</v>
      </c>
      <c r="AH1023" t="s">
        <v>88</v>
      </c>
      <c r="AI1023" t="s">
        <v>88</v>
      </c>
      <c r="AJ1023" t="s">
        <v>88</v>
      </c>
      <c r="AK1023" t="s">
        <v>88</v>
      </c>
      <c r="AL1023" t="s">
        <v>88</v>
      </c>
      <c r="AM1023" t="s">
        <v>88</v>
      </c>
      <c r="AN1023" t="s">
        <v>88</v>
      </c>
      <c r="AO1023" t="s">
        <v>88</v>
      </c>
      <c r="AP1023" t="s">
        <v>88</v>
      </c>
      <c r="AQ1023" t="s">
        <v>88</v>
      </c>
      <c r="AR1023" t="s">
        <v>88</v>
      </c>
      <c r="AS1023" t="s">
        <v>88</v>
      </c>
      <c r="AT1023" t="s">
        <v>88</v>
      </c>
      <c r="AU1023" t="s">
        <v>88</v>
      </c>
      <c r="AV1023" t="s">
        <v>88</v>
      </c>
      <c r="AW1023" t="s">
        <v>88</v>
      </c>
      <c r="AX1023" t="s">
        <v>88</v>
      </c>
      <c r="AY1023" t="s">
        <v>88</v>
      </c>
      <c r="AZ1023" t="s">
        <v>88</v>
      </c>
      <c r="BA1023" t="s">
        <v>88</v>
      </c>
      <c r="BB1023" t="s">
        <v>88</v>
      </c>
      <c r="BC1023" t="s">
        <v>88</v>
      </c>
      <c r="BD1023" t="s">
        <v>88</v>
      </c>
      <c r="BE1023" t="s">
        <v>88</v>
      </c>
    </row>
    <row r="1024" spans="1:57">
      <c r="A1024" t="s">
        <v>2259</v>
      </c>
      <c r="B1024" t="s">
        <v>80</v>
      </c>
      <c r="C1024" t="s">
        <v>2260</v>
      </c>
      <c r="D1024" t="s">
        <v>82</v>
      </c>
      <c r="E1024" s="2" t="str">
        <f>HYPERLINK("capsilon://?command=openfolder&amp;siteaddress=FAM.docvelocity-na8.net&amp;folderid=FXB6F44256-B93C-C249-D048-29AE8568B4CC","FX21128401")</f>
        <v>FX21128401</v>
      </c>
      <c r="F1024" t="s">
        <v>19</v>
      </c>
      <c r="G1024" t="s">
        <v>19</v>
      </c>
      <c r="H1024" t="s">
        <v>83</v>
      </c>
      <c r="I1024" t="s">
        <v>2261</v>
      </c>
      <c r="J1024">
        <v>28</v>
      </c>
      <c r="K1024" t="s">
        <v>85</v>
      </c>
      <c r="L1024" t="s">
        <v>86</v>
      </c>
      <c r="M1024" t="s">
        <v>87</v>
      </c>
      <c r="N1024">
        <v>2</v>
      </c>
      <c r="O1024" s="1">
        <v>44545.05840277778</v>
      </c>
      <c r="P1024" s="1">
        <v>44545.56821759259</v>
      </c>
      <c r="Q1024">
        <v>43606</v>
      </c>
      <c r="R1024">
        <v>442</v>
      </c>
      <c r="S1024" t="b">
        <v>0</v>
      </c>
      <c r="T1024" t="s">
        <v>88</v>
      </c>
      <c r="U1024" t="b">
        <v>0</v>
      </c>
      <c r="V1024" t="s">
        <v>144</v>
      </c>
      <c r="W1024" s="1">
        <v>44545.301192129627</v>
      </c>
      <c r="X1024">
        <v>212</v>
      </c>
      <c r="Y1024">
        <v>21</v>
      </c>
      <c r="Z1024">
        <v>0</v>
      </c>
      <c r="AA1024">
        <v>21</v>
      </c>
      <c r="AB1024">
        <v>0</v>
      </c>
      <c r="AC1024">
        <v>7</v>
      </c>
      <c r="AD1024">
        <v>7</v>
      </c>
      <c r="AE1024">
        <v>0</v>
      </c>
      <c r="AF1024">
        <v>0</v>
      </c>
      <c r="AG1024">
        <v>0</v>
      </c>
      <c r="AH1024" t="s">
        <v>167</v>
      </c>
      <c r="AI1024" s="1">
        <v>44545.56821759259</v>
      </c>
      <c r="AJ1024">
        <v>230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7</v>
      </c>
      <c r="AQ1024">
        <v>0</v>
      </c>
      <c r="AR1024">
        <v>0</v>
      </c>
      <c r="AS1024">
        <v>0</v>
      </c>
      <c r="AT1024" t="s">
        <v>88</v>
      </c>
      <c r="AU1024" t="s">
        <v>88</v>
      </c>
      <c r="AV1024" t="s">
        <v>88</v>
      </c>
      <c r="AW1024" t="s">
        <v>88</v>
      </c>
      <c r="AX1024" t="s">
        <v>88</v>
      </c>
      <c r="AY1024" t="s">
        <v>88</v>
      </c>
      <c r="AZ1024" t="s">
        <v>88</v>
      </c>
      <c r="BA1024" t="s">
        <v>88</v>
      </c>
      <c r="BB1024" t="s">
        <v>88</v>
      </c>
      <c r="BC1024" t="s">
        <v>88</v>
      </c>
      <c r="BD1024" t="s">
        <v>88</v>
      </c>
      <c r="BE1024" t="s">
        <v>88</v>
      </c>
    </row>
    <row r="1025" spans="1:57">
      <c r="A1025" t="s">
        <v>2262</v>
      </c>
      <c r="B1025" t="s">
        <v>80</v>
      </c>
      <c r="C1025" t="s">
        <v>2260</v>
      </c>
      <c r="D1025" t="s">
        <v>82</v>
      </c>
      <c r="E1025" s="2" t="str">
        <f>HYPERLINK("capsilon://?command=openfolder&amp;siteaddress=FAM.docvelocity-na8.net&amp;folderid=FXB6F44256-B93C-C249-D048-29AE8568B4CC","FX21128401")</f>
        <v>FX21128401</v>
      </c>
      <c r="F1025" t="s">
        <v>19</v>
      </c>
      <c r="G1025" t="s">
        <v>19</v>
      </c>
      <c r="H1025" t="s">
        <v>83</v>
      </c>
      <c r="I1025" t="s">
        <v>2263</v>
      </c>
      <c r="J1025">
        <v>28</v>
      </c>
      <c r="K1025" t="s">
        <v>85</v>
      </c>
      <c r="L1025" t="s">
        <v>86</v>
      </c>
      <c r="M1025" t="s">
        <v>87</v>
      </c>
      <c r="N1025">
        <v>2</v>
      </c>
      <c r="O1025" s="1">
        <v>44545.058749999997</v>
      </c>
      <c r="P1025" s="1">
        <v>44545.567986111113</v>
      </c>
      <c r="Q1025">
        <v>43712</v>
      </c>
      <c r="R1025">
        <v>286</v>
      </c>
      <c r="S1025" t="b">
        <v>0</v>
      </c>
      <c r="T1025" t="s">
        <v>88</v>
      </c>
      <c r="U1025" t="b">
        <v>0</v>
      </c>
      <c r="V1025" t="s">
        <v>144</v>
      </c>
      <c r="W1025" s="1">
        <v>44545.302812499998</v>
      </c>
      <c r="X1025">
        <v>121</v>
      </c>
      <c r="Y1025">
        <v>21</v>
      </c>
      <c r="Z1025">
        <v>0</v>
      </c>
      <c r="AA1025">
        <v>21</v>
      </c>
      <c r="AB1025">
        <v>0</v>
      </c>
      <c r="AC1025">
        <v>6</v>
      </c>
      <c r="AD1025">
        <v>7</v>
      </c>
      <c r="AE1025">
        <v>0</v>
      </c>
      <c r="AF1025">
        <v>0</v>
      </c>
      <c r="AG1025">
        <v>0</v>
      </c>
      <c r="AH1025" t="s">
        <v>163</v>
      </c>
      <c r="AI1025" s="1">
        <v>44545.567986111113</v>
      </c>
      <c r="AJ1025">
        <v>165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7</v>
      </c>
      <c r="AQ1025">
        <v>0</v>
      </c>
      <c r="AR1025">
        <v>0</v>
      </c>
      <c r="AS1025">
        <v>0</v>
      </c>
      <c r="AT1025" t="s">
        <v>88</v>
      </c>
      <c r="AU1025" t="s">
        <v>88</v>
      </c>
      <c r="AV1025" t="s">
        <v>88</v>
      </c>
      <c r="AW1025" t="s">
        <v>88</v>
      </c>
      <c r="AX1025" t="s">
        <v>88</v>
      </c>
      <c r="AY1025" t="s">
        <v>88</v>
      </c>
      <c r="AZ1025" t="s">
        <v>88</v>
      </c>
      <c r="BA1025" t="s">
        <v>88</v>
      </c>
      <c r="BB1025" t="s">
        <v>88</v>
      </c>
      <c r="BC1025" t="s">
        <v>88</v>
      </c>
      <c r="BD1025" t="s">
        <v>88</v>
      </c>
      <c r="BE1025" t="s">
        <v>88</v>
      </c>
    </row>
    <row r="1026" spans="1:57">
      <c r="A1026" t="s">
        <v>2264</v>
      </c>
      <c r="B1026" t="s">
        <v>80</v>
      </c>
      <c r="C1026" t="s">
        <v>2260</v>
      </c>
      <c r="D1026" t="s">
        <v>82</v>
      </c>
      <c r="E1026" s="2" t="str">
        <f>HYPERLINK("capsilon://?command=openfolder&amp;siteaddress=FAM.docvelocity-na8.net&amp;folderid=FXB6F44256-B93C-C249-D048-29AE8568B4CC","FX21128401")</f>
        <v>FX21128401</v>
      </c>
      <c r="F1026" t="s">
        <v>19</v>
      </c>
      <c r="G1026" t="s">
        <v>19</v>
      </c>
      <c r="H1026" t="s">
        <v>83</v>
      </c>
      <c r="I1026" t="s">
        <v>2265</v>
      </c>
      <c r="J1026">
        <v>46</v>
      </c>
      <c r="K1026" t="s">
        <v>85</v>
      </c>
      <c r="L1026" t="s">
        <v>86</v>
      </c>
      <c r="M1026" t="s">
        <v>87</v>
      </c>
      <c r="N1026">
        <v>1</v>
      </c>
      <c r="O1026" s="1">
        <v>44545.061851851853</v>
      </c>
      <c r="P1026" s="1">
        <v>44545.30363425926</v>
      </c>
      <c r="Q1026">
        <v>20820</v>
      </c>
      <c r="R1026">
        <v>70</v>
      </c>
      <c r="S1026" t="b">
        <v>0</v>
      </c>
      <c r="T1026" t="s">
        <v>88</v>
      </c>
      <c r="U1026" t="b">
        <v>0</v>
      </c>
      <c r="V1026" t="s">
        <v>144</v>
      </c>
      <c r="W1026" s="1">
        <v>44545.30363425926</v>
      </c>
      <c r="X1026">
        <v>70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46</v>
      </c>
      <c r="AE1026">
        <v>41</v>
      </c>
      <c r="AF1026">
        <v>0</v>
      </c>
      <c r="AG1026">
        <v>3</v>
      </c>
      <c r="AH1026" t="s">
        <v>88</v>
      </c>
      <c r="AI1026" t="s">
        <v>88</v>
      </c>
      <c r="AJ1026" t="s">
        <v>88</v>
      </c>
      <c r="AK1026" t="s">
        <v>88</v>
      </c>
      <c r="AL1026" t="s">
        <v>88</v>
      </c>
      <c r="AM1026" t="s">
        <v>88</v>
      </c>
      <c r="AN1026" t="s">
        <v>88</v>
      </c>
      <c r="AO1026" t="s">
        <v>88</v>
      </c>
      <c r="AP1026" t="s">
        <v>88</v>
      </c>
      <c r="AQ1026" t="s">
        <v>88</v>
      </c>
      <c r="AR1026" t="s">
        <v>88</v>
      </c>
      <c r="AS1026" t="s">
        <v>88</v>
      </c>
      <c r="AT1026" t="s">
        <v>88</v>
      </c>
      <c r="AU1026" t="s">
        <v>88</v>
      </c>
      <c r="AV1026" t="s">
        <v>88</v>
      </c>
      <c r="AW1026" t="s">
        <v>88</v>
      </c>
      <c r="AX1026" t="s">
        <v>88</v>
      </c>
      <c r="AY1026" t="s">
        <v>88</v>
      </c>
      <c r="AZ1026" t="s">
        <v>88</v>
      </c>
      <c r="BA1026" t="s">
        <v>88</v>
      </c>
      <c r="BB1026" t="s">
        <v>88</v>
      </c>
      <c r="BC1026" t="s">
        <v>88</v>
      </c>
      <c r="BD1026" t="s">
        <v>88</v>
      </c>
      <c r="BE1026" t="s">
        <v>88</v>
      </c>
    </row>
    <row r="1027" spans="1:57">
      <c r="A1027" t="s">
        <v>2266</v>
      </c>
      <c r="B1027" t="s">
        <v>80</v>
      </c>
      <c r="C1027" t="s">
        <v>839</v>
      </c>
      <c r="D1027" t="s">
        <v>82</v>
      </c>
      <c r="E1027" s="2" t="str">
        <f>HYPERLINK("capsilon://?command=openfolder&amp;siteaddress=FAM.docvelocity-na8.net&amp;folderid=FX5689EB5B-4C06-C0E1-D0FF-862DCDCE9E8F","FX21125274")</f>
        <v>FX21125274</v>
      </c>
      <c r="F1027" t="s">
        <v>19</v>
      </c>
      <c r="G1027" t="s">
        <v>19</v>
      </c>
      <c r="H1027" t="s">
        <v>83</v>
      </c>
      <c r="I1027" t="s">
        <v>2267</v>
      </c>
      <c r="J1027">
        <v>66</v>
      </c>
      <c r="K1027" t="s">
        <v>85</v>
      </c>
      <c r="L1027" t="s">
        <v>86</v>
      </c>
      <c r="M1027" t="s">
        <v>87</v>
      </c>
      <c r="N1027">
        <v>2</v>
      </c>
      <c r="O1027" s="1">
        <v>44545.145937499998</v>
      </c>
      <c r="P1027" s="1">
        <v>44545.571655092594</v>
      </c>
      <c r="Q1027">
        <v>36207</v>
      </c>
      <c r="R1027">
        <v>575</v>
      </c>
      <c r="S1027" t="b">
        <v>0</v>
      </c>
      <c r="T1027" t="s">
        <v>88</v>
      </c>
      <c r="U1027" t="b">
        <v>0</v>
      </c>
      <c r="V1027" t="s">
        <v>144</v>
      </c>
      <c r="W1027" s="1">
        <v>44545.305625000001</v>
      </c>
      <c r="X1027">
        <v>171</v>
      </c>
      <c r="Y1027">
        <v>52</v>
      </c>
      <c r="Z1027">
        <v>0</v>
      </c>
      <c r="AA1027">
        <v>52</v>
      </c>
      <c r="AB1027">
        <v>0</v>
      </c>
      <c r="AC1027">
        <v>23</v>
      </c>
      <c r="AD1027">
        <v>14</v>
      </c>
      <c r="AE1027">
        <v>0</v>
      </c>
      <c r="AF1027">
        <v>0</v>
      </c>
      <c r="AG1027">
        <v>0</v>
      </c>
      <c r="AH1027" t="s">
        <v>104</v>
      </c>
      <c r="AI1027" s="1">
        <v>44545.571655092594</v>
      </c>
      <c r="AJ1027">
        <v>404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14</v>
      </c>
      <c r="AQ1027">
        <v>0</v>
      </c>
      <c r="AR1027">
        <v>0</v>
      </c>
      <c r="AS1027">
        <v>0</v>
      </c>
      <c r="AT1027" t="s">
        <v>88</v>
      </c>
      <c r="AU1027" t="s">
        <v>88</v>
      </c>
      <c r="AV1027" t="s">
        <v>88</v>
      </c>
      <c r="AW1027" t="s">
        <v>88</v>
      </c>
      <c r="AX1027" t="s">
        <v>88</v>
      </c>
      <c r="AY1027" t="s">
        <v>88</v>
      </c>
      <c r="AZ1027" t="s">
        <v>88</v>
      </c>
      <c r="BA1027" t="s">
        <v>88</v>
      </c>
      <c r="BB1027" t="s">
        <v>88</v>
      </c>
      <c r="BC1027" t="s">
        <v>88</v>
      </c>
      <c r="BD1027" t="s">
        <v>88</v>
      </c>
      <c r="BE1027" t="s">
        <v>88</v>
      </c>
    </row>
    <row r="1028" spans="1:57">
      <c r="A1028" t="s">
        <v>2268</v>
      </c>
      <c r="B1028" t="s">
        <v>80</v>
      </c>
      <c r="C1028" t="s">
        <v>2110</v>
      </c>
      <c r="D1028" t="s">
        <v>82</v>
      </c>
      <c r="E1028" s="2" t="str">
        <f>HYPERLINK("capsilon://?command=openfolder&amp;siteaddress=FAM.docvelocity-na8.net&amp;folderid=FXCD616DD2-1564-68D4-DEDE-D3C356726A69","FX21127985")</f>
        <v>FX21127985</v>
      </c>
      <c r="F1028" t="s">
        <v>19</v>
      </c>
      <c r="G1028" t="s">
        <v>19</v>
      </c>
      <c r="H1028" t="s">
        <v>83</v>
      </c>
      <c r="I1028" t="s">
        <v>2111</v>
      </c>
      <c r="J1028">
        <v>581</v>
      </c>
      <c r="K1028" t="s">
        <v>85</v>
      </c>
      <c r="L1028" t="s">
        <v>86</v>
      </c>
      <c r="M1028" t="s">
        <v>87</v>
      </c>
      <c r="N1028">
        <v>2</v>
      </c>
      <c r="O1028" s="1">
        <v>44545.186168981483</v>
      </c>
      <c r="P1028" s="1">
        <v>44545.329641203702</v>
      </c>
      <c r="Q1028">
        <v>4292</v>
      </c>
      <c r="R1028">
        <v>8104</v>
      </c>
      <c r="S1028" t="b">
        <v>0</v>
      </c>
      <c r="T1028" t="s">
        <v>88</v>
      </c>
      <c r="U1028" t="b">
        <v>1</v>
      </c>
      <c r="V1028" t="s">
        <v>951</v>
      </c>
      <c r="W1028" s="1">
        <v>44545.246296296296</v>
      </c>
      <c r="X1028">
        <v>5183</v>
      </c>
      <c r="Y1028">
        <v>518</v>
      </c>
      <c r="Z1028">
        <v>0</v>
      </c>
      <c r="AA1028">
        <v>518</v>
      </c>
      <c r="AB1028">
        <v>0</v>
      </c>
      <c r="AC1028">
        <v>286</v>
      </c>
      <c r="AD1028">
        <v>63</v>
      </c>
      <c r="AE1028">
        <v>0</v>
      </c>
      <c r="AF1028">
        <v>0</v>
      </c>
      <c r="AG1028">
        <v>0</v>
      </c>
      <c r="AH1028" t="s">
        <v>94</v>
      </c>
      <c r="AI1028" s="1">
        <v>44545.329641203702</v>
      </c>
      <c r="AJ1028">
        <v>2899</v>
      </c>
      <c r="AK1028">
        <v>8</v>
      </c>
      <c r="AL1028">
        <v>0</v>
      </c>
      <c r="AM1028">
        <v>8</v>
      </c>
      <c r="AN1028">
        <v>0</v>
      </c>
      <c r="AO1028">
        <v>12</v>
      </c>
      <c r="AP1028">
        <v>55</v>
      </c>
      <c r="AQ1028">
        <v>0</v>
      </c>
      <c r="AR1028">
        <v>0</v>
      </c>
      <c r="AS1028">
        <v>0</v>
      </c>
      <c r="AT1028" t="s">
        <v>88</v>
      </c>
      <c r="AU1028" t="s">
        <v>88</v>
      </c>
      <c r="AV1028" t="s">
        <v>88</v>
      </c>
      <c r="AW1028" t="s">
        <v>88</v>
      </c>
      <c r="AX1028" t="s">
        <v>88</v>
      </c>
      <c r="AY1028" t="s">
        <v>88</v>
      </c>
      <c r="AZ1028" t="s">
        <v>88</v>
      </c>
      <c r="BA1028" t="s">
        <v>88</v>
      </c>
      <c r="BB1028" t="s">
        <v>88</v>
      </c>
      <c r="BC1028" t="s">
        <v>88</v>
      </c>
      <c r="BD1028" t="s">
        <v>88</v>
      </c>
      <c r="BE1028" t="s">
        <v>88</v>
      </c>
    </row>
    <row r="1029" spans="1:57">
      <c r="A1029" t="s">
        <v>2269</v>
      </c>
      <c r="B1029" t="s">
        <v>80</v>
      </c>
      <c r="C1029" t="s">
        <v>1690</v>
      </c>
      <c r="D1029" t="s">
        <v>82</v>
      </c>
      <c r="E1029" s="2" t="str">
        <f>HYPERLINK("capsilon://?command=openfolder&amp;siteaddress=FAM.docvelocity-na8.net&amp;folderid=FX03DED340-C4A8-4EF9-EF04-1D7CB0623260","FX21126403")</f>
        <v>FX21126403</v>
      </c>
      <c r="F1029" t="s">
        <v>19</v>
      </c>
      <c r="G1029" t="s">
        <v>19</v>
      </c>
      <c r="H1029" t="s">
        <v>83</v>
      </c>
      <c r="I1029" t="s">
        <v>2129</v>
      </c>
      <c r="J1029">
        <v>272</v>
      </c>
      <c r="K1029" t="s">
        <v>85</v>
      </c>
      <c r="L1029" t="s">
        <v>86</v>
      </c>
      <c r="M1029" t="s">
        <v>87</v>
      </c>
      <c r="N1029">
        <v>2</v>
      </c>
      <c r="O1029" s="1">
        <v>44545.189780092594</v>
      </c>
      <c r="P1029" s="1">
        <v>44545.335115740738</v>
      </c>
      <c r="Q1029">
        <v>974</v>
      </c>
      <c r="R1029">
        <v>11583</v>
      </c>
      <c r="S1029" t="b">
        <v>0</v>
      </c>
      <c r="T1029" t="s">
        <v>88</v>
      </c>
      <c r="U1029" t="b">
        <v>1</v>
      </c>
      <c r="V1029" t="s">
        <v>2270</v>
      </c>
      <c r="W1029" s="1">
        <v>44545.294699074075</v>
      </c>
      <c r="X1029">
        <v>8777</v>
      </c>
      <c r="Y1029">
        <v>273</v>
      </c>
      <c r="Z1029">
        <v>0</v>
      </c>
      <c r="AA1029">
        <v>273</v>
      </c>
      <c r="AB1029">
        <v>70</v>
      </c>
      <c r="AC1029">
        <v>218</v>
      </c>
      <c r="AD1029">
        <v>-1</v>
      </c>
      <c r="AE1029">
        <v>0</v>
      </c>
      <c r="AF1029">
        <v>0</v>
      </c>
      <c r="AG1029">
        <v>0</v>
      </c>
      <c r="AH1029" t="s">
        <v>95</v>
      </c>
      <c r="AI1029" s="1">
        <v>44545.335115740738</v>
      </c>
      <c r="AJ1029">
        <v>2806</v>
      </c>
      <c r="AK1029">
        <v>21</v>
      </c>
      <c r="AL1029">
        <v>0</v>
      </c>
      <c r="AM1029">
        <v>21</v>
      </c>
      <c r="AN1029">
        <v>35</v>
      </c>
      <c r="AO1029">
        <v>22</v>
      </c>
      <c r="AP1029">
        <v>-22</v>
      </c>
      <c r="AQ1029">
        <v>0</v>
      </c>
      <c r="AR1029">
        <v>0</v>
      </c>
      <c r="AS1029">
        <v>0</v>
      </c>
      <c r="AT1029" t="s">
        <v>88</v>
      </c>
      <c r="AU1029" t="s">
        <v>88</v>
      </c>
      <c r="AV1029" t="s">
        <v>88</v>
      </c>
      <c r="AW1029" t="s">
        <v>88</v>
      </c>
      <c r="AX1029" t="s">
        <v>88</v>
      </c>
      <c r="AY1029" t="s">
        <v>88</v>
      </c>
      <c r="AZ1029" t="s">
        <v>88</v>
      </c>
      <c r="BA1029" t="s">
        <v>88</v>
      </c>
      <c r="BB1029" t="s">
        <v>88</v>
      </c>
      <c r="BC1029" t="s">
        <v>88</v>
      </c>
      <c r="BD1029" t="s">
        <v>88</v>
      </c>
      <c r="BE1029" t="s">
        <v>88</v>
      </c>
    </row>
    <row r="1030" spans="1:57">
      <c r="A1030" t="s">
        <v>2271</v>
      </c>
      <c r="B1030" t="s">
        <v>80</v>
      </c>
      <c r="C1030" t="s">
        <v>2063</v>
      </c>
      <c r="D1030" t="s">
        <v>82</v>
      </c>
      <c r="E1030" s="2" t="str">
        <f>HYPERLINK("capsilon://?command=openfolder&amp;siteaddress=FAM.docvelocity-na8.net&amp;folderid=FX17D660FC-D41D-2A33-052C-A67F982070F9","FX21127039")</f>
        <v>FX21127039</v>
      </c>
      <c r="F1030" t="s">
        <v>19</v>
      </c>
      <c r="G1030" t="s">
        <v>19</v>
      </c>
      <c r="H1030" t="s">
        <v>83</v>
      </c>
      <c r="I1030" t="s">
        <v>2064</v>
      </c>
      <c r="J1030">
        <v>512</v>
      </c>
      <c r="K1030" t="s">
        <v>85</v>
      </c>
      <c r="L1030" t="s">
        <v>86</v>
      </c>
      <c r="M1030" t="s">
        <v>87</v>
      </c>
      <c r="N1030">
        <v>2</v>
      </c>
      <c r="O1030" s="1">
        <v>44545.208668981482</v>
      </c>
      <c r="P1030" s="1">
        <v>44545.347928240742</v>
      </c>
      <c r="Q1030">
        <v>4999</v>
      </c>
      <c r="R1030">
        <v>7033</v>
      </c>
      <c r="S1030" t="b">
        <v>0</v>
      </c>
      <c r="T1030" t="s">
        <v>88</v>
      </c>
      <c r="U1030" t="b">
        <v>1</v>
      </c>
      <c r="V1030" t="s">
        <v>960</v>
      </c>
      <c r="W1030" s="1">
        <v>44545.278356481482</v>
      </c>
      <c r="X1030">
        <v>5232</v>
      </c>
      <c r="Y1030">
        <v>445</v>
      </c>
      <c r="Z1030">
        <v>0</v>
      </c>
      <c r="AA1030">
        <v>445</v>
      </c>
      <c r="AB1030">
        <v>0</v>
      </c>
      <c r="AC1030">
        <v>90</v>
      </c>
      <c r="AD1030">
        <v>67</v>
      </c>
      <c r="AE1030">
        <v>0</v>
      </c>
      <c r="AF1030">
        <v>0</v>
      </c>
      <c r="AG1030">
        <v>0</v>
      </c>
      <c r="AH1030" t="s">
        <v>265</v>
      </c>
      <c r="AI1030" s="1">
        <v>44545.347928240742</v>
      </c>
      <c r="AJ1030">
        <v>1763</v>
      </c>
      <c r="AK1030">
        <v>4</v>
      </c>
      <c r="AL1030">
        <v>0</v>
      </c>
      <c r="AM1030">
        <v>4</v>
      </c>
      <c r="AN1030">
        <v>0</v>
      </c>
      <c r="AO1030">
        <v>3</v>
      </c>
      <c r="AP1030">
        <v>63</v>
      </c>
      <c r="AQ1030">
        <v>0</v>
      </c>
      <c r="AR1030">
        <v>0</v>
      </c>
      <c r="AS1030">
        <v>0</v>
      </c>
      <c r="AT1030" t="s">
        <v>88</v>
      </c>
      <c r="AU1030" t="s">
        <v>88</v>
      </c>
      <c r="AV1030" t="s">
        <v>88</v>
      </c>
      <c r="AW1030" t="s">
        <v>88</v>
      </c>
      <c r="AX1030" t="s">
        <v>88</v>
      </c>
      <c r="AY1030" t="s">
        <v>88</v>
      </c>
      <c r="AZ1030" t="s">
        <v>88</v>
      </c>
      <c r="BA1030" t="s">
        <v>88</v>
      </c>
      <c r="BB1030" t="s">
        <v>88</v>
      </c>
      <c r="BC1030" t="s">
        <v>88</v>
      </c>
      <c r="BD1030" t="s">
        <v>88</v>
      </c>
      <c r="BE1030" t="s">
        <v>88</v>
      </c>
    </row>
    <row r="1031" spans="1:57">
      <c r="A1031" t="s">
        <v>2272</v>
      </c>
      <c r="B1031" t="s">
        <v>80</v>
      </c>
      <c r="C1031" t="s">
        <v>2152</v>
      </c>
      <c r="D1031" t="s">
        <v>82</v>
      </c>
      <c r="E1031" s="2" t="str">
        <f>HYPERLINK("capsilon://?command=openfolder&amp;siteaddress=FAM.docvelocity-na8.net&amp;folderid=FXA36FF837-2215-A954-FFC0-5FFB8F312CD2","FX21127828")</f>
        <v>FX21127828</v>
      </c>
      <c r="F1031" t="s">
        <v>19</v>
      </c>
      <c r="G1031" t="s">
        <v>19</v>
      </c>
      <c r="H1031" t="s">
        <v>83</v>
      </c>
      <c r="I1031" t="s">
        <v>2153</v>
      </c>
      <c r="J1031">
        <v>626</v>
      </c>
      <c r="K1031" t="s">
        <v>85</v>
      </c>
      <c r="L1031" t="s">
        <v>86</v>
      </c>
      <c r="M1031" t="s">
        <v>87</v>
      </c>
      <c r="N1031">
        <v>2</v>
      </c>
      <c r="O1031" s="1">
        <v>44545.211504629631</v>
      </c>
      <c r="P1031" s="1">
        <v>44545.36550925926</v>
      </c>
      <c r="Q1031">
        <v>8347</v>
      </c>
      <c r="R1031">
        <v>4959</v>
      </c>
      <c r="S1031" t="b">
        <v>0</v>
      </c>
      <c r="T1031" t="s">
        <v>88</v>
      </c>
      <c r="U1031" t="b">
        <v>1</v>
      </c>
      <c r="V1031" t="s">
        <v>113</v>
      </c>
      <c r="W1031" s="1">
        <v>44545.253935185188</v>
      </c>
      <c r="X1031">
        <v>1831</v>
      </c>
      <c r="Y1031">
        <v>412</v>
      </c>
      <c r="Z1031">
        <v>0</v>
      </c>
      <c r="AA1031">
        <v>412</v>
      </c>
      <c r="AB1031">
        <v>0</v>
      </c>
      <c r="AC1031">
        <v>102</v>
      </c>
      <c r="AD1031">
        <v>214</v>
      </c>
      <c r="AE1031">
        <v>0</v>
      </c>
      <c r="AF1031">
        <v>0</v>
      </c>
      <c r="AG1031">
        <v>0</v>
      </c>
      <c r="AH1031" t="s">
        <v>94</v>
      </c>
      <c r="AI1031" s="1">
        <v>44545.36550925926</v>
      </c>
      <c r="AJ1031">
        <v>3098</v>
      </c>
      <c r="AK1031">
        <v>4</v>
      </c>
      <c r="AL1031">
        <v>0</v>
      </c>
      <c r="AM1031">
        <v>4</v>
      </c>
      <c r="AN1031">
        <v>0</v>
      </c>
      <c r="AO1031">
        <v>8</v>
      </c>
      <c r="AP1031">
        <v>210</v>
      </c>
      <c r="AQ1031">
        <v>0</v>
      </c>
      <c r="AR1031">
        <v>0</v>
      </c>
      <c r="AS1031">
        <v>0</v>
      </c>
      <c r="AT1031" t="s">
        <v>88</v>
      </c>
      <c r="AU1031" t="s">
        <v>88</v>
      </c>
      <c r="AV1031" t="s">
        <v>88</v>
      </c>
      <c r="AW1031" t="s">
        <v>88</v>
      </c>
      <c r="AX1031" t="s">
        <v>88</v>
      </c>
      <c r="AY1031" t="s">
        <v>88</v>
      </c>
      <c r="AZ1031" t="s">
        <v>88</v>
      </c>
      <c r="BA1031" t="s">
        <v>88</v>
      </c>
      <c r="BB1031" t="s">
        <v>88</v>
      </c>
      <c r="BC1031" t="s">
        <v>88</v>
      </c>
      <c r="BD1031" t="s">
        <v>88</v>
      </c>
      <c r="BE1031" t="s">
        <v>88</v>
      </c>
    </row>
    <row r="1032" spans="1:57">
      <c r="A1032" t="s">
        <v>2273</v>
      </c>
      <c r="B1032" t="s">
        <v>80</v>
      </c>
      <c r="C1032" t="s">
        <v>2155</v>
      </c>
      <c r="D1032" t="s">
        <v>82</v>
      </c>
      <c r="E1032" s="2" t="str">
        <f>HYPERLINK("capsilon://?command=openfolder&amp;siteaddress=FAM.docvelocity-na8.net&amp;folderid=FX1CEE1F6F-FF80-5B45-051D-A69FE392C020","FX21123424")</f>
        <v>FX21123424</v>
      </c>
      <c r="F1032" t="s">
        <v>19</v>
      </c>
      <c r="G1032" t="s">
        <v>19</v>
      </c>
      <c r="H1032" t="s">
        <v>83</v>
      </c>
      <c r="I1032" t="s">
        <v>2160</v>
      </c>
      <c r="J1032">
        <v>100</v>
      </c>
      <c r="K1032" t="s">
        <v>85</v>
      </c>
      <c r="L1032" t="s">
        <v>86</v>
      </c>
      <c r="M1032" t="s">
        <v>87</v>
      </c>
      <c r="N1032">
        <v>2</v>
      </c>
      <c r="O1032" s="1">
        <v>44545.215509259258</v>
      </c>
      <c r="P1032" s="1">
        <v>44545.352199074077</v>
      </c>
      <c r="Q1032">
        <v>4784</v>
      </c>
      <c r="R1032">
        <v>7026</v>
      </c>
      <c r="S1032" t="b">
        <v>0</v>
      </c>
      <c r="T1032" t="s">
        <v>88</v>
      </c>
      <c r="U1032" t="b">
        <v>1</v>
      </c>
      <c r="V1032" t="s">
        <v>2274</v>
      </c>
      <c r="W1032" s="1">
        <v>44545.30982638889</v>
      </c>
      <c r="X1032">
        <v>5525</v>
      </c>
      <c r="Y1032">
        <v>147</v>
      </c>
      <c r="Z1032">
        <v>0</v>
      </c>
      <c r="AA1032">
        <v>147</v>
      </c>
      <c r="AB1032">
        <v>0</v>
      </c>
      <c r="AC1032">
        <v>103</v>
      </c>
      <c r="AD1032">
        <v>-47</v>
      </c>
      <c r="AE1032">
        <v>0</v>
      </c>
      <c r="AF1032">
        <v>0</v>
      </c>
      <c r="AG1032">
        <v>0</v>
      </c>
      <c r="AH1032" t="s">
        <v>95</v>
      </c>
      <c r="AI1032" s="1">
        <v>44545.352199074077</v>
      </c>
      <c r="AJ1032">
        <v>1476</v>
      </c>
      <c r="AK1032">
        <v>8</v>
      </c>
      <c r="AL1032">
        <v>0</v>
      </c>
      <c r="AM1032">
        <v>8</v>
      </c>
      <c r="AN1032">
        <v>0</v>
      </c>
      <c r="AO1032">
        <v>8</v>
      </c>
      <c r="AP1032">
        <v>-55</v>
      </c>
      <c r="AQ1032">
        <v>0</v>
      </c>
      <c r="AR1032">
        <v>0</v>
      </c>
      <c r="AS1032">
        <v>0</v>
      </c>
      <c r="AT1032" t="s">
        <v>88</v>
      </c>
      <c r="AU1032" t="s">
        <v>88</v>
      </c>
      <c r="AV1032" t="s">
        <v>88</v>
      </c>
      <c r="AW1032" t="s">
        <v>88</v>
      </c>
      <c r="AX1032" t="s">
        <v>88</v>
      </c>
      <c r="AY1032" t="s">
        <v>88</v>
      </c>
      <c r="AZ1032" t="s">
        <v>88</v>
      </c>
      <c r="BA1032" t="s">
        <v>88</v>
      </c>
      <c r="BB1032" t="s">
        <v>88</v>
      </c>
      <c r="BC1032" t="s">
        <v>88</v>
      </c>
      <c r="BD1032" t="s">
        <v>88</v>
      </c>
      <c r="BE1032" t="s">
        <v>88</v>
      </c>
    </row>
    <row r="1033" spans="1:57">
      <c r="A1033" t="s">
        <v>2275</v>
      </c>
      <c r="B1033" t="s">
        <v>80</v>
      </c>
      <c r="C1033" t="s">
        <v>2168</v>
      </c>
      <c r="D1033" t="s">
        <v>82</v>
      </c>
      <c r="E1033" s="2" t="str">
        <f>HYPERLINK("capsilon://?command=openfolder&amp;siteaddress=FAM.docvelocity-na8.net&amp;folderid=FX16BA4F3A-E399-37D7-76CB-E0AB5F710896","FX21127759")</f>
        <v>FX21127759</v>
      </c>
      <c r="F1033" t="s">
        <v>19</v>
      </c>
      <c r="G1033" t="s">
        <v>19</v>
      </c>
      <c r="H1033" t="s">
        <v>83</v>
      </c>
      <c r="I1033" t="s">
        <v>2169</v>
      </c>
      <c r="J1033">
        <v>271</v>
      </c>
      <c r="K1033" t="s">
        <v>85</v>
      </c>
      <c r="L1033" t="s">
        <v>86</v>
      </c>
      <c r="M1033" t="s">
        <v>87</v>
      </c>
      <c r="N1033">
        <v>2</v>
      </c>
      <c r="O1033" s="1">
        <v>44545.221134259256</v>
      </c>
      <c r="P1033" s="1">
        <v>44545.369976851849</v>
      </c>
      <c r="Q1033">
        <v>8432</v>
      </c>
      <c r="R1033">
        <v>4428</v>
      </c>
      <c r="S1033" t="b">
        <v>0</v>
      </c>
      <c r="T1033" t="s">
        <v>88</v>
      </c>
      <c r="U1033" t="b">
        <v>1</v>
      </c>
      <c r="V1033" t="s">
        <v>951</v>
      </c>
      <c r="W1033" s="1">
        <v>44545.274872685186</v>
      </c>
      <c r="X1033">
        <v>2469</v>
      </c>
      <c r="Y1033">
        <v>245</v>
      </c>
      <c r="Z1033">
        <v>0</v>
      </c>
      <c r="AA1033">
        <v>245</v>
      </c>
      <c r="AB1033">
        <v>0</v>
      </c>
      <c r="AC1033">
        <v>111</v>
      </c>
      <c r="AD1033">
        <v>26</v>
      </c>
      <c r="AE1033">
        <v>0</v>
      </c>
      <c r="AF1033">
        <v>0</v>
      </c>
      <c r="AG1033">
        <v>0</v>
      </c>
      <c r="AH1033" t="s">
        <v>265</v>
      </c>
      <c r="AI1033" s="1">
        <v>44545.369976851849</v>
      </c>
      <c r="AJ1033">
        <v>17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26</v>
      </c>
      <c r="AQ1033">
        <v>0</v>
      </c>
      <c r="AR1033">
        <v>0</v>
      </c>
      <c r="AS1033">
        <v>0</v>
      </c>
      <c r="AT1033" t="s">
        <v>88</v>
      </c>
      <c r="AU1033" t="s">
        <v>88</v>
      </c>
      <c r="AV1033" t="s">
        <v>88</v>
      </c>
      <c r="AW1033" t="s">
        <v>88</v>
      </c>
      <c r="AX1033" t="s">
        <v>88</v>
      </c>
      <c r="AY1033" t="s">
        <v>88</v>
      </c>
      <c r="AZ1033" t="s">
        <v>88</v>
      </c>
      <c r="BA1033" t="s">
        <v>88</v>
      </c>
      <c r="BB1033" t="s">
        <v>88</v>
      </c>
      <c r="BC1033" t="s">
        <v>88</v>
      </c>
      <c r="BD1033" t="s">
        <v>88</v>
      </c>
      <c r="BE1033" t="s">
        <v>88</v>
      </c>
    </row>
    <row r="1034" spans="1:57">
      <c r="A1034" t="s">
        <v>2276</v>
      </c>
      <c r="B1034" t="s">
        <v>80</v>
      </c>
      <c r="C1034" t="s">
        <v>2179</v>
      </c>
      <c r="D1034" t="s">
        <v>82</v>
      </c>
      <c r="E1034" s="2" t="str">
        <f>HYPERLINK("capsilon://?command=openfolder&amp;siteaddress=FAM.docvelocity-na8.net&amp;folderid=FX362C1E6B-E844-DB47-82D0-BF1CE885F566","FX21127037")</f>
        <v>FX21127037</v>
      </c>
      <c r="F1034" t="s">
        <v>19</v>
      </c>
      <c r="G1034" t="s">
        <v>19</v>
      </c>
      <c r="H1034" t="s">
        <v>83</v>
      </c>
      <c r="I1034" t="s">
        <v>2180</v>
      </c>
      <c r="J1034">
        <v>151</v>
      </c>
      <c r="K1034" t="s">
        <v>85</v>
      </c>
      <c r="L1034" t="s">
        <v>86</v>
      </c>
      <c r="M1034" t="s">
        <v>87</v>
      </c>
      <c r="N1034">
        <v>2</v>
      </c>
      <c r="O1034" s="1">
        <v>44545.222395833334</v>
      </c>
      <c r="P1034" s="1">
        <v>44545.366018518522</v>
      </c>
      <c r="Q1034">
        <v>8698</v>
      </c>
      <c r="R1034">
        <v>3711</v>
      </c>
      <c r="S1034" t="b">
        <v>0</v>
      </c>
      <c r="T1034" t="s">
        <v>88</v>
      </c>
      <c r="U1034" t="b">
        <v>1</v>
      </c>
      <c r="V1034" t="s">
        <v>113</v>
      </c>
      <c r="W1034" s="1">
        <v>44545.282893518517</v>
      </c>
      <c r="X1034">
        <v>2501</v>
      </c>
      <c r="Y1034">
        <v>158</v>
      </c>
      <c r="Z1034">
        <v>0</v>
      </c>
      <c r="AA1034">
        <v>158</v>
      </c>
      <c r="AB1034">
        <v>21</v>
      </c>
      <c r="AC1034">
        <v>105</v>
      </c>
      <c r="AD1034">
        <v>-7</v>
      </c>
      <c r="AE1034">
        <v>0</v>
      </c>
      <c r="AF1034">
        <v>0</v>
      </c>
      <c r="AG1034">
        <v>0</v>
      </c>
      <c r="AH1034" t="s">
        <v>95</v>
      </c>
      <c r="AI1034" s="1">
        <v>44545.366018518522</v>
      </c>
      <c r="AJ1034">
        <v>1193</v>
      </c>
      <c r="AK1034">
        <v>2</v>
      </c>
      <c r="AL1034">
        <v>0</v>
      </c>
      <c r="AM1034">
        <v>2</v>
      </c>
      <c r="AN1034">
        <v>21</v>
      </c>
      <c r="AO1034">
        <v>2</v>
      </c>
      <c r="AP1034">
        <v>-9</v>
      </c>
      <c r="AQ1034">
        <v>0</v>
      </c>
      <c r="AR1034">
        <v>0</v>
      </c>
      <c r="AS1034">
        <v>0</v>
      </c>
      <c r="AT1034" t="s">
        <v>88</v>
      </c>
      <c r="AU1034" t="s">
        <v>88</v>
      </c>
      <c r="AV1034" t="s">
        <v>88</v>
      </c>
      <c r="AW1034" t="s">
        <v>88</v>
      </c>
      <c r="AX1034" t="s">
        <v>88</v>
      </c>
      <c r="AY1034" t="s">
        <v>88</v>
      </c>
      <c r="AZ1034" t="s">
        <v>88</v>
      </c>
      <c r="BA1034" t="s">
        <v>88</v>
      </c>
      <c r="BB1034" t="s">
        <v>88</v>
      </c>
      <c r="BC1034" t="s">
        <v>88</v>
      </c>
      <c r="BD1034" t="s">
        <v>88</v>
      </c>
      <c r="BE1034" t="s">
        <v>88</v>
      </c>
    </row>
    <row r="1035" spans="1:57">
      <c r="A1035" t="s">
        <v>2277</v>
      </c>
      <c r="B1035" t="s">
        <v>80</v>
      </c>
      <c r="C1035" t="s">
        <v>2186</v>
      </c>
      <c r="D1035" t="s">
        <v>82</v>
      </c>
      <c r="E1035" s="2" t="str">
        <f>HYPERLINK("capsilon://?command=openfolder&amp;siteaddress=FAM.docvelocity-na8.net&amp;folderid=FX815BBCF2-6CD3-4806-8BC5-5296043CDD45","FX21127841")</f>
        <v>FX21127841</v>
      </c>
      <c r="F1035" t="s">
        <v>19</v>
      </c>
      <c r="G1035" t="s">
        <v>19</v>
      </c>
      <c r="H1035" t="s">
        <v>83</v>
      </c>
      <c r="I1035" t="s">
        <v>2187</v>
      </c>
      <c r="J1035">
        <v>397</v>
      </c>
      <c r="K1035" t="s">
        <v>85</v>
      </c>
      <c r="L1035" t="s">
        <v>86</v>
      </c>
      <c r="M1035" t="s">
        <v>87</v>
      </c>
      <c r="N1035">
        <v>2</v>
      </c>
      <c r="O1035" s="1">
        <v>44545.23809027778</v>
      </c>
      <c r="P1035" s="1">
        <v>44545.400277777779</v>
      </c>
      <c r="Q1035">
        <v>8163</v>
      </c>
      <c r="R1035">
        <v>5850</v>
      </c>
      <c r="S1035" t="b">
        <v>0</v>
      </c>
      <c r="T1035" t="s">
        <v>88</v>
      </c>
      <c r="U1035" t="b">
        <v>1</v>
      </c>
      <c r="V1035" t="s">
        <v>953</v>
      </c>
      <c r="W1035" s="1">
        <v>44545.293287037035</v>
      </c>
      <c r="X1035">
        <v>2821</v>
      </c>
      <c r="Y1035">
        <v>334</v>
      </c>
      <c r="Z1035">
        <v>0</v>
      </c>
      <c r="AA1035">
        <v>334</v>
      </c>
      <c r="AB1035">
        <v>0</v>
      </c>
      <c r="AC1035">
        <v>282</v>
      </c>
      <c r="AD1035">
        <v>63</v>
      </c>
      <c r="AE1035">
        <v>0</v>
      </c>
      <c r="AF1035">
        <v>0</v>
      </c>
      <c r="AG1035">
        <v>0</v>
      </c>
      <c r="AH1035" t="s">
        <v>94</v>
      </c>
      <c r="AI1035" s="1">
        <v>44545.400277777779</v>
      </c>
      <c r="AJ1035">
        <v>3003</v>
      </c>
      <c r="AK1035">
        <v>11</v>
      </c>
      <c r="AL1035">
        <v>0</v>
      </c>
      <c r="AM1035">
        <v>11</v>
      </c>
      <c r="AN1035">
        <v>0</v>
      </c>
      <c r="AO1035">
        <v>11</v>
      </c>
      <c r="AP1035">
        <v>52</v>
      </c>
      <c r="AQ1035">
        <v>0</v>
      </c>
      <c r="AR1035">
        <v>0</v>
      </c>
      <c r="AS1035">
        <v>0</v>
      </c>
      <c r="AT1035" t="s">
        <v>88</v>
      </c>
      <c r="AU1035" t="s">
        <v>88</v>
      </c>
      <c r="AV1035" t="s">
        <v>88</v>
      </c>
      <c r="AW1035" t="s">
        <v>88</v>
      </c>
      <c r="AX1035" t="s">
        <v>88</v>
      </c>
      <c r="AY1035" t="s">
        <v>88</v>
      </c>
      <c r="AZ1035" t="s">
        <v>88</v>
      </c>
      <c r="BA1035" t="s">
        <v>88</v>
      </c>
      <c r="BB1035" t="s">
        <v>88</v>
      </c>
      <c r="BC1035" t="s">
        <v>88</v>
      </c>
      <c r="BD1035" t="s">
        <v>88</v>
      </c>
      <c r="BE1035" t="s">
        <v>88</v>
      </c>
    </row>
    <row r="1036" spans="1:57">
      <c r="A1036" t="s">
        <v>2278</v>
      </c>
      <c r="B1036" t="s">
        <v>80</v>
      </c>
      <c r="C1036" t="s">
        <v>2191</v>
      </c>
      <c r="D1036" t="s">
        <v>82</v>
      </c>
      <c r="E1036" s="2" t="str">
        <f>HYPERLINK("capsilon://?command=openfolder&amp;siteaddress=FAM.docvelocity-na8.net&amp;folderid=FXEA81E252-E26C-4FBA-56F7-36B5EB892232","FX21127831")</f>
        <v>FX21127831</v>
      </c>
      <c r="F1036" t="s">
        <v>19</v>
      </c>
      <c r="G1036" t="s">
        <v>19</v>
      </c>
      <c r="H1036" t="s">
        <v>83</v>
      </c>
      <c r="I1036" t="s">
        <v>2192</v>
      </c>
      <c r="J1036">
        <v>250</v>
      </c>
      <c r="K1036" t="s">
        <v>85</v>
      </c>
      <c r="L1036" t="s">
        <v>86</v>
      </c>
      <c r="M1036" t="s">
        <v>87</v>
      </c>
      <c r="N1036">
        <v>2</v>
      </c>
      <c r="O1036" s="1">
        <v>44545.252280092594</v>
      </c>
      <c r="P1036" s="1">
        <v>44545.38894675926</v>
      </c>
      <c r="Q1036">
        <v>8377</v>
      </c>
      <c r="R1036">
        <v>3431</v>
      </c>
      <c r="S1036" t="b">
        <v>0</v>
      </c>
      <c r="T1036" t="s">
        <v>88</v>
      </c>
      <c r="U1036" t="b">
        <v>1</v>
      </c>
      <c r="V1036" t="s">
        <v>222</v>
      </c>
      <c r="W1036" s="1">
        <v>44545.283715277779</v>
      </c>
      <c r="X1036">
        <v>1762</v>
      </c>
      <c r="Y1036">
        <v>228</v>
      </c>
      <c r="Z1036">
        <v>0</v>
      </c>
      <c r="AA1036">
        <v>228</v>
      </c>
      <c r="AB1036">
        <v>0</v>
      </c>
      <c r="AC1036">
        <v>49</v>
      </c>
      <c r="AD1036">
        <v>22</v>
      </c>
      <c r="AE1036">
        <v>0</v>
      </c>
      <c r="AF1036">
        <v>0</v>
      </c>
      <c r="AG1036">
        <v>0</v>
      </c>
      <c r="AH1036" t="s">
        <v>265</v>
      </c>
      <c r="AI1036" s="1">
        <v>44545.38894675926</v>
      </c>
      <c r="AJ1036">
        <v>1639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22</v>
      </c>
      <c r="AQ1036">
        <v>0</v>
      </c>
      <c r="AR1036">
        <v>0</v>
      </c>
      <c r="AS1036">
        <v>0</v>
      </c>
      <c r="AT1036" t="s">
        <v>88</v>
      </c>
      <c r="AU1036" t="s">
        <v>88</v>
      </c>
      <c r="AV1036" t="s">
        <v>88</v>
      </c>
      <c r="AW1036" t="s">
        <v>88</v>
      </c>
      <c r="AX1036" t="s">
        <v>88</v>
      </c>
      <c r="AY1036" t="s">
        <v>88</v>
      </c>
      <c r="AZ1036" t="s">
        <v>88</v>
      </c>
      <c r="BA1036" t="s">
        <v>88</v>
      </c>
      <c r="BB1036" t="s">
        <v>88</v>
      </c>
      <c r="BC1036" t="s">
        <v>88</v>
      </c>
      <c r="BD1036" t="s">
        <v>88</v>
      </c>
      <c r="BE1036" t="s">
        <v>88</v>
      </c>
    </row>
    <row r="1037" spans="1:57">
      <c r="A1037" t="s">
        <v>2279</v>
      </c>
      <c r="B1037" t="s">
        <v>80</v>
      </c>
      <c r="C1037" t="s">
        <v>2196</v>
      </c>
      <c r="D1037" t="s">
        <v>82</v>
      </c>
      <c r="E1037" s="2" t="str">
        <f>HYPERLINK("capsilon://?command=openfolder&amp;siteaddress=FAM.docvelocity-na8.net&amp;folderid=FX96634C4C-6E85-3F46-662F-FEC80DAC6B6C","FX21127694")</f>
        <v>FX21127694</v>
      </c>
      <c r="F1037" t="s">
        <v>19</v>
      </c>
      <c r="G1037" t="s">
        <v>19</v>
      </c>
      <c r="H1037" t="s">
        <v>83</v>
      </c>
      <c r="I1037" t="s">
        <v>2197</v>
      </c>
      <c r="J1037">
        <v>100</v>
      </c>
      <c r="K1037" t="s">
        <v>85</v>
      </c>
      <c r="L1037" t="s">
        <v>86</v>
      </c>
      <c r="M1037" t="s">
        <v>87</v>
      </c>
      <c r="N1037">
        <v>2</v>
      </c>
      <c r="O1037" s="1">
        <v>44545.253657407404</v>
      </c>
      <c r="P1037" s="1">
        <v>44545.395624999997</v>
      </c>
      <c r="Q1037">
        <v>11292</v>
      </c>
      <c r="R1037">
        <v>974</v>
      </c>
      <c r="S1037" t="b">
        <v>0</v>
      </c>
      <c r="T1037" t="s">
        <v>88</v>
      </c>
      <c r="U1037" t="b">
        <v>1</v>
      </c>
      <c r="V1037" t="s">
        <v>144</v>
      </c>
      <c r="W1037" s="1">
        <v>44545.258842592593</v>
      </c>
      <c r="X1037">
        <v>398</v>
      </c>
      <c r="Y1037">
        <v>72</v>
      </c>
      <c r="Z1037">
        <v>0</v>
      </c>
      <c r="AA1037">
        <v>72</v>
      </c>
      <c r="AB1037">
        <v>0</v>
      </c>
      <c r="AC1037">
        <v>33</v>
      </c>
      <c r="AD1037">
        <v>28</v>
      </c>
      <c r="AE1037">
        <v>0</v>
      </c>
      <c r="AF1037">
        <v>0</v>
      </c>
      <c r="AG1037">
        <v>0</v>
      </c>
      <c r="AH1037" t="s">
        <v>265</v>
      </c>
      <c r="AI1037" s="1">
        <v>44545.395624999997</v>
      </c>
      <c r="AJ1037">
        <v>576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28</v>
      </c>
      <c r="AQ1037">
        <v>0</v>
      </c>
      <c r="AR1037">
        <v>0</v>
      </c>
      <c r="AS1037">
        <v>0</v>
      </c>
      <c r="AT1037" t="s">
        <v>88</v>
      </c>
      <c r="AU1037" t="s">
        <v>88</v>
      </c>
      <c r="AV1037" t="s">
        <v>88</v>
      </c>
      <c r="AW1037" t="s">
        <v>88</v>
      </c>
      <c r="AX1037" t="s">
        <v>88</v>
      </c>
      <c r="AY1037" t="s">
        <v>88</v>
      </c>
      <c r="AZ1037" t="s">
        <v>88</v>
      </c>
      <c r="BA1037" t="s">
        <v>88</v>
      </c>
      <c r="BB1037" t="s">
        <v>88</v>
      </c>
      <c r="BC1037" t="s">
        <v>88</v>
      </c>
      <c r="BD1037" t="s">
        <v>88</v>
      </c>
      <c r="BE1037" t="s">
        <v>88</v>
      </c>
    </row>
    <row r="1038" spans="1:57">
      <c r="A1038" t="s">
        <v>2280</v>
      </c>
      <c r="B1038" t="s">
        <v>80</v>
      </c>
      <c r="C1038" t="s">
        <v>2199</v>
      </c>
      <c r="D1038" t="s">
        <v>82</v>
      </c>
      <c r="E1038" s="2" t="str">
        <f>HYPERLINK("capsilon://?command=openfolder&amp;siteaddress=FAM.docvelocity-na8.net&amp;folderid=FX5B7E8631-5827-94FA-1F56-39E706E46917","FX21126170")</f>
        <v>FX21126170</v>
      </c>
      <c r="F1038" t="s">
        <v>19</v>
      </c>
      <c r="G1038" t="s">
        <v>19</v>
      </c>
      <c r="H1038" t="s">
        <v>83</v>
      </c>
      <c r="I1038" t="s">
        <v>2200</v>
      </c>
      <c r="J1038">
        <v>116</v>
      </c>
      <c r="K1038" t="s">
        <v>85</v>
      </c>
      <c r="L1038" t="s">
        <v>86</v>
      </c>
      <c r="M1038" t="s">
        <v>87</v>
      </c>
      <c r="N1038">
        <v>2</v>
      </c>
      <c r="O1038" s="1">
        <v>44545.254826388889</v>
      </c>
      <c r="P1038" s="1">
        <v>44545.404502314814</v>
      </c>
      <c r="Q1038">
        <v>9992</v>
      </c>
      <c r="R1038">
        <v>2940</v>
      </c>
      <c r="S1038" t="b">
        <v>0</v>
      </c>
      <c r="T1038" t="s">
        <v>88</v>
      </c>
      <c r="U1038" t="b">
        <v>1</v>
      </c>
      <c r="V1038" t="s">
        <v>89</v>
      </c>
      <c r="W1038" s="1">
        <v>44545.292141203703</v>
      </c>
      <c r="X1038">
        <v>2088</v>
      </c>
      <c r="Y1038">
        <v>99</v>
      </c>
      <c r="Z1038">
        <v>0</v>
      </c>
      <c r="AA1038">
        <v>99</v>
      </c>
      <c r="AB1038">
        <v>0</v>
      </c>
      <c r="AC1038">
        <v>61</v>
      </c>
      <c r="AD1038">
        <v>17</v>
      </c>
      <c r="AE1038">
        <v>0</v>
      </c>
      <c r="AF1038">
        <v>0</v>
      </c>
      <c r="AG1038">
        <v>0</v>
      </c>
      <c r="AH1038" t="s">
        <v>265</v>
      </c>
      <c r="AI1038" s="1">
        <v>44545.404502314814</v>
      </c>
      <c r="AJ1038">
        <v>766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17</v>
      </c>
      <c r="AQ1038">
        <v>0</v>
      </c>
      <c r="AR1038">
        <v>0</v>
      </c>
      <c r="AS1038">
        <v>0</v>
      </c>
      <c r="AT1038" t="s">
        <v>88</v>
      </c>
      <c r="AU1038" t="s">
        <v>88</v>
      </c>
      <c r="AV1038" t="s">
        <v>88</v>
      </c>
      <c r="AW1038" t="s">
        <v>88</v>
      </c>
      <c r="AX1038" t="s">
        <v>88</v>
      </c>
      <c r="AY1038" t="s">
        <v>88</v>
      </c>
      <c r="AZ1038" t="s">
        <v>88</v>
      </c>
      <c r="BA1038" t="s">
        <v>88</v>
      </c>
      <c r="BB1038" t="s">
        <v>88</v>
      </c>
      <c r="BC1038" t="s">
        <v>88</v>
      </c>
      <c r="BD1038" t="s">
        <v>88</v>
      </c>
      <c r="BE1038" t="s">
        <v>88</v>
      </c>
    </row>
    <row r="1039" spans="1:57">
      <c r="A1039" t="s">
        <v>2281</v>
      </c>
      <c r="B1039" t="s">
        <v>80</v>
      </c>
      <c r="C1039" t="s">
        <v>2204</v>
      </c>
      <c r="D1039" t="s">
        <v>82</v>
      </c>
      <c r="E1039" s="2" t="str">
        <f>HYPERLINK("capsilon://?command=openfolder&amp;siteaddress=FAM.docvelocity-na8.net&amp;folderid=FX2E1B4B13-5936-5149-514F-807219A169C7","FX21127242")</f>
        <v>FX21127242</v>
      </c>
      <c r="F1039" t="s">
        <v>19</v>
      </c>
      <c r="G1039" t="s">
        <v>19</v>
      </c>
      <c r="H1039" t="s">
        <v>83</v>
      </c>
      <c r="I1039" t="s">
        <v>2205</v>
      </c>
      <c r="J1039">
        <v>84</v>
      </c>
      <c r="K1039" t="s">
        <v>85</v>
      </c>
      <c r="L1039" t="s">
        <v>86</v>
      </c>
      <c r="M1039" t="s">
        <v>87</v>
      </c>
      <c r="N1039">
        <v>2</v>
      </c>
      <c r="O1039" s="1">
        <v>44545.264826388891</v>
      </c>
      <c r="P1039" s="1">
        <v>44545.407037037039</v>
      </c>
      <c r="Q1039">
        <v>10632</v>
      </c>
      <c r="R1039">
        <v>1655</v>
      </c>
      <c r="S1039" t="b">
        <v>0</v>
      </c>
      <c r="T1039" t="s">
        <v>88</v>
      </c>
      <c r="U1039" t="b">
        <v>1</v>
      </c>
      <c r="V1039" t="s">
        <v>99</v>
      </c>
      <c r="W1039" s="1">
        <v>44545.27789351852</v>
      </c>
      <c r="X1039">
        <v>855</v>
      </c>
      <c r="Y1039">
        <v>64</v>
      </c>
      <c r="Z1039">
        <v>0</v>
      </c>
      <c r="AA1039">
        <v>64</v>
      </c>
      <c r="AB1039">
        <v>0</v>
      </c>
      <c r="AC1039">
        <v>34</v>
      </c>
      <c r="AD1039">
        <v>20</v>
      </c>
      <c r="AE1039">
        <v>0</v>
      </c>
      <c r="AF1039">
        <v>0</v>
      </c>
      <c r="AG1039">
        <v>0</v>
      </c>
      <c r="AH1039" t="s">
        <v>108</v>
      </c>
      <c r="AI1039" s="1">
        <v>44545.407037037039</v>
      </c>
      <c r="AJ1039">
        <v>760</v>
      </c>
      <c r="AK1039">
        <v>2</v>
      </c>
      <c r="AL1039">
        <v>0</v>
      </c>
      <c r="AM1039">
        <v>2</v>
      </c>
      <c r="AN1039">
        <v>0</v>
      </c>
      <c r="AO1039">
        <v>2</v>
      </c>
      <c r="AP1039">
        <v>18</v>
      </c>
      <c r="AQ1039">
        <v>0</v>
      </c>
      <c r="AR1039">
        <v>0</v>
      </c>
      <c r="AS1039">
        <v>0</v>
      </c>
      <c r="AT1039" t="s">
        <v>88</v>
      </c>
      <c r="AU1039" t="s">
        <v>88</v>
      </c>
      <c r="AV1039" t="s">
        <v>88</v>
      </c>
      <c r="AW1039" t="s">
        <v>88</v>
      </c>
      <c r="AX1039" t="s">
        <v>88</v>
      </c>
      <c r="AY1039" t="s">
        <v>88</v>
      </c>
      <c r="AZ1039" t="s">
        <v>88</v>
      </c>
      <c r="BA1039" t="s">
        <v>88</v>
      </c>
      <c r="BB1039" t="s">
        <v>88</v>
      </c>
      <c r="BC1039" t="s">
        <v>88</v>
      </c>
      <c r="BD1039" t="s">
        <v>88</v>
      </c>
      <c r="BE1039" t="s">
        <v>88</v>
      </c>
    </row>
    <row r="1040" spans="1:57">
      <c r="A1040" t="s">
        <v>2282</v>
      </c>
      <c r="B1040" t="s">
        <v>80</v>
      </c>
      <c r="C1040" t="s">
        <v>2216</v>
      </c>
      <c r="D1040" t="s">
        <v>82</v>
      </c>
      <c r="E1040" s="2" t="str">
        <f>HYPERLINK("capsilon://?command=openfolder&amp;siteaddress=FAM.docvelocity-na8.net&amp;folderid=FX05E9226E-9981-C3F1-E4DB-B050D745B62D","FX21128334")</f>
        <v>FX21128334</v>
      </c>
      <c r="F1040" t="s">
        <v>19</v>
      </c>
      <c r="G1040" t="s">
        <v>19</v>
      </c>
      <c r="H1040" t="s">
        <v>83</v>
      </c>
      <c r="I1040" t="s">
        <v>2217</v>
      </c>
      <c r="J1040">
        <v>464</v>
      </c>
      <c r="K1040" t="s">
        <v>85</v>
      </c>
      <c r="L1040" t="s">
        <v>86</v>
      </c>
      <c r="M1040" t="s">
        <v>87</v>
      </c>
      <c r="N1040">
        <v>2</v>
      </c>
      <c r="O1040" s="1">
        <v>44545.273981481485</v>
      </c>
      <c r="P1040" s="1">
        <v>44545.423680555556</v>
      </c>
      <c r="Q1040">
        <v>7570</v>
      </c>
      <c r="R1040">
        <v>5364</v>
      </c>
      <c r="S1040" t="b">
        <v>0</v>
      </c>
      <c r="T1040" t="s">
        <v>88</v>
      </c>
      <c r="U1040" t="b">
        <v>1</v>
      </c>
      <c r="V1040" t="s">
        <v>951</v>
      </c>
      <c r="W1040" s="1">
        <v>44545.318622685183</v>
      </c>
      <c r="X1040">
        <v>3688</v>
      </c>
      <c r="Y1040">
        <v>479</v>
      </c>
      <c r="Z1040">
        <v>0</v>
      </c>
      <c r="AA1040">
        <v>479</v>
      </c>
      <c r="AB1040">
        <v>0</v>
      </c>
      <c r="AC1040">
        <v>201</v>
      </c>
      <c r="AD1040">
        <v>-15</v>
      </c>
      <c r="AE1040">
        <v>0</v>
      </c>
      <c r="AF1040">
        <v>0</v>
      </c>
      <c r="AG1040">
        <v>0</v>
      </c>
      <c r="AH1040" t="s">
        <v>265</v>
      </c>
      <c r="AI1040" s="1">
        <v>44545.423680555556</v>
      </c>
      <c r="AJ1040">
        <v>1656</v>
      </c>
      <c r="AK1040">
        <v>2</v>
      </c>
      <c r="AL1040">
        <v>0</v>
      </c>
      <c r="AM1040">
        <v>2</v>
      </c>
      <c r="AN1040">
        <v>0</v>
      </c>
      <c r="AO1040">
        <v>1</v>
      </c>
      <c r="AP1040">
        <v>-17</v>
      </c>
      <c r="AQ1040">
        <v>0</v>
      </c>
      <c r="AR1040">
        <v>0</v>
      </c>
      <c r="AS1040">
        <v>0</v>
      </c>
      <c r="AT1040" t="s">
        <v>88</v>
      </c>
      <c r="AU1040" t="s">
        <v>88</v>
      </c>
      <c r="AV1040" t="s">
        <v>88</v>
      </c>
      <c r="AW1040" t="s">
        <v>88</v>
      </c>
      <c r="AX1040" t="s">
        <v>88</v>
      </c>
      <c r="AY1040" t="s">
        <v>88</v>
      </c>
      <c r="AZ1040" t="s">
        <v>88</v>
      </c>
      <c r="BA1040" t="s">
        <v>88</v>
      </c>
      <c r="BB1040" t="s">
        <v>88</v>
      </c>
      <c r="BC1040" t="s">
        <v>88</v>
      </c>
      <c r="BD1040" t="s">
        <v>88</v>
      </c>
      <c r="BE1040" t="s">
        <v>88</v>
      </c>
    </row>
    <row r="1041" spans="1:57">
      <c r="A1041" t="s">
        <v>2283</v>
      </c>
      <c r="B1041" t="s">
        <v>80</v>
      </c>
      <c r="C1041" t="s">
        <v>2221</v>
      </c>
      <c r="D1041" t="s">
        <v>82</v>
      </c>
      <c r="E1041" s="2" t="str">
        <f>HYPERLINK("capsilon://?command=openfolder&amp;siteaddress=FAM.docvelocity-na8.net&amp;folderid=FX385E0A70-4F01-7B6D-5DDE-EB7B97F0A075","FX21128302")</f>
        <v>FX21128302</v>
      </c>
      <c r="F1041" t="s">
        <v>19</v>
      </c>
      <c r="G1041" t="s">
        <v>19</v>
      </c>
      <c r="H1041" t="s">
        <v>83</v>
      </c>
      <c r="I1041" t="s">
        <v>2222</v>
      </c>
      <c r="J1041">
        <v>163</v>
      </c>
      <c r="K1041" t="s">
        <v>85</v>
      </c>
      <c r="L1041" t="s">
        <v>86</v>
      </c>
      <c r="M1041" t="s">
        <v>87</v>
      </c>
      <c r="N1041">
        <v>2</v>
      </c>
      <c r="O1041" s="1">
        <v>44545.27584490741</v>
      </c>
      <c r="P1041" s="1">
        <v>44545.462175925924</v>
      </c>
      <c r="Q1041">
        <v>5260</v>
      </c>
      <c r="R1041">
        <v>10839</v>
      </c>
      <c r="S1041" t="b">
        <v>0</v>
      </c>
      <c r="T1041" t="s">
        <v>88</v>
      </c>
      <c r="U1041" t="b">
        <v>1</v>
      </c>
      <c r="V1041" t="s">
        <v>89</v>
      </c>
      <c r="W1041" s="1">
        <v>44545.356273148151</v>
      </c>
      <c r="X1041">
        <v>6252</v>
      </c>
      <c r="Y1041">
        <v>373</v>
      </c>
      <c r="Z1041">
        <v>0</v>
      </c>
      <c r="AA1041">
        <v>373</v>
      </c>
      <c r="AB1041">
        <v>0</v>
      </c>
      <c r="AC1041">
        <v>280</v>
      </c>
      <c r="AD1041">
        <v>-210</v>
      </c>
      <c r="AE1041">
        <v>0</v>
      </c>
      <c r="AF1041">
        <v>0</v>
      </c>
      <c r="AG1041">
        <v>0</v>
      </c>
      <c r="AH1041" t="s">
        <v>108</v>
      </c>
      <c r="AI1041" s="1">
        <v>44545.462175925924</v>
      </c>
      <c r="AJ1041">
        <v>186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-210</v>
      </c>
      <c r="AQ1041">
        <v>0</v>
      </c>
      <c r="AR1041">
        <v>0</v>
      </c>
      <c r="AS1041">
        <v>0</v>
      </c>
      <c r="AT1041" t="s">
        <v>88</v>
      </c>
      <c r="AU1041" t="s">
        <v>88</v>
      </c>
      <c r="AV1041" t="s">
        <v>88</v>
      </c>
      <c r="AW1041" t="s">
        <v>88</v>
      </c>
      <c r="AX1041" t="s">
        <v>88</v>
      </c>
      <c r="AY1041" t="s">
        <v>88</v>
      </c>
      <c r="AZ1041" t="s">
        <v>88</v>
      </c>
      <c r="BA1041" t="s">
        <v>88</v>
      </c>
      <c r="BB1041" t="s">
        <v>88</v>
      </c>
      <c r="BC1041" t="s">
        <v>88</v>
      </c>
      <c r="BD1041" t="s">
        <v>88</v>
      </c>
      <c r="BE1041" t="s">
        <v>88</v>
      </c>
    </row>
    <row r="1042" spans="1:57">
      <c r="A1042" t="s">
        <v>2284</v>
      </c>
      <c r="B1042" t="s">
        <v>80</v>
      </c>
      <c r="C1042" t="s">
        <v>2229</v>
      </c>
      <c r="D1042" t="s">
        <v>82</v>
      </c>
      <c r="E1042" s="2" t="str">
        <f>HYPERLINK("capsilon://?command=openfolder&amp;siteaddress=FAM.docvelocity-na8.net&amp;folderid=FX26F373BF-5E08-8121-36FC-C6A0CEDC8E76","FX21128405")</f>
        <v>FX21128405</v>
      </c>
      <c r="F1042" t="s">
        <v>19</v>
      </c>
      <c r="G1042" t="s">
        <v>19</v>
      </c>
      <c r="H1042" t="s">
        <v>83</v>
      </c>
      <c r="I1042" t="s">
        <v>2230</v>
      </c>
      <c r="J1042">
        <v>76</v>
      </c>
      <c r="K1042" t="s">
        <v>85</v>
      </c>
      <c r="L1042" t="s">
        <v>86</v>
      </c>
      <c r="M1042" t="s">
        <v>87</v>
      </c>
      <c r="N1042">
        <v>2</v>
      </c>
      <c r="O1042" s="1">
        <v>44545.277731481481</v>
      </c>
      <c r="P1042" s="1">
        <v>44545.414803240739</v>
      </c>
      <c r="Q1042">
        <v>11081</v>
      </c>
      <c r="R1042">
        <v>762</v>
      </c>
      <c r="S1042" t="b">
        <v>0</v>
      </c>
      <c r="T1042" t="s">
        <v>88</v>
      </c>
      <c r="U1042" t="b">
        <v>1</v>
      </c>
      <c r="V1042" t="s">
        <v>144</v>
      </c>
      <c r="W1042" s="1">
        <v>44545.282037037039</v>
      </c>
      <c r="X1042">
        <v>291</v>
      </c>
      <c r="Y1042">
        <v>78</v>
      </c>
      <c r="Z1042">
        <v>0</v>
      </c>
      <c r="AA1042">
        <v>78</v>
      </c>
      <c r="AB1042">
        <v>0</v>
      </c>
      <c r="AC1042">
        <v>49</v>
      </c>
      <c r="AD1042">
        <v>-2</v>
      </c>
      <c r="AE1042">
        <v>0</v>
      </c>
      <c r="AF1042">
        <v>0</v>
      </c>
      <c r="AG1042">
        <v>0</v>
      </c>
      <c r="AH1042" t="s">
        <v>94</v>
      </c>
      <c r="AI1042" s="1">
        <v>44545.414803240739</v>
      </c>
      <c r="AJ1042">
        <v>471</v>
      </c>
      <c r="AK1042">
        <v>1</v>
      </c>
      <c r="AL1042">
        <v>0</v>
      </c>
      <c r="AM1042">
        <v>1</v>
      </c>
      <c r="AN1042">
        <v>0</v>
      </c>
      <c r="AO1042">
        <v>1</v>
      </c>
      <c r="AP1042">
        <v>-3</v>
      </c>
      <c r="AQ1042">
        <v>0</v>
      </c>
      <c r="AR1042">
        <v>0</v>
      </c>
      <c r="AS1042">
        <v>0</v>
      </c>
      <c r="AT1042" t="s">
        <v>88</v>
      </c>
      <c r="AU1042" t="s">
        <v>88</v>
      </c>
      <c r="AV1042" t="s">
        <v>88</v>
      </c>
      <c r="AW1042" t="s">
        <v>88</v>
      </c>
      <c r="AX1042" t="s">
        <v>88</v>
      </c>
      <c r="AY1042" t="s">
        <v>88</v>
      </c>
      <c r="AZ1042" t="s">
        <v>88</v>
      </c>
      <c r="BA1042" t="s">
        <v>88</v>
      </c>
      <c r="BB1042" t="s">
        <v>88</v>
      </c>
      <c r="BC1042" t="s">
        <v>88</v>
      </c>
      <c r="BD1042" t="s">
        <v>88</v>
      </c>
      <c r="BE1042" t="s">
        <v>88</v>
      </c>
    </row>
    <row r="1043" spans="1:57">
      <c r="A1043" t="s">
        <v>2285</v>
      </c>
      <c r="B1043" t="s">
        <v>80</v>
      </c>
      <c r="C1043" t="s">
        <v>2234</v>
      </c>
      <c r="D1043" t="s">
        <v>82</v>
      </c>
      <c r="E1043" s="2" t="str">
        <f>HYPERLINK("capsilon://?command=openfolder&amp;siteaddress=FAM.docvelocity-na8.net&amp;folderid=FX8192DB19-F1F5-AE73-2FBF-EBA6DB33BD90","FX21126184")</f>
        <v>FX21126184</v>
      </c>
      <c r="F1043" t="s">
        <v>19</v>
      </c>
      <c r="G1043" t="s">
        <v>19</v>
      </c>
      <c r="H1043" t="s">
        <v>83</v>
      </c>
      <c r="I1043" t="s">
        <v>2235</v>
      </c>
      <c r="J1043">
        <v>138</v>
      </c>
      <c r="K1043" t="s">
        <v>85</v>
      </c>
      <c r="L1043" t="s">
        <v>86</v>
      </c>
      <c r="M1043" t="s">
        <v>87</v>
      </c>
      <c r="N1043">
        <v>2</v>
      </c>
      <c r="O1043" s="1">
        <v>44545.278715277775</v>
      </c>
      <c r="P1043" s="1">
        <v>44545.462071759262</v>
      </c>
      <c r="Q1043">
        <v>14009</v>
      </c>
      <c r="R1043">
        <v>1833</v>
      </c>
      <c r="S1043" t="b">
        <v>0</v>
      </c>
      <c r="T1043" t="s">
        <v>88</v>
      </c>
      <c r="U1043" t="b">
        <v>1</v>
      </c>
      <c r="V1043" t="s">
        <v>113</v>
      </c>
      <c r="W1043" s="1">
        <v>44545.288460648146</v>
      </c>
      <c r="X1043">
        <v>480</v>
      </c>
      <c r="Y1043">
        <v>97</v>
      </c>
      <c r="Z1043">
        <v>0</v>
      </c>
      <c r="AA1043">
        <v>97</v>
      </c>
      <c r="AB1043">
        <v>0</v>
      </c>
      <c r="AC1043">
        <v>33</v>
      </c>
      <c r="AD1043">
        <v>41</v>
      </c>
      <c r="AE1043">
        <v>0</v>
      </c>
      <c r="AF1043">
        <v>0</v>
      </c>
      <c r="AG1043">
        <v>0</v>
      </c>
      <c r="AH1043" t="s">
        <v>94</v>
      </c>
      <c r="AI1043" s="1">
        <v>44545.462071759262</v>
      </c>
      <c r="AJ1043">
        <v>172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41</v>
      </c>
      <c r="AQ1043">
        <v>0</v>
      </c>
      <c r="AR1043">
        <v>0</v>
      </c>
      <c r="AS1043">
        <v>0</v>
      </c>
      <c r="AT1043" t="s">
        <v>88</v>
      </c>
      <c r="AU1043" t="s">
        <v>88</v>
      </c>
      <c r="AV1043" t="s">
        <v>88</v>
      </c>
      <c r="AW1043" t="s">
        <v>88</v>
      </c>
      <c r="AX1043" t="s">
        <v>88</v>
      </c>
      <c r="AY1043" t="s">
        <v>88</v>
      </c>
      <c r="AZ1043" t="s">
        <v>88</v>
      </c>
      <c r="BA1043" t="s">
        <v>88</v>
      </c>
      <c r="BB1043" t="s">
        <v>88</v>
      </c>
      <c r="BC1043" t="s">
        <v>88</v>
      </c>
      <c r="BD1043" t="s">
        <v>88</v>
      </c>
      <c r="BE1043" t="s">
        <v>88</v>
      </c>
    </row>
    <row r="1044" spans="1:57">
      <c r="A1044" t="s">
        <v>2286</v>
      </c>
      <c r="B1044" t="s">
        <v>80</v>
      </c>
      <c r="C1044" t="s">
        <v>2237</v>
      </c>
      <c r="D1044" t="s">
        <v>82</v>
      </c>
      <c r="E1044" s="2" t="str">
        <f>HYPERLINK("capsilon://?command=openfolder&amp;siteaddress=FAM.docvelocity-na8.net&amp;folderid=FXC5A65BF7-3C12-056B-DDAC-260041DD147C","FX21127000")</f>
        <v>FX21127000</v>
      </c>
      <c r="F1044" t="s">
        <v>19</v>
      </c>
      <c r="G1044" t="s">
        <v>19</v>
      </c>
      <c r="H1044" t="s">
        <v>83</v>
      </c>
      <c r="I1044" t="s">
        <v>2238</v>
      </c>
      <c r="J1044">
        <v>56</v>
      </c>
      <c r="K1044" t="s">
        <v>85</v>
      </c>
      <c r="L1044" t="s">
        <v>86</v>
      </c>
      <c r="M1044" t="s">
        <v>87</v>
      </c>
      <c r="N1044">
        <v>2</v>
      </c>
      <c r="O1044" s="1">
        <v>44545.278912037036</v>
      </c>
      <c r="P1044" s="1">
        <v>44545.427071759259</v>
      </c>
      <c r="Q1044">
        <v>12443</v>
      </c>
      <c r="R1044">
        <v>358</v>
      </c>
      <c r="S1044" t="b">
        <v>0</v>
      </c>
      <c r="T1044" t="s">
        <v>88</v>
      </c>
      <c r="U1044" t="b">
        <v>1</v>
      </c>
      <c r="V1044" t="s">
        <v>144</v>
      </c>
      <c r="W1044" s="1">
        <v>44545.282962962963</v>
      </c>
      <c r="X1044">
        <v>66</v>
      </c>
      <c r="Y1044">
        <v>42</v>
      </c>
      <c r="Z1044">
        <v>0</v>
      </c>
      <c r="AA1044">
        <v>42</v>
      </c>
      <c r="AB1044">
        <v>0</v>
      </c>
      <c r="AC1044">
        <v>2</v>
      </c>
      <c r="AD1044">
        <v>14</v>
      </c>
      <c r="AE1044">
        <v>0</v>
      </c>
      <c r="AF1044">
        <v>0</v>
      </c>
      <c r="AG1044">
        <v>0</v>
      </c>
      <c r="AH1044" t="s">
        <v>265</v>
      </c>
      <c r="AI1044" s="1">
        <v>44545.427071759259</v>
      </c>
      <c r="AJ1044">
        <v>292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14</v>
      </c>
      <c r="AQ1044">
        <v>0</v>
      </c>
      <c r="AR1044">
        <v>0</v>
      </c>
      <c r="AS1044">
        <v>0</v>
      </c>
      <c r="AT1044" t="s">
        <v>88</v>
      </c>
      <c r="AU1044" t="s">
        <v>88</v>
      </c>
      <c r="AV1044" t="s">
        <v>88</v>
      </c>
      <c r="AW1044" t="s">
        <v>88</v>
      </c>
      <c r="AX1044" t="s">
        <v>88</v>
      </c>
      <c r="AY1044" t="s">
        <v>88</v>
      </c>
      <c r="AZ1044" t="s">
        <v>88</v>
      </c>
      <c r="BA1044" t="s">
        <v>88</v>
      </c>
      <c r="BB1044" t="s">
        <v>88</v>
      </c>
      <c r="BC1044" t="s">
        <v>88</v>
      </c>
      <c r="BD1044" t="s">
        <v>88</v>
      </c>
      <c r="BE1044" t="s">
        <v>88</v>
      </c>
    </row>
    <row r="1045" spans="1:57">
      <c r="A1045" t="s">
        <v>2287</v>
      </c>
      <c r="B1045" t="s">
        <v>80</v>
      </c>
      <c r="C1045" t="s">
        <v>2240</v>
      </c>
      <c r="D1045" t="s">
        <v>82</v>
      </c>
      <c r="E1045" s="2" t="str">
        <f>HYPERLINK("capsilon://?command=openfolder&amp;siteaddress=FAM.docvelocity-na8.net&amp;folderid=FX905C134D-6006-C856-963E-A096DB737BEC","FX21126828")</f>
        <v>FX21126828</v>
      </c>
      <c r="F1045" t="s">
        <v>19</v>
      </c>
      <c r="G1045" t="s">
        <v>19</v>
      </c>
      <c r="H1045" t="s">
        <v>83</v>
      </c>
      <c r="I1045" t="s">
        <v>2241</v>
      </c>
      <c r="J1045">
        <v>96</v>
      </c>
      <c r="K1045" t="s">
        <v>85</v>
      </c>
      <c r="L1045" t="s">
        <v>86</v>
      </c>
      <c r="M1045" t="s">
        <v>87</v>
      </c>
      <c r="N1045">
        <v>2</v>
      </c>
      <c r="O1045" s="1">
        <v>44545.279826388891</v>
      </c>
      <c r="P1045" s="1">
        <v>44545.521956018521</v>
      </c>
      <c r="Q1045">
        <v>16151</v>
      </c>
      <c r="R1045">
        <v>4769</v>
      </c>
      <c r="S1045" t="b">
        <v>0</v>
      </c>
      <c r="T1045" t="s">
        <v>88</v>
      </c>
      <c r="U1045" t="b">
        <v>1</v>
      </c>
      <c r="V1045" t="s">
        <v>222</v>
      </c>
      <c r="W1045" s="1">
        <v>44545.312974537039</v>
      </c>
      <c r="X1045">
        <v>2527</v>
      </c>
      <c r="Y1045">
        <v>127</v>
      </c>
      <c r="Z1045">
        <v>0</v>
      </c>
      <c r="AA1045">
        <v>127</v>
      </c>
      <c r="AB1045">
        <v>0</v>
      </c>
      <c r="AC1045">
        <v>106</v>
      </c>
      <c r="AD1045">
        <v>-31</v>
      </c>
      <c r="AE1045">
        <v>0</v>
      </c>
      <c r="AF1045">
        <v>0</v>
      </c>
      <c r="AG1045">
        <v>0</v>
      </c>
      <c r="AH1045" t="s">
        <v>167</v>
      </c>
      <c r="AI1045" s="1">
        <v>44545.521956018521</v>
      </c>
      <c r="AJ1045">
        <v>941</v>
      </c>
      <c r="AK1045">
        <v>6</v>
      </c>
      <c r="AL1045">
        <v>0</v>
      </c>
      <c r="AM1045">
        <v>6</v>
      </c>
      <c r="AN1045">
        <v>0</v>
      </c>
      <c r="AO1045">
        <v>6</v>
      </c>
      <c r="AP1045">
        <v>-37</v>
      </c>
      <c r="AQ1045">
        <v>0</v>
      </c>
      <c r="AR1045">
        <v>0</v>
      </c>
      <c r="AS1045">
        <v>0</v>
      </c>
      <c r="AT1045" t="s">
        <v>88</v>
      </c>
      <c r="AU1045" t="s">
        <v>88</v>
      </c>
      <c r="AV1045" t="s">
        <v>88</v>
      </c>
      <c r="AW1045" t="s">
        <v>88</v>
      </c>
      <c r="AX1045" t="s">
        <v>88</v>
      </c>
      <c r="AY1045" t="s">
        <v>88</v>
      </c>
      <c r="AZ1045" t="s">
        <v>88</v>
      </c>
      <c r="BA1045" t="s">
        <v>88</v>
      </c>
      <c r="BB1045" t="s">
        <v>88</v>
      </c>
      <c r="BC1045" t="s">
        <v>88</v>
      </c>
      <c r="BD1045" t="s">
        <v>88</v>
      </c>
      <c r="BE1045" t="s">
        <v>88</v>
      </c>
    </row>
    <row r="1046" spans="1:57">
      <c r="A1046" t="s">
        <v>2288</v>
      </c>
      <c r="B1046" t="s">
        <v>80</v>
      </c>
      <c r="C1046" t="s">
        <v>2243</v>
      </c>
      <c r="D1046" t="s">
        <v>82</v>
      </c>
      <c r="E1046" s="2" t="str">
        <f>HYPERLINK("capsilon://?command=openfolder&amp;siteaddress=FAM.docvelocity-na8.net&amp;folderid=FXD42AB346-EFAE-958E-BB1A-8C964A19AAF7","FX21127260")</f>
        <v>FX21127260</v>
      </c>
      <c r="F1046" t="s">
        <v>19</v>
      </c>
      <c r="G1046" t="s">
        <v>19</v>
      </c>
      <c r="H1046" t="s">
        <v>83</v>
      </c>
      <c r="I1046" t="s">
        <v>2244</v>
      </c>
      <c r="J1046">
        <v>635</v>
      </c>
      <c r="K1046" t="s">
        <v>85</v>
      </c>
      <c r="L1046" t="s">
        <v>86</v>
      </c>
      <c r="M1046" t="s">
        <v>87</v>
      </c>
      <c r="N1046">
        <v>2</v>
      </c>
      <c r="O1046" s="1">
        <v>44545.289050925923</v>
      </c>
      <c r="P1046" s="1">
        <v>44545.511064814818</v>
      </c>
      <c r="Q1046">
        <v>14627</v>
      </c>
      <c r="R1046">
        <v>4555</v>
      </c>
      <c r="S1046" t="b">
        <v>0</v>
      </c>
      <c r="T1046" t="s">
        <v>88</v>
      </c>
      <c r="U1046" t="b">
        <v>1</v>
      </c>
      <c r="V1046" t="s">
        <v>89</v>
      </c>
      <c r="W1046" s="1">
        <v>44545.31821759259</v>
      </c>
      <c r="X1046">
        <v>2252</v>
      </c>
      <c r="Y1046">
        <v>296</v>
      </c>
      <c r="Z1046">
        <v>0</v>
      </c>
      <c r="AA1046">
        <v>296</v>
      </c>
      <c r="AB1046">
        <v>125</v>
      </c>
      <c r="AC1046">
        <v>100</v>
      </c>
      <c r="AD1046">
        <v>339</v>
      </c>
      <c r="AE1046">
        <v>0</v>
      </c>
      <c r="AF1046">
        <v>0</v>
      </c>
      <c r="AG1046">
        <v>0</v>
      </c>
      <c r="AH1046" t="s">
        <v>167</v>
      </c>
      <c r="AI1046" s="1">
        <v>44545.511064814818</v>
      </c>
      <c r="AJ1046">
        <v>2273</v>
      </c>
      <c r="AK1046">
        <v>6</v>
      </c>
      <c r="AL1046">
        <v>0</v>
      </c>
      <c r="AM1046">
        <v>6</v>
      </c>
      <c r="AN1046">
        <v>125</v>
      </c>
      <c r="AO1046">
        <v>6</v>
      </c>
      <c r="AP1046">
        <v>333</v>
      </c>
      <c r="AQ1046">
        <v>0</v>
      </c>
      <c r="AR1046">
        <v>0</v>
      </c>
      <c r="AS1046">
        <v>0</v>
      </c>
      <c r="AT1046" t="s">
        <v>88</v>
      </c>
      <c r="AU1046" t="s">
        <v>88</v>
      </c>
      <c r="AV1046" t="s">
        <v>88</v>
      </c>
      <c r="AW1046" t="s">
        <v>88</v>
      </c>
      <c r="AX1046" t="s">
        <v>88</v>
      </c>
      <c r="AY1046" t="s">
        <v>88</v>
      </c>
      <c r="AZ1046" t="s">
        <v>88</v>
      </c>
      <c r="BA1046" t="s">
        <v>88</v>
      </c>
      <c r="BB1046" t="s">
        <v>88</v>
      </c>
      <c r="BC1046" t="s">
        <v>88</v>
      </c>
      <c r="BD1046" t="s">
        <v>88</v>
      </c>
      <c r="BE1046" t="s">
        <v>88</v>
      </c>
    </row>
    <row r="1047" spans="1:57">
      <c r="A1047" t="s">
        <v>2289</v>
      </c>
      <c r="B1047" t="s">
        <v>80</v>
      </c>
      <c r="C1047" t="s">
        <v>2246</v>
      </c>
      <c r="D1047" t="s">
        <v>82</v>
      </c>
      <c r="E1047" s="2" t="str">
        <f>HYPERLINK("capsilon://?command=openfolder&amp;siteaddress=FAM.docvelocity-na8.net&amp;folderid=FX73BB2453-B36F-D4F3-2F09-E324AD08C777","FX21126063")</f>
        <v>FX21126063</v>
      </c>
      <c r="F1047" t="s">
        <v>19</v>
      </c>
      <c r="G1047" t="s">
        <v>19</v>
      </c>
      <c r="H1047" t="s">
        <v>83</v>
      </c>
      <c r="I1047" t="s">
        <v>2247</v>
      </c>
      <c r="J1047">
        <v>246</v>
      </c>
      <c r="K1047" t="s">
        <v>85</v>
      </c>
      <c r="L1047" t="s">
        <v>86</v>
      </c>
      <c r="M1047" t="s">
        <v>87</v>
      </c>
      <c r="N1047">
        <v>2</v>
      </c>
      <c r="O1047" s="1">
        <v>44545.291608796295</v>
      </c>
      <c r="P1047" s="1">
        <v>44545.541006944448</v>
      </c>
      <c r="Q1047">
        <v>18099</v>
      </c>
      <c r="R1047">
        <v>3449</v>
      </c>
      <c r="S1047" t="b">
        <v>0</v>
      </c>
      <c r="T1047" t="s">
        <v>88</v>
      </c>
      <c r="U1047" t="b">
        <v>1</v>
      </c>
      <c r="V1047" t="s">
        <v>904</v>
      </c>
      <c r="W1047" s="1">
        <v>44545.312685185185</v>
      </c>
      <c r="X1047">
        <v>1754</v>
      </c>
      <c r="Y1047">
        <v>226</v>
      </c>
      <c r="Z1047">
        <v>0</v>
      </c>
      <c r="AA1047">
        <v>226</v>
      </c>
      <c r="AB1047">
        <v>0</v>
      </c>
      <c r="AC1047">
        <v>112</v>
      </c>
      <c r="AD1047">
        <v>20</v>
      </c>
      <c r="AE1047">
        <v>0</v>
      </c>
      <c r="AF1047">
        <v>0</v>
      </c>
      <c r="AG1047">
        <v>0</v>
      </c>
      <c r="AH1047" t="s">
        <v>167</v>
      </c>
      <c r="AI1047" s="1">
        <v>44545.541006944448</v>
      </c>
      <c r="AJ1047">
        <v>1645</v>
      </c>
      <c r="AK1047">
        <v>12</v>
      </c>
      <c r="AL1047">
        <v>0</v>
      </c>
      <c r="AM1047">
        <v>12</v>
      </c>
      <c r="AN1047">
        <v>0</v>
      </c>
      <c r="AO1047">
        <v>12</v>
      </c>
      <c r="AP1047">
        <v>8</v>
      </c>
      <c r="AQ1047">
        <v>0</v>
      </c>
      <c r="AR1047">
        <v>0</v>
      </c>
      <c r="AS1047">
        <v>0</v>
      </c>
      <c r="AT1047" t="s">
        <v>88</v>
      </c>
      <c r="AU1047" t="s">
        <v>88</v>
      </c>
      <c r="AV1047" t="s">
        <v>88</v>
      </c>
      <c r="AW1047" t="s">
        <v>88</v>
      </c>
      <c r="AX1047" t="s">
        <v>88</v>
      </c>
      <c r="AY1047" t="s">
        <v>88</v>
      </c>
      <c r="AZ1047" t="s">
        <v>88</v>
      </c>
      <c r="BA1047" t="s">
        <v>88</v>
      </c>
      <c r="BB1047" t="s">
        <v>88</v>
      </c>
      <c r="BC1047" t="s">
        <v>88</v>
      </c>
      <c r="BD1047" t="s">
        <v>88</v>
      </c>
      <c r="BE1047" t="s">
        <v>88</v>
      </c>
    </row>
    <row r="1048" spans="1:57">
      <c r="A1048" t="s">
        <v>2290</v>
      </c>
      <c r="B1048" t="s">
        <v>80</v>
      </c>
      <c r="C1048" t="s">
        <v>2249</v>
      </c>
      <c r="D1048" t="s">
        <v>82</v>
      </c>
      <c r="E1048" s="2" t="str">
        <f>HYPERLINK("capsilon://?command=openfolder&amp;siteaddress=FAM.docvelocity-na8.net&amp;folderid=FXD5E91DA5-588F-2FFD-D76E-2C93F15B455E","FX21128714")</f>
        <v>FX21128714</v>
      </c>
      <c r="F1048" t="s">
        <v>19</v>
      </c>
      <c r="G1048" t="s">
        <v>19</v>
      </c>
      <c r="H1048" t="s">
        <v>83</v>
      </c>
      <c r="I1048" t="s">
        <v>2250</v>
      </c>
      <c r="J1048">
        <v>123</v>
      </c>
      <c r="K1048" t="s">
        <v>85</v>
      </c>
      <c r="L1048" t="s">
        <v>86</v>
      </c>
      <c r="M1048" t="s">
        <v>87</v>
      </c>
      <c r="N1048">
        <v>2</v>
      </c>
      <c r="O1048" s="1">
        <v>44545.292858796296</v>
      </c>
      <c r="P1048" s="1">
        <v>44545.540243055555</v>
      </c>
      <c r="Q1048">
        <v>20046</v>
      </c>
      <c r="R1048">
        <v>1328</v>
      </c>
      <c r="S1048" t="b">
        <v>0</v>
      </c>
      <c r="T1048" t="s">
        <v>88</v>
      </c>
      <c r="U1048" t="b">
        <v>1</v>
      </c>
      <c r="V1048" t="s">
        <v>99</v>
      </c>
      <c r="W1048" s="1">
        <v>44545.301412037035</v>
      </c>
      <c r="X1048">
        <v>724</v>
      </c>
      <c r="Y1048">
        <v>114</v>
      </c>
      <c r="Z1048">
        <v>0</v>
      </c>
      <c r="AA1048">
        <v>114</v>
      </c>
      <c r="AB1048">
        <v>0</v>
      </c>
      <c r="AC1048">
        <v>25</v>
      </c>
      <c r="AD1048">
        <v>9</v>
      </c>
      <c r="AE1048">
        <v>0</v>
      </c>
      <c r="AF1048">
        <v>0</v>
      </c>
      <c r="AG1048">
        <v>0</v>
      </c>
      <c r="AH1048" t="s">
        <v>163</v>
      </c>
      <c r="AI1048" s="1">
        <v>44545.540243055555</v>
      </c>
      <c r="AJ1048">
        <v>585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9</v>
      </c>
      <c r="AQ1048">
        <v>0</v>
      </c>
      <c r="AR1048">
        <v>0</v>
      </c>
      <c r="AS1048">
        <v>0</v>
      </c>
      <c r="AT1048" t="s">
        <v>88</v>
      </c>
      <c r="AU1048" t="s">
        <v>88</v>
      </c>
      <c r="AV1048" t="s">
        <v>88</v>
      </c>
      <c r="AW1048" t="s">
        <v>88</v>
      </c>
      <c r="AX1048" t="s">
        <v>88</v>
      </c>
      <c r="AY1048" t="s">
        <v>88</v>
      </c>
      <c r="AZ1048" t="s">
        <v>88</v>
      </c>
      <c r="BA1048" t="s">
        <v>88</v>
      </c>
      <c r="BB1048" t="s">
        <v>88</v>
      </c>
      <c r="BC1048" t="s">
        <v>88</v>
      </c>
      <c r="BD1048" t="s">
        <v>88</v>
      </c>
      <c r="BE1048" t="s">
        <v>88</v>
      </c>
    </row>
    <row r="1049" spans="1:57">
      <c r="A1049" t="s">
        <v>2291</v>
      </c>
      <c r="B1049" t="s">
        <v>80</v>
      </c>
      <c r="C1049" t="s">
        <v>2252</v>
      </c>
      <c r="D1049" t="s">
        <v>82</v>
      </c>
      <c r="E1049" s="2" t="str">
        <f>HYPERLINK("capsilon://?command=openfolder&amp;siteaddress=FAM.docvelocity-na8.net&amp;folderid=FX52FC8A1E-00AD-8F38-6886-BCCEBE9A2ACD","FX21128413")</f>
        <v>FX21128413</v>
      </c>
      <c r="F1049" t="s">
        <v>19</v>
      </c>
      <c r="G1049" t="s">
        <v>19</v>
      </c>
      <c r="H1049" t="s">
        <v>83</v>
      </c>
      <c r="I1049" t="s">
        <v>2253</v>
      </c>
      <c r="J1049">
        <v>329</v>
      </c>
      <c r="K1049" t="s">
        <v>85</v>
      </c>
      <c r="L1049" t="s">
        <v>86</v>
      </c>
      <c r="M1049" t="s">
        <v>87</v>
      </c>
      <c r="N1049">
        <v>2</v>
      </c>
      <c r="O1049" s="1">
        <v>44545.298877314817</v>
      </c>
      <c r="P1049" s="1">
        <v>44545.55641203704</v>
      </c>
      <c r="Q1049">
        <v>19181</v>
      </c>
      <c r="R1049">
        <v>3070</v>
      </c>
      <c r="S1049" t="b">
        <v>0</v>
      </c>
      <c r="T1049" t="s">
        <v>88</v>
      </c>
      <c r="U1049" t="b">
        <v>1</v>
      </c>
      <c r="V1049" t="s">
        <v>99</v>
      </c>
      <c r="W1049" s="1">
        <v>44545.320648148147</v>
      </c>
      <c r="X1049">
        <v>1659</v>
      </c>
      <c r="Y1049">
        <v>240</v>
      </c>
      <c r="Z1049">
        <v>0</v>
      </c>
      <c r="AA1049">
        <v>240</v>
      </c>
      <c r="AB1049">
        <v>0</v>
      </c>
      <c r="AC1049">
        <v>70</v>
      </c>
      <c r="AD1049">
        <v>89</v>
      </c>
      <c r="AE1049">
        <v>0</v>
      </c>
      <c r="AF1049">
        <v>0</v>
      </c>
      <c r="AG1049">
        <v>0</v>
      </c>
      <c r="AH1049" t="s">
        <v>163</v>
      </c>
      <c r="AI1049" s="1">
        <v>44545.55641203704</v>
      </c>
      <c r="AJ1049">
        <v>1396</v>
      </c>
      <c r="AK1049">
        <v>7</v>
      </c>
      <c r="AL1049">
        <v>0</v>
      </c>
      <c r="AM1049">
        <v>7</v>
      </c>
      <c r="AN1049">
        <v>0</v>
      </c>
      <c r="AO1049">
        <v>7</v>
      </c>
      <c r="AP1049">
        <v>82</v>
      </c>
      <c r="AQ1049">
        <v>0</v>
      </c>
      <c r="AR1049">
        <v>0</v>
      </c>
      <c r="AS1049">
        <v>0</v>
      </c>
      <c r="AT1049" t="s">
        <v>88</v>
      </c>
      <c r="AU1049" t="s">
        <v>88</v>
      </c>
      <c r="AV1049" t="s">
        <v>88</v>
      </c>
      <c r="AW1049" t="s">
        <v>88</v>
      </c>
      <c r="AX1049" t="s">
        <v>88</v>
      </c>
      <c r="AY1049" t="s">
        <v>88</v>
      </c>
      <c r="AZ1049" t="s">
        <v>88</v>
      </c>
      <c r="BA1049" t="s">
        <v>88</v>
      </c>
      <c r="BB1049" t="s">
        <v>88</v>
      </c>
      <c r="BC1049" t="s">
        <v>88</v>
      </c>
      <c r="BD1049" t="s">
        <v>88</v>
      </c>
      <c r="BE1049" t="s">
        <v>88</v>
      </c>
    </row>
    <row r="1050" spans="1:57">
      <c r="A1050" t="s">
        <v>2292</v>
      </c>
      <c r="B1050" t="s">
        <v>80</v>
      </c>
      <c r="C1050" t="s">
        <v>2257</v>
      </c>
      <c r="D1050" t="s">
        <v>82</v>
      </c>
      <c r="E1050" s="2" t="str">
        <f>HYPERLINK("capsilon://?command=openfolder&amp;siteaddress=FAM.docvelocity-na8.net&amp;folderid=FX1CB830A9-B63C-183D-7360-843A44D77A83","FX21116859")</f>
        <v>FX21116859</v>
      </c>
      <c r="F1050" t="s">
        <v>19</v>
      </c>
      <c r="G1050" t="s">
        <v>19</v>
      </c>
      <c r="H1050" t="s">
        <v>83</v>
      </c>
      <c r="I1050" t="s">
        <v>2258</v>
      </c>
      <c r="J1050">
        <v>217</v>
      </c>
      <c r="K1050" t="s">
        <v>85</v>
      </c>
      <c r="L1050" t="s">
        <v>86</v>
      </c>
      <c r="M1050" t="s">
        <v>87</v>
      </c>
      <c r="N1050">
        <v>2</v>
      </c>
      <c r="O1050" s="1">
        <v>44545.300254629627</v>
      </c>
      <c r="P1050" s="1">
        <v>44545.557106481479</v>
      </c>
      <c r="Q1050">
        <v>19754</v>
      </c>
      <c r="R1050">
        <v>2438</v>
      </c>
      <c r="S1050" t="b">
        <v>0</v>
      </c>
      <c r="T1050" t="s">
        <v>88</v>
      </c>
      <c r="U1050" t="b">
        <v>1</v>
      </c>
      <c r="V1050" t="s">
        <v>904</v>
      </c>
      <c r="W1050" s="1">
        <v>44545.324548611112</v>
      </c>
      <c r="X1050">
        <v>1024</v>
      </c>
      <c r="Y1050">
        <v>186</v>
      </c>
      <c r="Z1050">
        <v>0</v>
      </c>
      <c r="AA1050">
        <v>186</v>
      </c>
      <c r="AB1050">
        <v>0</v>
      </c>
      <c r="AC1050">
        <v>71</v>
      </c>
      <c r="AD1050">
        <v>31</v>
      </c>
      <c r="AE1050">
        <v>0</v>
      </c>
      <c r="AF1050">
        <v>0</v>
      </c>
      <c r="AG1050">
        <v>0</v>
      </c>
      <c r="AH1050" t="s">
        <v>167</v>
      </c>
      <c r="AI1050" s="1">
        <v>44545.557106481479</v>
      </c>
      <c r="AJ1050">
        <v>1390</v>
      </c>
      <c r="AK1050">
        <v>16</v>
      </c>
      <c r="AL1050">
        <v>0</v>
      </c>
      <c r="AM1050">
        <v>16</v>
      </c>
      <c r="AN1050">
        <v>0</v>
      </c>
      <c r="AO1050">
        <v>16</v>
      </c>
      <c r="AP1050">
        <v>15</v>
      </c>
      <c r="AQ1050">
        <v>0</v>
      </c>
      <c r="AR1050">
        <v>0</v>
      </c>
      <c r="AS1050">
        <v>0</v>
      </c>
      <c r="AT1050" t="s">
        <v>88</v>
      </c>
      <c r="AU1050" t="s">
        <v>88</v>
      </c>
      <c r="AV1050" t="s">
        <v>88</v>
      </c>
      <c r="AW1050" t="s">
        <v>88</v>
      </c>
      <c r="AX1050" t="s">
        <v>88</v>
      </c>
      <c r="AY1050" t="s">
        <v>88</v>
      </c>
      <c r="AZ1050" t="s">
        <v>88</v>
      </c>
      <c r="BA1050" t="s">
        <v>88</v>
      </c>
      <c r="BB1050" t="s">
        <v>88</v>
      </c>
      <c r="BC1050" t="s">
        <v>88</v>
      </c>
      <c r="BD1050" t="s">
        <v>88</v>
      </c>
      <c r="BE1050" t="s">
        <v>88</v>
      </c>
    </row>
    <row r="1051" spans="1:57">
      <c r="A1051" t="s">
        <v>2293</v>
      </c>
      <c r="B1051" t="s">
        <v>80</v>
      </c>
      <c r="C1051" t="s">
        <v>2294</v>
      </c>
      <c r="D1051" t="s">
        <v>82</v>
      </c>
      <c r="E1051" s="2" t="str">
        <f>HYPERLINK("capsilon://?command=openfolder&amp;siteaddress=FAM.docvelocity-na8.net&amp;folderid=FX035191A9-22F4-C62C-1F37-E48AE93C559A","FX211114642")</f>
        <v>FX211114642</v>
      </c>
      <c r="F1051" t="s">
        <v>19</v>
      </c>
      <c r="G1051" t="s">
        <v>19</v>
      </c>
      <c r="H1051" t="s">
        <v>83</v>
      </c>
      <c r="I1051" t="s">
        <v>2295</v>
      </c>
      <c r="J1051">
        <v>60</v>
      </c>
      <c r="K1051" t="s">
        <v>85</v>
      </c>
      <c r="L1051" t="s">
        <v>86</v>
      </c>
      <c r="M1051" t="s">
        <v>87</v>
      </c>
      <c r="N1051">
        <v>1</v>
      </c>
      <c r="O1051" s="1">
        <v>44531.777025462965</v>
      </c>
      <c r="P1051" s="1">
        <v>44532.301168981481</v>
      </c>
      <c r="Q1051">
        <v>44916</v>
      </c>
      <c r="R1051">
        <v>370</v>
      </c>
      <c r="S1051" t="b">
        <v>0</v>
      </c>
      <c r="T1051" t="s">
        <v>88</v>
      </c>
      <c r="U1051" t="b">
        <v>0</v>
      </c>
      <c r="V1051" t="s">
        <v>144</v>
      </c>
      <c r="W1051" s="1">
        <v>44532.301168981481</v>
      </c>
      <c r="X1051">
        <v>231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60</v>
      </c>
      <c r="AE1051">
        <v>48</v>
      </c>
      <c r="AF1051">
        <v>0</v>
      </c>
      <c r="AG1051">
        <v>6</v>
      </c>
      <c r="AH1051" t="s">
        <v>88</v>
      </c>
      <c r="AI1051" t="s">
        <v>88</v>
      </c>
      <c r="AJ1051" t="s">
        <v>88</v>
      </c>
      <c r="AK1051" t="s">
        <v>88</v>
      </c>
      <c r="AL1051" t="s">
        <v>88</v>
      </c>
      <c r="AM1051" t="s">
        <v>88</v>
      </c>
      <c r="AN1051" t="s">
        <v>88</v>
      </c>
      <c r="AO1051" t="s">
        <v>88</v>
      </c>
      <c r="AP1051" t="s">
        <v>88</v>
      </c>
      <c r="AQ1051" t="s">
        <v>88</v>
      </c>
      <c r="AR1051" t="s">
        <v>88</v>
      </c>
      <c r="AS1051" t="s">
        <v>88</v>
      </c>
      <c r="AT1051" t="s">
        <v>88</v>
      </c>
      <c r="AU1051" t="s">
        <v>88</v>
      </c>
      <c r="AV1051" t="s">
        <v>88</v>
      </c>
      <c r="AW1051" t="s">
        <v>88</v>
      </c>
      <c r="AX1051" t="s">
        <v>88</v>
      </c>
      <c r="AY1051" t="s">
        <v>88</v>
      </c>
      <c r="AZ1051" t="s">
        <v>88</v>
      </c>
      <c r="BA1051" t="s">
        <v>88</v>
      </c>
      <c r="BB1051" t="s">
        <v>88</v>
      </c>
      <c r="BC1051" t="s">
        <v>88</v>
      </c>
      <c r="BD1051" t="s">
        <v>88</v>
      </c>
      <c r="BE1051" t="s">
        <v>88</v>
      </c>
    </row>
    <row r="1052" spans="1:57">
      <c r="A1052" t="s">
        <v>2296</v>
      </c>
      <c r="B1052" t="s">
        <v>80</v>
      </c>
      <c r="C1052" t="s">
        <v>2260</v>
      </c>
      <c r="D1052" t="s">
        <v>82</v>
      </c>
      <c r="E1052" s="2" t="str">
        <f>HYPERLINK("capsilon://?command=openfolder&amp;siteaddress=FAM.docvelocity-na8.net&amp;folderid=FXB6F44256-B93C-C249-D048-29AE8568B4CC","FX21128401")</f>
        <v>FX21128401</v>
      </c>
      <c r="F1052" t="s">
        <v>19</v>
      </c>
      <c r="G1052" t="s">
        <v>19</v>
      </c>
      <c r="H1052" t="s">
        <v>83</v>
      </c>
      <c r="I1052" t="s">
        <v>2265</v>
      </c>
      <c r="J1052">
        <v>128</v>
      </c>
      <c r="K1052" t="s">
        <v>85</v>
      </c>
      <c r="L1052" t="s">
        <v>86</v>
      </c>
      <c r="M1052" t="s">
        <v>87</v>
      </c>
      <c r="N1052">
        <v>2</v>
      </c>
      <c r="O1052" s="1">
        <v>44545.305</v>
      </c>
      <c r="P1052" s="1">
        <v>44545.566064814811</v>
      </c>
      <c r="Q1052">
        <v>17440</v>
      </c>
      <c r="R1052">
        <v>5116</v>
      </c>
      <c r="S1052" t="b">
        <v>0</v>
      </c>
      <c r="T1052" t="s">
        <v>88</v>
      </c>
      <c r="U1052" t="b">
        <v>1</v>
      </c>
      <c r="V1052" t="s">
        <v>953</v>
      </c>
      <c r="W1052" s="1">
        <v>44545.36383101852</v>
      </c>
      <c r="X1052">
        <v>4254</v>
      </c>
      <c r="Y1052">
        <v>233</v>
      </c>
      <c r="Z1052">
        <v>0</v>
      </c>
      <c r="AA1052">
        <v>233</v>
      </c>
      <c r="AB1052">
        <v>0</v>
      </c>
      <c r="AC1052">
        <v>215</v>
      </c>
      <c r="AD1052">
        <v>-105</v>
      </c>
      <c r="AE1052">
        <v>0</v>
      </c>
      <c r="AF1052">
        <v>0</v>
      </c>
      <c r="AG1052">
        <v>0</v>
      </c>
      <c r="AH1052" t="s">
        <v>163</v>
      </c>
      <c r="AI1052" s="1">
        <v>44545.566064814811</v>
      </c>
      <c r="AJ1052">
        <v>833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-105</v>
      </c>
      <c r="AQ1052">
        <v>0</v>
      </c>
      <c r="AR1052">
        <v>0</v>
      </c>
      <c r="AS1052">
        <v>0</v>
      </c>
      <c r="AT1052" t="s">
        <v>88</v>
      </c>
      <c r="AU1052" t="s">
        <v>88</v>
      </c>
      <c r="AV1052" t="s">
        <v>88</v>
      </c>
      <c r="AW1052" t="s">
        <v>88</v>
      </c>
      <c r="AX1052" t="s">
        <v>88</v>
      </c>
      <c r="AY1052" t="s">
        <v>88</v>
      </c>
      <c r="AZ1052" t="s">
        <v>88</v>
      </c>
      <c r="BA1052" t="s">
        <v>88</v>
      </c>
      <c r="BB1052" t="s">
        <v>88</v>
      </c>
      <c r="BC1052" t="s">
        <v>88</v>
      </c>
      <c r="BD1052" t="s">
        <v>88</v>
      </c>
      <c r="BE1052" t="s">
        <v>88</v>
      </c>
    </row>
    <row r="1053" spans="1:57">
      <c r="A1053" t="s">
        <v>2297</v>
      </c>
      <c r="B1053" t="s">
        <v>80</v>
      </c>
      <c r="C1053" t="s">
        <v>2006</v>
      </c>
      <c r="D1053" t="s">
        <v>82</v>
      </c>
      <c r="E1053" s="2" t="str">
        <f>HYPERLINK("capsilon://?command=openfolder&amp;siteaddress=FAM.docvelocity-na8.net&amp;folderid=FXC1DEA472-CDF9-25A7-BB37-60D7F3AD368A","FX21127978")</f>
        <v>FX21127978</v>
      </c>
      <c r="F1053" t="s">
        <v>19</v>
      </c>
      <c r="G1053" t="s">
        <v>19</v>
      </c>
      <c r="H1053" t="s">
        <v>83</v>
      </c>
      <c r="I1053" t="s">
        <v>2298</v>
      </c>
      <c r="J1053">
        <v>51</v>
      </c>
      <c r="K1053" t="s">
        <v>85</v>
      </c>
      <c r="L1053" t="s">
        <v>86</v>
      </c>
      <c r="M1053" t="s">
        <v>87</v>
      </c>
      <c r="N1053">
        <v>2</v>
      </c>
      <c r="O1053" s="1">
        <v>44545.388252314813</v>
      </c>
      <c r="P1053" s="1">
        <v>44545.5703587963</v>
      </c>
      <c r="Q1053">
        <v>15333</v>
      </c>
      <c r="R1053">
        <v>401</v>
      </c>
      <c r="S1053" t="b">
        <v>0</v>
      </c>
      <c r="T1053" t="s">
        <v>88</v>
      </c>
      <c r="U1053" t="b">
        <v>0</v>
      </c>
      <c r="V1053" t="s">
        <v>144</v>
      </c>
      <c r="W1053" s="1">
        <v>44545.395335648151</v>
      </c>
      <c r="X1053">
        <v>197</v>
      </c>
      <c r="Y1053">
        <v>49</v>
      </c>
      <c r="Z1053">
        <v>0</v>
      </c>
      <c r="AA1053">
        <v>49</v>
      </c>
      <c r="AB1053">
        <v>0</v>
      </c>
      <c r="AC1053">
        <v>25</v>
      </c>
      <c r="AD1053">
        <v>2</v>
      </c>
      <c r="AE1053">
        <v>0</v>
      </c>
      <c r="AF1053">
        <v>0</v>
      </c>
      <c r="AG1053">
        <v>0</v>
      </c>
      <c r="AH1053" t="s">
        <v>163</v>
      </c>
      <c r="AI1053" s="1">
        <v>44545.5703587963</v>
      </c>
      <c r="AJ1053">
        <v>204</v>
      </c>
      <c r="AK1053">
        <v>1</v>
      </c>
      <c r="AL1053">
        <v>0</v>
      </c>
      <c r="AM1053">
        <v>1</v>
      </c>
      <c r="AN1053">
        <v>0</v>
      </c>
      <c r="AO1053">
        <v>0</v>
      </c>
      <c r="AP1053">
        <v>1</v>
      </c>
      <c r="AQ1053">
        <v>0</v>
      </c>
      <c r="AR1053">
        <v>0</v>
      </c>
      <c r="AS1053">
        <v>0</v>
      </c>
      <c r="AT1053" t="s">
        <v>88</v>
      </c>
      <c r="AU1053" t="s">
        <v>88</v>
      </c>
      <c r="AV1053" t="s">
        <v>88</v>
      </c>
      <c r="AW1053" t="s">
        <v>88</v>
      </c>
      <c r="AX1053" t="s">
        <v>88</v>
      </c>
      <c r="AY1053" t="s">
        <v>88</v>
      </c>
      <c r="AZ1053" t="s">
        <v>88</v>
      </c>
      <c r="BA1053" t="s">
        <v>88</v>
      </c>
      <c r="BB1053" t="s">
        <v>88</v>
      </c>
      <c r="BC1053" t="s">
        <v>88</v>
      </c>
      <c r="BD1053" t="s">
        <v>88</v>
      </c>
      <c r="BE1053" t="s">
        <v>88</v>
      </c>
    </row>
    <row r="1054" spans="1:57">
      <c r="A1054" t="s">
        <v>2299</v>
      </c>
      <c r="B1054" t="s">
        <v>80</v>
      </c>
      <c r="C1054" t="s">
        <v>2006</v>
      </c>
      <c r="D1054" t="s">
        <v>82</v>
      </c>
      <c r="E1054" s="2" t="str">
        <f>HYPERLINK("capsilon://?command=openfolder&amp;siteaddress=FAM.docvelocity-na8.net&amp;folderid=FXC1DEA472-CDF9-25A7-BB37-60D7F3AD368A","FX21127978")</f>
        <v>FX21127978</v>
      </c>
      <c r="F1054" t="s">
        <v>19</v>
      </c>
      <c r="G1054" t="s">
        <v>19</v>
      </c>
      <c r="H1054" t="s">
        <v>83</v>
      </c>
      <c r="I1054" t="s">
        <v>2300</v>
      </c>
      <c r="J1054">
        <v>51</v>
      </c>
      <c r="K1054" t="s">
        <v>85</v>
      </c>
      <c r="L1054" t="s">
        <v>86</v>
      </c>
      <c r="M1054" t="s">
        <v>87</v>
      </c>
      <c r="N1054">
        <v>2</v>
      </c>
      <c r="O1054" s="1">
        <v>44545.38925925926</v>
      </c>
      <c r="P1054" s="1">
        <v>44545.57135416667</v>
      </c>
      <c r="Q1054">
        <v>15343</v>
      </c>
      <c r="R1054">
        <v>390</v>
      </c>
      <c r="S1054" t="b">
        <v>0</v>
      </c>
      <c r="T1054" t="s">
        <v>88</v>
      </c>
      <c r="U1054" t="b">
        <v>0</v>
      </c>
      <c r="V1054" t="s">
        <v>144</v>
      </c>
      <c r="W1054" s="1">
        <v>44545.396736111114</v>
      </c>
      <c r="X1054">
        <v>120</v>
      </c>
      <c r="Y1054">
        <v>49</v>
      </c>
      <c r="Z1054">
        <v>0</v>
      </c>
      <c r="AA1054">
        <v>49</v>
      </c>
      <c r="AB1054">
        <v>0</v>
      </c>
      <c r="AC1054">
        <v>26</v>
      </c>
      <c r="AD1054">
        <v>2</v>
      </c>
      <c r="AE1054">
        <v>0</v>
      </c>
      <c r="AF1054">
        <v>0</v>
      </c>
      <c r="AG1054">
        <v>0</v>
      </c>
      <c r="AH1054" t="s">
        <v>167</v>
      </c>
      <c r="AI1054" s="1">
        <v>44545.57135416667</v>
      </c>
      <c r="AJ1054">
        <v>270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2</v>
      </c>
      <c r="AQ1054">
        <v>0</v>
      </c>
      <c r="AR1054">
        <v>0</v>
      </c>
      <c r="AS1054">
        <v>0</v>
      </c>
      <c r="AT1054" t="s">
        <v>88</v>
      </c>
      <c r="AU1054" t="s">
        <v>88</v>
      </c>
      <c r="AV1054" t="s">
        <v>88</v>
      </c>
      <c r="AW1054" t="s">
        <v>88</v>
      </c>
      <c r="AX1054" t="s">
        <v>88</v>
      </c>
      <c r="AY1054" t="s">
        <v>88</v>
      </c>
      <c r="AZ1054" t="s">
        <v>88</v>
      </c>
      <c r="BA1054" t="s">
        <v>88</v>
      </c>
      <c r="BB1054" t="s">
        <v>88</v>
      </c>
      <c r="BC1054" t="s">
        <v>88</v>
      </c>
      <c r="BD1054" t="s">
        <v>88</v>
      </c>
      <c r="BE1054" t="s">
        <v>88</v>
      </c>
    </row>
    <row r="1055" spans="1:57">
      <c r="A1055" t="s">
        <v>2301</v>
      </c>
      <c r="B1055" t="s">
        <v>80</v>
      </c>
      <c r="C1055" t="s">
        <v>2302</v>
      </c>
      <c r="D1055" t="s">
        <v>82</v>
      </c>
      <c r="E1055" s="2" t="str">
        <f>HYPERLINK("capsilon://?command=openfolder&amp;siteaddress=FAM.docvelocity-na8.net&amp;folderid=FX02C4E2A7-8E18-04D0-24D4-12DD636674E2","FX21113385")</f>
        <v>FX21113385</v>
      </c>
      <c r="F1055" t="s">
        <v>19</v>
      </c>
      <c r="G1055" t="s">
        <v>19</v>
      </c>
      <c r="H1055" t="s">
        <v>83</v>
      </c>
      <c r="I1055" t="s">
        <v>2303</v>
      </c>
      <c r="J1055">
        <v>38</v>
      </c>
      <c r="K1055" t="s">
        <v>85</v>
      </c>
      <c r="L1055" t="s">
        <v>86</v>
      </c>
      <c r="M1055" t="s">
        <v>87</v>
      </c>
      <c r="N1055">
        <v>2</v>
      </c>
      <c r="O1055" s="1">
        <v>44531.781099537038</v>
      </c>
      <c r="P1055" s="1">
        <v>44531.837557870371</v>
      </c>
      <c r="Q1055">
        <v>4837</v>
      </c>
      <c r="R1055">
        <v>41</v>
      </c>
      <c r="S1055" t="b">
        <v>0</v>
      </c>
      <c r="T1055" t="s">
        <v>88</v>
      </c>
      <c r="U1055" t="b">
        <v>0</v>
      </c>
      <c r="V1055" t="s">
        <v>265</v>
      </c>
      <c r="W1055" s="1">
        <v>44531.831134259257</v>
      </c>
      <c r="X1055">
        <v>25</v>
      </c>
      <c r="Y1055">
        <v>0</v>
      </c>
      <c r="Z1055">
        <v>0</v>
      </c>
      <c r="AA1055">
        <v>0</v>
      </c>
      <c r="AB1055">
        <v>37</v>
      </c>
      <c r="AC1055">
        <v>0</v>
      </c>
      <c r="AD1055">
        <v>38</v>
      </c>
      <c r="AE1055">
        <v>0</v>
      </c>
      <c r="AF1055">
        <v>0</v>
      </c>
      <c r="AG1055">
        <v>0</v>
      </c>
      <c r="AH1055" t="s">
        <v>163</v>
      </c>
      <c r="AI1055" s="1">
        <v>44531.837557870371</v>
      </c>
      <c r="AJ1055">
        <v>16</v>
      </c>
      <c r="AK1055">
        <v>0</v>
      </c>
      <c r="AL1055">
        <v>0</v>
      </c>
      <c r="AM1055">
        <v>0</v>
      </c>
      <c r="AN1055">
        <v>37</v>
      </c>
      <c r="AO1055">
        <v>0</v>
      </c>
      <c r="AP1055">
        <v>38</v>
      </c>
      <c r="AQ1055">
        <v>0</v>
      </c>
      <c r="AR1055">
        <v>0</v>
      </c>
      <c r="AS1055">
        <v>0</v>
      </c>
      <c r="AT1055" t="s">
        <v>88</v>
      </c>
      <c r="AU1055" t="s">
        <v>88</v>
      </c>
      <c r="AV1055" t="s">
        <v>88</v>
      </c>
      <c r="AW1055" t="s">
        <v>88</v>
      </c>
      <c r="AX1055" t="s">
        <v>88</v>
      </c>
      <c r="AY1055" t="s">
        <v>88</v>
      </c>
      <c r="AZ1055" t="s">
        <v>88</v>
      </c>
      <c r="BA1055" t="s">
        <v>88</v>
      </c>
      <c r="BB1055" t="s">
        <v>88</v>
      </c>
      <c r="BC1055" t="s">
        <v>88</v>
      </c>
      <c r="BD1055" t="s">
        <v>88</v>
      </c>
      <c r="BE1055" t="s">
        <v>88</v>
      </c>
    </row>
    <row r="1056" spans="1:57">
      <c r="A1056" t="s">
        <v>2304</v>
      </c>
      <c r="B1056" t="s">
        <v>80</v>
      </c>
      <c r="C1056" t="s">
        <v>1701</v>
      </c>
      <c r="D1056" t="s">
        <v>82</v>
      </c>
      <c r="E1056" s="2" t="str">
        <f>HYPERLINK("capsilon://?command=openfolder&amp;siteaddress=FAM.docvelocity-na8.net&amp;folderid=FXA9178C28-8ACA-05EF-AC7C-C674000BD4E1","FX211113058")</f>
        <v>FX211113058</v>
      </c>
      <c r="F1056" t="s">
        <v>19</v>
      </c>
      <c r="G1056" t="s">
        <v>19</v>
      </c>
      <c r="H1056" t="s">
        <v>83</v>
      </c>
      <c r="I1056" t="s">
        <v>2305</v>
      </c>
      <c r="J1056">
        <v>51</v>
      </c>
      <c r="K1056" t="s">
        <v>85</v>
      </c>
      <c r="L1056" t="s">
        <v>86</v>
      </c>
      <c r="M1056" t="s">
        <v>87</v>
      </c>
      <c r="N1056">
        <v>1</v>
      </c>
      <c r="O1056" s="1">
        <v>44545.477175925924</v>
      </c>
      <c r="P1056" s="1">
        <v>44545.480729166666</v>
      </c>
      <c r="Q1056">
        <v>113</v>
      </c>
      <c r="R1056">
        <v>194</v>
      </c>
      <c r="S1056" t="b">
        <v>0</v>
      </c>
      <c r="T1056" t="s">
        <v>88</v>
      </c>
      <c r="U1056" t="b">
        <v>0</v>
      </c>
      <c r="V1056" t="s">
        <v>155</v>
      </c>
      <c r="W1056" s="1">
        <v>44545.480729166666</v>
      </c>
      <c r="X1056">
        <v>125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51</v>
      </c>
      <c r="AE1056">
        <v>46</v>
      </c>
      <c r="AF1056">
        <v>0</v>
      </c>
      <c r="AG1056">
        <v>2</v>
      </c>
      <c r="AH1056" t="s">
        <v>88</v>
      </c>
      <c r="AI1056" t="s">
        <v>88</v>
      </c>
      <c r="AJ1056" t="s">
        <v>88</v>
      </c>
      <c r="AK1056" t="s">
        <v>88</v>
      </c>
      <c r="AL1056" t="s">
        <v>88</v>
      </c>
      <c r="AM1056" t="s">
        <v>88</v>
      </c>
      <c r="AN1056" t="s">
        <v>88</v>
      </c>
      <c r="AO1056" t="s">
        <v>88</v>
      </c>
      <c r="AP1056" t="s">
        <v>88</v>
      </c>
      <c r="AQ1056" t="s">
        <v>88</v>
      </c>
      <c r="AR1056" t="s">
        <v>88</v>
      </c>
      <c r="AS1056" t="s">
        <v>88</v>
      </c>
      <c r="AT1056" t="s">
        <v>88</v>
      </c>
      <c r="AU1056" t="s">
        <v>88</v>
      </c>
      <c r="AV1056" t="s">
        <v>88</v>
      </c>
      <c r="AW1056" t="s">
        <v>88</v>
      </c>
      <c r="AX1056" t="s">
        <v>88</v>
      </c>
      <c r="AY1056" t="s">
        <v>88</v>
      </c>
      <c r="AZ1056" t="s">
        <v>88</v>
      </c>
      <c r="BA1056" t="s">
        <v>88</v>
      </c>
      <c r="BB1056" t="s">
        <v>88</v>
      </c>
      <c r="BC1056" t="s">
        <v>88</v>
      </c>
      <c r="BD1056" t="s">
        <v>88</v>
      </c>
      <c r="BE1056" t="s">
        <v>88</v>
      </c>
    </row>
    <row r="1057" spans="1:57">
      <c r="A1057" t="s">
        <v>2306</v>
      </c>
      <c r="B1057" t="s">
        <v>80</v>
      </c>
      <c r="C1057" t="s">
        <v>1701</v>
      </c>
      <c r="D1057" t="s">
        <v>82</v>
      </c>
      <c r="E1057" s="2" t="str">
        <f>HYPERLINK("capsilon://?command=openfolder&amp;siteaddress=FAM.docvelocity-na8.net&amp;folderid=FXA9178C28-8ACA-05EF-AC7C-C674000BD4E1","FX211113058")</f>
        <v>FX211113058</v>
      </c>
      <c r="F1057" t="s">
        <v>19</v>
      </c>
      <c r="G1057" t="s">
        <v>19</v>
      </c>
      <c r="H1057" t="s">
        <v>83</v>
      </c>
      <c r="I1057" t="s">
        <v>2307</v>
      </c>
      <c r="J1057">
        <v>28</v>
      </c>
      <c r="K1057" t="s">
        <v>85</v>
      </c>
      <c r="L1057" t="s">
        <v>86</v>
      </c>
      <c r="M1057" t="s">
        <v>87</v>
      </c>
      <c r="N1057">
        <v>2</v>
      </c>
      <c r="O1057" s="1">
        <v>44545.477476851855</v>
      </c>
      <c r="P1057" s="1">
        <v>44545.571504629632</v>
      </c>
      <c r="Q1057">
        <v>7915</v>
      </c>
      <c r="R1057">
        <v>209</v>
      </c>
      <c r="S1057" t="b">
        <v>0</v>
      </c>
      <c r="T1057" t="s">
        <v>88</v>
      </c>
      <c r="U1057" t="b">
        <v>0</v>
      </c>
      <c r="V1057" t="s">
        <v>151</v>
      </c>
      <c r="W1057" s="1">
        <v>44545.479247685187</v>
      </c>
      <c r="X1057">
        <v>111</v>
      </c>
      <c r="Y1057">
        <v>21</v>
      </c>
      <c r="Z1057">
        <v>0</v>
      </c>
      <c r="AA1057">
        <v>21</v>
      </c>
      <c r="AB1057">
        <v>0</v>
      </c>
      <c r="AC1057">
        <v>5</v>
      </c>
      <c r="AD1057">
        <v>7</v>
      </c>
      <c r="AE1057">
        <v>0</v>
      </c>
      <c r="AF1057">
        <v>0</v>
      </c>
      <c r="AG1057">
        <v>0</v>
      </c>
      <c r="AH1057" t="s">
        <v>163</v>
      </c>
      <c r="AI1057" s="1">
        <v>44545.571504629632</v>
      </c>
      <c r="AJ1057">
        <v>98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7</v>
      </c>
      <c r="AQ1057">
        <v>0</v>
      </c>
      <c r="AR1057">
        <v>0</v>
      </c>
      <c r="AS1057">
        <v>0</v>
      </c>
      <c r="AT1057" t="s">
        <v>88</v>
      </c>
      <c r="AU1057" t="s">
        <v>88</v>
      </c>
      <c r="AV1057" t="s">
        <v>88</v>
      </c>
      <c r="AW1057" t="s">
        <v>88</v>
      </c>
      <c r="AX1057" t="s">
        <v>88</v>
      </c>
      <c r="AY1057" t="s">
        <v>88</v>
      </c>
      <c r="AZ1057" t="s">
        <v>88</v>
      </c>
      <c r="BA1057" t="s">
        <v>88</v>
      </c>
      <c r="BB1057" t="s">
        <v>88</v>
      </c>
      <c r="BC1057" t="s">
        <v>88</v>
      </c>
      <c r="BD1057" t="s">
        <v>88</v>
      </c>
      <c r="BE1057" t="s">
        <v>88</v>
      </c>
    </row>
    <row r="1058" spans="1:57">
      <c r="A1058" t="s">
        <v>2308</v>
      </c>
      <c r="B1058" t="s">
        <v>80</v>
      </c>
      <c r="C1058" t="s">
        <v>2309</v>
      </c>
      <c r="D1058" t="s">
        <v>82</v>
      </c>
      <c r="E1058" s="2" t="str">
        <f>HYPERLINK("capsilon://?command=openfolder&amp;siteaddress=FAM.docvelocity-na8.net&amp;folderid=FX1DFCF598-5C07-FCE4-7565-49A4B5B2FA31","FX21127974")</f>
        <v>FX21127974</v>
      </c>
      <c r="F1058" t="s">
        <v>19</v>
      </c>
      <c r="G1058" t="s">
        <v>19</v>
      </c>
      <c r="H1058" t="s">
        <v>83</v>
      </c>
      <c r="I1058" t="s">
        <v>2310</v>
      </c>
      <c r="J1058">
        <v>151</v>
      </c>
      <c r="K1058" t="s">
        <v>85</v>
      </c>
      <c r="L1058" t="s">
        <v>86</v>
      </c>
      <c r="M1058" t="s">
        <v>87</v>
      </c>
      <c r="N1058">
        <v>1</v>
      </c>
      <c r="O1058" s="1">
        <v>44545.479733796295</v>
      </c>
      <c r="P1058" s="1">
        <v>44545.494143518517</v>
      </c>
      <c r="Q1058">
        <v>310</v>
      </c>
      <c r="R1058">
        <v>935</v>
      </c>
      <c r="S1058" t="b">
        <v>0</v>
      </c>
      <c r="T1058" t="s">
        <v>88</v>
      </c>
      <c r="U1058" t="b">
        <v>0</v>
      </c>
      <c r="V1058" t="s">
        <v>155</v>
      </c>
      <c r="W1058" s="1">
        <v>44545.494143518517</v>
      </c>
      <c r="X1058">
        <v>814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151</v>
      </c>
      <c r="AE1058">
        <v>127</v>
      </c>
      <c r="AF1058">
        <v>0</v>
      </c>
      <c r="AG1058">
        <v>13</v>
      </c>
      <c r="AH1058" t="s">
        <v>88</v>
      </c>
      <c r="AI1058" t="s">
        <v>88</v>
      </c>
      <c r="AJ1058" t="s">
        <v>88</v>
      </c>
      <c r="AK1058" t="s">
        <v>88</v>
      </c>
      <c r="AL1058" t="s">
        <v>88</v>
      </c>
      <c r="AM1058" t="s">
        <v>88</v>
      </c>
      <c r="AN1058" t="s">
        <v>88</v>
      </c>
      <c r="AO1058" t="s">
        <v>88</v>
      </c>
      <c r="AP1058" t="s">
        <v>88</v>
      </c>
      <c r="AQ1058" t="s">
        <v>88</v>
      </c>
      <c r="AR1058" t="s">
        <v>88</v>
      </c>
      <c r="AS1058" t="s">
        <v>88</v>
      </c>
      <c r="AT1058" t="s">
        <v>88</v>
      </c>
      <c r="AU1058" t="s">
        <v>88</v>
      </c>
      <c r="AV1058" t="s">
        <v>88</v>
      </c>
      <c r="AW1058" t="s">
        <v>88</v>
      </c>
      <c r="AX1058" t="s">
        <v>88</v>
      </c>
      <c r="AY1058" t="s">
        <v>88</v>
      </c>
      <c r="AZ1058" t="s">
        <v>88</v>
      </c>
      <c r="BA1058" t="s">
        <v>88</v>
      </c>
      <c r="BB1058" t="s">
        <v>88</v>
      </c>
      <c r="BC1058" t="s">
        <v>88</v>
      </c>
      <c r="BD1058" t="s">
        <v>88</v>
      </c>
      <c r="BE1058" t="s">
        <v>88</v>
      </c>
    </row>
    <row r="1059" spans="1:57">
      <c r="A1059" t="s">
        <v>2311</v>
      </c>
      <c r="B1059" t="s">
        <v>80</v>
      </c>
      <c r="C1059" t="s">
        <v>1701</v>
      </c>
      <c r="D1059" t="s">
        <v>82</v>
      </c>
      <c r="E1059" s="2" t="str">
        <f>HYPERLINK("capsilon://?command=openfolder&amp;siteaddress=FAM.docvelocity-na8.net&amp;folderid=FXA9178C28-8ACA-05EF-AC7C-C674000BD4E1","FX211113058")</f>
        <v>FX211113058</v>
      </c>
      <c r="F1059" t="s">
        <v>19</v>
      </c>
      <c r="G1059" t="s">
        <v>19</v>
      </c>
      <c r="H1059" t="s">
        <v>83</v>
      </c>
      <c r="I1059" t="s">
        <v>2305</v>
      </c>
      <c r="J1059">
        <v>92</v>
      </c>
      <c r="K1059" t="s">
        <v>85</v>
      </c>
      <c r="L1059" t="s">
        <v>86</v>
      </c>
      <c r="M1059" t="s">
        <v>87</v>
      </c>
      <c r="N1059">
        <v>2</v>
      </c>
      <c r="O1059" s="1">
        <v>44545.481956018521</v>
      </c>
      <c r="P1059" s="1">
        <v>44545.501134259262</v>
      </c>
      <c r="Q1059">
        <v>624</v>
      </c>
      <c r="R1059">
        <v>1033</v>
      </c>
      <c r="S1059" t="b">
        <v>0</v>
      </c>
      <c r="T1059" t="s">
        <v>88</v>
      </c>
      <c r="U1059" t="b">
        <v>1</v>
      </c>
      <c r="V1059" t="s">
        <v>151</v>
      </c>
      <c r="W1059" s="1">
        <v>44545.487870370373</v>
      </c>
      <c r="X1059">
        <v>434</v>
      </c>
      <c r="Y1059">
        <v>84</v>
      </c>
      <c r="Z1059">
        <v>0</v>
      </c>
      <c r="AA1059">
        <v>84</v>
      </c>
      <c r="AB1059">
        <v>43</v>
      </c>
      <c r="AC1059">
        <v>45</v>
      </c>
      <c r="AD1059">
        <v>8</v>
      </c>
      <c r="AE1059">
        <v>0</v>
      </c>
      <c r="AF1059">
        <v>0</v>
      </c>
      <c r="AG1059">
        <v>0</v>
      </c>
      <c r="AH1059" t="s">
        <v>90</v>
      </c>
      <c r="AI1059" s="1">
        <v>44545.501134259262</v>
      </c>
      <c r="AJ1059">
        <v>599</v>
      </c>
      <c r="AK1059">
        <v>3</v>
      </c>
      <c r="AL1059">
        <v>0</v>
      </c>
      <c r="AM1059">
        <v>3</v>
      </c>
      <c r="AN1059">
        <v>43</v>
      </c>
      <c r="AO1059">
        <v>2</v>
      </c>
      <c r="AP1059">
        <v>5</v>
      </c>
      <c r="AQ1059">
        <v>0</v>
      </c>
      <c r="AR1059">
        <v>0</v>
      </c>
      <c r="AS1059">
        <v>0</v>
      </c>
      <c r="AT1059" t="s">
        <v>88</v>
      </c>
      <c r="AU1059" t="s">
        <v>88</v>
      </c>
      <c r="AV1059" t="s">
        <v>88</v>
      </c>
      <c r="AW1059" t="s">
        <v>88</v>
      </c>
      <c r="AX1059" t="s">
        <v>88</v>
      </c>
      <c r="AY1059" t="s">
        <v>88</v>
      </c>
      <c r="AZ1059" t="s">
        <v>88</v>
      </c>
      <c r="BA1059" t="s">
        <v>88</v>
      </c>
      <c r="BB1059" t="s">
        <v>88</v>
      </c>
      <c r="BC1059" t="s">
        <v>88</v>
      </c>
      <c r="BD1059" t="s">
        <v>88</v>
      </c>
      <c r="BE1059" t="s">
        <v>88</v>
      </c>
    </row>
    <row r="1060" spans="1:57">
      <c r="A1060" t="s">
        <v>2312</v>
      </c>
      <c r="B1060" t="s">
        <v>80</v>
      </c>
      <c r="C1060" t="s">
        <v>2313</v>
      </c>
      <c r="D1060" t="s">
        <v>82</v>
      </c>
      <c r="E1060" s="2" t="str">
        <f>HYPERLINK("capsilon://?command=openfolder&amp;siteaddress=FAM.docvelocity-na8.net&amp;folderid=FX11C0ED3B-8D05-D05B-4E5E-8149A6EA4309","FX21127218")</f>
        <v>FX21127218</v>
      </c>
      <c r="F1060" t="s">
        <v>19</v>
      </c>
      <c r="G1060" t="s">
        <v>19</v>
      </c>
      <c r="H1060" t="s">
        <v>83</v>
      </c>
      <c r="I1060" t="s">
        <v>2314</v>
      </c>
      <c r="J1060">
        <v>68</v>
      </c>
      <c r="K1060" t="s">
        <v>85</v>
      </c>
      <c r="L1060" t="s">
        <v>86</v>
      </c>
      <c r="M1060" t="s">
        <v>87</v>
      </c>
      <c r="N1060">
        <v>2</v>
      </c>
      <c r="O1060" s="1">
        <v>44545.495381944442</v>
      </c>
      <c r="P1060" s="1">
        <v>44545.575289351851</v>
      </c>
      <c r="Q1060">
        <v>6405</v>
      </c>
      <c r="R1060">
        <v>499</v>
      </c>
      <c r="S1060" t="b">
        <v>0</v>
      </c>
      <c r="T1060" t="s">
        <v>88</v>
      </c>
      <c r="U1060" t="b">
        <v>0</v>
      </c>
      <c r="V1060" t="s">
        <v>155</v>
      </c>
      <c r="W1060" s="1">
        <v>44545.498090277775</v>
      </c>
      <c r="X1060">
        <v>159</v>
      </c>
      <c r="Y1060">
        <v>51</v>
      </c>
      <c r="Z1060">
        <v>0</v>
      </c>
      <c r="AA1060">
        <v>51</v>
      </c>
      <c r="AB1060">
        <v>0</v>
      </c>
      <c r="AC1060">
        <v>21</v>
      </c>
      <c r="AD1060">
        <v>17</v>
      </c>
      <c r="AE1060">
        <v>0</v>
      </c>
      <c r="AF1060">
        <v>0</v>
      </c>
      <c r="AG1060">
        <v>0</v>
      </c>
      <c r="AH1060" t="s">
        <v>167</v>
      </c>
      <c r="AI1060" s="1">
        <v>44545.575289351851</v>
      </c>
      <c r="AJ1060">
        <v>340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17</v>
      </c>
      <c r="AQ1060">
        <v>0</v>
      </c>
      <c r="AR1060">
        <v>0</v>
      </c>
      <c r="AS1060">
        <v>0</v>
      </c>
      <c r="AT1060" t="s">
        <v>88</v>
      </c>
      <c r="AU1060" t="s">
        <v>88</v>
      </c>
      <c r="AV1060" t="s">
        <v>88</v>
      </c>
      <c r="AW1060" t="s">
        <v>88</v>
      </c>
      <c r="AX1060" t="s">
        <v>88</v>
      </c>
      <c r="AY1060" t="s">
        <v>88</v>
      </c>
      <c r="AZ1060" t="s">
        <v>88</v>
      </c>
      <c r="BA1060" t="s">
        <v>88</v>
      </c>
      <c r="BB1060" t="s">
        <v>88</v>
      </c>
      <c r="BC1060" t="s">
        <v>88</v>
      </c>
      <c r="BD1060" t="s">
        <v>88</v>
      </c>
      <c r="BE1060" t="s">
        <v>88</v>
      </c>
    </row>
    <row r="1061" spans="1:57">
      <c r="A1061" t="s">
        <v>2315</v>
      </c>
      <c r="B1061" t="s">
        <v>80</v>
      </c>
      <c r="C1061" t="s">
        <v>2309</v>
      </c>
      <c r="D1061" t="s">
        <v>82</v>
      </c>
      <c r="E1061" s="2" t="str">
        <f>HYPERLINK("capsilon://?command=openfolder&amp;siteaddress=FAM.docvelocity-na8.net&amp;folderid=FX1DFCF598-5C07-FCE4-7565-49A4B5B2FA31","FX21127974")</f>
        <v>FX21127974</v>
      </c>
      <c r="F1061" t="s">
        <v>19</v>
      </c>
      <c r="G1061" t="s">
        <v>19</v>
      </c>
      <c r="H1061" t="s">
        <v>83</v>
      </c>
      <c r="I1061" t="s">
        <v>2310</v>
      </c>
      <c r="J1061">
        <v>442</v>
      </c>
      <c r="K1061" t="s">
        <v>85</v>
      </c>
      <c r="L1061" t="s">
        <v>86</v>
      </c>
      <c r="M1061" t="s">
        <v>87</v>
      </c>
      <c r="N1061">
        <v>2</v>
      </c>
      <c r="O1061" s="1">
        <v>44545.496620370373</v>
      </c>
      <c r="P1061" s="1">
        <v>44545.663958333331</v>
      </c>
      <c r="Q1061">
        <v>6046</v>
      </c>
      <c r="R1061">
        <v>8412</v>
      </c>
      <c r="S1061" t="b">
        <v>0</v>
      </c>
      <c r="T1061" t="s">
        <v>88</v>
      </c>
      <c r="U1061" t="b">
        <v>1</v>
      </c>
      <c r="V1061" t="s">
        <v>222</v>
      </c>
      <c r="W1061" s="1">
        <v>44545.585127314815</v>
      </c>
      <c r="X1061">
        <v>6324</v>
      </c>
      <c r="Y1061">
        <v>402</v>
      </c>
      <c r="Z1061">
        <v>0</v>
      </c>
      <c r="AA1061">
        <v>402</v>
      </c>
      <c r="AB1061">
        <v>42</v>
      </c>
      <c r="AC1061">
        <v>146</v>
      </c>
      <c r="AD1061">
        <v>40</v>
      </c>
      <c r="AE1061">
        <v>0</v>
      </c>
      <c r="AF1061">
        <v>0</v>
      </c>
      <c r="AG1061">
        <v>0</v>
      </c>
      <c r="AH1061" t="s">
        <v>167</v>
      </c>
      <c r="AI1061" s="1">
        <v>44545.663958333331</v>
      </c>
      <c r="AJ1061">
        <v>1827</v>
      </c>
      <c r="AK1061">
        <v>0</v>
      </c>
      <c r="AL1061">
        <v>0</v>
      </c>
      <c r="AM1061">
        <v>0</v>
      </c>
      <c r="AN1061">
        <v>42</v>
      </c>
      <c r="AO1061">
        <v>0</v>
      </c>
      <c r="AP1061">
        <v>40</v>
      </c>
      <c r="AQ1061">
        <v>0</v>
      </c>
      <c r="AR1061">
        <v>0</v>
      </c>
      <c r="AS1061">
        <v>0</v>
      </c>
      <c r="AT1061" t="s">
        <v>88</v>
      </c>
      <c r="AU1061" t="s">
        <v>88</v>
      </c>
      <c r="AV1061" t="s">
        <v>88</v>
      </c>
      <c r="AW1061" t="s">
        <v>88</v>
      </c>
      <c r="AX1061" t="s">
        <v>88</v>
      </c>
      <c r="AY1061" t="s">
        <v>88</v>
      </c>
      <c r="AZ1061" t="s">
        <v>88</v>
      </c>
      <c r="BA1061" t="s">
        <v>88</v>
      </c>
      <c r="BB1061" t="s">
        <v>88</v>
      </c>
      <c r="BC1061" t="s">
        <v>88</v>
      </c>
      <c r="BD1061" t="s">
        <v>88</v>
      </c>
      <c r="BE1061" t="s">
        <v>88</v>
      </c>
    </row>
    <row r="1062" spans="1:57">
      <c r="A1062" t="s">
        <v>2316</v>
      </c>
      <c r="B1062" t="s">
        <v>80</v>
      </c>
      <c r="C1062" t="s">
        <v>2313</v>
      </c>
      <c r="D1062" t="s">
        <v>82</v>
      </c>
      <c r="E1062" s="2" t="str">
        <f>HYPERLINK("capsilon://?command=openfolder&amp;siteaddress=FAM.docvelocity-na8.net&amp;folderid=FX11C0ED3B-8D05-D05B-4E5E-8149A6EA4309","FX21127218")</f>
        <v>FX21127218</v>
      </c>
      <c r="F1062" t="s">
        <v>19</v>
      </c>
      <c r="G1062" t="s">
        <v>19</v>
      </c>
      <c r="H1062" t="s">
        <v>83</v>
      </c>
      <c r="I1062" t="s">
        <v>2317</v>
      </c>
      <c r="J1062">
        <v>68</v>
      </c>
      <c r="K1062" t="s">
        <v>85</v>
      </c>
      <c r="L1062" t="s">
        <v>86</v>
      </c>
      <c r="M1062" t="s">
        <v>87</v>
      </c>
      <c r="N1062">
        <v>2</v>
      </c>
      <c r="O1062" s="1">
        <v>44545.497858796298</v>
      </c>
      <c r="P1062" s="1">
        <v>44545.573275462964</v>
      </c>
      <c r="Q1062">
        <v>6199</v>
      </c>
      <c r="R1062">
        <v>317</v>
      </c>
      <c r="S1062" t="b">
        <v>0</v>
      </c>
      <c r="T1062" t="s">
        <v>88</v>
      </c>
      <c r="U1062" t="b">
        <v>0</v>
      </c>
      <c r="V1062" t="s">
        <v>113</v>
      </c>
      <c r="W1062" s="1">
        <v>44545.500567129631</v>
      </c>
      <c r="X1062">
        <v>165</v>
      </c>
      <c r="Y1062">
        <v>51</v>
      </c>
      <c r="Z1062">
        <v>0</v>
      </c>
      <c r="AA1062">
        <v>51</v>
      </c>
      <c r="AB1062">
        <v>0</v>
      </c>
      <c r="AC1062">
        <v>7</v>
      </c>
      <c r="AD1062">
        <v>17</v>
      </c>
      <c r="AE1062">
        <v>0</v>
      </c>
      <c r="AF1062">
        <v>0</v>
      </c>
      <c r="AG1062">
        <v>0</v>
      </c>
      <c r="AH1062" t="s">
        <v>163</v>
      </c>
      <c r="AI1062" s="1">
        <v>44545.573275462964</v>
      </c>
      <c r="AJ1062">
        <v>152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17</v>
      </c>
      <c r="AQ1062">
        <v>0</v>
      </c>
      <c r="AR1062">
        <v>0</v>
      </c>
      <c r="AS1062">
        <v>0</v>
      </c>
      <c r="AT1062" t="s">
        <v>88</v>
      </c>
      <c r="AU1062" t="s">
        <v>88</v>
      </c>
      <c r="AV1062" t="s">
        <v>88</v>
      </c>
      <c r="AW1062" t="s">
        <v>88</v>
      </c>
      <c r="AX1062" t="s">
        <v>88</v>
      </c>
      <c r="AY1062" t="s">
        <v>88</v>
      </c>
      <c r="AZ1062" t="s">
        <v>88</v>
      </c>
      <c r="BA1062" t="s">
        <v>88</v>
      </c>
      <c r="BB1062" t="s">
        <v>88</v>
      </c>
      <c r="BC1062" t="s">
        <v>88</v>
      </c>
      <c r="BD1062" t="s">
        <v>88</v>
      </c>
      <c r="BE1062" t="s">
        <v>88</v>
      </c>
    </row>
    <row r="1063" spans="1:57">
      <c r="A1063" t="s">
        <v>2318</v>
      </c>
      <c r="B1063" t="s">
        <v>80</v>
      </c>
      <c r="C1063" t="s">
        <v>2313</v>
      </c>
      <c r="D1063" t="s">
        <v>82</v>
      </c>
      <c r="E1063" s="2" t="str">
        <f>HYPERLINK("capsilon://?command=openfolder&amp;siteaddress=FAM.docvelocity-na8.net&amp;folderid=FX11C0ED3B-8D05-D05B-4E5E-8149A6EA4309","FX21127218")</f>
        <v>FX21127218</v>
      </c>
      <c r="F1063" t="s">
        <v>19</v>
      </c>
      <c r="G1063" t="s">
        <v>19</v>
      </c>
      <c r="H1063" t="s">
        <v>83</v>
      </c>
      <c r="I1063" t="s">
        <v>2319</v>
      </c>
      <c r="J1063">
        <v>28</v>
      </c>
      <c r="K1063" t="s">
        <v>85</v>
      </c>
      <c r="L1063" t="s">
        <v>86</v>
      </c>
      <c r="M1063" t="s">
        <v>87</v>
      </c>
      <c r="N1063">
        <v>2</v>
      </c>
      <c r="O1063" s="1">
        <v>44545.498136574075</v>
      </c>
      <c r="P1063" s="1">
        <v>44545.574432870373</v>
      </c>
      <c r="Q1063">
        <v>6226</v>
      </c>
      <c r="R1063">
        <v>366</v>
      </c>
      <c r="S1063" t="b">
        <v>0</v>
      </c>
      <c r="T1063" t="s">
        <v>88</v>
      </c>
      <c r="U1063" t="b">
        <v>0</v>
      </c>
      <c r="V1063" t="s">
        <v>155</v>
      </c>
      <c r="W1063" s="1">
        <v>44545.500428240739</v>
      </c>
      <c r="X1063">
        <v>127</v>
      </c>
      <c r="Y1063">
        <v>21</v>
      </c>
      <c r="Z1063">
        <v>0</v>
      </c>
      <c r="AA1063">
        <v>21</v>
      </c>
      <c r="AB1063">
        <v>0</v>
      </c>
      <c r="AC1063">
        <v>12</v>
      </c>
      <c r="AD1063">
        <v>7</v>
      </c>
      <c r="AE1063">
        <v>0</v>
      </c>
      <c r="AF1063">
        <v>0</v>
      </c>
      <c r="AG1063">
        <v>0</v>
      </c>
      <c r="AH1063" t="s">
        <v>104</v>
      </c>
      <c r="AI1063" s="1">
        <v>44545.574432870373</v>
      </c>
      <c r="AJ1063">
        <v>239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7</v>
      </c>
      <c r="AQ1063">
        <v>0</v>
      </c>
      <c r="AR1063">
        <v>0</v>
      </c>
      <c r="AS1063">
        <v>0</v>
      </c>
      <c r="AT1063" t="s">
        <v>88</v>
      </c>
      <c r="AU1063" t="s">
        <v>88</v>
      </c>
      <c r="AV1063" t="s">
        <v>88</v>
      </c>
      <c r="AW1063" t="s">
        <v>88</v>
      </c>
      <c r="AX1063" t="s">
        <v>88</v>
      </c>
      <c r="AY1063" t="s">
        <v>88</v>
      </c>
      <c r="AZ1063" t="s">
        <v>88</v>
      </c>
      <c r="BA1063" t="s">
        <v>88</v>
      </c>
      <c r="BB1063" t="s">
        <v>88</v>
      </c>
      <c r="BC1063" t="s">
        <v>88</v>
      </c>
      <c r="BD1063" t="s">
        <v>88</v>
      </c>
      <c r="BE1063" t="s">
        <v>88</v>
      </c>
    </row>
    <row r="1064" spans="1:57">
      <c r="A1064" t="s">
        <v>2320</v>
      </c>
      <c r="B1064" t="s">
        <v>80</v>
      </c>
      <c r="C1064" t="s">
        <v>2313</v>
      </c>
      <c r="D1064" t="s">
        <v>82</v>
      </c>
      <c r="E1064" s="2" t="str">
        <f>HYPERLINK("capsilon://?command=openfolder&amp;siteaddress=FAM.docvelocity-na8.net&amp;folderid=FX11C0ED3B-8D05-D05B-4E5E-8149A6EA4309","FX21127218")</f>
        <v>FX21127218</v>
      </c>
      <c r="F1064" t="s">
        <v>19</v>
      </c>
      <c r="G1064" t="s">
        <v>19</v>
      </c>
      <c r="H1064" t="s">
        <v>83</v>
      </c>
      <c r="I1064" t="s">
        <v>2321</v>
      </c>
      <c r="J1064">
        <v>28</v>
      </c>
      <c r="K1064" t="s">
        <v>85</v>
      </c>
      <c r="L1064" t="s">
        <v>86</v>
      </c>
      <c r="M1064" t="s">
        <v>87</v>
      </c>
      <c r="N1064">
        <v>2</v>
      </c>
      <c r="O1064" s="1">
        <v>44545.498414351852</v>
      </c>
      <c r="P1064" s="1">
        <v>44545.574537037035</v>
      </c>
      <c r="Q1064">
        <v>6366</v>
      </c>
      <c r="R1064">
        <v>211</v>
      </c>
      <c r="S1064" t="b">
        <v>0</v>
      </c>
      <c r="T1064" t="s">
        <v>88</v>
      </c>
      <c r="U1064" t="b">
        <v>0</v>
      </c>
      <c r="V1064" t="s">
        <v>155</v>
      </c>
      <c r="W1064" s="1">
        <v>44545.501631944448</v>
      </c>
      <c r="X1064">
        <v>103</v>
      </c>
      <c r="Y1064">
        <v>21</v>
      </c>
      <c r="Z1064">
        <v>0</v>
      </c>
      <c r="AA1064">
        <v>21</v>
      </c>
      <c r="AB1064">
        <v>0</v>
      </c>
      <c r="AC1064">
        <v>10</v>
      </c>
      <c r="AD1064">
        <v>7</v>
      </c>
      <c r="AE1064">
        <v>0</v>
      </c>
      <c r="AF1064">
        <v>0</v>
      </c>
      <c r="AG1064">
        <v>0</v>
      </c>
      <c r="AH1064" t="s">
        <v>163</v>
      </c>
      <c r="AI1064" s="1">
        <v>44545.574537037035</v>
      </c>
      <c r="AJ1064">
        <v>108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7</v>
      </c>
      <c r="AQ1064">
        <v>0</v>
      </c>
      <c r="AR1064">
        <v>0</v>
      </c>
      <c r="AS1064">
        <v>0</v>
      </c>
      <c r="AT1064" t="s">
        <v>88</v>
      </c>
      <c r="AU1064" t="s">
        <v>88</v>
      </c>
      <c r="AV1064" t="s">
        <v>88</v>
      </c>
      <c r="AW1064" t="s">
        <v>88</v>
      </c>
      <c r="AX1064" t="s">
        <v>88</v>
      </c>
      <c r="AY1064" t="s">
        <v>88</v>
      </c>
      <c r="AZ1064" t="s">
        <v>88</v>
      </c>
      <c r="BA1064" t="s">
        <v>88</v>
      </c>
      <c r="BB1064" t="s">
        <v>88</v>
      </c>
      <c r="BC1064" t="s">
        <v>88</v>
      </c>
      <c r="BD1064" t="s">
        <v>88</v>
      </c>
      <c r="BE1064" t="s">
        <v>88</v>
      </c>
    </row>
    <row r="1065" spans="1:57">
      <c r="A1065" t="s">
        <v>2322</v>
      </c>
      <c r="B1065" t="s">
        <v>80</v>
      </c>
      <c r="C1065" t="s">
        <v>2313</v>
      </c>
      <c r="D1065" t="s">
        <v>82</v>
      </c>
      <c r="E1065" s="2" t="str">
        <f>HYPERLINK("capsilon://?command=openfolder&amp;siteaddress=FAM.docvelocity-na8.net&amp;folderid=FX11C0ED3B-8D05-D05B-4E5E-8149A6EA4309","FX21127218")</f>
        <v>FX21127218</v>
      </c>
      <c r="F1065" t="s">
        <v>19</v>
      </c>
      <c r="G1065" t="s">
        <v>19</v>
      </c>
      <c r="H1065" t="s">
        <v>83</v>
      </c>
      <c r="I1065" t="s">
        <v>2323</v>
      </c>
      <c r="J1065">
        <v>28</v>
      </c>
      <c r="K1065" t="s">
        <v>85</v>
      </c>
      <c r="L1065" t="s">
        <v>86</v>
      </c>
      <c r="M1065" t="s">
        <v>87</v>
      </c>
      <c r="N1065">
        <v>2</v>
      </c>
      <c r="O1065" s="1">
        <v>44545.498773148145</v>
      </c>
      <c r="P1065" s="1">
        <v>44545.578009259261</v>
      </c>
      <c r="Q1065">
        <v>6411</v>
      </c>
      <c r="R1065">
        <v>435</v>
      </c>
      <c r="S1065" t="b">
        <v>0</v>
      </c>
      <c r="T1065" t="s">
        <v>88</v>
      </c>
      <c r="U1065" t="b">
        <v>0</v>
      </c>
      <c r="V1065" t="s">
        <v>155</v>
      </c>
      <c r="W1065" s="1">
        <v>44545.503101851849</v>
      </c>
      <c r="X1065">
        <v>127</v>
      </c>
      <c r="Y1065">
        <v>21</v>
      </c>
      <c r="Z1065">
        <v>0</v>
      </c>
      <c r="AA1065">
        <v>21</v>
      </c>
      <c r="AB1065">
        <v>0</v>
      </c>
      <c r="AC1065">
        <v>9</v>
      </c>
      <c r="AD1065">
        <v>7</v>
      </c>
      <c r="AE1065">
        <v>0</v>
      </c>
      <c r="AF1065">
        <v>0</v>
      </c>
      <c r="AG1065">
        <v>0</v>
      </c>
      <c r="AH1065" t="s">
        <v>104</v>
      </c>
      <c r="AI1065" s="1">
        <v>44545.578009259261</v>
      </c>
      <c r="AJ1065">
        <v>308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7</v>
      </c>
      <c r="AQ1065">
        <v>0</v>
      </c>
      <c r="AR1065">
        <v>0</v>
      </c>
      <c r="AS1065">
        <v>0</v>
      </c>
      <c r="AT1065" t="s">
        <v>88</v>
      </c>
      <c r="AU1065" t="s">
        <v>88</v>
      </c>
      <c r="AV1065" t="s">
        <v>88</v>
      </c>
      <c r="AW1065" t="s">
        <v>88</v>
      </c>
      <c r="AX1065" t="s">
        <v>88</v>
      </c>
      <c r="AY1065" t="s">
        <v>88</v>
      </c>
      <c r="AZ1065" t="s">
        <v>88</v>
      </c>
      <c r="BA1065" t="s">
        <v>88</v>
      </c>
      <c r="BB1065" t="s">
        <v>88</v>
      </c>
      <c r="BC1065" t="s">
        <v>88</v>
      </c>
      <c r="BD1065" t="s">
        <v>88</v>
      </c>
      <c r="BE1065" t="s">
        <v>88</v>
      </c>
    </row>
    <row r="1066" spans="1:57">
      <c r="A1066" t="s">
        <v>2324</v>
      </c>
      <c r="B1066" t="s">
        <v>80</v>
      </c>
      <c r="C1066" t="s">
        <v>2325</v>
      </c>
      <c r="D1066" t="s">
        <v>82</v>
      </c>
      <c r="E1066" s="2" t="str">
        <f>HYPERLINK("capsilon://?command=openfolder&amp;siteaddress=FAM.docvelocity-na8.net&amp;folderid=FXECCA35FD-0780-2B9E-45F4-D48392BA406A","FX21127968")</f>
        <v>FX21127968</v>
      </c>
      <c r="F1066" t="s">
        <v>19</v>
      </c>
      <c r="G1066" t="s">
        <v>19</v>
      </c>
      <c r="H1066" t="s">
        <v>83</v>
      </c>
      <c r="I1066" t="s">
        <v>2326</v>
      </c>
      <c r="J1066">
        <v>150</v>
      </c>
      <c r="K1066" t="s">
        <v>85</v>
      </c>
      <c r="L1066" t="s">
        <v>86</v>
      </c>
      <c r="M1066" t="s">
        <v>87</v>
      </c>
      <c r="N1066">
        <v>1</v>
      </c>
      <c r="O1066" s="1">
        <v>44545.502650462964</v>
      </c>
      <c r="P1066" s="1">
        <v>44545.506041666667</v>
      </c>
      <c r="Q1066">
        <v>40</v>
      </c>
      <c r="R1066">
        <v>253</v>
      </c>
      <c r="S1066" t="b">
        <v>0</v>
      </c>
      <c r="T1066" t="s">
        <v>88</v>
      </c>
      <c r="U1066" t="b">
        <v>0</v>
      </c>
      <c r="V1066" t="s">
        <v>155</v>
      </c>
      <c r="W1066" s="1">
        <v>44545.506041666667</v>
      </c>
      <c r="X1066">
        <v>253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150</v>
      </c>
      <c r="AE1066">
        <v>138</v>
      </c>
      <c r="AF1066">
        <v>0</v>
      </c>
      <c r="AG1066">
        <v>4</v>
      </c>
      <c r="AH1066" t="s">
        <v>88</v>
      </c>
      <c r="AI1066" t="s">
        <v>88</v>
      </c>
      <c r="AJ1066" t="s">
        <v>88</v>
      </c>
      <c r="AK1066" t="s">
        <v>88</v>
      </c>
      <c r="AL1066" t="s">
        <v>88</v>
      </c>
      <c r="AM1066" t="s">
        <v>88</v>
      </c>
      <c r="AN1066" t="s">
        <v>88</v>
      </c>
      <c r="AO1066" t="s">
        <v>88</v>
      </c>
      <c r="AP1066" t="s">
        <v>88</v>
      </c>
      <c r="AQ1066" t="s">
        <v>88</v>
      </c>
      <c r="AR1066" t="s">
        <v>88</v>
      </c>
      <c r="AS1066" t="s">
        <v>88</v>
      </c>
      <c r="AT1066" t="s">
        <v>88</v>
      </c>
      <c r="AU1066" t="s">
        <v>88</v>
      </c>
      <c r="AV1066" t="s">
        <v>88</v>
      </c>
      <c r="AW1066" t="s">
        <v>88</v>
      </c>
      <c r="AX1066" t="s">
        <v>88</v>
      </c>
      <c r="AY1066" t="s">
        <v>88</v>
      </c>
      <c r="AZ1066" t="s">
        <v>88</v>
      </c>
      <c r="BA1066" t="s">
        <v>88</v>
      </c>
      <c r="BB1066" t="s">
        <v>88</v>
      </c>
      <c r="BC1066" t="s">
        <v>88</v>
      </c>
      <c r="BD1066" t="s">
        <v>88</v>
      </c>
      <c r="BE1066" t="s">
        <v>88</v>
      </c>
    </row>
    <row r="1067" spans="1:57">
      <c r="A1067" t="s">
        <v>2327</v>
      </c>
      <c r="B1067" t="s">
        <v>80</v>
      </c>
      <c r="C1067" t="s">
        <v>2325</v>
      </c>
      <c r="D1067" t="s">
        <v>82</v>
      </c>
      <c r="E1067" s="2" t="str">
        <f>HYPERLINK("capsilon://?command=openfolder&amp;siteaddress=FAM.docvelocity-na8.net&amp;folderid=FXECCA35FD-0780-2B9E-45F4-D48392BA406A","FX21127968")</f>
        <v>FX21127968</v>
      </c>
      <c r="F1067" t="s">
        <v>19</v>
      </c>
      <c r="G1067" t="s">
        <v>19</v>
      </c>
      <c r="H1067" t="s">
        <v>83</v>
      </c>
      <c r="I1067" t="s">
        <v>2326</v>
      </c>
      <c r="J1067">
        <v>243</v>
      </c>
      <c r="K1067" t="s">
        <v>85</v>
      </c>
      <c r="L1067" t="s">
        <v>86</v>
      </c>
      <c r="M1067" t="s">
        <v>87</v>
      </c>
      <c r="N1067">
        <v>2</v>
      </c>
      <c r="O1067" s="1">
        <v>44545.50917824074</v>
      </c>
      <c r="P1067" s="1">
        <v>44545.699293981481</v>
      </c>
      <c r="Q1067">
        <v>10345</v>
      </c>
      <c r="R1067">
        <v>6081</v>
      </c>
      <c r="S1067" t="b">
        <v>0</v>
      </c>
      <c r="T1067" t="s">
        <v>88</v>
      </c>
      <c r="U1067" t="b">
        <v>1</v>
      </c>
      <c r="V1067" t="s">
        <v>856</v>
      </c>
      <c r="W1067" s="1">
        <v>44545.590983796297</v>
      </c>
      <c r="X1067">
        <v>5517</v>
      </c>
      <c r="Y1067">
        <v>143</v>
      </c>
      <c r="Z1067">
        <v>0</v>
      </c>
      <c r="AA1067">
        <v>143</v>
      </c>
      <c r="AB1067">
        <v>0</v>
      </c>
      <c r="AC1067">
        <v>108</v>
      </c>
      <c r="AD1067">
        <v>100</v>
      </c>
      <c r="AE1067">
        <v>0</v>
      </c>
      <c r="AF1067">
        <v>0</v>
      </c>
      <c r="AG1067">
        <v>0</v>
      </c>
      <c r="AH1067" t="s">
        <v>163</v>
      </c>
      <c r="AI1067" s="1">
        <v>44545.699293981481</v>
      </c>
      <c r="AJ1067">
        <v>500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100</v>
      </c>
      <c r="AQ1067">
        <v>0</v>
      </c>
      <c r="AR1067">
        <v>0</v>
      </c>
      <c r="AS1067">
        <v>0</v>
      </c>
      <c r="AT1067" t="s">
        <v>88</v>
      </c>
      <c r="AU1067" t="s">
        <v>88</v>
      </c>
      <c r="AV1067" t="s">
        <v>88</v>
      </c>
      <c r="AW1067" t="s">
        <v>88</v>
      </c>
      <c r="AX1067" t="s">
        <v>88</v>
      </c>
      <c r="AY1067" t="s">
        <v>88</v>
      </c>
      <c r="AZ1067" t="s">
        <v>88</v>
      </c>
      <c r="BA1067" t="s">
        <v>88</v>
      </c>
      <c r="BB1067" t="s">
        <v>88</v>
      </c>
      <c r="BC1067" t="s">
        <v>88</v>
      </c>
      <c r="BD1067" t="s">
        <v>88</v>
      </c>
      <c r="BE1067" t="s">
        <v>88</v>
      </c>
    </row>
    <row r="1068" spans="1:57">
      <c r="A1068" t="s">
        <v>2328</v>
      </c>
      <c r="B1068" t="s">
        <v>80</v>
      </c>
      <c r="C1068" t="s">
        <v>2329</v>
      </c>
      <c r="D1068" t="s">
        <v>82</v>
      </c>
      <c r="E1068" s="2" t="str">
        <f>HYPERLINK("capsilon://?command=openfolder&amp;siteaddress=FAM.docvelocity-na8.net&amp;folderid=FX6F05F254-4BC2-7795-4B5C-9B03111C1F44","FX21128585")</f>
        <v>FX21128585</v>
      </c>
      <c r="F1068" t="s">
        <v>19</v>
      </c>
      <c r="G1068" t="s">
        <v>19</v>
      </c>
      <c r="H1068" t="s">
        <v>83</v>
      </c>
      <c r="I1068" t="s">
        <v>2330</v>
      </c>
      <c r="J1068">
        <v>56</v>
      </c>
      <c r="K1068" t="s">
        <v>85</v>
      </c>
      <c r="L1068" t="s">
        <v>86</v>
      </c>
      <c r="M1068" t="s">
        <v>87</v>
      </c>
      <c r="N1068">
        <v>1</v>
      </c>
      <c r="O1068" s="1">
        <v>44545.513055555559</v>
      </c>
      <c r="P1068" s="1">
        <v>44545.553206018521</v>
      </c>
      <c r="Q1068">
        <v>3253</v>
      </c>
      <c r="R1068">
        <v>216</v>
      </c>
      <c r="S1068" t="b">
        <v>0</v>
      </c>
      <c r="T1068" t="s">
        <v>88</v>
      </c>
      <c r="U1068" t="b">
        <v>0</v>
      </c>
      <c r="V1068" t="s">
        <v>155</v>
      </c>
      <c r="W1068" s="1">
        <v>44545.553206018521</v>
      </c>
      <c r="X1068">
        <v>135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56</v>
      </c>
      <c r="AE1068">
        <v>51</v>
      </c>
      <c r="AF1068">
        <v>0</v>
      </c>
      <c r="AG1068">
        <v>2</v>
      </c>
      <c r="AH1068" t="s">
        <v>88</v>
      </c>
      <c r="AI1068" t="s">
        <v>88</v>
      </c>
      <c r="AJ1068" t="s">
        <v>88</v>
      </c>
      <c r="AK1068" t="s">
        <v>88</v>
      </c>
      <c r="AL1068" t="s">
        <v>88</v>
      </c>
      <c r="AM1068" t="s">
        <v>88</v>
      </c>
      <c r="AN1068" t="s">
        <v>88</v>
      </c>
      <c r="AO1068" t="s">
        <v>88</v>
      </c>
      <c r="AP1068" t="s">
        <v>88</v>
      </c>
      <c r="AQ1068" t="s">
        <v>88</v>
      </c>
      <c r="AR1068" t="s">
        <v>88</v>
      </c>
      <c r="AS1068" t="s">
        <v>88</v>
      </c>
      <c r="AT1068" t="s">
        <v>88</v>
      </c>
      <c r="AU1068" t="s">
        <v>88</v>
      </c>
      <c r="AV1068" t="s">
        <v>88</v>
      </c>
      <c r="AW1068" t="s">
        <v>88</v>
      </c>
      <c r="AX1068" t="s">
        <v>88</v>
      </c>
      <c r="AY1068" t="s">
        <v>88</v>
      </c>
      <c r="AZ1068" t="s">
        <v>88</v>
      </c>
      <c r="BA1068" t="s">
        <v>88</v>
      </c>
      <c r="BB1068" t="s">
        <v>88</v>
      </c>
      <c r="BC1068" t="s">
        <v>88</v>
      </c>
      <c r="BD1068" t="s">
        <v>88</v>
      </c>
      <c r="BE1068" t="s">
        <v>88</v>
      </c>
    </row>
    <row r="1069" spans="1:57">
      <c r="A1069" t="s">
        <v>2331</v>
      </c>
      <c r="B1069" t="s">
        <v>80</v>
      </c>
      <c r="C1069" t="s">
        <v>2329</v>
      </c>
      <c r="D1069" t="s">
        <v>82</v>
      </c>
      <c r="E1069" s="2" t="str">
        <f>HYPERLINK("capsilon://?command=openfolder&amp;siteaddress=FAM.docvelocity-na8.net&amp;folderid=FX6F05F254-4BC2-7795-4B5C-9B03111C1F44","FX21128585")</f>
        <v>FX21128585</v>
      </c>
      <c r="F1069" t="s">
        <v>19</v>
      </c>
      <c r="G1069" t="s">
        <v>19</v>
      </c>
      <c r="H1069" t="s">
        <v>83</v>
      </c>
      <c r="I1069" t="s">
        <v>2332</v>
      </c>
      <c r="J1069">
        <v>28</v>
      </c>
      <c r="K1069" t="s">
        <v>85</v>
      </c>
      <c r="L1069" t="s">
        <v>86</v>
      </c>
      <c r="M1069" t="s">
        <v>87</v>
      </c>
      <c r="N1069">
        <v>1</v>
      </c>
      <c r="O1069" s="1">
        <v>44545.51363425926</v>
      </c>
      <c r="P1069" s="1">
        <v>44545.554768518516</v>
      </c>
      <c r="Q1069">
        <v>3353</v>
      </c>
      <c r="R1069">
        <v>201</v>
      </c>
      <c r="S1069" t="b">
        <v>0</v>
      </c>
      <c r="T1069" t="s">
        <v>88</v>
      </c>
      <c r="U1069" t="b">
        <v>0</v>
      </c>
      <c r="V1069" t="s">
        <v>155</v>
      </c>
      <c r="W1069" s="1">
        <v>44545.554768518516</v>
      </c>
      <c r="X1069">
        <v>135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28</v>
      </c>
      <c r="AE1069">
        <v>21</v>
      </c>
      <c r="AF1069">
        <v>0</v>
      </c>
      <c r="AG1069">
        <v>2</v>
      </c>
      <c r="AH1069" t="s">
        <v>88</v>
      </c>
      <c r="AI1069" t="s">
        <v>88</v>
      </c>
      <c r="AJ1069" t="s">
        <v>88</v>
      </c>
      <c r="AK1069" t="s">
        <v>88</v>
      </c>
      <c r="AL1069" t="s">
        <v>88</v>
      </c>
      <c r="AM1069" t="s">
        <v>88</v>
      </c>
      <c r="AN1069" t="s">
        <v>88</v>
      </c>
      <c r="AO1069" t="s">
        <v>88</v>
      </c>
      <c r="AP1069" t="s">
        <v>88</v>
      </c>
      <c r="AQ1069" t="s">
        <v>88</v>
      </c>
      <c r="AR1069" t="s">
        <v>88</v>
      </c>
      <c r="AS1069" t="s">
        <v>88</v>
      </c>
      <c r="AT1069" t="s">
        <v>88</v>
      </c>
      <c r="AU1069" t="s">
        <v>88</v>
      </c>
      <c r="AV1069" t="s">
        <v>88</v>
      </c>
      <c r="AW1069" t="s">
        <v>88</v>
      </c>
      <c r="AX1069" t="s">
        <v>88</v>
      </c>
      <c r="AY1069" t="s">
        <v>88</v>
      </c>
      <c r="AZ1069" t="s">
        <v>88</v>
      </c>
      <c r="BA1069" t="s">
        <v>88</v>
      </c>
      <c r="BB1069" t="s">
        <v>88</v>
      </c>
      <c r="BC1069" t="s">
        <v>88</v>
      </c>
      <c r="BD1069" t="s">
        <v>88</v>
      </c>
      <c r="BE1069" t="s">
        <v>88</v>
      </c>
    </row>
    <row r="1070" spans="1:57">
      <c r="A1070" t="s">
        <v>2333</v>
      </c>
      <c r="B1070" t="s">
        <v>80</v>
      </c>
      <c r="C1070" t="s">
        <v>2334</v>
      </c>
      <c r="D1070" t="s">
        <v>82</v>
      </c>
      <c r="E1070" s="2" t="str">
        <f>HYPERLINK("capsilon://?command=openfolder&amp;siteaddress=FAM.docvelocity-na8.net&amp;folderid=FXBDB4B547-040B-6890-FBA9-DB3BAD49671D","FX21128609")</f>
        <v>FX21128609</v>
      </c>
      <c r="F1070" t="s">
        <v>19</v>
      </c>
      <c r="G1070" t="s">
        <v>19</v>
      </c>
      <c r="H1070" t="s">
        <v>83</v>
      </c>
      <c r="I1070" t="s">
        <v>2335</v>
      </c>
      <c r="J1070">
        <v>60</v>
      </c>
      <c r="K1070" t="s">
        <v>85</v>
      </c>
      <c r="L1070" t="s">
        <v>86</v>
      </c>
      <c r="M1070" t="s">
        <v>87</v>
      </c>
      <c r="N1070">
        <v>1</v>
      </c>
      <c r="O1070" s="1">
        <v>44545.516446759262</v>
      </c>
      <c r="P1070" s="1">
        <v>44545.55804398148</v>
      </c>
      <c r="Q1070">
        <v>3248</v>
      </c>
      <c r="R1070">
        <v>346</v>
      </c>
      <c r="S1070" t="b">
        <v>0</v>
      </c>
      <c r="T1070" t="s">
        <v>88</v>
      </c>
      <c r="U1070" t="b">
        <v>0</v>
      </c>
      <c r="V1070" t="s">
        <v>155</v>
      </c>
      <c r="W1070" s="1">
        <v>44545.55804398148</v>
      </c>
      <c r="X1070">
        <v>271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60</v>
      </c>
      <c r="AE1070">
        <v>48</v>
      </c>
      <c r="AF1070">
        <v>0</v>
      </c>
      <c r="AG1070">
        <v>3</v>
      </c>
      <c r="AH1070" t="s">
        <v>88</v>
      </c>
      <c r="AI1070" t="s">
        <v>88</v>
      </c>
      <c r="AJ1070" t="s">
        <v>88</v>
      </c>
      <c r="AK1070" t="s">
        <v>88</v>
      </c>
      <c r="AL1070" t="s">
        <v>88</v>
      </c>
      <c r="AM1070" t="s">
        <v>88</v>
      </c>
      <c r="AN1070" t="s">
        <v>88</v>
      </c>
      <c r="AO1070" t="s">
        <v>88</v>
      </c>
      <c r="AP1070" t="s">
        <v>88</v>
      </c>
      <c r="AQ1070" t="s">
        <v>88</v>
      </c>
      <c r="AR1070" t="s">
        <v>88</v>
      </c>
      <c r="AS1070" t="s">
        <v>88</v>
      </c>
      <c r="AT1070" t="s">
        <v>88</v>
      </c>
      <c r="AU1070" t="s">
        <v>88</v>
      </c>
      <c r="AV1070" t="s">
        <v>88</v>
      </c>
      <c r="AW1070" t="s">
        <v>88</v>
      </c>
      <c r="AX1070" t="s">
        <v>88</v>
      </c>
      <c r="AY1070" t="s">
        <v>88</v>
      </c>
      <c r="AZ1070" t="s">
        <v>88</v>
      </c>
      <c r="BA1070" t="s">
        <v>88</v>
      </c>
      <c r="BB1070" t="s">
        <v>88</v>
      </c>
      <c r="BC1070" t="s">
        <v>88</v>
      </c>
      <c r="BD1070" t="s">
        <v>88</v>
      </c>
      <c r="BE1070" t="s">
        <v>88</v>
      </c>
    </row>
    <row r="1071" spans="1:57">
      <c r="A1071" t="s">
        <v>2336</v>
      </c>
      <c r="B1071" t="s">
        <v>80</v>
      </c>
      <c r="C1071" t="s">
        <v>2204</v>
      </c>
      <c r="D1071" t="s">
        <v>82</v>
      </c>
      <c r="E1071" s="2" t="str">
        <f>HYPERLINK("capsilon://?command=openfolder&amp;siteaddress=FAM.docvelocity-na8.net&amp;folderid=FX2E1B4B13-5936-5149-514F-807219A169C7","FX21127242")</f>
        <v>FX21127242</v>
      </c>
      <c r="F1071" t="s">
        <v>19</v>
      </c>
      <c r="G1071" t="s">
        <v>19</v>
      </c>
      <c r="H1071" t="s">
        <v>83</v>
      </c>
      <c r="I1071" t="s">
        <v>2337</v>
      </c>
      <c r="J1071">
        <v>32</v>
      </c>
      <c r="K1071" t="s">
        <v>85</v>
      </c>
      <c r="L1071" t="s">
        <v>86</v>
      </c>
      <c r="M1071" t="s">
        <v>87</v>
      </c>
      <c r="N1071">
        <v>2</v>
      </c>
      <c r="O1071" s="1">
        <v>44545.517210648148</v>
      </c>
      <c r="P1071" s="1">
        <v>44545.582025462965</v>
      </c>
      <c r="Q1071">
        <v>4292</v>
      </c>
      <c r="R1071">
        <v>1308</v>
      </c>
      <c r="S1071" t="b">
        <v>0</v>
      </c>
      <c r="T1071" t="s">
        <v>88</v>
      </c>
      <c r="U1071" t="b">
        <v>0</v>
      </c>
      <c r="V1071" t="s">
        <v>244</v>
      </c>
      <c r="W1071" s="1">
        <v>44545.548136574071</v>
      </c>
      <c r="X1071">
        <v>705</v>
      </c>
      <c r="Y1071">
        <v>48</v>
      </c>
      <c r="Z1071">
        <v>0</v>
      </c>
      <c r="AA1071">
        <v>48</v>
      </c>
      <c r="AB1071">
        <v>0</v>
      </c>
      <c r="AC1071">
        <v>28</v>
      </c>
      <c r="AD1071">
        <v>-16</v>
      </c>
      <c r="AE1071">
        <v>0</v>
      </c>
      <c r="AF1071">
        <v>0</v>
      </c>
      <c r="AG1071">
        <v>0</v>
      </c>
      <c r="AH1071" t="s">
        <v>167</v>
      </c>
      <c r="AI1071" s="1">
        <v>44545.582025462965</v>
      </c>
      <c r="AJ1071">
        <v>581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-16</v>
      </c>
      <c r="AQ1071">
        <v>0</v>
      </c>
      <c r="AR1071">
        <v>0</v>
      </c>
      <c r="AS1071">
        <v>0</v>
      </c>
      <c r="AT1071" t="s">
        <v>88</v>
      </c>
      <c r="AU1071" t="s">
        <v>88</v>
      </c>
      <c r="AV1071" t="s">
        <v>88</v>
      </c>
      <c r="AW1071" t="s">
        <v>88</v>
      </c>
      <c r="AX1071" t="s">
        <v>88</v>
      </c>
      <c r="AY1071" t="s">
        <v>88</v>
      </c>
      <c r="AZ1071" t="s">
        <v>88</v>
      </c>
      <c r="BA1071" t="s">
        <v>88</v>
      </c>
      <c r="BB1071" t="s">
        <v>88</v>
      </c>
      <c r="BC1071" t="s">
        <v>88</v>
      </c>
      <c r="BD1071" t="s">
        <v>88</v>
      </c>
      <c r="BE1071" t="s">
        <v>88</v>
      </c>
    </row>
    <row r="1072" spans="1:57">
      <c r="A1072" t="s">
        <v>2338</v>
      </c>
      <c r="B1072" t="s">
        <v>80</v>
      </c>
      <c r="C1072" t="s">
        <v>2339</v>
      </c>
      <c r="D1072" t="s">
        <v>82</v>
      </c>
      <c r="E1072" s="2" t="str">
        <f>HYPERLINK("capsilon://?command=openfolder&amp;siteaddress=FAM.docvelocity-na8.net&amp;folderid=FXAC5CBBC2-30F2-497C-709F-E84202378D94","FX21128230")</f>
        <v>FX21128230</v>
      </c>
      <c r="F1072" t="s">
        <v>19</v>
      </c>
      <c r="G1072" t="s">
        <v>19</v>
      </c>
      <c r="H1072" t="s">
        <v>83</v>
      </c>
      <c r="I1072" t="s">
        <v>2340</v>
      </c>
      <c r="J1072">
        <v>44</v>
      </c>
      <c r="K1072" t="s">
        <v>85</v>
      </c>
      <c r="L1072" t="s">
        <v>86</v>
      </c>
      <c r="M1072" t="s">
        <v>87</v>
      </c>
      <c r="N1072">
        <v>1</v>
      </c>
      <c r="O1072" s="1">
        <v>44545.529143518521</v>
      </c>
      <c r="P1072" s="1">
        <v>44545.559016203704</v>
      </c>
      <c r="Q1072">
        <v>2439</v>
      </c>
      <c r="R1072">
        <v>142</v>
      </c>
      <c r="S1072" t="b">
        <v>0</v>
      </c>
      <c r="T1072" t="s">
        <v>88</v>
      </c>
      <c r="U1072" t="b">
        <v>0</v>
      </c>
      <c r="V1072" t="s">
        <v>155</v>
      </c>
      <c r="W1072" s="1">
        <v>44545.559016203704</v>
      </c>
      <c r="X1072">
        <v>71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44</v>
      </c>
      <c r="AE1072">
        <v>39</v>
      </c>
      <c r="AF1072">
        <v>0</v>
      </c>
      <c r="AG1072">
        <v>2</v>
      </c>
      <c r="AH1072" t="s">
        <v>88</v>
      </c>
      <c r="AI1072" t="s">
        <v>88</v>
      </c>
      <c r="AJ1072" t="s">
        <v>88</v>
      </c>
      <c r="AK1072" t="s">
        <v>88</v>
      </c>
      <c r="AL1072" t="s">
        <v>88</v>
      </c>
      <c r="AM1072" t="s">
        <v>88</v>
      </c>
      <c r="AN1072" t="s">
        <v>88</v>
      </c>
      <c r="AO1072" t="s">
        <v>88</v>
      </c>
      <c r="AP1072" t="s">
        <v>88</v>
      </c>
      <c r="AQ1072" t="s">
        <v>88</v>
      </c>
      <c r="AR1072" t="s">
        <v>88</v>
      </c>
      <c r="AS1072" t="s">
        <v>88</v>
      </c>
      <c r="AT1072" t="s">
        <v>88</v>
      </c>
      <c r="AU1072" t="s">
        <v>88</v>
      </c>
      <c r="AV1072" t="s">
        <v>88</v>
      </c>
      <c r="AW1072" t="s">
        <v>88</v>
      </c>
      <c r="AX1072" t="s">
        <v>88</v>
      </c>
      <c r="AY1072" t="s">
        <v>88</v>
      </c>
      <c r="AZ1072" t="s">
        <v>88</v>
      </c>
      <c r="BA1072" t="s">
        <v>88</v>
      </c>
      <c r="BB1072" t="s">
        <v>88</v>
      </c>
      <c r="BC1072" t="s">
        <v>88</v>
      </c>
      <c r="BD1072" t="s">
        <v>88</v>
      </c>
      <c r="BE1072" t="s">
        <v>88</v>
      </c>
    </row>
    <row r="1073" spans="1:57">
      <c r="A1073" t="s">
        <v>2341</v>
      </c>
      <c r="B1073" t="s">
        <v>80</v>
      </c>
      <c r="C1073" t="s">
        <v>2342</v>
      </c>
      <c r="D1073" t="s">
        <v>82</v>
      </c>
      <c r="E1073" s="2" t="str">
        <f>HYPERLINK("capsilon://?command=openfolder&amp;siteaddress=FAM.docvelocity-na8.net&amp;folderid=FXB5F00409-34EF-BAC1-FFB9-19C84C3A8AAE","FX21127943")</f>
        <v>FX21127943</v>
      </c>
      <c r="F1073" t="s">
        <v>19</v>
      </c>
      <c r="G1073" t="s">
        <v>19</v>
      </c>
      <c r="H1073" t="s">
        <v>83</v>
      </c>
      <c r="I1073" t="s">
        <v>2343</v>
      </c>
      <c r="J1073">
        <v>183</v>
      </c>
      <c r="K1073" t="s">
        <v>85</v>
      </c>
      <c r="L1073" t="s">
        <v>86</v>
      </c>
      <c r="M1073" t="s">
        <v>87</v>
      </c>
      <c r="N1073">
        <v>1</v>
      </c>
      <c r="O1073" s="1">
        <v>44545.530891203707</v>
      </c>
      <c r="P1073" s="1">
        <v>44545.734618055554</v>
      </c>
      <c r="Q1073">
        <v>16269</v>
      </c>
      <c r="R1073">
        <v>1333</v>
      </c>
      <c r="S1073" t="b">
        <v>0</v>
      </c>
      <c r="T1073" t="s">
        <v>88</v>
      </c>
      <c r="U1073" t="b">
        <v>0</v>
      </c>
      <c r="V1073" t="s">
        <v>155</v>
      </c>
      <c r="W1073" s="1">
        <v>44545.734618055554</v>
      </c>
      <c r="X1073">
        <v>259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183</v>
      </c>
      <c r="AE1073">
        <v>158</v>
      </c>
      <c r="AF1073">
        <v>0</v>
      </c>
      <c r="AG1073">
        <v>5</v>
      </c>
      <c r="AH1073" t="s">
        <v>88</v>
      </c>
      <c r="AI1073" t="s">
        <v>88</v>
      </c>
      <c r="AJ1073" t="s">
        <v>88</v>
      </c>
      <c r="AK1073" t="s">
        <v>88</v>
      </c>
      <c r="AL1073" t="s">
        <v>88</v>
      </c>
      <c r="AM1073" t="s">
        <v>88</v>
      </c>
      <c r="AN1073" t="s">
        <v>88</v>
      </c>
      <c r="AO1073" t="s">
        <v>88</v>
      </c>
      <c r="AP1073" t="s">
        <v>88</v>
      </c>
      <c r="AQ1073" t="s">
        <v>88</v>
      </c>
      <c r="AR1073" t="s">
        <v>88</v>
      </c>
      <c r="AS1073" t="s">
        <v>88</v>
      </c>
      <c r="AT1073" t="s">
        <v>88</v>
      </c>
      <c r="AU1073" t="s">
        <v>88</v>
      </c>
      <c r="AV1073" t="s">
        <v>88</v>
      </c>
      <c r="AW1073" t="s">
        <v>88</v>
      </c>
      <c r="AX1073" t="s">
        <v>88</v>
      </c>
      <c r="AY1073" t="s">
        <v>88</v>
      </c>
      <c r="AZ1073" t="s">
        <v>88</v>
      </c>
      <c r="BA1073" t="s">
        <v>88</v>
      </c>
      <c r="BB1073" t="s">
        <v>88</v>
      </c>
      <c r="BC1073" t="s">
        <v>88</v>
      </c>
      <c r="BD1073" t="s">
        <v>88</v>
      </c>
      <c r="BE1073" t="s">
        <v>88</v>
      </c>
    </row>
    <row r="1074" spans="1:57">
      <c r="A1074" t="s">
        <v>2344</v>
      </c>
      <c r="B1074" t="s">
        <v>80</v>
      </c>
      <c r="C1074" t="s">
        <v>2257</v>
      </c>
      <c r="D1074" t="s">
        <v>82</v>
      </c>
      <c r="E1074" s="2" t="str">
        <f>HYPERLINK("capsilon://?command=openfolder&amp;siteaddress=FAM.docvelocity-na8.net&amp;folderid=FX1CB830A9-B63C-183D-7360-843A44D77A83","FX21116859")</f>
        <v>FX21116859</v>
      </c>
      <c r="F1074" t="s">
        <v>19</v>
      </c>
      <c r="G1074" t="s">
        <v>19</v>
      </c>
      <c r="H1074" t="s">
        <v>83</v>
      </c>
      <c r="I1074" t="s">
        <v>2345</v>
      </c>
      <c r="J1074">
        <v>57</v>
      </c>
      <c r="K1074" t="s">
        <v>85</v>
      </c>
      <c r="L1074" t="s">
        <v>86</v>
      </c>
      <c r="M1074" t="s">
        <v>87</v>
      </c>
      <c r="N1074">
        <v>2</v>
      </c>
      <c r="O1074" s="1">
        <v>44545.5387962963</v>
      </c>
      <c r="P1074" s="1">
        <v>44545.582604166666</v>
      </c>
      <c r="Q1074">
        <v>3165</v>
      </c>
      <c r="R1074">
        <v>620</v>
      </c>
      <c r="S1074" t="b">
        <v>0</v>
      </c>
      <c r="T1074" t="s">
        <v>88</v>
      </c>
      <c r="U1074" t="b">
        <v>0</v>
      </c>
      <c r="V1074" t="s">
        <v>99</v>
      </c>
      <c r="W1074" s="1">
        <v>44545.549050925925</v>
      </c>
      <c r="X1074">
        <v>224</v>
      </c>
      <c r="Y1074">
        <v>48</v>
      </c>
      <c r="Z1074">
        <v>0</v>
      </c>
      <c r="AA1074">
        <v>48</v>
      </c>
      <c r="AB1074">
        <v>0</v>
      </c>
      <c r="AC1074">
        <v>17</v>
      </c>
      <c r="AD1074">
        <v>9</v>
      </c>
      <c r="AE1074">
        <v>0</v>
      </c>
      <c r="AF1074">
        <v>0</v>
      </c>
      <c r="AG1074">
        <v>0</v>
      </c>
      <c r="AH1074" t="s">
        <v>104</v>
      </c>
      <c r="AI1074" s="1">
        <v>44545.582604166666</v>
      </c>
      <c r="AJ1074">
        <v>396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9</v>
      </c>
      <c r="AQ1074">
        <v>0</v>
      </c>
      <c r="AR1074">
        <v>0</v>
      </c>
      <c r="AS1074">
        <v>0</v>
      </c>
      <c r="AT1074" t="s">
        <v>88</v>
      </c>
      <c r="AU1074" t="s">
        <v>88</v>
      </c>
      <c r="AV1074" t="s">
        <v>88</v>
      </c>
      <c r="AW1074" t="s">
        <v>88</v>
      </c>
      <c r="AX1074" t="s">
        <v>88</v>
      </c>
      <c r="AY1074" t="s">
        <v>88</v>
      </c>
      <c r="AZ1074" t="s">
        <v>88</v>
      </c>
      <c r="BA1074" t="s">
        <v>88</v>
      </c>
      <c r="BB1074" t="s">
        <v>88</v>
      </c>
      <c r="BC1074" t="s">
        <v>88</v>
      </c>
      <c r="BD1074" t="s">
        <v>88</v>
      </c>
      <c r="BE1074" t="s">
        <v>88</v>
      </c>
    </row>
    <row r="1075" spans="1:57">
      <c r="A1075" t="s">
        <v>2346</v>
      </c>
      <c r="B1075" t="s">
        <v>80</v>
      </c>
      <c r="C1075" t="s">
        <v>1859</v>
      </c>
      <c r="D1075" t="s">
        <v>82</v>
      </c>
      <c r="E1075" s="2" t="str">
        <f>HYPERLINK("capsilon://?command=openfolder&amp;siteaddress=FAM.docvelocity-na8.net&amp;folderid=FXF493DEE6-C6EE-25E4-D312-695E555D14BB","FX21125591")</f>
        <v>FX21125591</v>
      </c>
      <c r="F1075" t="s">
        <v>19</v>
      </c>
      <c r="G1075" t="s">
        <v>19</v>
      </c>
      <c r="H1075" t="s">
        <v>83</v>
      </c>
      <c r="I1075" t="s">
        <v>2347</v>
      </c>
      <c r="J1075">
        <v>49</v>
      </c>
      <c r="K1075" t="s">
        <v>85</v>
      </c>
      <c r="L1075" t="s">
        <v>86</v>
      </c>
      <c r="M1075" t="s">
        <v>87</v>
      </c>
      <c r="N1075">
        <v>2</v>
      </c>
      <c r="O1075" s="1">
        <v>44545.540150462963</v>
      </c>
      <c r="P1075" s="1">
        <v>44545.584201388891</v>
      </c>
      <c r="Q1075">
        <v>3473</v>
      </c>
      <c r="R1075">
        <v>333</v>
      </c>
      <c r="S1075" t="b">
        <v>0</v>
      </c>
      <c r="T1075" t="s">
        <v>88</v>
      </c>
      <c r="U1075" t="b">
        <v>0</v>
      </c>
      <c r="V1075" t="s">
        <v>244</v>
      </c>
      <c r="W1075" s="1">
        <v>44545.550092592595</v>
      </c>
      <c r="X1075">
        <v>129</v>
      </c>
      <c r="Y1075">
        <v>41</v>
      </c>
      <c r="Z1075">
        <v>0</v>
      </c>
      <c r="AA1075">
        <v>41</v>
      </c>
      <c r="AB1075">
        <v>0</v>
      </c>
      <c r="AC1075">
        <v>15</v>
      </c>
      <c r="AD1075">
        <v>8</v>
      </c>
      <c r="AE1075">
        <v>0</v>
      </c>
      <c r="AF1075">
        <v>0</v>
      </c>
      <c r="AG1075">
        <v>0</v>
      </c>
      <c r="AH1075" t="s">
        <v>163</v>
      </c>
      <c r="AI1075" s="1">
        <v>44545.584201388891</v>
      </c>
      <c r="AJ1075">
        <v>204</v>
      </c>
      <c r="AK1075">
        <v>1</v>
      </c>
      <c r="AL1075">
        <v>0</v>
      </c>
      <c r="AM1075">
        <v>1</v>
      </c>
      <c r="AN1075">
        <v>0</v>
      </c>
      <c r="AO1075">
        <v>1</v>
      </c>
      <c r="AP1075">
        <v>7</v>
      </c>
      <c r="AQ1075">
        <v>0</v>
      </c>
      <c r="AR1075">
        <v>0</v>
      </c>
      <c r="AS1075">
        <v>0</v>
      </c>
      <c r="AT1075" t="s">
        <v>88</v>
      </c>
      <c r="AU1075" t="s">
        <v>88</v>
      </c>
      <c r="AV1075" t="s">
        <v>88</v>
      </c>
      <c r="AW1075" t="s">
        <v>88</v>
      </c>
      <c r="AX1075" t="s">
        <v>88</v>
      </c>
      <c r="AY1075" t="s">
        <v>88</v>
      </c>
      <c r="AZ1075" t="s">
        <v>88</v>
      </c>
      <c r="BA1075" t="s">
        <v>88</v>
      </c>
      <c r="BB1075" t="s">
        <v>88</v>
      </c>
      <c r="BC1075" t="s">
        <v>88</v>
      </c>
      <c r="BD1075" t="s">
        <v>88</v>
      </c>
      <c r="BE1075" t="s">
        <v>88</v>
      </c>
    </row>
    <row r="1076" spans="1:57">
      <c r="A1076" t="s">
        <v>2348</v>
      </c>
      <c r="B1076" t="s">
        <v>80</v>
      </c>
      <c r="C1076" t="s">
        <v>1859</v>
      </c>
      <c r="D1076" t="s">
        <v>82</v>
      </c>
      <c r="E1076" s="2" t="str">
        <f>HYPERLINK("capsilon://?command=openfolder&amp;siteaddress=FAM.docvelocity-na8.net&amp;folderid=FXF493DEE6-C6EE-25E4-D312-695E555D14BB","FX21125591")</f>
        <v>FX21125591</v>
      </c>
      <c r="F1076" t="s">
        <v>19</v>
      </c>
      <c r="G1076" t="s">
        <v>19</v>
      </c>
      <c r="H1076" t="s">
        <v>83</v>
      </c>
      <c r="I1076" t="s">
        <v>2349</v>
      </c>
      <c r="J1076">
        <v>49</v>
      </c>
      <c r="K1076" t="s">
        <v>85</v>
      </c>
      <c r="L1076" t="s">
        <v>86</v>
      </c>
      <c r="M1076" t="s">
        <v>87</v>
      </c>
      <c r="N1076">
        <v>2</v>
      </c>
      <c r="O1076" s="1">
        <v>44545.54105324074</v>
      </c>
      <c r="P1076" s="1">
        <v>44545.585393518515</v>
      </c>
      <c r="Q1076">
        <v>3359</v>
      </c>
      <c r="R1076">
        <v>472</v>
      </c>
      <c r="S1076" t="b">
        <v>0</v>
      </c>
      <c r="T1076" t="s">
        <v>88</v>
      </c>
      <c r="U1076" t="b">
        <v>0</v>
      </c>
      <c r="V1076" t="s">
        <v>99</v>
      </c>
      <c r="W1076" s="1">
        <v>44545.551168981481</v>
      </c>
      <c r="X1076">
        <v>182</v>
      </c>
      <c r="Y1076">
        <v>41</v>
      </c>
      <c r="Z1076">
        <v>0</v>
      </c>
      <c r="AA1076">
        <v>41</v>
      </c>
      <c r="AB1076">
        <v>0</v>
      </c>
      <c r="AC1076">
        <v>14</v>
      </c>
      <c r="AD1076">
        <v>8</v>
      </c>
      <c r="AE1076">
        <v>0</v>
      </c>
      <c r="AF1076">
        <v>0</v>
      </c>
      <c r="AG1076">
        <v>0</v>
      </c>
      <c r="AH1076" t="s">
        <v>167</v>
      </c>
      <c r="AI1076" s="1">
        <v>44545.585393518515</v>
      </c>
      <c r="AJ1076">
        <v>290</v>
      </c>
      <c r="AK1076">
        <v>1</v>
      </c>
      <c r="AL1076">
        <v>0</v>
      </c>
      <c r="AM1076">
        <v>1</v>
      </c>
      <c r="AN1076">
        <v>0</v>
      </c>
      <c r="AO1076">
        <v>1</v>
      </c>
      <c r="AP1076">
        <v>7</v>
      </c>
      <c r="AQ1076">
        <v>0</v>
      </c>
      <c r="AR1076">
        <v>0</v>
      </c>
      <c r="AS1076">
        <v>0</v>
      </c>
      <c r="AT1076" t="s">
        <v>88</v>
      </c>
      <c r="AU1076" t="s">
        <v>88</v>
      </c>
      <c r="AV1076" t="s">
        <v>88</v>
      </c>
      <c r="AW1076" t="s">
        <v>88</v>
      </c>
      <c r="AX1076" t="s">
        <v>88</v>
      </c>
      <c r="AY1076" t="s">
        <v>88</v>
      </c>
      <c r="AZ1076" t="s">
        <v>88</v>
      </c>
      <c r="BA1076" t="s">
        <v>88</v>
      </c>
      <c r="BB1076" t="s">
        <v>88</v>
      </c>
      <c r="BC1076" t="s">
        <v>88</v>
      </c>
      <c r="BD1076" t="s">
        <v>88</v>
      </c>
      <c r="BE1076" t="s">
        <v>88</v>
      </c>
    </row>
    <row r="1077" spans="1:57">
      <c r="A1077" t="s">
        <v>2350</v>
      </c>
      <c r="B1077" t="s">
        <v>80</v>
      </c>
      <c r="C1077" t="s">
        <v>1859</v>
      </c>
      <c r="D1077" t="s">
        <v>82</v>
      </c>
      <c r="E1077" s="2" t="str">
        <f>HYPERLINK("capsilon://?command=openfolder&amp;siteaddress=FAM.docvelocity-na8.net&amp;folderid=FXF493DEE6-C6EE-25E4-D312-695E555D14BB","FX21125591")</f>
        <v>FX21125591</v>
      </c>
      <c r="F1077" t="s">
        <v>19</v>
      </c>
      <c r="G1077" t="s">
        <v>19</v>
      </c>
      <c r="H1077" t="s">
        <v>83</v>
      </c>
      <c r="I1077" t="s">
        <v>2351</v>
      </c>
      <c r="J1077">
        <v>49</v>
      </c>
      <c r="K1077" t="s">
        <v>85</v>
      </c>
      <c r="L1077" t="s">
        <v>86</v>
      </c>
      <c r="M1077" t="s">
        <v>87</v>
      </c>
      <c r="N1077">
        <v>2</v>
      </c>
      <c r="O1077" s="1">
        <v>44545.541944444441</v>
      </c>
      <c r="P1077" s="1">
        <v>44545.585960648146</v>
      </c>
      <c r="Q1077">
        <v>3417</v>
      </c>
      <c r="R1077">
        <v>386</v>
      </c>
      <c r="S1077" t="b">
        <v>0</v>
      </c>
      <c r="T1077" t="s">
        <v>88</v>
      </c>
      <c r="U1077" t="b">
        <v>0</v>
      </c>
      <c r="V1077" t="s">
        <v>244</v>
      </c>
      <c r="W1077" s="1">
        <v>44545.551215277781</v>
      </c>
      <c r="X1077">
        <v>97</v>
      </c>
      <c r="Y1077">
        <v>41</v>
      </c>
      <c r="Z1077">
        <v>0</v>
      </c>
      <c r="AA1077">
        <v>41</v>
      </c>
      <c r="AB1077">
        <v>0</v>
      </c>
      <c r="AC1077">
        <v>16</v>
      </c>
      <c r="AD1077">
        <v>8</v>
      </c>
      <c r="AE1077">
        <v>0</v>
      </c>
      <c r="AF1077">
        <v>0</v>
      </c>
      <c r="AG1077">
        <v>0</v>
      </c>
      <c r="AH1077" t="s">
        <v>104</v>
      </c>
      <c r="AI1077" s="1">
        <v>44545.585960648146</v>
      </c>
      <c r="AJ1077">
        <v>289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8</v>
      </c>
      <c r="AQ1077">
        <v>0</v>
      </c>
      <c r="AR1077">
        <v>0</v>
      </c>
      <c r="AS1077">
        <v>0</v>
      </c>
      <c r="AT1077" t="s">
        <v>88</v>
      </c>
      <c r="AU1077" t="s">
        <v>88</v>
      </c>
      <c r="AV1077" t="s">
        <v>88</v>
      </c>
      <c r="AW1077" t="s">
        <v>88</v>
      </c>
      <c r="AX1077" t="s">
        <v>88</v>
      </c>
      <c r="AY1077" t="s">
        <v>88</v>
      </c>
      <c r="AZ1077" t="s">
        <v>88</v>
      </c>
      <c r="BA1077" t="s">
        <v>88</v>
      </c>
      <c r="BB1077" t="s">
        <v>88</v>
      </c>
      <c r="BC1077" t="s">
        <v>88</v>
      </c>
      <c r="BD1077" t="s">
        <v>88</v>
      </c>
      <c r="BE1077" t="s">
        <v>88</v>
      </c>
    </row>
    <row r="1078" spans="1:57">
      <c r="A1078" t="s">
        <v>2352</v>
      </c>
      <c r="B1078" t="s">
        <v>80</v>
      </c>
      <c r="C1078" t="s">
        <v>2353</v>
      </c>
      <c r="D1078" t="s">
        <v>82</v>
      </c>
      <c r="E1078" s="2" t="str">
        <f>HYPERLINK("capsilon://?command=openfolder&amp;siteaddress=FAM.docvelocity-na8.net&amp;folderid=FXCA52ECD6-D3B9-DA77-56A4-D23334CFD821","FX211291")</f>
        <v>FX211291</v>
      </c>
      <c r="F1078" t="s">
        <v>19</v>
      </c>
      <c r="G1078" t="s">
        <v>19</v>
      </c>
      <c r="H1078" t="s">
        <v>83</v>
      </c>
      <c r="I1078" t="s">
        <v>2354</v>
      </c>
      <c r="J1078">
        <v>28</v>
      </c>
      <c r="K1078" t="s">
        <v>85</v>
      </c>
      <c r="L1078" t="s">
        <v>86</v>
      </c>
      <c r="M1078" t="s">
        <v>87</v>
      </c>
      <c r="N1078">
        <v>2</v>
      </c>
      <c r="O1078" s="1">
        <v>44531.797060185185</v>
      </c>
      <c r="P1078" s="1">
        <v>44532.169664351852</v>
      </c>
      <c r="Q1078">
        <v>31559</v>
      </c>
      <c r="R1078">
        <v>634</v>
      </c>
      <c r="S1078" t="b">
        <v>0</v>
      </c>
      <c r="T1078" t="s">
        <v>88</v>
      </c>
      <c r="U1078" t="b">
        <v>0</v>
      </c>
      <c r="V1078" t="s">
        <v>104</v>
      </c>
      <c r="W1078" s="1">
        <v>44532.158715277779</v>
      </c>
      <c r="X1078">
        <v>275</v>
      </c>
      <c r="Y1078">
        <v>21</v>
      </c>
      <c r="Z1078">
        <v>0</v>
      </c>
      <c r="AA1078">
        <v>21</v>
      </c>
      <c r="AB1078">
        <v>0</v>
      </c>
      <c r="AC1078">
        <v>19</v>
      </c>
      <c r="AD1078">
        <v>7</v>
      </c>
      <c r="AE1078">
        <v>0</v>
      </c>
      <c r="AF1078">
        <v>0</v>
      </c>
      <c r="AG1078">
        <v>0</v>
      </c>
      <c r="AH1078" t="s">
        <v>109</v>
      </c>
      <c r="AI1078" s="1">
        <v>44532.169664351852</v>
      </c>
      <c r="AJ1078">
        <v>343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7</v>
      </c>
      <c r="AQ1078">
        <v>0</v>
      </c>
      <c r="AR1078">
        <v>0</v>
      </c>
      <c r="AS1078">
        <v>0</v>
      </c>
      <c r="AT1078" t="s">
        <v>88</v>
      </c>
      <c r="AU1078" t="s">
        <v>88</v>
      </c>
      <c r="AV1078" t="s">
        <v>88</v>
      </c>
      <c r="AW1078" t="s">
        <v>88</v>
      </c>
      <c r="AX1078" t="s">
        <v>88</v>
      </c>
      <c r="AY1078" t="s">
        <v>88</v>
      </c>
      <c r="AZ1078" t="s">
        <v>88</v>
      </c>
      <c r="BA1078" t="s">
        <v>88</v>
      </c>
      <c r="BB1078" t="s">
        <v>88</v>
      </c>
      <c r="BC1078" t="s">
        <v>88</v>
      </c>
      <c r="BD1078" t="s">
        <v>88</v>
      </c>
      <c r="BE1078" t="s">
        <v>88</v>
      </c>
    </row>
    <row r="1079" spans="1:57">
      <c r="A1079" t="s">
        <v>2355</v>
      </c>
      <c r="B1079" t="s">
        <v>80</v>
      </c>
      <c r="C1079" t="s">
        <v>2356</v>
      </c>
      <c r="D1079" t="s">
        <v>82</v>
      </c>
      <c r="E1079" s="2" t="str">
        <f>HYPERLINK("capsilon://?command=openfolder&amp;siteaddress=FAM.docvelocity-na8.net&amp;folderid=FX2D183618-0603-7E9F-6BCD-B8E67FF0E47B","FX21128550")</f>
        <v>FX21128550</v>
      </c>
      <c r="F1079" t="s">
        <v>19</v>
      </c>
      <c r="G1079" t="s">
        <v>19</v>
      </c>
      <c r="H1079" t="s">
        <v>83</v>
      </c>
      <c r="I1079" t="s">
        <v>2357</v>
      </c>
      <c r="J1079">
        <v>69</v>
      </c>
      <c r="K1079" t="s">
        <v>85</v>
      </c>
      <c r="L1079" t="s">
        <v>86</v>
      </c>
      <c r="M1079" t="s">
        <v>87</v>
      </c>
      <c r="N1079">
        <v>2</v>
      </c>
      <c r="O1079" s="1">
        <v>44545.552384259259</v>
      </c>
      <c r="P1079" s="1">
        <v>44545.723900462966</v>
      </c>
      <c r="Q1079">
        <v>13443</v>
      </c>
      <c r="R1079">
        <v>1376</v>
      </c>
      <c r="S1079" t="b">
        <v>0</v>
      </c>
      <c r="T1079" t="s">
        <v>88</v>
      </c>
      <c r="U1079" t="b">
        <v>0</v>
      </c>
      <c r="V1079" t="s">
        <v>151</v>
      </c>
      <c r="W1079" s="1">
        <v>44545.608611111114</v>
      </c>
      <c r="X1079">
        <v>660</v>
      </c>
      <c r="Y1079">
        <v>109</v>
      </c>
      <c r="Z1079">
        <v>0</v>
      </c>
      <c r="AA1079">
        <v>109</v>
      </c>
      <c r="AB1079">
        <v>0</v>
      </c>
      <c r="AC1079">
        <v>60</v>
      </c>
      <c r="AD1079">
        <v>-40</v>
      </c>
      <c r="AE1079">
        <v>0</v>
      </c>
      <c r="AF1079">
        <v>0</v>
      </c>
      <c r="AG1079">
        <v>0</v>
      </c>
      <c r="AH1079" t="s">
        <v>163</v>
      </c>
      <c r="AI1079" s="1">
        <v>44545.723900462966</v>
      </c>
      <c r="AJ1079">
        <v>709</v>
      </c>
      <c r="AK1079">
        <v>1</v>
      </c>
      <c r="AL1079">
        <v>0</v>
      </c>
      <c r="AM1079">
        <v>1</v>
      </c>
      <c r="AN1079">
        <v>0</v>
      </c>
      <c r="AO1079">
        <v>1</v>
      </c>
      <c r="AP1079">
        <v>-41</v>
      </c>
      <c r="AQ1079">
        <v>0</v>
      </c>
      <c r="AR1079">
        <v>0</v>
      </c>
      <c r="AS1079">
        <v>0</v>
      </c>
      <c r="AT1079" t="s">
        <v>88</v>
      </c>
      <c r="AU1079" t="s">
        <v>88</v>
      </c>
      <c r="AV1079" t="s">
        <v>88</v>
      </c>
      <c r="AW1079" t="s">
        <v>88</v>
      </c>
      <c r="AX1079" t="s">
        <v>88</v>
      </c>
      <c r="AY1079" t="s">
        <v>88</v>
      </c>
      <c r="AZ1079" t="s">
        <v>88</v>
      </c>
      <c r="BA1079" t="s">
        <v>88</v>
      </c>
      <c r="BB1079" t="s">
        <v>88</v>
      </c>
      <c r="BC1079" t="s">
        <v>88</v>
      </c>
      <c r="BD1079" t="s">
        <v>88</v>
      </c>
      <c r="BE1079" t="s">
        <v>88</v>
      </c>
    </row>
    <row r="1080" spans="1:57">
      <c r="A1080" t="s">
        <v>2358</v>
      </c>
      <c r="B1080" t="s">
        <v>80</v>
      </c>
      <c r="C1080" t="s">
        <v>2329</v>
      </c>
      <c r="D1080" t="s">
        <v>82</v>
      </c>
      <c r="E1080" s="2" t="str">
        <f>HYPERLINK("capsilon://?command=openfolder&amp;siteaddress=FAM.docvelocity-na8.net&amp;folderid=FX6F05F254-4BC2-7795-4B5C-9B03111C1F44","FX21128585")</f>
        <v>FX21128585</v>
      </c>
      <c r="F1080" t="s">
        <v>19</v>
      </c>
      <c r="G1080" t="s">
        <v>19</v>
      </c>
      <c r="H1080" t="s">
        <v>83</v>
      </c>
      <c r="I1080" t="s">
        <v>2330</v>
      </c>
      <c r="J1080">
        <v>107</v>
      </c>
      <c r="K1080" t="s">
        <v>85</v>
      </c>
      <c r="L1080" t="s">
        <v>86</v>
      </c>
      <c r="M1080" t="s">
        <v>87</v>
      </c>
      <c r="N1080">
        <v>2</v>
      </c>
      <c r="O1080" s="1">
        <v>44545.554328703707</v>
      </c>
      <c r="P1080" s="1">
        <v>44545.703784722224</v>
      </c>
      <c r="Q1080">
        <v>9035</v>
      </c>
      <c r="R1080">
        <v>3878</v>
      </c>
      <c r="S1080" t="b">
        <v>0</v>
      </c>
      <c r="T1080" t="s">
        <v>88</v>
      </c>
      <c r="U1080" t="b">
        <v>1</v>
      </c>
      <c r="V1080" t="s">
        <v>89</v>
      </c>
      <c r="W1080" s="1">
        <v>44545.609606481485</v>
      </c>
      <c r="X1080">
        <v>3242</v>
      </c>
      <c r="Y1080">
        <v>108</v>
      </c>
      <c r="Z1080">
        <v>0</v>
      </c>
      <c r="AA1080">
        <v>108</v>
      </c>
      <c r="AB1080">
        <v>0</v>
      </c>
      <c r="AC1080">
        <v>82</v>
      </c>
      <c r="AD1080">
        <v>-1</v>
      </c>
      <c r="AE1080">
        <v>0</v>
      </c>
      <c r="AF1080">
        <v>0</v>
      </c>
      <c r="AG1080">
        <v>0</v>
      </c>
      <c r="AH1080" t="s">
        <v>163</v>
      </c>
      <c r="AI1080" s="1">
        <v>44545.703784722224</v>
      </c>
      <c r="AJ1080">
        <v>387</v>
      </c>
      <c r="AK1080">
        <v>1</v>
      </c>
      <c r="AL1080">
        <v>0</v>
      </c>
      <c r="AM1080">
        <v>1</v>
      </c>
      <c r="AN1080">
        <v>0</v>
      </c>
      <c r="AO1080">
        <v>1</v>
      </c>
      <c r="AP1080">
        <v>-2</v>
      </c>
      <c r="AQ1080">
        <v>0</v>
      </c>
      <c r="AR1080">
        <v>0</v>
      </c>
      <c r="AS1080">
        <v>0</v>
      </c>
      <c r="AT1080" t="s">
        <v>88</v>
      </c>
      <c r="AU1080" t="s">
        <v>88</v>
      </c>
      <c r="AV1080" t="s">
        <v>88</v>
      </c>
      <c r="AW1080" t="s">
        <v>88</v>
      </c>
      <c r="AX1080" t="s">
        <v>88</v>
      </c>
      <c r="AY1080" t="s">
        <v>88</v>
      </c>
      <c r="AZ1080" t="s">
        <v>88</v>
      </c>
      <c r="BA1080" t="s">
        <v>88</v>
      </c>
      <c r="BB1080" t="s">
        <v>88</v>
      </c>
      <c r="BC1080" t="s">
        <v>88</v>
      </c>
      <c r="BD1080" t="s">
        <v>88</v>
      </c>
      <c r="BE1080" t="s">
        <v>88</v>
      </c>
    </row>
    <row r="1081" spans="1:57">
      <c r="A1081" t="s">
        <v>2359</v>
      </c>
      <c r="B1081" t="s">
        <v>80</v>
      </c>
      <c r="C1081" t="s">
        <v>2329</v>
      </c>
      <c r="D1081" t="s">
        <v>82</v>
      </c>
      <c r="E1081" s="2" t="str">
        <f>HYPERLINK("capsilon://?command=openfolder&amp;siteaddress=FAM.docvelocity-na8.net&amp;folderid=FX6F05F254-4BC2-7795-4B5C-9B03111C1F44","FX21128585")</f>
        <v>FX21128585</v>
      </c>
      <c r="F1081" t="s">
        <v>19</v>
      </c>
      <c r="G1081" t="s">
        <v>19</v>
      </c>
      <c r="H1081" t="s">
        <v>83</v>
      </c>
      <c r="I1081" t="s">
        <v>2332</v>
      </c>
      <c r="J1081">
        <v>56</v>
      </c>
      <c r="K1081" t="s">
        <v>85</v>
      </c>
      <c r="L1081" t="s">
        <v>86</v>
      </c>
      <c r="M1081" t="s">
        <v>87</v>
      </c>
      <c r="N1081">
        <v>2</v>
      </c>
      <c r="O1081" s="1">
        <v>44545.555474537039</v>
      </c>
      <c r="P1081" s="1">
        <v>44545.709004629629</v>
      </c>
      <c r="Q1081">
        <v>11596</v>
      </c>
      <c r="R1081">
        <v>1669</v>
      </c>
      <c r="S1081" t="b">
        <v>0</v>
      </c>
      <c r="T1081" t="s">
        <v>88</v>
      </c>
      <c r="U1081" t="b">
        <v>1</v>
      </c>
      <c r="V1081" t="s">
        <v>222</v>
      </c>
      <c r="W1081" s="1">
        <v>44545.601365740738</v>
      </c>
      <c r="X1081">
        <v>1402</v>
      </c>
      <c r="Y1081">
        <v>42</v>
      </c>
      <c r="Z1081">
        <v>0</v>
      </c>
      <c r="AA1081">
        <v>42</v>
      </c>
      <c r="AB1081">
        <v>0</v>
      </c>
      <c r="AC1081">
        <v>18</v>
      </c>
      <c r="AD1081">
        <v>14</v>
      </c>
      <c r="AE1081">
        <v>0</v>
      </c>
      <c r="AF1081">
        <v>0</v>
      </c>
      <c r="AG1081">
        <v>0</v>
      </c>
      <c r="AH1081" t="s">
        <v>163</v>
      </c>
      <c r="AI1081" s="1">
        <v>44545.709004629629</v>
      </c>
      <c r="AJ1081">
        <v>243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14</v>
      </c>
      <c r="AQ1081">
        <v>0</v>
      </c>
      <c r="AR1081">
        <v>0</v>
      </c>
      <c r="AS1081">
        <v>0</v>
      </c>
      <c r="AT1081" t="s">
        <v>88</v>
      </c>
      <c r="AU1081" t="s">
        <v>88</v>
      </c>
      <c r="AV1081" t="s">
        <v>88</v>
      </c>
      <c r="AW1081" t="s">
        <v>88</v>
      </c>
      <c r="AX1081" t="s">
        <v>88</v>
      </c>
      <c r="AY1081" t="s">
        <v>88</v>
      </c>
      <c r="AZ1081" t="s">
        <v>88</v>
      </c>
      <c r="BA1081" t="s">
        <v>88</v>
      </c>
      <c r="BB1081" t="s">
        <v>88</v>
      </c>
      <c r="BC1081" t="s">
        <v>88</v>
      </c>
      <c r="BD1081" t="s">
        <v>88</v>
      </c>
      <c r="BE1081" t="s">
        <v>88</v>
      </c>
    </row>
    <row r="1082" spans="1:57">
      <c r="A1082" t="s">
        <v>2360</v>
      </c>
      <c r="B1082" t="s">
        <v>80</v>
      </c>
      <c r="C1082" t="s">
        <v>2334</v>
      </c>
      <c r="D1082" t="s">
        <v>82</v>
      </c>
      <c r="E1082" s="2" t="str">
        <f>HYPERLINK("capsilon://?command=openfolder&amp;siteaddress=FAM.docvelocity-na8.net&amp;folderid=FXBDB4B547-040B-6890-FBA9-DB3BAD49671D","FX21128609")</f>
        <v>FX21128609</v>
      </c>
      <c r="F1082" t="s">
        <v>19</v>
      </c>
      <c r="G1082" t="s">
        <v>19</v>
      </c>
      <c r="H1082" t="s">
        <v>83</v>
      </c>
      <c r="I1082" t="s">
        <v>2335</v>
      </c>
      <c r="J1082">
        <v>88</v>
      </c>
      <c r="K1082" t="s">
        <v>85</v>
      </c>
      <c r="L1082" t="s">
        <v>86</v>
      </c>
      <c r="M1082" t="s">
        <v>87</v>
      </c>
      <c r="N1082">
        <v>2</v>
      </c>
      <c r="O1082" s="1">
        <v>44545.55982638889</v>
      </c>
      <c r="P1082" s="1">
        <v>44545.712893518517</v>
      </c>
      <c r="Q1082">
        <v>10830</v>
      </c>
      <c r="R1082">
        <v>2395</v>
      </c>
      <c r="S1082" t="b">
        <v>0</v>
      </c>
      <c r="T1082" t="s">
        <v>88</v>
      </c>
      <c r="U1082" t="b">
        <v>1</v>
      </c>
      <c r="V1082" t="s">
        <v>904</v>
      </c>
      <c r="W1082" s="1">
        <v>44545.613518518519</v>
      </c>
      <c r="X1082">
        <v>2059</v>
      </c>
      <c r="Y1082">
        <v>86</v>
      </c>
      <c r="Z1082">
        <v>0</v>
      </c>
      <c r="AA1082">
        <v>86</v>
      </c>
      <c r="AB1082">
        <v>0</v>
      </c>
      <c r="AC1082">
        <v>57</v>
      </c>
      <c r="AD1082">
        <v>2</v>
      </c>
      <c r="AE1082">
        <v>0</v>
      </c>
      <c r="AF1082">
        <v>0</v>
      </c>
      <c r="AG1082">
        <v>0</v>
      </c>
      <c r="AH1082" t="s">
        <v>163</v>
      </c>
      <c r="AI1082" s="1">
        <v>44545.712893518517</v>
      </c>
      <c r="AJ1082">
        <v>336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2</v>
      </c>
      <c r="AQ1082">
        <v>0</v>
      </c>
      <c r="AR1082">
        <v>0</v>
      </c>
      <c r="AS1082">
        <v>0</v>
      </c>
      <c r="AT1082" t="s">
        <v>88</v>
      </c>
      <c r="AU1082" t="s">
        <v>88</v>
      </c>
      <c r="AV1082" t="s">
        <v>88</v>
      </c>
      <c r="AW1082" t="s">
        <v>88</v>
      </c>
      <c r="AX1082" t="s">
        <v>88</v>
      </c>
      <c r="AY1082" t="s">
        <v>88</v>
      </c>
      <c r="AZ1082" t="s">
        <v>88</v>
      </c>
      <c r="BA1082" t="s">
        <v>88</v>
      </c>
      <c r="BB1082" t="s">
        <v>88</v>
      </c>
      <c r="BC1082" t="s">
        <v>88</v>
      </c>
      <c r="BD1082" t="s">
        <v>88</v>
      </c>
      <c r="BE1082" t="s">
        <v>88</v>
      </c>
    </row>
    <row r="1083" spans="1:57">
      <c r="A1083" t="s">
        <v>2361</v>
      </c>
      <c r="B1083" t="s">
        <v>80</v>
      </c>
      <c r="C1083" t="s">
        <v>2339</v>
      </c>
      <c r="D1083" t="s">
        <v>82</v>
      </c>
      <c r="E1083" s="2" t="str">
        <f>HYPERLINK("capsilon://?command=openfolder&amp;siteaddress=FAM.docvelocity-na8.net&amp;folderid=FXAC5CBBC2-30F2-497C-709F-E84202378D94","FX21128230")</f>
        <v>FX21128230</v>
      </c>
      <c r="F1083" t="s">
        <v>19</v>
      </c>
      <c r="G1083" t="s">
        <v>19</v>
      </c>
      <c r="H1083" t="s">
        <v>83</v>
      </c>
      <c r="I1083" t="s">
        <v>2340</v>
      </c>
      <c r="J1083">
        <v>88</v>
      </c>
      <c r="K1083" t="s">
        <v>85</v>
      </c>
      <c r="L1083" t="s">
        <v>86</v>
      </c>
      <c r="M1083" t="s">
        <v>87</v>
      </c>
      <c r="N1083">
        <v>2</v>
      </c>
      <c r="O1083" s="1">
        <v>44545.560543981483</v>
      </c>
      <c r="P1083" s="1">
        <v>44545.715682870374</v>
      </c>
      <c r="Q1083">
        <v>10985</v>
      </c>
      <c r="R1083">
        <v>2419</v>
      </c>
      <c r="S1083" t="b">
        <v>0</v>
      </c>
      <c r="T1083" t="s">
        <v>88</v>
      </c>
      <c r="U1083" t="b">
        <v>1</v>
      </c>
      <c r="V1083" t="s">
        <v>856</v>
      </c>
      <c r="W1083" s="1">
        <v>44545.61613425926</v>
      </c>
      <c r="X1083">
        <v>2172</v>
      </c>
      <c r="Y1083">
        <v>72</v>
      </c>
      <c r="Z1083">
        <v>0</v>
      </c>
      <c r="AA1083">
        <v>72</v>
      </c>
      <c r="AB1083">
        <v>0</v>
      </c>
      <c r="AC1083">
        <v>15</v>
      </c>
      <c r="AD1083">
        <v>16</v>
      </c>
      <c r="AE1083">
        <v>0</v>
      </c>
      <c r="AF1083">
        <v>0</v>
      </c>
      <c r="AG1083">
        <v>0</v>
      </c>
      <c r="AH1083" t="s">
        <v>163</v>
      </c>
      <c r="AI1083" s="1">
        <v>44545.715682870374</v>
      </c>
      <c r="AJ1083">
        <v>240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16</v>
      </c>
      <c r="AQ1083">
        <v>0</v>
      </c>
      <c r="AR1083">
        <v>0</v>
      </c>
      <c r="AS1083">
        <v>0</v>
      </c>
      <c r="AT1083" t="s">
        <v>88</v>
      </c>
      <c r="AU1083" t="s">
        <v>88</v>
      </c>
      <c r="AV1083" t="s">
        <v>88</v>
      </c>
      <c r="AW1083" t="s">
        <v>88</v>
      </c>
      <c r="AX1083" t="s">
        <v>88</v>
      </c>
      <c r="AY1083" t="s">
        <v>88</v>
      </c>
      <c r="AZ1083" t="s">
        <v>88</v>
      </c>
      <c r="BA1083" t="s">
        <v>88</v>
      </c>
      <c r="BB1083" t="s">
        <v>88</v>
      </c>
      <c r="BC1083" t="s">
        <v>88</v>
      </c>
      <c r="BD1083" t="s">
        <v>88</v>
      </c>
      <c r="BE1083" t="s">
        <v>88</v>
      </c>
    </row>
    <row r="1084" spans="1:57">
      <c r="A1084" t="s">
        <v>2362</v>
      </c>
      <c r="B1084" t="s">
        <v>80</v>
      </c>
      <c r="C1084" t="s">
        <v>2363</v>
      </c>
      <c r="D1084" t="s">
        <v>82</v>
      </c>
      <c r="E1084" s="2" t="str">
        <f>HYPERLINK("capsilon://?command=openfolder&amp;siteaddress=FAM.docvelocity-na8.net&amp;folderid=FX956F28AE-C8B2-CE24-4CD0-C890DEB96EC1","FX21128197")</f>
        <v>FX21128197</v>
      </c>
      <c r="F1084" t="s">
        <v>19</v>
      </c>
      <c r="G1084" t="s">
        <v>19</v>
      </c>
      <c r="H1084" t="s">
        <v>83</v>
      </c>
      <c r="I1084" t="s">
        <v>2364</v>
      </c>
      <c r="J1084">
        <v>28</v>
      </c>
      <c r="K1084" t="s">
        <v>85</v>
      </c>
      <c r="L1084" t="s">
        <v>86</v>
      </c>
      <c r="M1084" t="s">
        <v>87</v>
      </c>
      <c r="N1084">
        <v>2</v>
      </c>
      <c r="O1084" s="1">
        <v>44545.561863425923</v>
      </c>
      <c r="P1084" s="1">
        <v>44545.726145833331</v>
      </c>
      <c r="Q1084">
        <v>13867</v>
      </c>
      <c r="R1084">
        <v>327</v>
      </c>
      <c r="S1084" t="b">
        <v>0</v>
      </c>
      <c r="T1084" t="s">
        <v>88</v>
      </c>
      <c r="U1084" t="b">
        <v>0</v>
      </c>
      <c r="V1084" t="s">
        <v>151</v>
      </c>
      <c r="W1084" s="1">
        <v>44545.61005787037</v>
      </c>
      <c r="X1084">
        <v>124</v>
      </c>
      <c r="Y1084">
        <v>21</v>
      </c>
      <c r="Z1084">
        <v>0</v>
      </c>
      <c r="AA1084">
        <v>21</v>
      </c>
      <c r="AB1084">
        <v>0</v>
      </c>
      <c r="AC1084">
        <v>6</v>
      </c>
      <c r="AD1084">
        <v>7</v>
      </c>
      <c r="AE1084">
        <v>0</v>
      </c>
      <c r="AF1084">
        <v>0</v>
      </c>
      <c r="AG1084">
        <v>0</v>
      </c>
      <c r="AH1084" t="s">
        <v>163</v>
      </c>
      <c r="AI1084" s="1">
        <v>44545.726145833331</v>
      </c>
      <c r="AJ1084">
        <v>193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7</v>
      </c>
      <c r="AQ1084">
        <v>0</v>
      </c>
      <c r="AR1084">
        <v>0</v>
      </c>
      <c r="AS1084">
        <v>0</v>
      </c>
      <c r="AT1084" t="s">
        <v>88</v>
      </c>
      <c r="AU1084" t="s">
        <v>88</v>
      </c>
      <c r="AV1084" t="s">
        <v>88</v>
      </c>
      <c r="AW1084" t="s">
        <v>88</v>
      </c>
      <c r="AX1084" t="s">
        <v>88</v>
      </c>
      <c r="AY1084" t="s">
        <v>88</v>
      </c>
      <c r="AZ1084" t="s">
        <v>88</v>
      </c>
      <c r="BA1084" t="s">
        <v>88</v>
      </c>
      <c r="BB1084" t="s">
        <v>88</v>
      </c>
      <c r="BC1084" t="s">
        <v>88</v>
      </c>
      <c r="BD1084" t="s">
        <v>88</v>
      </c>
      <c r="BE1084" t="s">
        <v>88</v>
      </c>
    </row>
    <row r="1085" spans="1:57">
      <c r="A1085" t="s">
        <v>2365</v>
      </c>
      <c r="B1085" t="s">
        <v>80</v>
      </c>
      <c r="C1085" t="s">
        <v>2353</v>
      </c>
      <c r="D1085" t="s">
        <v>82</v>
      </c>
      <c r="E1085" s="2" t="str">
        <f>HYPERLINK("capsilon://?command=openfolder&amp;siteaddress=FAM.docvelocity-na8.net&amp;folderid=FXCA52ECD6-D3B9-DA77-56A4-D23334CFD821","FX211291")</f>
        <v>FX211291</v>
      </c>
      <c r="F1085" t="s">
        <v>19</v>
      </c>
      <c r="G1085" t="s">
        <v>19</v>
      </c>
      <c r="H1085" t="s">
        <v>83</v>
      </c>
      <c r="I1085" t="s">
        <v>2366</v>
      </c>
      <c r="J1085">
        <v>28</v>
      </c>
      <c r="K1085" t="s">
        <v>85</v>
      </c>
      <c r="L1085" t="s">
        <v>86</v>
      </c>
      <c r="M1085" t="s">
        <v>87</v>
      </c>
      <c r="N1085">
        <v>2</v>
      </c>
      <c r="O1085" s="1">
        <v>44531.797384259262</v>
      </c>
      <c r="P1085" s="1">
        <v>44532.168946759259</v>
      </c>
      <c r="Q1085">
        <v>31689</v>
      </c>
      <c r="R1085">
        <v>414</v>
      </c>
      <c r="S1085" t="b">
        <v>0</v>
      </c>
      <c r="T1085" t="s">
        <v>88</v>
      </c>
      <c r="U1085" t="b">
        <v>0</v>
      </c>
      <c r="V1085" t="s">
        <v>104</v>
      </c>
      <c r="W1085" s="1">
        <v>44532.161111111112</v>
      </c>
      <c r="X1085">
        <v>206</v>
      </c>
      <c r="Y1085">
        <v>21</v>
      </c>
      <c r="Z1085">
        <v>0</v>
      </c>
      <c r="AA1085">
        <v>21</v>
      </c>
      <c r="AB1085">
        <v>0</v>
      </c>
      <c r="AC1085">
        <v>20</v>
      </c>
      <c r="AD1085">
        <v>7</v>
      </c>
      <c r="AE1085">
        <v>0</v>
      </c>
      <c r="AF1085">
        <v>0</v>
      </c>
      <c r="AG1085">
        <v>0</v>
      </c>
      <c r="AH1085" t="s">
        <v>90</v>
      </c>
      <c r="AI1085" s="1">
        <v>44532.168946759259</v>
      </c>
      <c r="AJ1085">
        <v>208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7</v>
      </c>
      <c r="AQ1085">
        <v>0</v>
      </c>
      <c r="AR1085">
        <v>0</v>
      </c>
      <c r="AS1085">
        <v>0</v>
      </c>
      <c r="AT1085" t="s">
        <v>88</v>
      </c>
      <c r="AU1085" t="s">
        <v>88</v>
      </c>
      <c r="AV1085" t="s">
        <v>88</v>
      </c>
      <c r="AW1085" t="s">
        <v>88</v>
      </c>
      <c r="AX1085" t="s">
        <v>88</v>
      </c>
      <c r="AY1085" t="s">
        <v>88</v>
      </c>
      <c r="AZ1085" t="s">
        <v>88</v>
      </c>
      <c r="BA1085" t="s">
        <v>88</v>
      </c>
      <c r="BB1085" t="s">
        <v>88</v>
      </c>
      <c r="BC1085" t="s">
        <v>88</v>
      </c>
      <c r="BD1085" t="s">
        <v>88</v>
      </c>
      <c r="BE1085" t="s">
        <v>88</v>
      </c>
    </row>
    <row r="1086" spans="1:57">
      <c r="A1086" t="s">
        <v>2367</v>
      </c>
      <c r="B1086" t="s">
        <v>80</v>
      </c>
      <c r="C1086" t="s">
        <v>2363</v>
      </c>
      <c r="D1086" t="s">
        <v>82</v>
      </c>
      <c r="E1086" s="2" t="str">
        <f>HYPERLINK("capsilon://?command=openfolder&amp;siteaddress=FAM.docvelocity-na8.net&amp;folderid=FX956F28AE-C8B2-CE24-4CD0-C890DEB96EC1","FX21128197")</f>
        <v>FX21128197</v>
      </c>
      <c r="F1086" t="s">
        <v>19</v>
      </c>
      <c r="G1086" t="s">
        <v>19</v>
      </c>
      <c r="H1086" t="s">
        <v>83</v>
      </c>
      <c r="I1086" t="s">
        <v>2368</v>
      </c>
      <c r="J1086">
        <v>56</v>
      </c>
      <c r="K1086" t="s">
        <v>85</v>
      </c>
      <c r="L1086" t="s">
        <v>86</v>
      </c>
      <c r="M1086" t="s">
        <v>87</v>
      </c>
      <c r="N1086">
        <v>2</v>
      </c>
      <c r="O1086" s="1">
        <v>44545.5628125</v>
      </c>
      <c r="P1086" s="1">
        <v>44545.727916666663</v>
      </c>
      <c r="Q1086">
        <v>13989</v>
      </c>
      <c r="R1086">
        <v>276</v>
      </c>
      <c r="S1086" t="b">
        <v>0</v>
      </c>
      <c r="T1086" t="s">
        <v>88</v>
      </c>
      <c r="U1086" t="b">
        <v>0</v>
      </c>
      <c r="V1086" t="s">
        <v>151</v>
      </c>
      <c r="W1086" s="1">
        <v>44545.611504629633</v>
      </c>
      <c r="X1086">
        <v>124</v>
      </c>
      <c r="Y1086">
        <v>51</v>
      </c>
      <c r="Z1086">
        <v>0</v>
      </c>
      <c r="AA1086">
        <v>51</v>
      </c>
      <c r="AB1086">
        <v>0</v>
      </c>
      <c r="AC1086">
        <v>7</v>
      </c>
      <c r="AD1086">
        <v>5</v>
      </c>
      <c r="AE1086">
        <v>0</v>
      </c>
      <c r="AF1086">
        <v>0</v>
      </c>
      <c r="AG1086">
        <v>0</v>
      </c>
      <c r="AH1086" t="s">
        <v>163</v>
      </c>
      <c r="AI1086" s="1">
        <v>44545.727916666663</v>
      </c>
      <c r="AJ1086">
        <v>152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5</v>
      </c>
      <c r="AQ1086">
        <v>0</v>
      </c>
      <c r="AR1086">
        <v>0</v>
      </c>
      <c r="AS1086">
        <v>0</v>
      </c>
      <c r="AT1086" t="s">
        <v>88</v>
      </c>
      <c r="AU1086" t="s">
        <v>88</v>
      </c>
      <c r="AV1086" t="s">
        <v>88</v>
      </c>
      <c r="AW1086" t="s">
        <v>88</v>
      </c>
      <c r="AX1086" t="s">
        <v>88</v>
      </c>
      <c r="AY1086" t="s">
        <v>88</v>
      </c>
      <c r="AZ1086" t="s">
        <v>88</v>
      </c>
      <c r="BA1086" t="s">
        <v>88</v>
      </c>
      <c r="BB1086" t="s">
        <v>88</v>
      </c>
      <c r="BC1086" t="s">
        <v>88</v>
      </c>
      <c r="BD1086" t="s">
        <v>88</v>
      </c>
      <c r="BE1086" t="s">
        <v>88</v>
      </c>
    </row>
    <row r="1087" spans="1:57">
      <c r="A1087" t="s">
        <v>2369</v>
      </c>
      <c r="B1087" t="s">
        <v>80</v>
      </c>
      <c r="C1087" t="s">
        <v>2363</v>
      </c>
      <c r="D1087" t="s">
        <v>82</v>
      </c>
      <c r="E1087" s="2" t="str">
        <f>HYPERLINK("capsilon://?command=openfolder&amp;siteaddress=FAM.docvelocity-na8.net&amp;folderid=FX956F28AE-C8B2-CE24-4CD0-C890DEB96EC1","FX21128197")</f>
        <v>FX21128197</v>
      </c>
      <c r="F1087" t="s">
        <v>19</v>
      </c>
      <c r="G1087" t="s">
        <v>19</v>
      </c>
      <c r="H1087" t="s">
        <v>83</v>
      </c>
      <c r="I1087" t="s">
        <v>2370</v>
      </c>
      <c r="J1087">
        <v>32</v>
      </c>
      <c r="K1087" t="s">
        <v>85</v>
      </c>
      <c r="L1087" t="s">
        <v>86</v>
      </c>
      <c r="M1087" t="s">
        <v>87</v>
      </c>
      <c r="N1087">
        <v>2</v>
      </c>
      <c r="O1087" s="1">
        <v>44545.563877314817</v>
      </c>
      <c r="P1087" s="1">
        <v>44545.730057870373</v>
      </c>
      <c r="Q1087">
        <v>13979</v>
      </c>
      <c r="R1087">
        <v>379</v>
      </c>
      <c r="S1087" t="b">
        <v>0</v>
      </c>
      <c r="T1087" t="s">
        <v>88</v>
      </c>
      <c r="U1087" t="b">
        <v>0</v>
      </c>
      <c r="V1087" t="s">
        <v>151</v>
      </c>
      <c r="W1087" s="1">
        <v>44545.61377314815</v>
      </c>
      <c r="X1087">
        <v>195</v>
      </c>
      <c r="Y1087">
        <v>51</v>
      </c>
      <c r="Z1087">
        <v>0</v>
      </c>
      <c r="AA1087">
        <v>51</v>
      </c>
      <c r="AB1087">
        <v>0</v>
      </c>
      <c r="AC1087">
        <v>36</v>
      </c>
      <c r="AD1087">
        <v>-19</v>
      </c>
      <c r="AE1087">
        <v>0</v>
      </c>
      <c r="AF1087">
        <v>0</v>
      </c>
      <c r="AG1087">
        <v>0</v>
      </c>
      <c r="AH1087" t="s">
        <v>163</v>
      </c>
      <c r="AI1087" s="1">
        <v>44545.730057870373</v>
      </c>
      <c r="AJ1087">
        <v>184</v>
      </c>
      <c r="AK1087">
        <v>1</v>
      </c>
      <c r="AL1087">
        <v>0</v>
      </c>
      <c r="AM1087">
        <v>1</v>
      </c>
      <c r="AN1087">
        <v>0</v>
      </c>
      <c r="AO1087">
        <v>1</v>
      </c>
      <c r="AP1087">
        <v>-20</v>
      </c>
      <c r="AQ1087">
        <v>0</v>
      </c>
      <c r="AR1087">
        <v>0</v>
      </c>
      <c r="AS1087">
        <v>0</v>
      </c>
      <c r="AT1087" t="s">
        <v>88</v>
      </c>
      <c r="AU1087" t="s">
        <v>88</v>
      </c>
      <c r="AV1087" t="s">
        <v>88</v>
      </c>
      <c r="AW1087" t="s">
        <v>88</v>
      </c>
      <c r="AX1087" t="s">
        <v>88</v>
      </c>
      <c r="AY1087" t="s">
        <v>88</v>
      </c>
      <c r="AZ1087" t="s">
        <v>88</v>
      </c>
      <c r="BA1087" t="s">
        <v>88</v>
      </c>
      <c r="BB1087" t="s">
        <v>88</v>
      </c>
      <c r="BC1087" t="s">
        <v>88</v>
      </c>
      <c r="BD1087" t="s">
        <v>88</v>
      </c>
      <c r="BE1087" t="s">
        <v>88</v>
      </c>
    </row>
    <row r="1088" spans="1:57">
      <c r="A1088" t="s">
        <v>2371</v>
      </c>
      <c r="B1088" t="s">
        <v>80</v>
      </c>
      <c r="C1088" t="s">
        <v>2363</v>
      </c>
      <c r="D1088" t="s">
        <v>82</v>
      </c>
      <c r="E1088" s="2" t="str">
        <f>HYPERLINK("capsilon://?command=openfolder&amp;siteaddress=FAM.docvelocity-na8.net&amp;folderid=FX956F28AE-C8B2-CE24-4CD0-C890DEB96EC1","FX21128197")</f>
        <v>FX21128197</v>
      </c>
      <c r="F1088" t="s">
        <v>19</v>
      </c>
      <c r="G1088" t="s">
        <v>19</v>
      </c>
      <c r="H1088" t="s">
        <v>83</v>
      </c>
      <c r="I1088" t="s">
        <v>2372</v>
      </c>
      <c r="J1088">
        <v>32</v>
      </c>
      <c r="K1088" t="s">
        <v>85</v>
      </c>
      <c r="L1088" t="s">
        <v>86</v>
      </c>
      <c r="M1088" t="s">
        <v>87</v>
      </c>
      <c r="N1088">
        <v>2</v>
      </c>
      <c r="O1088" s="1">
        <v>44545.564976851849</v>
      </c>
      <c r="P1088" s="1">
        <v>44545.732106481482</v>
      </c>
      <c r="Q1088">
        <v>14069</v>
      </c>
      <c r="R1088">
        <v>371</v>
      </c>
      <c r="S1088" t="b">
        <v>0</v>
      </c>
      <c r="T1088" t="s">
        <v>88</v>
      </c>
      <c r="U1088" t="b">
        <v>0</v>
      </c>
      <c r="V1088" t="s">
        <v>151</v>
      </c>
      <c r="W1088" s="1">
        <v>44545.616041666668</v>
      </c>
      <c r="X1088">
        <v>195</v>
      </c>
      <c r="Y1088">
        <v>56</v>
      </c>
      <c r="Z1088">
        <v>0</v>
      </c>
      <c r="AA1088">
        <v>56</v>
      </c>
      <c r="AB1088">
        <v>0</v>
      </c>
      <c r="AC1088">
        <v>41</v>
      </c>
      <c r="AD1088">
        <v>-24</v>
      </c>
      <c r="AE1088">
        <v>0</v>
      </c>
      <c r="AF1088">
        <v>0</v>
      </c>
      <c r="AG1088">
        <v>0</v>
      </c>
      <c r="AH1088" t="s">
        <v>163</v>
      </c>
      <c r="AI1088" s="1">
        <v>44545.732106481482</v>
      </c>
      <c r="AJ1088">
        <v>176</v>
      </c>
      <c r="AK1088">
        <v>1</v>
      </c>
      <c r="AL1088">
        <v>0</v>
      </c>
      <c r="AM1088">
        <v>1</v>
      </c>
      <c r="AN1088">
        <v>0</v>
      </c>
      <c r="AO1088">
        <v>1</v>
      </c>
      <c r="AP1088">
        <v>-25</v>
      </c>
      <c r="AQ1088">
        <v>0</v>
      </c>
      <c r="AR1088">
        <v>0</v>
      </c>
      <c r="AS1088">
        <v>0</v>
      </c>
      <c r="AT1088" t="s">
        <v>88</v>
      </c>
      <c r="AU1088" t="s">
        <v>88</v>
      </c>
      <c r="AV1088" t="s">
        <v>88</v>
      </c>
      <c r="AW1088" t="s">
        <v>88</v>
      </c>
      <c r="AX1088" t="s">
        <v>88</v>
      </c>
      <c r="AY1088" t="s">
        <v>88</v>
      </c>
      <c r="AZ1088" t="s">
        <v>88</v>
      </c>
      <c r="BA1088" t="s">
        <v>88</v>
      </c>
      <c r="BB1088" t="s">
        <v>88</v>
      </c>
      <c r="BC1088" t="s">
        <v>88</v>
      </c>
      <c r="BD1088" t="s">
        <v>88</v>
      </c>
      <c r="BE1088" t="s">
        <v>88</v>
      </c>
    </row>
    <row r="1089" spans="1:57">
      <c r="A1089" t="s">
        <v>2373</v>
      </c>
      <c r="B1089" t="s">
        <v>80</v>
      </c>
      <c r="C1089" t="s">
        <v>2353</v>
      </c>
      <c r="D1089" t="s">
        <v>82</v>
      </c>
      <c r="E1089" s="2" t="str">
        <f>HYPERLINK("capsilon://?command=openfolder&amp;siteaddress=FAM.docvelocity-na8.net&amp;folderid=FXCA52ECD6-D3B9-DA77-56A4-D23334CFD821","FX211291")</f>
        <v>FX211291</v>
      </c>
      <c r="F1089" t="s">
        <v>19</v>
      </c>
      <c r="G1089" t="s">
        <v>19</v>
      </c>
      <c r="H1089" t="s">
        <v>83</v>
      </c>
      <c r="I1089" t="s">
        <v>2374</v>
      </c>
      <c r="J1089">
        <v>28</v>
      </c>
      <c r="K1089" t="s">
        <v>85</v>
      </c>
      <c r="L1089" t="s">
        <v>86</v>
      </c>
      <c r="M1089" t="s">
        <v>87</v>
      </c>
      <c r="N1089">
        <v>2</v>
      </c>
      <c r="O1089" s="1">
        <v>44531.797812500001</v>
      </c>
      <c r="P1089" s="1">
        <v>44532.170578703706</v>
      </c>
      <c r="Q1089">
        <v>31864</v>
      </c>
      <c r="R1089">
        <v>343</v>
      </c>
      <c r="S1089" t="b">
        <v>0</v>
      </c>
      <c r="T1089" t="s">
        <v>88</v>
      </c>
      <c r="U1089" t="b">
        <v>0</v>
      </c>
      <c r="V1089" t="s">
        <v>113</v>
      </c>
      <c r="W1089" s="1">
        <v>44532.162268518521</v>
      </c>
      <c r="X1089">
        <v>202</v>
      </c>
      <c r="Y1089">
        <v>21</v>
      </c>
      <c r="Z1089">
        <v>0</v>
      </c>
      <c r="AA1089">
        <v>21</v>
      </c>
      <c r="AB1089">
        <v>0</v>
      </c>
      <c r="AC1089">
        <v>6</v>
      </c>
      <c r="AD1089">
        <v>7</v>
      </c>
      <c r="AE1089">
        <v>0</v>
      </c>
      <c r="AF1089">
        <v>0</v>
      </c>
      <c r="AG1089">
        <v>0</v>
      </c>
      <c r="AH1089" t="s">
        <v>90</v>
      </c>
      <c r="AI1089" s="1">
        <v>44532.170578703706</v>
      </c>
      <c r="AJ1089">
        <v>141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7</v>
      </c>
      <c r="AQ1089">
        <v>0</v>
      </c>
      <c r="AR1089">
        <v>0</v>
      </c>
      <c r="AS1089">
        <v>0</v>
      </c>
      <c r="AT1089" t="s">
        <v>88</v>
      </c>
      <c r="AU1089" t="s">
        <v>88</v>
      </c>
      <c r="AV1089" t="s">
        <v>88</v>
      </c>
      <c r="AW1089" t="s">
        <v>88</v>
      </c>
      <c r="AX1089" t="s">
        <v>88</v>
      </c>
      <c r="AY1089" t="s">
        <v>88</v>
      </c>
      <c r="AZ1089" t="s">
        <v>88</v>
      </c>
      <c r="BA1089" t="s">
        <v>88</v>
      </c>
      <c r="BB1089" t="s">
        <v>88</v>
      </c>
      <c r="BC1089" t="s">
        <v>88</v>
      </c>
      <c r="BD1089" t="s">
        <v>88</v>
      </c>
      <c r="BE1089" t="s">
        <v>88</v>
      </c>
    </row>
    <row r="1090" spans="1:57">
      <c r="A1090" t="s">
        <v>2375</v>
      </c>
      <c r="B1090" t="s">
        <v>80</v>
      </c>
      <c r="C1090" t="s">
        <v>2376</v>
      </c>
      <c r="D1090" t="s">
        <v>82</v>
      </c>
      <c r="E1090" s="2" t="str">
        <f>HYPERLINK("capsilon://?command=openfolder&amp;siteaddress=FAM.docvelocity-na8.net&amp;folderid=FXB099CF73-499C-E106-C19A-EBE29850D3C6","FX21128500")</f>
        <v>FX21128500</v>
      </c>
      <c r="F1090" t="s">
        <v>19</v>
      </c>
      <c r="G1090" t="s">
        <v>19</v>
      </c>
      <c r="H1090" t="s">
        <v>83</v>
      </c>
      <c r="I1090" t="s">
        <v>2377</v>
      </c>
      <c r="J1090">
        <v>152</v>
      </c>
      <c r="K1090" t="s">
        <v>85</v>
      </c>
      <c r="L1090" t="s">
        <v>86</v>
      </c>
      <c r="M1090" t="s">
        <v>87</v>
      </c>
      <c r="N1090">
        <v>1</v>
      </c>
      <c r="O1090" s="1">
        <v>44545.569004629629</v>
      </c>
      <c r="P1090" s="1">
        <v>44545.736041666663</v>
      </c>
      <c r="Q1090">
        <v>14028</v>
      </c>
      <c r="R1090">
        <v>404</v>
      </c>
      <c r="S1090" t="b">
        <v>0</v>
      </c>
      <c r="T1090" t="s">
        <v>88</v>
      </c>
      <c r="U1090" t="b">
        <v>0</v>
      </c>
      <c r="V1090" t="s">
        <v>155</v>
      </c>
      <c r="W1090" s="1">
        <v>44545.736041666663</v>
      </c>
      <c r="X1090">
        <v>122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152</v>
      </c>
      <c r="AE1090">
        <v>140</v>
      </c>
      <c r="AF1090">
        <v>0</v>
      </c>
      <c r="AG1090">
        <v>4</v>
      </c>
      <c r="AH1090" t="s">
        <v>88</v>
      </c>
      <c r="AI1090" t="s">
        <v>88</v>
      </c>
      <c r="AJ1090" t="s">
        <v>88</v>
      </c>
      <c r="AK1090" t="s">
        <v>88</v>
      </c>
      <c r="AL1090" t="s">
        <v>88</v>
      </c>
      <c r="AM1090" t="s">
        <v>88</v>
      </c>
      <c r="AN1090" t="s">
        <v>88</v>
      </c>
      <c r="AO1090" t="s">
        <v>88</v>
      </c>
      <c r="AP1090" t="s">
        <v>88</v>
      </c>
      <c r="AQ1090" t="s">
        <v>88</v>
      </c>
      <c r="AR1090" t="s">
        <v>88</v>
      </c>
      <c r="AS1090" t="s">
        <v>88</v>
      </c>
      <c r="AT1090" t="s">
        <v>88</v>
      </c>
      <c r="AU1090" t="s">
        <v>88</v>
      </c>
      <c r="AV1090" t="s">
        <v>88</v>
      </c>
      <c r="AW1090" t="s">
        <v>88</v>
      </c>
      <c r="AX1090" t="s">
        <v>88</v>
      </c>
      <c r="AY1090" t="s">
        <v>88</v>
      </c>
      <c r="AZ1090" t="s">
        <v>88</v>
      </c>
      <c r="BA1090" t="s">
        <v>88</v>
      </c>
      <c r="BB1090" t="s">
        <v>88</v>
      </c>
      <c r="BC1090" t="s">
        <v>88</v>
      </c>
      <c r="BD1090" t="s">
        <v>88</v>
      </c>
      <c r="BE1090" t="s">
        <v>88</v>
      </c>
    </row>
    <row r="1091" spans="1:57">
      <c r="A1091" t="s">
        <v>2378</v>
      </c>
      <c r="B1091" t="s">
        <v>80</v>
      </c>
      <c r="C1091" t="s">
        <v>2155</v>
      </c>
      <c r="D1091" t="s">
        <v>82</v>
      </c>
      <c r="E1091" s="2" t="str">
        <f>HYPERLINK("capsilon://?command=openfolder&amp;siteaddress=FAM.docvelocity-na8.net&amp;folderid=FX1CEE1F6F-FF80-5B45-051D-A69FE392C020","FX21123424")</f>
        <v>FX21123424</v>
      </c>
      <c r="F1091" t="s">
        <v>19</v>
      </c>
      <c r="G1091" t="s">
        <v>19</v>
      </c>
      <c r="H1091" t="s">
        <v>83</v>
      </c>
      <c r="I1091" t="s">
        <v>2379</v>
      </c>
      <c r="J1091">
        <v>30</v>
      </c>
      <c r="K1091" t="s">
        <v>85</v>
      </c>
      <c r="L1091" t="s">
        <v>86</v>
      </c>
      <c r="M1091" t="s">
        <v>87</v>
      </c>
      <c r="N1091">
        <v>2</v>
      </c>
      <c r="O1091" s="1">
        <v>44545.575578703705</v>
      </c>
      <c r="P1091" s="1">
        <v>44545.732881944445</v>
      </c>
      <c r="Q1091">
        <v>13481</v>
      </c>
      <c r="R1091">
        <v>110</v>
      </c>
      <c r="S1091" t="b">
        <v>0</v>
      </c>
      <c r="T1091" t="s">
        <v>88</v>
      </c>
      <c r="U1091" t="b">
        <v>0</v>
      </c>
      <c r="V1091" t="s">
        <v>151</v>
      </c>
      <c r="W1091" s="1">
        <v>44545.616550925923</v>
      </c>
      <c r="X1091">
        <v>44</v>
      </c>
      <c r="Y1091">
        <v>9</v>
      </c>
      <c r="Z1091">
        <v>0</v>
      </c>
      <c r="AA1091">
        <v>9</v>
      </c>
      <c r="AB1091">
        <v>0</v>
      </c>
      <c r="AC1091">
        <v>1</v>
      </c>
      <c r="AD1091">
        <v>21</v>
      </c>
      <c r="AE1091">
        <v>0</v>
      </c>
      <c r="AF1091">
        <v>0</v>
      </c>
      <c r="AG1091">
        <v>0</v>
      </c>
      <c r="AH1091" t="s">
        <v>163</v>
      </c>
      <c r="AI1091" s="1">
        <v>44545.732881944445</v>
      </c>
      <c r="AJ1091">
        <v>66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21</v>
      </c>
      <c r="AQ1091">
        <v>0</v>
      </c>
      <c r="AR1091">
        <v>0</v>
      </c>
      <c r="AS1091">
        <v>0</v>
      </c>
      <c r="AT1091" t="s">
        <v>88</v>
      </c>
      <c r="AU1091" t="s">
        <v>88</v>
      </c>
      <c r="AV1091" t="s">
        <v>88</v>
      </c>
      <c r="AW1091" t="s">
        <v>88</v>
      </c>
      <c r="AX1091" t="s">
        <v>88</v>
      </c>
      <c r="AY1091" t="s">
        <v>88</v>
      </c>
      <c r="AZ1091" t="s">
        <v>88</v>
      </c>
      <c r="BA1091" t="s">
        <v>88</v>
      </c>
      <c r="BB1091" t="s">
        <v>88</v>
      </c>
      <c r="BC1091" t="s">
        <v>88</v>
      </c>
      <c r="BD1091" t="s">
        <v>88</v>
      </c>
      <c r="BE1091" t="s">
        <v>88</v>
      </c>
    </row>
    <row r="1092" spans="1:57">
      <c r="A1092" t="s">
        <v>2380</v>
      </c>
      <c r="B1092" t="s">
        <v>80</v>
      </c>
      <c r="C1092" t="s">
        <v>2353</v>
      </c>
      <c r="D1092" t="s">
        <v>82</v>
      </c>
      <c r="E1092" s="2" t="str">
        <f>HYPERLINK("capsilon://?command=openfolder&amp;siteaddress=FAM.docvelocity-na8.net&amp;folderid=FXCA52ECD6-D3B9-DA77-56A4-D23334CFD821","FX211291")</f>
        <v>FX211291</v>
      </c>
      <c r="F1092" t="s">
        <v>19</v>
      </c>
      <c r="G1092" t="s">
        <v>19</v>
      </c>
      <c r="H1092" t="s">
        <v>83</v>
      </c>
      <c r="I1092" t="s">
        <v>2381</v>
      </c>
      <c r="J1092">
        <v>32</v>
      </c>
      <c r="K1092" t="s">
        <v>85</v>
      </c>
      <c r="L1092" t="s">
        <v>86</v>
      </c>
      <c r="M1092" t="s">
        <v>87</v>
      </c>
      <c r="N1092">
        <v>1</v>
      </c>
      <c r="O1092" s="1">
        <v>44531.798935185187</v>
      </c>
      <c r="P1092" s="1">
        <v>44532.302060185182</v>
      </c>
      <c r="Q1092">
        <v>43264</v>
      </c>
      <c r="R1092">
        <v>206</v>
      </c>
      <c r="S1092" t="b">
        <v>0</v>
      </c>
      <c r="T1092" t="s">
        <v>88</v>
      </c>
      <c r="U1092" t="b">
        <v>0</v>
      </c>
      <c r="V1092" t="s">
        <v>144</v>
      </c>
      <c r="W1092" s="1">
        <v>44532.302060185182</v>
      </c>
      <c r="X1092">
        <v>76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32</v>
      </c>
      <c r="AE1092">
        <v>27</v>
      </c>
      <c r="AF1092">
        <v>0</v>
      </c>
      <c r="AG1092">
        <v>2</v>
      </c>
      <c r="AH1092" t="s">
        <v>88</v>
      </c>
      <c r="AI1092" t="s">
        <v>88</v>
      </c>
      <c r="AJ1092" t="s">
        <v>88</v>
      </c>
      <c r="AK1092" t="s">
        <v>88</v>
      </c>
      <c r="AL1092" t="s">
        <v>88</v>
      </c>
      <c r="AM1092" t="s">
        <v>88</v>
      </c>
      <c r="AN1092" t="s">
        <v>88</v>
      </c>
      <c r="AO1092" t="s">
        <v>88</v>
      </c>
      <c r="AP1092" t="s">
        <v>88</v>
      </c>
      <c r="AQ1092" t="s">
        <v>88</v>
      </c>
      <c r="AR1092" t="s">
        <v>88</v>
      </c>
      <c r="AS1092" t="s">
        <v>88</v>
      </c>
      <c r="AT1092" t="s">
        <v>88</v>
      </c>
      <c r="AU1092" t="s">
        <v>88</v>
      </c>
      <c r="AV1092" t="s">
        <v>88</v>
      </c>
      <c r="AW1092" t="s">
        <v>88</v>
      </c>
      <c r="AX1092" t="s">
        <v>88</v>
      </c>
      <c r="AY1092" t="s">
        <v>88</v>
      </c>
      <c r="AZ1092" t="s">
        <v>88</v>
      </c>
      <c r="BA1092" t="s">
        <v>88</v>
      </c>
      <c r="BB1092" t="s">
        <v>88</v>
      </c>
      <c r="BC1092" t="s">
        <v>88</v>
      </c>
      <c r="BD1092" t="s">
        <v>88</v>
      </c>
      <c r="BE1092" t="s">
        <v>88</v>
      </c>
    </row>
    <row r="1093" spans="1:57">
      <c r="A1093" t="s">
        <v>2382</v>
      </c>
      <c r="B1093" t="s">
        <v>80</v>
      </c>
      <c r="C1093" t="s">
        <v>2353</v>
      </c>
      <c r="D1093" t="s">
        <v>82</v>
      </c>
      <c r="E1093" s="2" t="str">
        <f>HYPERLINK("capsilon://?command=openfolder&amp;siteaddress=FAM.docvelocity-na8.net&amp;folderid=FXCA52ECD6-D3B9-DA77-56A4-D23334CFD821","FX211291")</f>
        <v>FX211291</v>
      </c>
      <c r="F1093" t="s">
        <v>19</v>
      </c>
      <c r="G1093" t="s">
        <v>19</v>
      </c>
      <c r="H1093" t="s">
        <v>83</v>
      </c>
      <c r="I1093" t="s">
        <v>2383</v>
      </c>
      <c r="J1093">
        <v>64</v>
      </c>
      <c r="K1093" t="s">
        <v>85</v>
      </c>
      <c r="L1093" t="s">
        <v>86</v>
      </c>
      <c r="M1093" t="s">
        <v>87</v>
      </c>
      <c r="N1093">
        <v>1</v>
      </c>
      <c r="O1093" s="1">
        <v>44531.799108796295</v>
      </c>
      <c r="P1093" s="1">
        <v>44532.303657407407</v>
      </c>
      <c r="Q1093">
        <v>43359</v>
      </c>
      <c r="R1093">
        <v>234</v>
      </c>
      <c r="S1093" t="b">
        <v>0</v>
      </c>
      <c r="T1093" t="s">
        <v>88</v>
      </c>
      <c r="U1093" t="b">
        <v>0</v>
      </c>
      <c r="V1093" t="s">
        <v>144</v>
      </c>
      <c r="W1093" s="1">
        <v>44532.303657407407</v>
      </c>
      <c r="X1093">
        <v>138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64</v>
      </c>
      <c r="AE1093">
        <v>59</v>
      </c>
      <c r="AF1093">
        <v>0</v>
      </c>
      <c r="AG1093">
        <v>4</v>
      </c>
      <c r="AH1093" t="s">
        <v>88</v>
      </c>
      <c r="AI1093" t="s">
        <v>88</v>
      </c>
      <c r="AJ1093" t="s">
        <v>88</v>
      </c>
      <c r="AK1093" t="s">
        <v>88</v>
      </c>
      <c r="AL1093" t="s">
        <v>88</v>
      </c>
      <c r="AM1093" t="s">
        <v>88</v>
      </c>
      <c r="AN1093" t="s">
        <v>88</v>
      </c>
      <c r="AO1093" t="s">
        <v>88</v>
      </c>
      <c r="AP1093" t="s">
        <v>88</v>
      </c>
      <c r="AQ1093" t="s">
        <v>88</v>
      </c>
      <c r="AR1093" t="s">
        <v>88</v>
      </c>
      <c r="AS1093" t="s">
        <v>88</v>
      </c>
      <c r="AT1093" t="s">
        <v>88</v>
      </c>
      <c r="AU1093" t="s">
        <v>88</v>
      </c>
      <c r="AV1093" t="s">
        <v>88</v>
      </c>
      <c r="AW1093" t="s">
        <v>88</v>
      </c>
      <c r="AX1093" t="s">
        <v>88</v>
      </c>
      <c r="AY1093" t="s">
        <v>88</v>
      </c>
      <c r="AZ1093" t="s">
        <v>88</v>
      </c>
      <c r="BA1093" t="s">
        <v>88</v>
      </c>
      <c r="BB1093" t="s">
        <v>88</v>
      </c>
      <c r="BC1093" t="s">
        <v>88</v>
      </c>
      <c r="BD1093" t="s">
        <v>88</v>
      </c>
      <c r="BE1093" t="s">
        <v>88</v>
      </c>
    </row>
    <row r="1094" spans="1:57">
      <c r="A1094" t="s">
        <v>2384</v>
      </c>
      <c r="B1094" t="s">
        <v>80</v>
      </c>
      <c r="C1094" t="s">
        <v>2353</v>
      </c>
      <c r="D1094" t="s">
        <v>82</v>
      </c>
      <c r="E1094" s="2" t="str">
        <f>HYPERLINK("capsilon://?command=openfolder&amp;siteaddress=FAM.docvelocity-na8.net&amp;folderid=FXCA52ECD6-D3B9-DA77-56A4-D23334CFD821","FX211291")</f>
        <v>FX211291</v>
      </c>
      <c r="F1094" t="s">
        <v>19</v>
      </c>
      <c r="G1094" t="s">
        <v>19</v>
      </c>
      <c r="H1094" t="s">
        <v>83</v>
      </c>
      <c r="I1094" t="s">
        <v>2385</v>
      </c>
      <c r="J1094">
        <v>28</v>
      </c>
      <c r="K1094" t="s">
        <v>85</v>
      </c>
      <c r="L1094" t="s">
        <v>86</v>
      </c>
      <c r="M1094" t="s">
        <v>87</v>
      </c>
      <c r="N1094">
        <v>1</v>
      </c>
      <c r="O1094" s="1">
        <v>44531.799409722225</v>
      </c>
      <c r="P1094" s="1">
        <v>44532.309178240743</v>
      </c>
      <c r="Q1094">
        <v>43679</v>
      </c>
      <c r="R1094">
        <v>365</v>
      </c>
      <c r="S1094" t="b">
        <v>0</v>
      </c>
      <c r="T1094" t="s">
        <v>88</v>
      </c>
      <c r="U1094" t="b">
        <v>0</v>
      </c>
      <c r="V1094" t="s">
        <v>144</v>
      </c>
      <c r="W1094" s="1">
        <v>44532.309178240743</v>
      </c>
      <c r="X1094">
        <v>200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28</v>
      </c>
      <c r="AE1094">
        <v>21</v>
      </c>
      <c r="AF1094">
        <v>0</v>
      </c>
      <c r="AG1094">
        <v>2</v>
      </c>
      <c r="AH1094" t="s">
        <v>88</v>
      </c>
      <c r="AI1094" t="s">
        <v>88</v>
      </c>
      <c r="AJ1094" t="s">
        <v>88</v>
      </c>
      <c r="AK1094" t="s">
        <v>88</v>
      </c>
      <c r="AL1094" t="s">
        <v>88</v>
      </c>
      <c r="AM1094" t="s">
        <v>88</v>
      </c>
      <c r="AN1094" t="s">
        <v>88</v>
      </c>
      <c r="AO1094" t="s">
        <v>88</v>
      </c>
      <c r="AP1094" t="s">
        <v>88</v>
      </c>
      <c r="AQ1094" t="s">
        <v>88</v>
      </c>
      <c r="AR1094" t="s">
        <v>88</v>
      </c>
      <c r="AS1094" t="s">
        <v>88</v>
      </c>
      <c r="AT1094" t="s">
        <v>88</v>
      </c>
      <c r="AU1094" t="s">
        <v>88</v>
      </c>
      <c r="AV1094" t="s">
        <v>88</v>
      </c>
      <c r="AW1094" t="s">
        <v>88</v>
      </c>
      <c r="AX1094" t="s">
        <v>88</v>
      </c>
      <c r="AY1094" t="s">
        <v>88</v>
      </c>
      <c r="AZ1094" t="s">
        <v>88</v>
      </c>
      <c r="BA1094" t="s">
        <v>88</v>
      </c>
      <c r="BB1094" t="s">
        <v>88</v>
      </c>
      <c r="BC1094" t="s">
        <v>88</v>
      </c>
      <c r="BD1094" t="s">
        <v>88</v>
      </c>
      <c r="BE1094" t="s">
        <v>88</v>
      </c>
    </row>
    <row r="1095" spans="1:57">
      <c r="A1095" t="s">
        <v>2386</v>
      </c>
      <c r="B1095" t="s">
        <v>80</v>
      </c>
      <c r="C1095" t="s">
        <v>1721</v>
      </c>
      <c r="D1095" t="s">
        <v>82</v>
      </c>
      <c r="E1095" s="2" t="str">
        <f>HYPERLINK("capsilon://?command=openfolder&amp;siteaddress=FAM.docvelocity-na8.net&amp;folderid=FX181ABBF5-F0A2-DB2A-A4D1-5FC40436054E","FX21125880")</f>
        <v>FX21125880</v>
      </c>
      <c r="F1095" t="s">
        <v>19</v>
      </c>
      <c r="G1095" t="s">
        <v>19</v>
      </c>
      <c r="H1095" t="s">
        <v>83</v>
      </c>
      <c r="I1095" t="s">
        <v>2387</v>
      </c>
      <c r="J1095">
        <v>30</v>
      </c>
      <c r="K1095" t="s">
        <v>85</v>
      </c>
      <c r="L1095" t="s">
        <v>86</v>
      </c>
      <c r="M1095" t="s">
        <v>87</v>
      </c>
      <c r="N1095">
        <v>2</v>
      </c>
      <c r="O1095" s="1">
        <v>44545.586574074077</v>
      </c>
      <c r="P1095" s="1">
        <v>44545.733877314815</v>
      </c>
      <c r="Q1095">
        <v>12596</v>
      </c>
      <c r="R1095">
        <v>131</v>
      </c>
      <c r="S1095" t="b">
        <v>0</v>
      </c>
      <c r="T1095" t="s">
        <v>88</v>
      </c>
      <c r="U1095" t="b">
        <v>0</v>
      </c>
      <c r="V1095" t="s">
        <v>151</v>
      </c>
      <c r="W1095" s="1">
        <v>44545.617094907408</v>
      </c>
      <c r="X1095">
        <v>46</v>
      </c>
      <c r="Y1095">
        <v>9</v>
      </c>
      <c r="Z1095">
        <v>0</v>
      </c>
      <c r="AA1095">
        <v>9</v>
      </c>
      <c r="AB1095">
        <v>0</v>
      </c>
      <c r="AC1095">
        <v>1</v>
      </c>
      <c r="AD1095">
        <v>21</v>
      </c>
      <c r="AE1095">
        <v>0</v>
      </c>
      <c r="AF1095">
        <v>0</v>
      </c>
      <c r="AG1095">
        <v>0</v>
      </c>
      <c r="AH1095" t="s">
        <v>163</v>
      </c>
      <c r="AI1095" s="1">
        <v>44545.733877314815</v>
      </c>
      <c r="AJ1095">
        <v>85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21</v>
      </c>
      <c r="AQ1095">
        <v>0</v>
      </c>
      <c r="AR1095">
        <v>0</v>
      </c>
      <c r="AS1095">
        <v>0</v>
      </c>
      <c r="AT1095" t="s">
        <v>88</v>
      </c>
      <c r="AU1095" t="s">
        <v>88</v>
      </c>
      <c r="AV1095" t="s">
        <v>88</v>
      </c>
      <c r="AW1095" t="s">
        <v>88</v>
      </c>
      <c r="AX1095" t="s">
        <v>88</v>
      </c>
      <c r="AY1095" t="s">
        <v>88</v>
      </c>
      <c r="AZ1095" t="s">
        <v>88</v>
      </c>
      <c r="BA1095" t="s">
        <v>88</v>
      </c>
      <c r="BB1095" t="s">
        <v>88</v>
      </c>
      <c r="BC1095" t="s">
        <v>88</v>
      </c>
      <c r="BD1095" t="s">
        <v>88</v>
      </c>
      <c r="BE1095" t="s">
        <v>88</v>
      </c>
    </row>
    <row r="1096" spans="1:57">
      <c r="A1096" t="s">
        <v>2388</v>
      </c>
      <c r="B1096" t="s">
        <v>80</v>
      </c>
      <c r="C1096" t="s">
        <v>2389</v>
      </c>
      <c r="D1096" t="s">
        <v>82</v>
      </c>
      <c r="E1096" s="2" t="str">
        <f>HYPERLINK("capsilon://?command=openfolder&amp;siteaddress=FAM.docvelocity-na8.net&amp;folderid=FX7EF3C705-48B7-322E-3A7D-EA6ABD79FFEA","FX21128854")</f>
        <v>FX21128854</v>
      </c>
      <c r="F1096" t="s">
        <v>19</v>
      </c>
      <c r="G1096" t="s">
        <v>19</v>
      </c>
      <c r="H1096" t="s">
        <v>83</v>
      </c>
      <c r="I1096" t="s">
        <v>2390</v>
      </c>
      <c r="J1096">
        <v>174</v>
      </c>
      <c r="K1096" t="s">
        <v>85</v>
      </c>
      <c r="L1096" t="s">
        <v>86</v>
      </c>
      <c r="M1096" t="s">
        <v>87</v>
      </c>
      <c r="N1096">
        <v>1</v>
      </c>
      <c r="O1096" s="1">
        <v>44545.592372685183</v>
      </c>
      <c r="P1096" s="1">
        <v>44545.741805555554</v>
      </c>
      <c r="Q1096">
        <v>12195</v>
      </c>
      <c r="R1096">
        <v>716</v>
      </c>
      <c r="S1096" t="b">
        <v>0</v>
      </c>
      <c r="T1096" t="s">
        <v>88</v>
      </c>
      <c r="U1096" t="b">
        <v>0</v>
      </c>
      <c r="V1096" t="s">
        <v>155</v>
      </c>
      <c r="W1096" s="1">
        <v>44545.741805555554</v>
      </c>
      <c r="X1096">
        <v>498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174</v>
      </c>
      <c r="AE1096">
        <v>161</v>
      </c>
      <c r="AF1096">
        <v>0</v>
      </c>
      <c r="AG1096">
        <v>9</v>
      </c>
      <c r="AH1096" t="s">
        <v>88</v>
      </c>
      <c r="AI1096" t="s">
        <v>88</v>
      </c>
      <c r="AJ1096" t="s">
        <v>88</v>
      </c>
      <c r="AK1096" t="s">
        <v>88</v>
      </c>
      <c r="AL1096" t="s">
        <v>88</v>
      </c>
      <c r="AM1096" t="s">
        <v>88</v>
      </c>
      <c r="AN1096" t="s">
        <v>88</v>
      </c>
      <c r="AO1096" t="s">
        <v>88</v>
      </c>
      <c r="AP1096" t="s">
        <v>88</v>
      </c>
      <c r="AQ1096" t="s">
        <v>88</v>
      </c>
      <c r="AR1096" t="s">
        <v>88</v>
      </c>
      <c r="AS1096" t="s">
        <v>88</v>
      </c>
      <c r="AT1096" t="s">
        <v>88</v>
      </c>
      <c r="AU1096" t="s">
        <v>88</v>
      </c>
      <c r="AV1096" t="s">
        <v>88</v>
      </c>
      <c r="AW1096" t="s">
        <v>88</v>
      </c>
      <c r="AX1096" t="s">
        <v>88</v>
      </c>
      <c r="AY1096" t="s">
        <v>88</v>
      </c>
      <c r="AZ1096" t="s">
        <v>88</v>
      </c>
      <c r="BA1096" t="s">
        <v>88</v>
      </c>
      <c r="BB1096" t="s">
        <v>88</v>
      </c>
      <c r="BC1096" t="s">
        <v>88</v>
      </c>
      <c r="BD1096" t="s">
        <v>88</v>
      </c>
      <c r="BE1096" t="s">
        <v>88</v>
      </c>
    </row>
    <row r="1097" spans="1:57">
      <c r="A1097" t="s">
        <v>2391</v>
      </c>
      <c r="B1097" t="s">
        <v>80</v>
      </c>
      <c r="C1097" t="s">
        <v>1104</v>
      </c>
      <c r="D1097" t="s">
        <v>82</v>
      </c>
      <c r="E1097" s="2" t="str">
        <f>HYPERLINK("capsilon://?command=openfolder&amp;siteaddress=FAM.docvelocity-na8.net&amp;folderid=FXA28F6FE4-AE18-3C9E-97DC-F34A2CF2FC9F","FX21125491")</f>
        <v>FX21125491</v>
      </c>
      <c r="F1097" t="s">
        <v>19</v>
      </c>
      <c r="G1097" t="s">
        <v>19</v>
      </c>
      <c r="H1097" t="s">
        <v>83</v>
      </c>
      <c r="I1097" t="s">
        <v>2392</v>
      </c>
      <c r="J1097">
        <v>66</v>
      </c>
      <c r="K1097" t="s">
        <v>85</v>
      </c>
      <c r="L1097" t="s">
        <v>86</v>
      </c>
      <c r="M1097" t="s">
        <v>87</v>
      </c>
      <c r="N1097">
        <v>1</v>
      </c>
      <c r="O1097" s="1">
        <v>44545.607175925928</v>
      </c>
      <c r="P1097" s="1">
        <v>44545.753368055557</v>
      </c>
      <c r="Q1097">
        <v>11487</v>
      </c>
      <c r="R1097">
        <v>1144</v>
      </c>
      <c r="S1097" t="b">
        <v>0</v>
      </c>
      <c r="T1097" t="s">
        <v>88</v>
      </c>
      <c r="U1097" t="b">
        <v>0</v>
      </c>
      <c r="V1097" t="s">
        <v>155</v>
      </c>
      <c r="W1097" s="1">
        <v>44545.753368055557</v>
      </c>
      <c r="X1097">
        <v>780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66</v>
      </c>
      <c r="AE1097">
        <v>52</v>
      </c>
      <c r="AF1097">
        <v>0</v>
      </c>
      <c r="AG1097">
        <v>4</v>
      </c>
      <c r="AH1097" t="s">
        <v>88</v>
      </c>
      <c r="AI1097" t="s">
        <v>88</v>
      </c>
      <c r="AJ1097" t="s">
        <v>88</v>
      </c>
      <c r="AK1097" t="s">
        <v>88</v>
      </c>
      <c r="AL1097" t="s">
        <v>88</v>
      </c>
      <c r="AM1097" t="s">
        <v>88</v>
      </c>
      <c r="AN1097" t="s">
        <v>88</v>
      </c>
      <c r="AO1097" t="s">
        <v>88</v>
      </c>
      <c r="AP1097" t="s">
        <v>88</v>
      </c>
      <c r="AQ1097" t="s">
        <v>88</v>
      </c>
      <c r="AR1097" t="s">
        <v>88</v>
      </c>
      <c r="AS1097" t="s">
        <v>88</v>
      </c>
      <c r="AT1097" t="s">
        <v>88</v>
      </c>
      <c r="AU1097" t="s">
        <v>88</v>
      </c>
      <c r="AV1097" t="s">
        <v>88</v>
      </c>
      <c r="AW1097" t="s">
        <v>88</v>
      </c>
      <c r="AX1097" t="s">
        <v>88</v>
      </c>
      <c r="AY1097" t="s">
        <v>88</v>
      </c>
      <c r="AZ1097" t="s">
        <v>88</v>
      </c>
      <c r="BA1097" t="s">
        <v>88</v>
      </c>
      <c r="BB1097" t="s">
        <v>88</v>
      </c>
      <c r="BC1097" t="s">
        <v>88</v>
      </c>
      <c r="BD1097" t="s">
        <v>88</v>
      </c>
      <c r="BE1097" t="s">
        <v>88</v>
      </c>
    </row>
    <row r="1098" spans="1:57">
      <c r="A1098" t="s">
        <v>2393</v>
      </c>
      <c r="B1098" t="s">
        <v>80</v>
      </c>
      <c r="C1098" t="s">
        <v>2394</v>
      </c>
      <c r="D1098" t="s">
        <v>82</v>
      </c>
      <c r="E1098" s="2" t="str">
        <f>HYPERLINK("capsilon://?command=openfolder&amp;siteaddress=FAM.docvelocity-na8.net&amp;folderid=FX49842122-6BBC-B386-4446-FFDBDE90264D","FX211115014")</f>
        <v>FX211115014</v>
      </c>
      <c r="F1098" t="s">
        <v>19</v>
      </c>
      <c r="G1098" t="s">
        <v>19</v>
      </c>
      <c r="H1098" t="s">
        <v>83</v>
      </c>
      <c r="I1098" t="s">
        <v>2395</v>
      </c>
      <c r="J1098">
        <v>98</v>
      </c>
      <c r="K1098" t="s">
        <v>85</v>
      </c>
      <c r="L1098" t="s">
        <v>86</v>
      </c>
      <c r="M1098" t="s">
        <v>87</v>
      </c>
      <c r="N1098">
        <v>2</v>
      </c>
      <c r="O1098" s="1">
        <v>44531.801747685182</v>
      </c>
      <c r="P1098" s="1">
        <v>44532.202418981484</v>
      </c>
      <c r="Q1098">
        <v>32348</v>
      </c>
      <c r="R1098">
        <v>2270</v>
      </c>
      <c r="S1098" t="b">
        <v>0</v>
      </c>
      <c r="T1098" t="s">
        <v>88</v>
      </c>
      <c r="U1098" t="b">
        <v>0</v>
      </c>
      <c r="V1098" t="s">
        <v>104</v>
      </c>
      <c r="W1098" s="1">
        <v>44532.178229166668</v>
      </c>
      <c r="X1098">
        <v>919</v>
      </c>
      <c r="Y1098">
        <v>85</v>
      </c>
      <c r="Z1098">
        <v>0</v>
      </c>
      <c r="AA1098">
        <v>85</v>
      </c>
      <c r="AB1098">
        <v>0</v>
      </c>
      <c r="AC1098">
        <v>71</v>
      </c>
      <c r="AD1098">
        <v>13</v>
      </c>
      <c r="AE1098">
        <v>0</v>
      </c>
      <c r="AF1098">
        <v>0</v>
      </c>
      <c r="AG1098">
        <v>0</v>
      </c>
      <c r="AH1098" t="s">
        <v>95</v>
      </c>
      <c r="AI1098" s="1">
        <v>44532.202418981484</v>
      </c>
      <c r="AJ1098">
        <v>1055</v>
      </c>
      <c r="AK1098">
        <v>2</v>
      </c>
      <c r="AL1098">
        <v>0</v>
      </c>
      <c r="AM1098">
        <v>2</v>
      </c>
      <c r="AN1098">
        <v>0</v>
      </c>
      <c r="AO1098">
        <v>2</v>
      </c>
      <c r="AP1098">
        <v>11</v>
      </c>
      <c r="AQ1098">
        <v>0</v>
      </c>
      <c r="AR1098">
        <v>0</v>
      </c>
      <c r="AS1098">
        <v>0</v>
      </c>
      <c r="AT1098" t="s">
        <v>88</v>
      </c>
      <c r="AU1098" t="s">
        <v>88</v>
      </c>
      <c r="AV1098" t="s">
        <v>88</v>
      </c>
      <c r="AW1098" t="s">
        <v>88</v>
      </c>
      <c r="AX1098" t="s">
        <v>88</v>
      </c>
      <c r="AY1098" t="s">
        <v>88</v>
      </c>
      <c r="AZ1098" t="s">
        <v>88</v>
      </c>
      <c r="BA1098" t="s">
        <v>88</v>
      </c>
      <c r="BB1098" t="s">
        <v>88</v>
      </c>
      <c r="BC1098" t="s">
        <v>88</v>
      </c>
      <c r="BD1098" t="s">
        <v>88</v>
      </c>
      <c r="BE1098" t="s">
        <v>88</v>
      </c>
    </row>
    <row r="1099" spans="1:57">
      <c r="A1099" t="s">
        <v>2396</v>
      </c>
      <c r="B1099" t="s">
        <v>80</v>
      </c>
      <c r="C1099" t="s">
        <v>2397</v>
      </c>
      <c r="D1099" t="s">
        <v>82</v>
      </c>
      <c r="E1099" s="2" t="str">
        <f>HYPERLINK("capsilon://?command=openfolder&amp;siteaddress=FAM.docvelocity-na8.net&amp;folderid=FXFA10FE4E-0729-E3DA-6389-B00003CC915D","FX21128229")</f>
        <v>FX21128229</v>
      </c>
      <c r="F1099" t="s">
        <v>19</v>
      </c>
      <c r="G1099" t="s">
        <v>19</v>
      </c>
      <c r="H1099" t="s">
        <v>83</v>
      </c>
      <c r="I1099" t="s">
        <v>2398</v>
      </c>
      <c r="J1099">
        <v>109</v>
      </c>
      <c r="K1099" t="s">
        <v>85</v>
      </c>
      <c r="L1099" t="s">
        <v>86</v>
      </c>
      <c r="M1099" t="s">
        <v>87</v>
      </c>
      <c r="N1099">
        <v>1</v>
      </c>
      <c r="O1099" s="1">
        <v>44545.616168981483</v>
      </c>
      <c r="P1099" s="1">
        <v>44545.744340277779</v>
      </c>
      <c r="Q1099">
        <v>10751</v>
      </c>
      <c r="R1099">
        <v>323</v>
      </c>
      <c r="S1099" t="b">
        <v>0</v>
      </c>
      <c r="T1099" t="s">
        <v>88</v>
      </c>
      <c r="U1099" t="b">
        <v>0</v>
      </c>
      <c r="V1099" t="s">
        <v>155</v>
      </c>
      <c r="W1099" s="1">
        <v>44545.744340277779</v>
      </c>
      <c r="X1099">
        <v>219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109</v>
      </c>
      <c r="AE1099">
        <v>90</v>
      </c>
      <c r="AF1099">
        <v>0</v>
      </c>
      <c r="AG1099">
        <v>8</v>
      </c>
      <c r="AH1099" t="s">
        <v>88</v>
      </c>
      <c r="AI1099" t="s">
        <v>88</v>
      </c>
      <c r="AJ1099" t="s">
        <v>88</v>
      </c>
      <c r="AK1099" t="s">
        <v>88</v>
      </c>
      <c r="AL1099" t="s">
        <v>88</v>
      </c>
      <c r="AM1099" t="s">
        <v>88</v>
      </c>
      <c r="AN1099" t="s">
        <v>88</v>
      </c>
      <c r="AO1099" t="s">
        <v>88</v>
      </c>
      <c r="AP1099" t="s">
        <v>88</v>
      </c>
      <c r="AQ1099" t="s">
        <v>88</v>
      </c>
      <c r="AR1099" t="s">
        <v>88</v>
      </c>
      <c r="AS1099" t="s">
        <v>88</v>
      </c>
      <c r="AT1099" t="s">
        <v>88</v>
      </c>
      <c r="AU1099" t="s">
        <v>88</v>
      </c>
      <c r="AV1099" t="s">
        <v>88</v>
      </c>
      <c r="AW1099" t="s">
        <v>88</v>
      </c>
      <c r="AX1099" t="s">
        <v>88</v>
      </c>
      <c r="AY1099" t="s">
        <v>88</v>
      </c>
      <c r="AZ1099" t="s">
        <v>88</v>
      </c>
      <c r="BA1099" t="s">
        <v>88</v>
      </c>
      <c r="BB1099" t="s">
        <v>88</v>
      </c>
      <c r="BC1099" t="s">
        <v>88</v>
      </c>
      <c r="BD1099" t="s">
        <v>88</v>
      </c>
      <c r="BE1099" t="s">
        <v>88</v>
      </c>
    </row>
    <row r="1100" spans="1:57">
      <c r="A1100" t="s">
        <v>2399</v>
      </c>
      <c r="B1100" t="s">
        <v>80</v>
      </c>
      <c r="C1100" t="s">
        <v>2400</v>
      </c>
      <c r="D1100" t="s">
        <v>82</v>
      </c>
      <c r="E1100" s="2" t="str">
        <f>HYPERLINK("capsilon://?command=openfolder&amp;siteaddress=FAM.docvelocity-na8.net&amp;folderid=FX2A54C81B-8A6C-3FCC-1810-A2E062DAE6EF","FX21127958")</f>
        <v>FX21127958</v>
      </c>
      <c r="F1100" t="s">
        <v>19</v>
      </c>
      <c r="G1100" t="s">
        <v>19</v>
      </c>
      <c r="H1100" t="s">
        <v>83</v>
      </c>
      <c r="I1100" t="s">
        <v>2401</v>
      </c>
      <c r="J1100">
        <v>30</v>
      </c>
      <c r="K1100" t="s">
        <v>85</v>
      </c>
      <c r="L1100" t="s">
        <v>86</v>
      </c>
      <c r="M1100" t="s">
        <v>87</v>
      </c>
      <c r="N1100">
        <v>2</v>
      </c>
      <c r="O1100" s="1">
        <v>44545.616631944446</v>
      </c>
      <c r="P1100" s="1">
        <v>44545.735729166663</v>
      </c>
      <c r="Q1100">
        <v>10081</v>
      </c>
      <c r="R1100">
        <v>209</v>
      </c>
      <c r="S1100" t="b">
        <v>0</v>
      </c>
      <c r="T1100" t="s">
        <v>88</v>
      </c>
      <c r="U1100" t="b">
        <v>0</v>
      </c>
      <c r="V1100" t="s">
        <v>151</v>
      </c>
      <c r="W1100" s="1">
        <v>44545.617858796293</v>
      </c>
      <c r="X1100">
        <v>50</v>
      </c>
      <c r="Y1100">
        <v>9</v>
      </c>
      <c r="Z1100">
        <v>0</v>
      </c>
      <c r="AA1100">
        <v>9</v>
      </c>
      <c r="AB1100">
        <v>0</v>
      </c>
      <c r="AC1100">
        <v>2</v>
      </c>
      <c r="AD1100">
        <v>21</v>
      </c>
      <c r="AE1100">
        <v>0</v>
      </c>
      <c r="AF1100">
        <v>0</v>
      </c>
      <c r="AG1100">
        <v>0</v>
      </c>
      <c r="AH1100" t="s">
        <v>163</v>
      </c>
      <c r="AI1100" s="1">
        <v>44545.735729166663</v>
      </c>
      <c r="AJ1100">
        <v>159</v>
      </c>
      <c r="AK1100">
        <v>1</v>
      </c>
      <c r="AL1100">
        <v>0</v>
      </c>
      <c r="AM1100">
        <v>1</v>
      </c>
      <c r="AN1100">
        <v>0</v>
      </c>
      <c r="AO1100">
        <v>1</v>
      </c>
      <c r="AP1100">
        <v>20</v>
      </c>
      <c r="AQ1100">
        <v>0</v>
      </c>
      <c r="AR1100">
        <v>0</v>
      </c>
      <c r="AS1100">
        <v>0</v>
      </c>
      <c r="AT1100" t="s">
        <v>88</v>
      </c>
      <c r="AU1100" t="s">
        <v>88</v>
      </c>
      <c r="AV1100" t="s">
        <v>88</v>
      </c>
      <c r="AW1100" t="s">
        <v>88</v>
      </c>
      <c r="AX1100" t="s">
        <v>88</v>
      </c>
      <c r="AY1100" t="s">
        <v>88</v>
      </c>
      <c r="AZ1100" t="s">
        <v>88</v>
      </c>
      <c r="BA1100" t="s">
        <v>88</v>
      </c>
      <c r="BB1100" t="s">
        <v>88</v>
      </c>
      <c r="BC1100" t="s">
        <v>88</v>
      </c>
      <c r="BD1100" t="s">
        <v>88</v>
      </c>
      <c r="BE1100" t="s">
        <v>88</v>
      </c>
    </row>
    <row r="1101" spans="1:57">
      <c r="A1101" t="s">
        <v>2402</v>
      </c>
      <c r="B1101" t="s">
        <v>80</v>
      </c>
      <c r="C1101" t="s">
        <v>2196</v>
      </c>
      <c r="D1101" t="s">
        <v>82</v>
      </c>
      <c r="E1101" s="2" t="str">
        <f>HYPERLINK("capsilon://?command=openfolder&amp;siteaddress=FAM.docvelocity-na8.net&amp;folderid=FX96634C4C-6E85-3F46-662F-FEC80DAC6B6C","FX21127694")</f>
        <v>FX21127694</v>
      </c>
      <c r="F1101" t="s">
        <v>19</v>
      </c>
      <c r="G1101" t="s">
        <v>19</v>
      </c>
      <c r="H1101" t="s">
        <v>83</v>
      </c>
      <c r="I1101" t="s">
        <v>2403</v>
      </c>
      <c r="J1101">
        <v>66</v>
      </c>
      <c r="K1101" t="s">
        <v>85</v>
      </c>
      <c r="L1101" t="s">
        <v>86</v>
      </c>
      <c r="M1101" t="s">
        <v>87</v>
      </c>
      <c r="N1101">
        <v>2</v>
      </c>
      <c r="O1101" s="1">
        <v>44545.617986111109</v>
      </c>
      <c r="P1101" s="1">
        <v>44545.737534722219</v>
      </c>
      <c r="Q1101">
        <v>9962</v>
      </c>
      <c r="R1101">
        <v>367</v>
      </c>
      <c r="S1101" t="b">
        <v>0</v>
      </c>
      <c r="T1101" t="s">
        <v>88</v>
      </c>
      <c r="U1101" t="b">
        <v>0</v>
      </c>
      <c r="V1101" t="s">
        <v>151</v>
      </c>
      <c r="W1101" s="1">
        <v>44545.620659722219</v>
      </c>
      <c r="X1101">
        <v>212</v>
      </c>
      <c r="Y1101">
        <v>52</v>
      </c>
      <c r="Z1101">
        <v>0</v>
      </c>
      <c r="AA1101">
        <v>52</v>
      </c>
      <c r="AB1101">
        <v>0</v>
      </c>
      <c r="AC1101">
        <v>39</v>
      </c>
      <c r="AD1101">
        <v>14</v>
      </c>
      <c r="AE1101">
        <v>0</v>
      </c>
      <c r="AF1101">
        <v>0</v>
      </c>
      <c r="AG1101">
        <v>0</v>
      </c>
      <c r="AH1101" t="s">
        <v>163</v>
      </c>
      <c r="AI1101" s="1">
        <v>44545.737534722219</v>
      </c>
      <c r="AJ1101">
        <v>155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14</v>
      </c>
      <c r="AQ1101">
        <v>0</v>
      </c>
      <c r="AR1101">
        <v>0</v>
      </c>
      <c r="AS1101">
        <v>0</v>
      </c>
      <c r="AT1101" t="s">
        <v>88</v>
      </c>
      <c r="AU1101" t="s">
        <v>88</v>
      </c>
      <c r="AV1101" t="s">
        <v>88</v>
      </c>
      <c r="AW1101" t="s">
        <v>88</v>
      </c>
      <c r="AX1101" t="s">
        <v>88</v>
      </c>
      <c r="AY1101" t="s">
        <v>88</v>
      </c>
      <c r="AZ1101" t="s">
        <v>88</v>
      </c>
      <c r="BA1101" t="s">
        <v>88</v>
      </c>
      <c r="BB1101" t="s">
        <v>88</v>
      </c>
      <c r="BC1101" t="s">
        <v>88</v>
      </c>
      <c r="BD1101" t="s">
        <v>88</v>
      </c>
      <c r="BE1101" t="s">
        <v>88</v>
      </c>
    </row>
    <row r="1102" spans="1:57">
      <c r="A1102" t="s">
        <v>2404</v>
      </c>
      <c r="B1102" t="s">
        <v>80</v>
      </c>
      <c r="C1102" t="s">
        <v>2405</v>
      </c>
      <c r="D1102" t="s">
        <v>82</v>
      </c>
      <c r="E1102" s="2" t="str">
        <f>HYPERLINK("capsilon://?command=openfolder&amp;siteaddress=FAM.docvelocity-na8.net&amp;folderid=FXF937AA60-5543-51E4-87DB-C1E919136D4A","FX21128643")</f>
        <v>FX21128643</v>
      </c>
      <c r="F1102" t="s">
        <v>19</v>
      </c>
      <c r="G1102" t="s">
        <v>19</v>
      </c>
      <c r="H1102" t="s">
        <v>83</v>
      </c>
      <c r="I1102" t="s">
        <v>2406</v>
      </c>
      <c r="J1102">
        <v>252</v>
      </c>
      <c r="K1102" t="s">
        <v>85</v>
      </c>
      <c r="L1102" t="s">
        <v>86</v>
      </c>
      <c r="M1102" t="s">
        <v>87</v>
      </c>
      <c r="N1102">
        <v>1</v>
      </c>
      <c r="O1102" s="1">
        <v>44545.62604166667</v>
      </c>
      <c r="P1102" s="1">
        <v>44546.247256944444</v>
      </c>
      <c r="Q1102">
        <v>51716</v>
      </c>
      <c r="R1102">
        <v>1957</v>
      </c>
      <c r="S1102" t="b">
        <v>0</v>
      </c>
      <c r="T1102" t="s">
        <v>88</v>
      </c>
      <c r="U1102" t="b">
        <v>0</v>
      </c>
      <c r="V1102" t="s">
        <v>144</v>
      </c>
      <c r="W1102" s="1">
        <v>44546.247256944444</v>
      </c>
      <c r="X1102">
        <v>962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252</v>
      </c>
      <c r="AE1102">
        <v>0</v>
      </c>
      <c r="AF1102">
        <v>0</v>
      </c>
      <c r="AG1102">
        <v>17</v>
      </c>
      <c r="AH1102" t="s">
        <v>88</v>
      </c>
      <c r="AI1102" t="s">
        <v>88</v>
      </c>
      <c r="AJ1102" t="s">
        <v>88</v>
      </c>
      <c r="AK1102" t="s">
        <v>88</v>
      </c>
      <c r="AL1102" t="s">
        <v>88</v>
      </c>
      <c r="AM1102" t="s">
        <v>88</v>
      </c>
      <c r="AN1102" t="s">
        <v>88</v>
      </c>
      <c r="AO1102" t="s">
        <v>88</v>
      </c>
      <c r="AP1102" t="s">
        <v>88</v>
      </c>
      <c r="AQ1102" t="s">
        <v>88</v>
      </c>
      <c r="AR1102" t="s">
        <v>88</v>
      </c>
      <c r="AS1102" t="s">
        <v>88</v>
      </c>
      <c r="AT1102" t="s">
        <v>88</v>
      </c>
      <c r="AU1102" t="s">
        <v>88</v>
      </c>
      <c r="AV1102" t="s">
        <v>88</v>
      </c>
      <c r="AW1102" t="s">
        <v>88</v>
      </c>
      <c r="AX1102" t="s">
        <v>88</v>
      </c>
      <c r="AY1102" t="s">
        <v>88</v>
      </c>
      <c r="AZ1102" t="s">
        <v>88</v>
      </c>
      <c r="BA1102" t="s">
        <v>88</v>
      </c>
      <c r="BB1102" t="s">
        <v>88</v>
      </c>
      <c r="BC1102" t="s">
        <v>88</v>
      </c>
      <c r="BD1102" t="s">
        <v>88</v>
      </c>
      <c r="BE1102" t="s">
        <v>88</v>
      </c>
    </row>
    <row r="1103" spans="1:57">
      <c r="A1103" t="s">
        <v>2407</v>
      </c>
      <c r="B1103" t="s">
        <v>80</v>
      </c>
      <c r="C1103" t="s">
        <v>2408</v>
      </c>
      <c r="D1103" t="s">
        <v>82</v>
      </c>
      <c r="E1103" s="2" t="str">
        <f>HYPERLINK("capsilon://?command=openfolder&amp;siteaddress=FAM.docvelocity-na8.net&amp;folderid=FX7F8CA8E1-3B54-C570-8489-F4555B2B5FC8","FX211114668")</f>
        <v>FX211114668</v>
      </c>
      <c r="F1103" t="s">
        <v>19</v>
      </c>
      <c r="G1103" t="s">
        <v>19</v>
      </c>
      <c r="H1103" t="s">
        <v>83</v>
      </c>
      <c r="I1103" t="s">
        <v>2409</v>
      </c>
      <c r="J1103">
        <v>32</v>
      </c>
      <c r="K1103" t="s">
        <v>85</v>
      </c>
      <c r="L1103" t="s">
        <v>86</v>
      </c>
      <c r="M1103" t="s">
        <v>87</v>
      </c>
      <c r="N1103">
        <v>2</v>
      </c>
      <c r="O1103" s="1">
        <v>44531.809918981482</v>
      </c>
      <c r="P1103" s="1">
        <v>44532.173993055556</v>
      </c>
      <c r="Q1103">
        <v>30678</v>
      </c>
      <c r="R1103">
        <v>778</v>
      </c>
      <c r="S1103" t="b">
        <v>0</v>
      </c>
      <c r="T1103" t="s">
        <v>88</v>
      </c>
      <c r="U1103" t="b">
        <v>0</v>
      </c>
      <c r="V1103" t="s">
        <v>104</v>
      </c>
      <c r="W1103" s="1">
        <v>44532.167557870373</v>
      </c>
      <c r="X1103">
        <v>405</v>
      </c>
      <c r="Y1103">
        <v>59</v>
      </c>
      <c r="Z1103">
        <v>0</v>
      </c>
      <c r="AA1103">
        <v>59</v>
      </c>
      <c r="AB1103">
        <v>0</v>
      </c>
      <c r="AC1103">
        <v>47</v>
      </c>
      <c r="AD1103">
        <v>-27</v>
      </c>
      <c r="AE1103">
        <v>0</v>
      </c>
      <c r="AF1103">
        <v>0</v>
      </c>
      <c r="AG1103">
        <v>0</v>
      </c>
      <c r="AH1103" t="s">
        <v>109</v>
      </c>
      <c r="AI1103" s="1">
        <v>44532.173993055556</v>
      </c>
      <c r="AJ1103">
        <v>373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-27</v>
      </c>
      <c r="AQ1103">
        <v>0</v>
      </c>
      <c r="AR1103">
        <v>0</v>
      </c>
      <c r="AS1103">
        <v>0</v>
      </c>
      <c r="AT1103" t="s">
        <v>88</v>
      </c>
      <c r="AU1103" t="s">
        <v>88</v>
      </c>
      <c r="AV1103" t="s">
        <v>88</v>
      </c>
      <c r="AW1103" t="s">
        <v>88</v>
      </c>
      <c r="AX1103" t="s">
        <v>88</v>
      </c>
      <c r="AY1103" t="s">
        <v>88</v>
      </c>
      <c r="AZ1103" t="s">
        <v>88</v>
      </c>
      <c r="BA1103" t="s">
        <v>88</v>
      </c>
      <c r="BB1103" t="s">
        <v>88</v>
      </c>
      <c r="BC1103" t="s">
        <v>88</v>
      </c>
      <c r="BD1103" t="s">
        <v>88</v>
      </c>
      <c r="BE1103" t="s">
        <v>88</v>
      </c>
    </row>
    <row r="1104" spans="1:57">
      <c r="A1104" t="s">
        <v>2410</v>
      </c>
      <c r="B1104" t="s">
        <v>80</v>
      </c>
      <c r="C1104" t="s">
        <v>1653</v>
      </c>
      <c r="D1104" t="s">
        <v>82</v>
      </c>
      <c r="E1104" s="2" t="str">
        <f>HYPERLINK("capsilon://?command=openfolder&amp;siteaddress=FAM.docvelocity-na8.net&amp;folderid=FXF108E6FD-D661-0980-A84F-2C7B61B907A7","FX21125410")</f>
        <v>FX21125410</v>
      </c>
      <c r="F1104" t="s">
        <v>19</v>
      </c>
      <c r="G1104" t="s">
        <v>19</v>
      </c>
      <c r="H1104" t="s">
        <v>83</v>
      </c>
      <c r="I1104" t="s">
        <v>2411</v>
      </c>
      <c r="J1104">
        <v>132</v>
      </c>
      <c r="K1104" t="s">
        <v>85</v>
      </c>
      <c r="L1104" t="s">
        <v>86</v>
      </c>
      <c r="M1104" t="s">
        <v>87</v>
      </c>
      <c r="N1104">
        <v>1</v>
      </c>
      <c r="O1104" s="1">
        <v>44545.628634259258</v>
      </c>
      <c r="P1104" s="1">
        <v>44545.756574074076</v>
      </c>
      <c r="Q1104">
        <v>10683</v>
      </c>
      <c r="R1104">
        <v>371</v>
      </c>
      <c r="S1104" t="b">
        <v>0</v>
      </c>
      <c r="T1104" t="s">
        <v>88</v>
      </c>
      <c r="U1104" t="b">
        <v>0</v>
      </c>
      <c r="V1104" t="s">
        <v>155</v>
      </c>
      <c r="W1104" s="1">
        <v>44545.756574074076</v>
      </c>
      <c r="X1104">
        <v>212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132</v>
      </c>
      <c r="AE1104">
        <v>108</v>
      </c>
      <c r="AF1104">
        <v>0</v>
      </c>
      <c r="AG1104">
        <v>7</v>
      </c>
      <c r="AH1104" t="s">
        <v>88</v>
      </c>
      <c r="AI1104" t="s">
        <v>88</v>
      </c>
      <c r="AJ1104" t="s">
        <v>88</v>
      </c>
      <c r="AK1104" t="s">
        <v>88</v>
      </c>
      <c r="AL1104" t="s">
        <v>88</v>
      </c>
      <c r="AM1104" t="s">
        <v>88</v>
      </c>
      <c r="AN1104" t="s">
        <v>88</v>
      </c>
      <c r="AO1104" t="s">
        <v>88</v>
      </c>
      <c r="AP1104" t="s">
        <v>88</v>
      </c>
      <c r="AQ1104" t="s">
        <v>88</v>
      </c>
      <c r="AR1104" t="s">
        <v>88</v>
      </c>
      <c r="AS1104" t="s">
        <v>88</v>
      </c>
      <c r="AT1104" t="s">
        <v>88</v>
      </c>
      <c r="AU1104" t="s">
        <v>88</v>
      </c>
      <c r="AV1104" t="s">
        <v>88</v>
      </c>
      <c r="AW1104" t="s">
        <v>88</v>
      </c>
      <c r="AX1104" t="s">
        <v>88</v>
      </c>
      <c r="AY1104" t="s">
        <v>88</v>
      </c>
      <c r="AZ1104" t="s">
        <v>88</v>
      </c>
      <c r="BA1104" t="s">
        <v>88</v>
      </c>
      <c r="BB1104" t="s">
        <v>88</v>
      </c>
      <c r="BC1104" t="s">
        <v>88</v>
      </c>
      <c r="BD1104" t="s">
        <v>88</v>
      </c>
      <c r="BE1104" t="s">
        <v>88</v>
      </c>
    </row>
    <row r="1105" spans="1:57">
      <c r="A1105" t="s">
        <v>2412</v>
      </c>
      <c r="B1105" t="s">
        <v>80</v>
      </c>
      <c r="C1105" t="s">
        <v>2408</v>
      </c>
      <c r="D1105" t="s">
        <v>82</v>
      </c>
      <c r="E1105" s="2" t="str">
        <f>HYPERLINK("capsilon://?command=openfolder&amp;siteaddress=FAM.docvelocity-na8.net&amp;folderid=FX7F8CA8E1-3B54-C570-8489-F4555B2B5FC8","FX211114668")</f>
        <v>FX211114668</v>
      </c>
      <c r="F1105" t="s">
        <v>19</v>
      </c>
      <c r="G1105" t="s">
        <v>19</v>
      </c>
      <c r="H1105" t="s">
        <v>83</v>
      </c>
      <c r="I1105" t="s">
        <v>2413</v>
      </c>
      <c r="J1105">
        <v>28</v>
      </c>
      <c r="K1105" t="s">
        <v>85</v>
      </c>
      <c r="L1105" t="s">
        <v>86</v>
      </c>
      <c r="M1105" t="s">
        <v>87</v>
      </c>
      <c r="N1105">
        <v>2</v>
      </c>
      <c r="O1105" s="1">
        <v>44531.810243055559</v>
      </c>
      <c r="P1105" s="1">
        <v>44532.172789351855</v>
      </c>
      <c r="Q1105">
        <v>30959</v>
      </c>
      <c r="R1105">
        <v>365</v>
      </c>
      <c r="S1105" t="b">
        <v>0</v>
      </c>
      <c r="T1105" t="s">
        <v>88</v>
      </c>
      <c r="U1105" t="b">
        <v>0</v>
      </c>
      <c r="V1105" t="s">
        <v>113</v>
      </c>
      <c r="W1105" s="1">
        <v>44532.167233796295</v>
      </c>
      <c r="X1105">
        <v>175</v>
      </c>
      <c r="Y1105">
        <v>21</v>
      </c>
      <c r="Z1105">
        <v>0</v>
      </c>
      <c r="AA1105">
        <v>21</v>
      </c>
      <c r="AB1105">
        <v>0</v>
      </c>
      <c r="AC1105">
        <v>10</v>
      </c>
      <c r="AD1105">
        <v>7</v>
      </c>
      <c r="AE1105">
        <v>0</v>
      </c>
      <c r="AF1105">
        <v>0</v>
      </c>
      <c r="AG1105">
        <v>0</v>
      </c>
      <c r="AH1105" t="s">
        <v>90</v>
      </c>
      <c r="AI1105" s="1">
        <v>44532.172789351855</v>
      </c>
      <c r="AJ1105">
        <v>190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7</v>
      </c>
      <c r="AQ1105">
        <v>0</v>
      </c>
      <c r="AR1105">
        <v>0</v>
      </c>
      <c r="AS1105">
        <v>0</v>
      </c>
      <c r="AT1105" t="s">
        <v>88</v>
      </c>
      <c r="AU1105" t="s">
        <v>88</v>
      </c>
      <c r="AV1105" t="s">
        <v>88</v>
      </c>
      <c r="AW1105" t="s">
        <v>88</v>
      </c>
      <c r="AX1105" t="s">
        <v>88</v>
      </c>
      <c r="AY1105" t="s">
        <v>88</v>
      </c>
      <c r="AZ1105" t="s">
        <v>88</v>
      </c>
      <c r="BA1105" t="s">
        <v>88</v>
      </c>
      <c r="BB1105" t="s">
        <v>88</v>
      </c>
      <c r="BC1105" t="s">
        <v>88</v>
      </c>
      <c r="BD1105" t="s">
        <v>88</v>
      </c>
      <c r="BE1105" t="s">
        <v>88</v>
      </c>
    </row>
    <row r="1106" spans="1:57">
      <c r="A1106" t="s">
        <v>2414</v>
      </c>
      <c r="B1106" t="s">
        <v>80</v>
      </c>
      <c r="C1106" t="s">
        <v>2408</v>
      </c>
      <c r="D1106" t="s">
        <v>82</v>
      </c>
      <c r="E1106" s="2" t="str">
        <f>HYPERLINK("capsilon://?command=openfolder&amp;siteaddress=FAM.docvelocity-na8.net&amp;folderid=FX7F8CA8E1-3B54-C570-8489-F4555B2B5FC8","FX211114668")</f>
        <v>FX211114668</v>
      </c>
      <c r="F1106" t="s">
        <v>19</v>
      </c>
      <c r="G1106" t="s">
        <v>19</v>
      </c>
      <c r="H1106" t="s">
        <v>83</v>
      </c>
      <c r="I1106" t="s">
        <v>2415</v>
      </c>
      <c r="J1106">
        <v>37</v>
      </c>
      <c r="K1106" t="s">
        <v>85</v>
      </c>
      <c r="L1106" t="s">
        <v>86</v>
      </c>
      <c r="M1106" t="s">
        <v>87</v>
      </c>
      <c r="N1106">
        <v>2</v>
      </c>
      <c r="O1106" s="1">
        <v>44531.810335648152</v>
      </c>
      <c r="P1106" s="1">
        <v>44532.184467592589</v>
      </c>
      <c r="Q1106">
        <v>30748</v>
      </c>
      <c r="R1106">
        <v>1577</v>
      </c>
      <c r="S1106" t="b">
        <v>0</v>
      </c>
      <c r="T1106" t="s">
        <v>88</v>
      </c>
      <c r="U1106" t="b">
        <v>0</v>
      </c>
      <c r="V1106" t="s">
        <v>99</v>
      </c>
      <c r="W1106" s="1">
        <v>44532.173668981479</v>
      </c>
      <c r="X1106">
        <v>673</v>
      </c>
      <c r="Y1106">
        <v>59</v>
      </c>
      <c r="Z1106">
        <v>0</v>
      </c>
      <c r="AA1106">
        <v>59</v>
      </c>
      <c r="AB1106">
        <v>0</v>
      </c>
      <c r="AC1106">
        <v>51</v>
      </c>
      <c r="AD1106">
        <v>-22</v>
      </c>
      <c r="AE1106">
        <v>0</v>
      </c>
      <c r="AF1106">
        <v>0</v>
      </c>
      <c r="AG1106">
        <v>0</v>
      </c>
      <c r="AH1106" t="s">
        <v>109</v>
      </c>
      <c r="AI1106" s="1">
        <v>44532.184467592589</v>
      </c>
      <c r="AJ1106">
        <v>904</v>
      </c>
      <c r="AK1106">
        <v>4</v>
      </c>
      <c r="AL1106">
        <v>0</v>
      </c>
      <c r="AM1106">
        <v>4</v>
      </c>
      <c r="AN1106">
        <v>0</v>
      </c>
      <c r="AO1106">
        <v>4</v>
      </c>
      <c r="AP1106">
        <v>-26</v>
      </c>
      <c r="AQ1106">
        <v>0</v>
      </c>
      <c r="AR1106">
        <v>0</v>
      </c>
      <c r="AS1106">
        <v>0</v>
      </c>
      <c r="AT1106" t="s">
        <v>88</v>
      </c>
      <c r="AU1106" t="s">
        <v>88</v>
      </c>
      <c r="AV1106" t="s">
        <v>88</v>
      </c>
      <c r="AW1106" t="s">
        <v>88</v>
      </c>
      <c r="AX1106" t="s">
        <v>88</v>
      </c>
      <c r="AY1106" t="s">
        <v>88</v>
      </c>
      <c r="AZ1106" t="s">
        <v>88</v>
      </c>
      <c r="BA1106" t="s">
        <v>88</v>
      </c>
      <c r="BB1106" t="s">
        <v>88</v>
      </c>
      <c r="BC1106" t="s">
        <v>88</v>
      </c>
      <c r="BD1106" t="s">
        <v>88</v>
      </c>
      <c r="BE1106" t="s">
        <v>88</v>
      </c>
    </row>
    <row r="1107" spans="1:57">
      <c r="A1107" t="s">
        <v>2416</v>
      </c>
      <c r="B1107" t="s">
        <v>80</v>
      </c>
      <c r="C1107" t="s">
        <v>2417</v>
      </c>
      <c r="D1107" t="s">
        <v>82</v>
      </c>
      <c r="E1107" s="2" t="str">
        <f>HYPERLINK("capsilon://?command=openfolder&amp;siteaddress=FAM.docvelocity-na8.net&amp;folderid=FX89E21E90-01BE-CF3E-DE41-A69E01EFBC40","FX211114031")</f>
        <v>FX211114031</v>
      </c>
      <c r="F1107" t="s">
        <v>19</v>
      </c>
      <c r="G1107" t="s">
        <v>19</v>
      </c>
      <c r="H1107" t="s">
        <v>83</v>
      </c>
      <c r="I1107" t="s">
        <v>2418</v>
      </c>
      <c r="J1107">
        <v>173</v>
      </c>
      <c r="K1107" t="s">
        <v>85</v>
      </c>
      <c r="L1107" t="s">
        <v>86</v>
      </c>
      <c r="M1107" t="s">
        <v>87</v>
      </c>
      <c r="N1107">
        <v>2</v>
      </c>
      <c r="O1107" s="1">
        <v>44545.630520833336</v>
      </c>
      <c r="P1107" s="1">
        <v>44545.7421875</v>
      </c>
      <c r="Q1107">
        <v>8855</v>
      </c>
      <c r="R1107">
        <v>793</v>
      </c>
      <c r="S1107" t="b">
        <v>0</v>
      </c>
      <c r="T1107" t="s">
        <v>88</v>
      </c>
      <c r="U1107" t="b">
        <v>0</v>
      </c>
      <c r="V1107" t="s">
        <v>151</v>
      </c>
      <c r="W1107" s="1">
        <v>44545.734097222223</v>
      </c>
      <c r="X1107">
        <v>392</v>
      </c>
      <c r="Y1107">
        <v>129</v>
      </c>
      <c r="Z1107">
        <v>0</v>
      </c>
      <c r="AA1107">
        <v>129</v>
      </c>
      <c r="AB1107">
        <v>0</v>
      </c>
      <c r="AC1107">
        <v>25</v>
      </c>
      <c r="AD1107">
        <v>44</v>
      </c>
      <c r="AE1107">
        <v>0</v>
      </c>
      <c r="AF1107">
        <v>0</v>
      </c>
      <c r="AG1107">
        <v>0</v>
      </c>
      <c r="AH1107" t="s">
        <v>163</v>
      </c>
      <c r="AI1107" s="1">
        <v>44545.7421875</v>
      </c>
      <c r="AJ1107">
        <v>401</v>
      </c>
      <c r="AK1107">
        <v>2</v>
      </c>
      <c r="AL1107">
        <v>0</v>
      </c>
      <c r="AM1107">
        <v>2</v>
      </c>
      <c r="AN1107">
        <v>0</v>
      </c>
      <c r="AO1107">
        <v>2</v>
      </c>
      <c r="AP1107">
        <v>42</v>
      </c>
      <c r="AQ1107">
        <v>0</v>
      </c>
      <c r="AR1107">
        <v>0</v>
      </c>
      <c r="AS1107">
        <v>0</v>
      </c>
      <c r="AT1107" t="s">
        <v>88</v>
      </c>
      <c r="AU1107" t="s">
        <v>88</v>
      </c>
      <c r="AV1107" t="s">
        <v>88</v>
      </c>
      <c r="AW1107" t="s">
        <v>88</v>
      </c>
      <c r="AX1107" t="s">
        <v>88</v>
      </c>
      <c r="AY1107" t="s">
        <v>88</v>
      </c>
      <c r="AZ1107" t="s">
        <v>88</v>
      </c>
      <c r="BA1107" t="s">
        <v>88</v>
      </c>
      <c r="BB1107" t="s">
        <v>88</v>
      </c>
      <c r="BC1107" t="s">
        <v>88</v>
      </c>
      <c r="BD1107" t="s">
        <v>88</v>
      </c>
      <c r="BE1107" t="s">
        <v>88</v>
      </c>
    </row>
    <row r="1108" spans="1:57">
      <c r="A1108" t="s">
        <v>2419</v>
      </c>
      <c r="B1108" t="s">
        <v>80</v>
      </c>
      <c r="C1108" t="s">
        <v>2417</v>
      </c>
      <c r="D1108" t="s">
        <v>82</v>
      </c>
      <c r="E1108" s="2" t="str">
        <f>HYPERLINK("capsilon://?command=openfolder&amp;siteaddress=FAM.docvelocity-na8.net&amp;folderid=FX89E21E90-01BE-CF3E-DE41-A69E01EFBC40","FX211114031")</f>
        <v>FX211114031</v>
      </c>
      <c r="F1108" t="s">
        <v>19</v>
      </c>
      <c r="G1108" t="s">
        <v>19</v>
      </c>
      <c r="H1108" t="s">
        <v>83</v>
      </c>
      <c r="I1108" t="s">
        <v>2420</v>
      </c>
      <c r="J1108">
        <v>173</v>
      </c>
      <c r="K1108" t="s">
        <v>85</v>
      </c>
      <c r="L1108" t="s">
        <v>86</v>
      </c>
      <c r="M1108" t="s">
        <v>87</v>
      </c>
      <c r="N1108">
        <v>2</v>
      </c>
      <c r="O1108" s="1">
        <v>44545.633321759262</v>
      </c>
      <c r="P1108" s="1">
        <v>44545.745497685188</v>
      </c>
      <c r="Q1108">
        <v>9141</v>
      </c>
      <c r="R1108">
        <v>551</v>
      </c>
      <c r="S1108" t="b">
        <v>0</v>
      </c>
      <c r="T1108" t="s">
        <v>88</v>
      </c>
      <c r="U1108" t="b">
        <v>0</v>
      </c>
      <c r="V1108" t="s">
        <v>151</v>
      </c>
      <c r="W1108" s="1">
        <v>44545.737175925926</v>
      </c>
      <c r="X1108">
        <v>266</v>
      </c>
      <c r="Y1108">
        <v>124</v>
      </c>
      <c r="Z1108">
        <v>0</v>
      </c>
      <c r="AA1108">
        <v>124</v>
      </c>
      <c r="AB1108">
        <v>0</v>
      </c>
      <c r="AC1108">
        <v>24</v>
      </c>
      <c r="AD1108">
        <v>49</v>
      </c>
      <c r="AE1108">
        <v>0</v>
      </c>
      <c r="AF1108">
        <v>0</v>
      </c>
      <c r="AG1108">
        <v>0</v>
      </c>
      <c r="AH1108" t="s">
        <v>163</v>
      </c>
      <c r="AI1108" s="1">
        <v>44545.745497685188</v>
      </c>
      <c r="AJ1108">
        <v>285</v>
      </c>
      <c r="AK1108">
        <v>2</v>
      </c>
      <c r="AL1108">
        <v>0</v>
      </c>
      <c r="AM1108">
        <v>2</v>
      </c>
      <c r="AN1108">
        <v>0</v>
      </c>
      <c r="AO1108">
        <v>2</v>
      </c>
      <c r="AP1108">
        <v>47</v>
      </c>
      <c r="AQ1108">
        <v>0</v>
      </c>
      <c r="AR1108">
        <v>0</v>
      </c>
      <c r="AS1108">
        <v>0</v>
      </c>
      <c r="AT1108" t="s">
        <v>88</v>
      </c>
      <c r="AU1108" t="s">
        <v>88</v>
      </c>
      <c r="AV1108" t="s">
        <v>88</v>
      </c>
      <c r="AW1108" t="s">
        <v>88</v>
      </c>
      <c r="AX1108" t="s">
        <v>88</v>
      </c>
      <c r="AY1108" t="s">
        <v>88</v>
      </c>
      <c r="AZ1108" t="s">
        <v>88</v>
      </c>
      <c r="BA1108" t="s">
        <v>88</v>
      </c>
      <c r="BB1108" t="s">
        <v>88</v>
      </c>
      <c r="BC1108" t="s">
        <v>88</v>
      </c>
      <c r="BD1108" t="s">
        <v>88</v>
      </c>
      <c r="BE1108" t="s">
        <v>88</v>
      </c>
    </row>
    <row r="1109" spans="1:57">
      <c r="A1109" t="s">
        <v>2421</v>
      </c>
      <c r="B1109" t="s">
        <v>80</v>
      </c>
      <c r="C1109" t="s">
        <v>2417</v>
      </c>
      <c r="D1109" t="s">
        <v>82</v>
      </c>
      <c r="E1109" s="2" t="str">
        <f>HYPERLINK("capsilon://?command=openfolder&amp;siteaddress=FAM.docvelocity-na8.net&amp;folderid=FX89E21E90-01BE-CF3E-DE41-A69E01EFBC40","FX211114031")</f>
        <v>FX211114031</v>
      </c>
      <c r="F1109" t="s">
        <v>19</v>
      </c>
      <c r="G1109" t="s">
        <v>19</v>
      </c>
      <c r="H1109" t="s">
        <v>83</v>
      </c>
      <c r="I1109" t="s">
        <v>2422</v>
      </c>
      <c r="J1109">
        <v>203</v>
      </c>
      <c r="K1109" t="s">
        <v>85</v>
      </c>
      <c r="L1109" t="s">
        <v>86</v>
      </c>
      <c r="M1109" t="s">
        <v>87</v>
      </c>
      <c r="N1109">
        <v>2</v>
      </c>
      <c r="O1109" s="1">
        <v>44545.635740740741</v>
      </c>
      <c r="P1109" s="1">
        <v>44546.481817129628</v>
      </c>
      <c r="Q1109">
        <v>70620</v>
      </c>
      <c r="R1109">
        <v>2481</v>
      </c>
      <c r="S1109" t="b">
        <v>0</v>
      </c>
      <c r="T1109" t="s">
        <v>88</v>
      </c>
      <c r="U1109" t="b">
        <v>0</v>
      </c>
      <c r="V1109" t="s">
        <v>89</v>
      </c>
      <c r="W1109" s="1">
        <v>44545.756539351853</v>
      </c>
      <c r="X1109">
        <v>1745</v>
      </c>
      <c r="Y1109">
        <v>117</v>
      </c>
      <c r="Z1109">
        <v>0</v>
      </c>
      <c r="AA1109">
        <v>117</v>
      </c>
      <c r="AB1109">
        <v>0</v>
      </c>
      <c r="AC1109">
        <v>17</v>
      </c>
      <c r="AD1109">
        <v>86</v>
      </c>
      <c r="AE1109">
        <v>0</v>
      </c>
      <c r="AF1109">
        <v>0</v>
      </c>
      <c r="AG1109">
        <v>0</v>
      </c>
      <c r="AH1109" t="s">
        <v>95</v>
      </c>
      <c r="AI1109" s="1">
        <v>44546.481817129628</v>
      </c>
      <c r="AJ1109">
        <v>717</v>
      </c>
      <c r="AK1109">
        <v>1</v>
      </c>
      <c r="AL1109">
        <v>0</v>
      </c>
      <c r="AM1109">
        <v>1</v>
      </c>
      <c r="AN1109">
        <v>0</v>
      </c>
      <c r="AO1109">
        <v>1</v>
      </c>
      <c r="AP1109">
        <v>85</v>
      </c>
      <c r="AQ1109">
        <v>0</v>
      </c>
      <c r="AR1109">
        <v>0</v>
      </c>
      <c r="AS1109">
        <v>0</v>
      </c>
      <c r="AT1109" t="s">
        <v>88</v>
      </c>
      <c r="AU1109" t="s">
        <v>88</v>
      </c>
      <c r="AV1109" t="s">
        <v>88</v>
      </c>
      <c r="AW1109" t="s">
        <v>88</v>
      </c>
      <c r="AX1109" t="s">
        <v>88</v>
      </c>
      <c r="AY1109" t="s">
        <v>88</v>
      </c>
      <c r="AZ1109" t="s">
        <v>88</v>
      </c>
      <c r="BA1109" t="s">
        <v>88</v>
      </c>
      <c r="BB1109" t="s">
        <v>88</v>
      </c>
      <c r="BC1109" t="s">
        <v>88</v>
      </c>
      <c r="BD1109" t="s">
        <v>88</v>
      </c>
      <c r="BE1109" t="s">
        <v>88</v>
      </c>
    </row>
    <row r="1110" spans="1:57">
      <c r="A1110" t="s">
        <v>2423</v>
      </c>
      <c r="B1110" t="s">
        <v>80</v>
      </c>
      <c r="C1110" t="s">
        <v>2424</v>
      </c>
      <c r="D1110" t="s">
        <v>82</v>
      </c>
      <c r="E1110" s="2" t="str">
        <f>HYPERLINK("capsilon://?command=openfolder&amp;siteaddress=FAM.docvelocity-na8.net&amp;folderid=FXECA5E0A9-F467-ED96-6E28-A5B2C664779B","FX21128797")</f>
        <v>FX21128797</v>
      </c>
      <c r="F1110" t="s">
        <v>19</v>
      </c>
      <c r="G1110" t="s">
        <v>19</v>
      </c>
      <c r="H1110" t="s">
        <v>83</v>
      </c>
      <c r="I1110" t="s">
        <v>2425</v>
      </c>
      <c r="J1110">
        <v>50</v>
      </c>
      <c r="K1110" t="s">
        <v>85</v>
      </c>
      <c r="L1110" t="s">
        <v>86</v>
      </c>
      <c r="M1110" t="s">
        <v>87</v>
      </c>
      <c r="N1110">
        <v>1</v>
      </c>
      <c r="O1110" s="1">
        <v>44545.642106481479</v>
      </c>
      <c r="P1110" s="1">
        <v>44545.75744212963</v>
      </c>
      <c r="Q1110">
        <v>9877</v>
      </c>
      <c r="R1110">
        <v>88</v>
      </c>
      <c r="S1110" t="b">
        <v>0</v>
      </c>
      <c r="T1110" t="s">
        <v>88</v>
      </c>
      <c r="U1110" t="b">
        <v>0</v>
      </c>
      <c r="V1110" t="s">
        <v>155</v>
      </c>
      <c r="W1110" s="1">
        <v>44545.75744212963</v>
      </c>
      <c r="X1110">
        <v>74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50</v>
      </c>
      <c r="AE1110">
        <v>45</v>
      </c>
      <c r="AF1110">
        <v>0</v>
      </c>
      <c r="AG1110">
        <v>2</v>
      </c>
      <c r="AH1110" t="s">
        <v>88</v>
      </c>
      <c r="AI1110" t="s">
        <v>88</v>
      </c>
      <c r="AJ1110" t="s">
        <v>88</v>
      </c>
      <c r="AK1110" t="s">
        <v>88</v>
      </c>
      <c r="AL1110" t="s">
        <v>88</v>
      </c>
      <c r="AM1110" t="s">
        <v>88</v>
      </c>
      <c r="AN1110" t="s">
        <v>88</v>
      </c>
      <c r="AO1110" t="s">
        <v>88</v>
      </c>
      <c r="AP1110" t="s">
        <v>88</v>
      </c>
      <c r="AQ1110" t="s">
        <v>88</v>
      </c>
      <c r="AR1110" t="s">
        <v>88</v>
      </c>
      <c r="AS1110" t="s">
        <v>88</v>
      </c>
      <c r="AT1110" t="s">
        <v>88</v>
      </c>
      <c r="AU1110" t="s">
        <v>88</v>
      </c>
      <c r="AV1110" t="s">
        <v>88</v>
      </c>
      <c r="AW1110" t="s">
        <v>88</v>
      </c>
      <c r="AX1110" t="s">
        <v>88</v>
      </c>
      <c r="AY1110" t="s">
        <v>88</v>
      </c>
      <c r="AZ1110" t="s">
        <v>88</v>
      </c>
      <c r="BA1110" t="s">
        <v>88</v>
      </c>
      <c r="BB1110" t="s">
        <v>88</v>
      </c>
      <c r="BC1110" t="s">
        <v>88</v>
      </c>
      <c r="BD1110" t="s">
        <v>88</v>
      </c>
      <c r="BE1110" t="s">
        <v>88</v>
      </c>
    </row>
    <row r="1111" spans="1:57">
      <c r="A1111" t="s">
        <v>2426</v>
      </c>
      <c r="B1111" t="s">
        <v>80</v>
      </c>
      <c r="C1111" t="s">
        <v>2424</v>
      </c>
      <c r="D1111" t="s">
        <v>82</v>
      </c>
      <c r="E1111" s="2" t="str">
        <f>HYPERLINK("capsilon://?command=openfolder&amp;siteaddress=FAM.docvelocity-na8.net&amp;folderid=FXECA5E0A9-F467-ED96-6E28-A5B2C664779B","FX21128797")</f>
        <v>FX21128797</v>
      </c>
      <c r="F1111" t="s">
        <v>19</v>
      </c>
      <c r="G1111" t="s">
        <v>19</v>
      </c>
      <c r="H1111" t="s">
        <v>83</v>
      </c>
      <c r="I1111" t="s">
        <v>2427</v>
      </c>
      <c r="J1111">
        <v>28</v>
      </c>
      <c r="K1111" t="s">
        <v>85</v>
      </c>
      <c r="L1111" t="s">
        <v>86</v>
      </c>
      <c r="M1111" t="s">
        <v>87</v>
      </c>
      <c r="N1111">
        <v>2</v>
      </c>
      <c r="O1111" s="1">
        <v>44545.644942129627</v>
      </c>
      <c r="P1111" s="1">
        <v>44545.747141203705</v>
      </c>
      <c r="Q1111">
        <v>8491</v>
      </c>
      <c r="R1111">
        <v>339</v>
      </c>
      <c r="S1111" t="b">
        <v>0</v>
      </c>
      <c r="T1111" t="s">
        <v>88</v>
      </c>
      <c r="U1111" t="b">
        <v>0</v>
      </c>
      <c r="V1111" t="s">
        <v>151</v>
      </c>
      <c r="W1111" s="1">
        <v>44545.739641203705</v>
      </c>
      <c r="X1111">
        <v>198</v>
      </c>
      <c r="Y1111">
        <v>21</v>
      </c>
      <c r="Z1111">
        <v>0</v>
      </c>
      <c r="AA1111">
        <v>21</v>
      </c>
      <c r="AB1111">
        <v>0</v>
      </c>
      <c r="AC1111">
        <v>12</v>
      </c>
      <c r="AD1111">
        <v>7</v>
      </c>
      <c r="AE1111">
        <v>0</v>
      </c>
      <c r="AF1111">
        <v>0</v>
      </c>
      <c r="AG1111">
        <v>0</v>
      </c>
      <c r="AH1111" t="s">
        <v>163</v>
      </c>
      <c r="AI1111" s="1">
        <v>44545.747141203705</v>
      </c>
      <c r="AJ1111">
        <v>141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7</v>
      </c>
      <c r="AQ1111">
        <v>0</v>
      </c>
      <c r="AR1111">
        <v>0</v>
      </c>
      <c r="AS1111">
        <v>0</v>
      </c>
      <c r="AT1111" t="s">
        <v>88</v>
      </c>
      <c r="AU1111" t="s">
        <v>88</v>
      </c>
      <c r="AV1111" t="s">
        <v>88</v>
      </c>
      <c r="AW1111" t="s">
        <v>88</v>
      </c>
      <c r="AX1111" t="s">
        <v>88</v>
      </c>
      <c r="AY1111" t="s">
        <v>88</v>
      </c>
      <c r="AZ1111" t="s">
        <v>88</v>
      </c>
      <c r="BA1111" t="s">
        <v>88</v>
      </c>
      <c r="BB1111" t="s">
        <v>88</v>
      </c>
      <c r="BC1111" t="s">
        <v>88</v>
      </c>
      <c r="BD1111" t="s">
        <v>88</v>
      </c>
      <c r="BE1111" t="s">
        <v>88</v>
      </c>
    </row>
    <row r="1112" spans="1:57">
      <c r="A1112" t="s">
        <v>2428</v>
      </c>
      <c r="B1112" t="s">
        <v>80</v>
      </c>
      <c r="C1112" t="s">
        <v>816</v>
      </c>
      <c r="D1112" t="s">
        <v>82</v>
      </c>
      <c r="E1112" s="2" t="str">
        <f>HYPERLINK("capsilon://?command=openfolder&amp;siteaddress=FAM.docvelocity-na8.net&amp;folderid=FXAF9CD415-6C7C-57A5-FA30-5F658B233C4E","FX211113451")</f>
        <v>FX211113451</v>
      </c>
      <c r="F1112" t="s">
        <v>19</v>
      </c>
      <c r="G1112" t="s">
        <v>19</v>
      </c>
      <c r="H1112" t="s">
        <v>83</v>
      </c>
      <c r="I1112" t="s">
        <v>2429</v>
      </c>
      <c r="J1112">
        <v>30</v>
      </c>
      <c r="K1112" t="s">
        <v>85</v>
      </c>
      <c r="L1112" t="s">
        <v>86</v>
      </c>
      <c r="M1112" t="s">
        <v>87</v>
      </c>
      <c r="N1112">
        <v>2</v>
      </c>
      <c r="O1112" s="1">
        <v>44545.651192129626</v>
      </c>
      <c r="P1112" s="1">
        <v>44545.747939814813</v>
      </c>
      <c r="Q1112">
        <v>8249</v>
      </c>
      <c r="R1112">
        <v>110</v>
      </c>
      <c r="S1112" t="b">
        <v>0</v>
      </c>
      <c r="T1112" t="s">
        <v>88</v>
      </c>
      <c r="U1112" t="b">
        <v>0</v>
      </c>
      <c r="V1112" t="s">
        <v>151</v>
      </c>
      <c r="W1112" s="1">
        <v>44545.740127314813</v>
      </c>
      <c r="X1112">
        <v>41</v>
      </c>
      <c r="Y1112">
        <v>9</v>
      </c>
      <c r="Z1112">
        <v>0</v>
      </c>
      <c r="AA1112">
        <v>9</v>
      </c>
      <c r="AB1112">
        <v>0</v>
      </c>
      <c r="AC1112">
        <v>1</v>
      </c>
      <c r="AD1112">
        <v>21</v>
      </c>
      <c r="AE1112">
        <v>0</v>
      </c>
      <c r="AF1112">
        <v>0</v>
      </c>
      <c r="AG1112">
        <v>0</v>
      </c>
      <c r="AH1112" t="s">
        <v>163</v>
      </c>
      <c r="AI1112" s="1">
        <v>44545.747939814813</v>
      </c>
      <c r="AJ1112">
        <v>69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21</v>
      </c>
      <c r="AQ1112">
        <v>0</v>
      </c>
      <c r="AR1112">
        <v>0</v>
      </c>
      <c r="AS1112">
        <v>0</v>
      </c>
      <c r="AT1112" t="s">
        <v>88</v>
      </c>
      <c r="AU1112" t="s">
        <v>88</v>
      </c>
      <c r="AV1112" t="s">
        <v>88</v>
      </c>
      <c r="AW1112" t="s">
        <v>88</v>
      </c>
      <c r="AX1112" t="s">
        <v>88</v>
      </c>
      <c r="AY1112" t="s">
        <v>88</v>
      </c>
      <c r="AZ1112" t="s">
        <v>88</v>
      </c>
      <c r="BA1112" t="s">
        <v>88</v>
      </c>
      <c r="BB1112" t="s">
        <v>88</v>
      </c>
      <c r="BC1112" t="s">
        <v>88</v>
      </c>
      <c r="BD1112" t="s">
        <v>88</v>
      </c>
      <c r="BE1112" t="s">
        <v>88</v>
      </c>
    </row>
    <row r="1113" spans="1:57">
      <c r="A1113" t="s">
        <v>2430</v>
      </c>
      <c r="B1113" t="s">
        <v>80</v>
      </c>
      <c r="C1113" t="s">
        <v>1104</v>
      </c>
      <c r="D1113" t="s">
        <v>82</v>
      </c>
      <c r="E1113" s="2" t="str">
        <f>HYPERLINK("capsilon://?command=openfolder&amp;siteaddress=FAM.docvelocity-na8.net&amp;folderid=FXA28F6FE4-AE18-3C9E-97DC-F34A2CF2FC9F","FX21125491")</f>
        <v>FX21125491</v>
      </c>
      <c r="F1113" t="s">
        <v>19</v>
      </c>
      <c r="G1113" t="s">
        <v>19</v>
      </c>
      <c r="H1113" t="s">
        <v>83</v>
      </c>
      <c r="I1113" t="s">
        <v>2431</v>
      </c>
      <c r="J1113">
        <v>33</v>
      </c>
      <c r="K1113" t="s">
        <v>85</v>
      </c>
      <c r="L1113" t="s">
        <v>86</v>
      </c>
      <c r="M1113" t="s">
        <v>87</v>
      </c>
      <c r="N1113">
        <v>2</v>
      </c>
      <c r="O1113" s="1">
        <v>44545.654710648145</v>
      </c>
      <c r="P1113" s="1">
        <v>44545.748773148145</v>
      </c>
      <c r="Q1113">
        <v>7984</v>
      </c>
      <c r="R1113">
        <v>143</v>
      </c>
      <c r="S1113" t="b">
        <v>0</v>
      </c>
      <c r="T1113" t="s">
        <v>88</v>
      </c>
      <c r="U1113" t="b">
        <v>0</v>
      </c>
      <c r="V1113" t="s">
        <v>151</v>
      </c>
      <c r="W1113" s="1">
        <v>44545.740960648145</v>
      </c>
      <c r="X1113">
        <v>71</v>
      </c>
      <c r="Y1113">
        <v>9</v>
      </c>
      <c r="Z1113">
        <v>0</v>
      </c>
      <c r="AA1113">
        <v>9</v>
      </c>
      <c r="AB1113">
        <v>0</v>
      </c>
      <c r="AC1113">
        <v>1</v>
      </c>
      <c r="AD1113">
        <v>24</v>
      </c>
      <c r="AE1113">
        <v>0</v>
      </c>
      <c r="AF1113">
        <v>0</v>
      </c>
      <c r="AG1113">
        <v>0</v>
      </c>
      <c r="AH1113" t="s">
        <v>163</v>
      </c>
      <c r="AI1113" s="1">
        <v>44545.748773148145</v>
      </c>
      <c r="AJ1113">
        <v>72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24</v>
      </c>
      <c r="AQ1113">
        <v>0</v>
      </c>
      <c r="AR1113">
        <v>0</v>
      </c>
      <c r="AS1113">
        <v>0</v>
      </c>
      <c r="AT1113" t="s">
        <v>88</v>
      </c>
      <c r="AU1113" t="s">
        <v>88</v>
      </c>
      <c r="AV1113" t="s">
        <v>88</v>
      </c>
      <c r="AW1113" t="s">
        <v>88</v>
      </c>
      <c r="AX1113" t="s">
        <v>88</v>
      </c>
      <c r="AY1113" t="s">
        <v>88</v>
      </c>
      <c r="AZ1113" t="s">
        <v>88</v>
      </c>
      <c r="BA1113" t="s">
        <v>88</v>
      </c>
      <c r="BB1113" t="s">
        <v>88</v>
      </c>
      <c r="BC1113" t="s">
        <v>88</v>
      </c>
      <c r="BD1113" t="s">
        <v>88</v>
      </c>
      <c r="BE1113" t="s">
        <v>88</v>
      </c>
    </row>
    <row r="1114" spans="1:57">
      <c r="A1114" t="s">
        <v>2432</v>
      </c>
      <c r="B1114" t="s">
        <v>80</v>
      </c>
      <c r="C1114" t="s">
        <v>2405</v>
      </c>
      <c r="D1114" t="s">
        <v>82</v>
      </c>
      <c r="E1114" s="2" t="str">
        <f>HYPERLINK("capsilon://?command=openfolder&amp;siteaddress=FAM.docvelocity-na8.net&amp;folderid=FXF937AA60-5543-51E4-87DB-C1E919136D4A","FX21128643")</f>
        <v>FX21128643</v>
      </c>
      <c r="F1114" t="s">
        <v>19</v>
      </c>
      <c r="G1114" t="s">
        <v>19</v>
      </c>
      <c r="H1114" t="s">
        <v>83</v>
      </c>
      <c r="I1114" t="s">
        <v>2433</v>
      </c>
      <c r="J1114">
        <v>70</v>
      </c>
      <c r="K1114" t="s">
        <v>85</v>
      </c>
      <c r="L1114" t="s">
        <v>86</v>
      </c>
      <c r="M1114" t="s">
        <v>87</v>
      </c>
      <c r="N1114">
        <v>2</v>
      </c>
      <c r="O1114" s="1">
        <v>44545.665509259263</v>
      </c>
      <c r="P1114" s="1">
        <v>44545.751111111109</v>
      </c>
      <c r="Q1114">
        <v>6969</v>
      </c>
      <c r="R1114">
        <v>427</v>
      </c>
      <c r="S1114" t="b">
        <v>0</v>
      </c>
      <c r="T1114" t="s">
        <v>88</v>
      </c>
      <c r="U1114" t="b">
        <v>0</v>
      </c>
      <c r="V1114" t="s">
        <v>151</v>
      </c>
      <c r="W1114" s="1">
        <v>44545.743587962963</v>
      </c>
      <c r="X1114">
        <v>226</v>
      </c>
      <c r="Y1114">
        <v>74</v>
      </c>
      <c r="Z1114">
        <v>0</v>
      </c>
      <c r="AA1114">
        <v>74</v>
      </c>
      <c r="AB1114">
        <v>0</v>
      </c>
      <c r="AC1114">
        <v>35</v>
      </c>
      <c r="AD1114">
        <v>-4</v>
      </c>
      <c r="AE1114">
        <v>0</v>
      </c>
      <c r="AF1114">
        <v>0</v>
      </c>
      <c r="AG1114">
        <v>0</v>
      </c>
      <c r="AH1114" t="s">
        <v>163</v>
      </c>
      <c r="AI1114" s="1">
        <v>44545.751111111109</v>
      </c>
      <c r="AJ1114">
        <v>201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-4</v>
      </c>
      <c r="AQ1114">
        <v>0</v>
      </c>
      <c r="AR1114">
        <v>0</v>
      </c>
      <c r="AS1114">
        <v>0</v>
      </c>
      <c r="AT1114" t="s">
        <v>88</v>
      </c>
      <c r="AU1114" t="s">
        <v>88</v>
      </c>
      <c r="AV1114" t="s">
        <v>88</v>
      </c>
      <c r="AW1114" t="s">
        <v>88</v>
      </c>
      <c r="AX1114" t="s">
        <v>88</v>
      </c>
      <c r="AY1114" t="s">
        <v>88</v>
      </c>
      <c r="AZ1114" t="s">
        <v>88</v>
      </c>
      <c r="BA1114" t="s">
        <v>88</v>
      </c>
      <c r="BB1114" t="s">
        <v>88</v>
      </c>
      <c r="BC1114" t="s">
        <v>88</v>
      </c>
      <c r="BD1114" t="s">
        <v>88</v>
      </c>
      <c r="BE1114" t="s">
        <v>88</v>
      </c>
    </row>
    <row r="1115" spans="1:57">
      <c r="A1115" t="s">
        <v>2434</v>
      </c>
      <c r="B1115" t="s">
        <v>80</v>
      </c>
      <c r="C1115" t="s">
        <v>2405</v>
      </c>
      <c r="D1115" t="s">
        <v>82</v>
      </c>
      <c r="E1115" s="2" t="str">
        <f>HYPERLINK("capsilon://?command=openfolder&amp;siteaddress=FAM.docvelocity-na8.net&amp;folderid=FXF937AA60-5543-51E4-87DB-C1E919136D4A","FX21128643")</f>
        <v>FX21128643</v>
      </c>
      <c r="F1115" t="s">
        <v>19</v>
      </c>
      <c r="G1115" t="s">
        <v>19</v>
      </c>
      <c r="H1115" t="s">
        <v>83</v>
      </c>
      <c r="I1115" t="s">
        <v>2435</v>
      </c>
      <c r="J1115">
        <v>70</v>
      </c>
      <c r="K1115" t="s">
        <v>85</v>
      </c>
      <c r="L1115" t="s">
        <v>86</v>
      </c>
      <c r="M1115" t="s">
        <v>87</v>
      </c>
      <c r="N1115">
        <v>2</v>
      </c>
      <c r="O1115" s="1">
        <v>44545.666608796295</v>
      </c>
      <c r="P1115" s="1">
        <v>44546.486319444448</v>
      </c>
      <c r="Q1115">
        <v>70259</v>
      </c>
      <c r="R1115">
        <v>564</v>
      </c>
      <c r="S1115" t="b">
        <v>0</v>
      </c>
      <c r="T1115" t="s">
        <v>88</v>
      </c>
      <c r="U1115" t="b">
        <v>0</v>
      </c>
      <c r="V1115" t="s">
        <v>151</v>
      </c>
      <c r="W1115" s="1">
        <v>44545.745925925927</v>
      </c>
      <c r="X1115">
        <v>201</v>
      </c>
      <c r="Y1115">
        <v>74</v>
      </c>
      <c r="Z1115">
        <v>0</v>
      </c>
      <c r="AA1115">
        <v>74</v>
      </c>
      <c r="AB1115">
        <v>0</v>
      </c>
      <c r="AC1115">
        <v>35</v>
      </c>
      <c r="AD1115">
        <v>-4</v>
      </c>
      <c r="AE1115">
        <v>0</v>
      </c>
      <c r="AF1115">
        <v>0</v>
      </c>
      <c r="AG1115">
        <v>0</v>
      </c>
      <c r="AH1115" t="s">
        <v>95</v>
      </c>
      <c r="AI1115" s="1">
        <v>44546.486319444448</v>
      </c>
      <c r="AJ1115">
        <v>363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-4</v>
      </c>
      <c r="AQ1115">
        <v>0</v>
      </c>
      <c r="AR1115">
        <v>0</v>
      </c>
      <c r="AS1115">
        <v>0</v>
      </c>
      <c r="AT1115" t="s">
        <v>88</v>
      </c>
      <c r="AU1115" t="s">
        <v>88</v>
      </c>
      <c r="AV1115" t="s">
        <v>88</v>
      </c>
      <c r="AW1115" t="s">
        <v>88</v>
      </c>
      <c r="AX1115" t="s">
        <v>88</v>
      </c>
      <c r="AY1115" t="s">
        <v>88</v>
      </c>
      <c r="AZ1115" t="s">
        <v>88</v>
      </c>
      <c r="BA1115" t="s">
        <v>88</v>
      </c>
      <c r="BB1115" t="s">
        <v>88</v>
      </c>
      <c r="BC1115" t="s">
        <v>88</v>
      </c>
      <c r="BD1115" t="s">
        <v>88</v>
      </c>
      <c r="BE1115" t="s">
        <v>88</v>
      </c>
    </row>
    <row r="1116" spans="1:57">
      <c r="A1116" t="s">
        <v>2436</v>
      </c>
      <c r="B1116" t="s">
        <v>80</v>
      </c>
      <c r="C1116" t="s">
        <v>2437</v>
      </c>
      <c r="D1116" t="s">
        <v>82</v>
      </c>
      <c r="E1116" s="2" t="str">
        <f>HYPERLINK("capsilon://?command=openfolder&amp;siteaddress=FAM.docvelocity-na8.net&amp;folderid=FX2951F5C3-EA0A-0B67-1DE5-12B00ED938DC","FX21128003")</f>
        <v>FX21128003</v>
      </c>
      <c r="F1116" t="s">
        <v>19</v>
      </c>
      <c r="G1116" t="s">
        <v>19</v>
      </c>
      <c r="H1116" t="s">
        <v>83</v>
      </c>
      <c r="I1116" t="s">
        <v>2438</v>
      </c>
      <c r="J1116">
        <v>58</v>
      </c>
      <c r="K1116" t="s">
        <v>85</v>
      </c>
      <c r="L1116" t="s">
        <v>86</v>
      </c>
      <c r="M1116" t="s">
        <v>87</v>
      </c>
      <c r="N1116">
        <v>2</v>
      </c>
      <c r="O1116" s="1">
        <v>44545.66746527778</v>
      </c>
      <c r="P1116" s="1">
        <v>44546.49181712963</v>
      </c>
      <c r="Q1116">
        <v>70523</v>
      </c>
      <c r="R1116">
        <v>701</v>
      </c>
      <c r="S1116" t="b">
        <v>0</v>
      </c>
      <c r="T1116" t="s">
        <v>88</v>
      </c>
      <c r="U1116" t="b">
        <v>0</v>
      </c>
      <c r="V1116" t="s">
        <v>155</v>
      </c>
      <c r="W1116" s="1">
        <v>44545.761307870373</v>
      </c>
      <c r="X1116">
        <v>227</v>
      </c>
      <c r="Y1116">
        <v>53</v>
      </c>
      <c r="Z1116">
        <v>0</v>
      </c>
      <c r="AA1116">
        <v>53</v>
      </c>
      <c r="AB1116">
        <v>0</v>
      </c>
      <c r="AC1116">
        <v>14</v>
      </c>
      <c r="AD1116">
        <v>5</v>
      </c>
      <c r="AE1116">
        <v>0</v>
      </c>
      <c r="AF1116">
        <v>0</v>
      </c>
      <c r="AG1116">
        <v>0</v>
      </c>
      <c r="AH1116" t="s">
        <v>95</v>
      </c>
      <c r="AI1116" s="1">
        <v>44546.49181712963</v>
      </c>
      <c r="AJ1116">
        <v>474</v>
      </c>
      <c r="AK1116">
        <v>1</v>
      </c>
      <c r="AL1116">
        <v>0</v>
      </c>
      <c r="AM1116">
        <v>1</v>
      </c>
      <c r="AN1116">
        <v>0</v>
      </c>
      <c r="AO1116">
        <v>1</v>
      </c>
      <c r="AP1116">
        <v>4</v>
      </c>
      <c r="AQ1116">
        <v>0</v>
      </c>
      <c r="AR1116">
        <v>0</v>
      </c>
      <c r="AS1116">
        <v>0</v>
      </c>
      <c r="AT1116" t="s">
        <v>88</v>
      </c>
      <c r="AU1116" t="s">
        <v>88</v>
      </c>
      <c r="AV1116" t="s">
        <v>88</v>
      </c>
      <c r="AW1116" t="s">
        <v>88</v>
      </c>
      <c r="AX1116" t="s">
        <v>88</v>
      </c>
      <c r="AY1116" t="s">
        <v>88</v>
      </c>
      <c r="AZ1116" t="s">
        <v>88</v>
      </c>
      <c r="BA1116" t="s">
        <v>88</v>
      </c>
      <c r="BB1116" t="s">
        <v>88</v>
      </c>
      <c r="BC1116" t="s">
        <v>88</v>
      </c>
      <c r="BD1116" t="s">
        <v>88</v>
      </c>
      <c r="BE1116" t="s">
        <v>88</v>
      </c>
    </row>
    <row r="1117" spans="1:57">
      <c r="A1117" t="s">
        <v>2439</v>
      </c>
      <c r="B1117" t="s">
        <v>80</v>
      </c>
      <c r="C1117" t="s">
        <v>2440</v>
      </c>
      <c r="D1117" t="s">
        <v>82</v>
      </c>
      <c r="E1117" s="2" t="str">
        <f>HYPERLINK("capsilon://?command=openfolder&amp;siteaddress=FAM.docvelocity-na8.net&amp;folderid=FX2D0C7890-56EF-8AC4-77C3-88F743831965","FX21127026")</f>
        <v>FX21127026</v>
      </c>
      <c r="F1117" t="s">
        <v>19</v>
      </c>
      <c r="G1117" t="s">
        <v>19</v>
      </c>
      <c r="H1117" t="s">
        <v>83</v>
      </c>
      <c r="I1117" t="s">
        <v>2441</v>
      </c>
      <c r="J1117">
        <v>107</v>
      </c>
      <c r="K1117" t="s">
        <v>85</v>
      </c>
      <c r="L1117" t="s">
        <v>86</v>
      </c>
      <c r="M1117" t="s">
        <v>87</v>
      </c>
      <c r="N1117">
        <v>1</v>
      </c>
      <c r="O1117" s="1">
        <v>44545.676354166666</v>
      </c>
      <c r="P1117" s="1">
        <v>44546.251805555556</v>
      </c>
      <c r="Q1117">
        <v>49310</v>
      </c>
      <c r="R1117">
        <v>409</v>
      </c>
      <c r="S1117" t="b">
        <v>0</v>
      </c>
      <c r="T1117" t="s">
        <v>88</v>
      </c>
      <c r="U1117" t="b">
        <v>0</v>
      </c>
      <c r="V1117" t="s">
        <v>144</v>
      </c>
      <c r="W1117" s="1">
        <v>44546.251805555556</v>
      </c>
      <c r="X1117">
        <v>392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107</v>
      </c>
      <c r="AE1117">
        <v>95</v>
      </c>
      <c r="AF1117">
        <v>0</v>
      </c>
      <c r="AG1117">
        <v>4</v>
      </c>
      <c r="AH1117" t="s">
        <v>88</v>
      </c>
      <c r="AI1117" t="s">
        <v>88</v>
      </c>
      <c r="AJ1117" t="s">
        <v>88</v>
      </c>
      <c r="AK1117" t="s">
        <v>88</v>
      </c>
      <c r="AL1117" t="s">
        <v>88</v>
      </c>
      <c r="AM1117" t="s">
        <v>88</v>
      </c>
      <c r="AN1117" t="s">
        <v>88</v>
      </c>
      <c r="AO1117" t="s">
        <v>88</v>
      </c>
      <c r="AP1117" t="s">
        <v>88</v>
      </c>
      <c r="AQ1117" t="s">
        <v>88</v>
      </c>
      <c r="AR1117" t="s">
        <v>88</v>
      </c>
      <c r="AS1117" t="s">
        <v>88</v>
      </c>
      <c r="AT1117" t="s">
        <v>88</v>
      </c>
      <c r="AU1117" t="s">
        <v>88</v>
      </c>
      <c r="AV1117" t="s">
        <v>88</v>
      </c>
      <c r="AW1117" t="s">
        <v>88</v>
      </c>
      <c r="AX1117" t="s">
        <v>88</v>
      </c>
      <c r="AY1117" t="s">
        <v>88</v>
      </c>
      <c r="AZ1117" t="s">
        <v>88</v>
      </c>
      <c r="BA1117" t="s">
        <v>88</v>
      </c>
      <c r="BB1117" t="s">
        <v>88</v>
      </c>
      <c r="BC1117" t="s">
        <v>88</v>
      </c>
      <c r="BD1117" t="s">
        <v>88</v>
      </c>
      <c r="BE1117" t="s">
        <v>88</v>
      </c>
    </row>
    <row r="1118" spans="1:57">
      <c r="A1118" t="s">
        <v>2442</v>
      </c>
      <c r="B1118" t="s">
        <v>80</v>
      </c>
      <c r="C1118" t="s">
        <v>2443</v>
      </c>
      <c r="D1118" t="s">
        <v>82</v>
      </c>
      <c r="E1118" s="2" t="str">
        <f>HYPERLINK("capsilon://?command=openfolder&amp;siteaddress=FAM.docvelocity-na8.net&amp;folderid=FX402D118A-B078-1839-590E-31D2BF978FF2","FX21128663")</f>
        <v>FX21128663</v>
      </c>
      <c r="F1118" t="s">
        <v>19</v>
      </c>
      <c r="G1118" t="s">
        <v>19</v>
      </c>
      <c r="H1118" t="s">
        <v>83</v>
      </c>
      <c r="I1118" t="s">
        <v>2444</v>
      </c>
      <c r="J1118">
        <v>156</v>
      </c>
      <c r="K1118" t="s">
        <v>85</v>
      </c>
      <c r="L1118" t="s">
        <v>86</v>
      </c>
      <c r="M1118" t="s">
        <v>87</v>
      </c>
      <c r="N1118">
        <v>1</v>
      </c>
      <c r="O1118" s="1">
        <v>44545.692337962966</v>
      </c>
      <c r="P1118" s="1">
        <v>44546.256620370368</v>
      </c>
      <c r="Q1118">
        <v>48375</v>
      </c>
      <c r="R1118">
        <v>379</v>
      </c>
      <c r="S1118" t="b">
        <v>0</v>
      </c>
      <c r="T1118" t="s">
        <v>88</v>
      </c>
      <c r="U1118" t="b">
        <v>0</v>
      </c>
      <c r="V1118" t="s">
        <v>144</v>
      </c>
      <c r="W1118" s="1">
        <v>44546.256620370368</v>
      </c>
      <c r="X1118">
        <v>379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156</v>
      </c>
      <c r="AE1118">
        <v>132</v>
      </c>
      <c r="AF1118">
        <v>0</v>
      </c>
      <c r="AG1118">
        <v>5</v>
      </c>
      <c r="AH1118" t="s">
        <v>88</v>
      </c>
      <c r="AI1118" t="s">
        <v>88</v>
      </c>
      <c r="AJ1118" t="s">
        <v>88</v>
      </c>
      <c r="AK1118" t="s">
        <v>88</v>
      </c>
      <c r="AL1118" t="s">
        <v>88</v>
      </c>
      <c r="AM1118" t="s">
        <v>88</v>
      </c>
      <c r="AN1118" t="s">
        <v>88</v>
      </c>
      <c r="AO1118" t="s">
        <v>88</v>
      </c>
      <c r="AP1118" t="s">
        <v>88</v>
      </c>
      <c r="AQ1118" t="s">
        <v>88</v>
      </c>
      <c r="AR1118" t="s">
        <v>88</v>
      </c>
      <c r="AS1118" t="s">
        <v>88</v>
      </c>
      <c r="AT1118" t="s">
        <v>88</v>
      </c>
      <c r="AU1118" t="s">
        <v>88</v>
      </c>
      <c r="AV1118" t="s">
        <v>88</v>
      </c>
      <c r="AW1118" t="s">
        <v>88</v>
      </c>
      <c r="AX1118" t="s">
        <v>88</v>
      </c>
      <c r="AY1118" t="s">
        <v>88</v>
      </c>
      <c r="AZ1118" t="s">
        <v>88</v>
      </c>
      <c r="BA1118" t="s">
        <v>88</v>
      </c>
      <c r="BB1118" t="s">
        <v>88</v>
      </c>
      <c r="BC1118" t="s">
        <v>88</v>
      </c>
      <c r="BD1118" t="s">
        <v>88</v>
      </c>
      <c r="BE1118" t="s">
        <v>88</v>
      </c>
    </row>
    <row r="1119" spans="1:57">
      <c r="A1119" t="s">
        <v>2445</v>
      </c>
      <c r="B1119" t="s">
        <v>80</v>
      </c>
      <c r="C1119" t="s">
        <v>2446</v>
      </c>
      <c r="D1119" t="s">
        <v>82</v>
      </c>
      <c r="E1119" s="2" t="str">
        <f>HYPERLINK("capsilon://?command=openfolder&amp;siteaddress=FAM.docvelocity-na8.net&amp;folderid=FXF3006428-0085-53E5-8D05-259FE324E90C","FX21128680")</f>
        <v>FX21128680</v>
      </c>
      <c r="F1119" t="s">
        <v>19</v>
      </c>
      <c r="G1119" t="s">
        <v>19</v>
      </c>
      <c r="H1119" t="s">
        <v>83</v>
      </c>
      <c r="I1119" t="s">
        <v>2447</v>
      </c>
      <c r="J1119">
        <v>125</v>
      </c>
      <c r="K1119" t="s">
        <v>85</v>
      </c>
      <c r="L1119" t="s">
        <v>86</v>
      </c>
      <c r="M1119" t="s">
        <v>87</v>
      </c>
      <c r="N1119">
        <v>1</v>
      </c>
      <c r="O1119" s="1">
        <v>44545.704155092593</v>
      </c>
      <c r="P1119" s="1">
        <v>44546.275740740741</v>
      </c>
      <c r="Q1119">
        <v>47755</v>
      </c>
      <c r="R1119">
        <v>1630</v>
      </c>
      <c r="S1119" t="b">
        <v>0</v>
      </c>
      <c r="T1119" t="s">
        <v>88</v>
      </c>
      <c r="U1119" t="b">
        <v>0</v>
      </c>
      <c r="V1119" t="s">
        <v>144</v>
      </c>
      <c r="W1119" s="1">
        <v>44546.275740740741</v>
      </c>
      <c r="X1119">
        <v>1630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125</v>
      </c>
      <c r="AE1119">
        <v>113</v>
      </c>
      <c r="AF1119">
        <v>0</v>
      </c>
      <c r="AG1119">
        <v>17</v>
      </c>
      <c r="AH1119" t="s">
        <v>88</v>
      </c>
      <c r="AI1119" t="s">
        <v>88</v>
      </c>
      <c r="AJ1119" t="s">
        <v>88</v>
      </c>
      <c r="AK1119" t="s">
        <v>88</v>
      </c>
      <c r="AL1119" t="s">
        <v>88</v>
      </c>
      <c r="AM1119" t="s">
        <v>88</v>
      </c>
      <c r="AN1119" t="s">
        <v>88</v>
      </c>
      <c r="AO1119" t="s">
        <v>88</v>
      </c>
      <c r="AP1119" t="s">
        <v>88</v>
      </c>
      <c r="AQ1119" t="s">
        <v>88</v>
      </c>
      <c r="AR1119" t="s">
        <v>88</v>
      </c>
      <c r="AS1119" t="s">
        <v>88</v>
      </c>
      <c r="AT1119" t="s">
        <v>88</v>
      </c>
      <c r="AU1119" t="s">
        <v>88</v>
      </c>
      <c r="AV1119" t="s">
        <v>88</v>
      </c>
      <c r="AW1119" t="s">
        <v>88</v>
      </c>
      <c r="AX1119" t="s">
        <v>88</v>
      </c>
      <c r="AY1119" t="s">
        <v>88</v>
      </c>
      <c r="AZ1119" t="s">
        <v>88</v>
      </c>
      <c r="BA1119" t="s">
        <v>88</v>
      </c>
      <c r="BB1119" t="s">
        <v>88</v>
      </c>
      <c r="BC1119" t="s">
        <v>88</v>
      </c>
      <c r="BD1119" t="s">
        <v>88</v>
      </c>
      <c r="BE1119" t="s">
        <v>88</v>
      </c>
    </row>
    <row r="1120" spans="1:57">
      <c r="A1120" t="s">
        <v>2448</v>
      </c>
      <c r="B1120" t="s">
        <v>80</v>
      </c>
      <c r="C1120" t="s">
        <v>2449</v>
      </c>
      <c r="D1120" t="s">
        <v>82</v>
      </c>
      <c r="E1120" s="2" t="str">
        <f>HYPERLINK("capsilon://?command=openfolder&amp;siteaddress=FAM.docvelocity-na8.net&amp;folderid=FXF6CFE7EE-5E4E-C4F9-2074-45DE5EEA8D9D","FX21128419")</f>
        <v>FX21128419</v>
      </c>
      <c r="F1120" t="s">
        <v>19</v>
      </c>
      <c r="G1120" t="s">
        <v>19</v>
      </c>
      <c r="H1120" t="s">
        <v>83</v>
      </c>
      <c r="I1120" t="s">
        <v>2450</v>
      </c>
      <c r="J1120">
        <v>75</v>
      </c>
      <c r="K1120" t="s">
        <v>85</v>
      </c>
      <c r="L1120" t="s">
        <v>86</v>
      </c>
      <c r="M1120" t="s">
        <v>87</v>
      </c>
      <c r="N1120">
        <v>2</v>
      </c>
      <c r="O1120" s="1">
        <v>44545.706423611111</v>
      </c>
      <c r="P1120" s="1">
        <v>44546.49795138889</v>
      </c>
      <c r="Q1120">
        <v>67470</v>
      </c>
      <c r="R1120">
        <v>918</v>
      </c>
      <c r="S1120" t="b">
        <v>0</v>
      </c>
      <c r="T1120" t="s">
        <v>88</v>
      </c>
      <c r="U1120" t="b">
        <v>0</v>
      </c>
      <c r="V1120" t="s">
        <v>89</v>
      </c>
      <c r="W1120" s="1">
        <v>44546.272523148145</v>
      </c>
      <c r="X1120">
        <v>397</v>
      </c>
      <c r="Y1120">
        <v>69</v>
      </c>
      <c r="Z1120">
        <v>0</v>
      </c>
      <c r="AA1120">
        <v>69</v>
      </c>
      <c r="AB1120">
        <v>0</v>
      </c>
      <c r="AC1120">
        <v>35</v>
      </c>
      <c r="AD1120">
        <v>6</v>
      </c>
      <c r="AE1120">
        <v>0</v>
      </c>
      <c r="AF1120">
        <v>0</v>
      </c>
      <c r="AG1120">
        <v>0</v>
      </c>
      <c r="AH1120" t="s">
        <v>95</v>
      </c>
      <c r="AI1120" s="1">
        <v>44546.49795138889</v>
      </c>
      <c r="AJ1120">
        <v>521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6</v>
      </c>
      <c r="AQ1120">
        <v>0</v>
      </c>
      <c r="AR1120">
        <v>0</v>
      </c>
      <c r="AS1120">
        <v>0</v>
      </c>
      <c r="AT1120" t="s">
        <v>88</v>
      </c>
      <c r="AU1120" t="s">
        <v>88</v>
      </c>
      <c r="AV1120" t="s">
        <v>88</v>
      </c>
      <c r="AW1120" t="s">
        <v>88</v>
      </c>
      <c r="AX1120" t="s">
        <v>88</v>
      </c>
      <c r="AY1120" t="s">
        <v>88</v>
      </c>
      <c r="AZ1120" t="s">
        <v>88</v>
      </c>
      <c r="BA1120" t="s">
        <v>88</v>
      </c>
      <c r="BB1120" t="s">
        <v>88</v>
      </c>
      <c r="BC1120" t="s">
        <v>88</v>
      </c>
      <c r="BD1120" t="s">
        <v>88</v>
      </c>
      <c r="BE1120" t="s">
        <v>88</v>
      </c>
    </row>
    <row r="1121" spans="1:57">
      <c r="A1121" t="s">
        <v>2451</v>
      </c>
      <c r="B1121" t="s">
        <v>80</v>
      </c>
      <c r="C1121" t="s">
        <v>2452</v>
      </c>
      <c r="D1121" t="s">
        <v>82</v>
      </c>
      <c r="E1121" s="2" t="str">
        <f>HYPERLINK("capsilon://?command=openfolder&amp;siteaddress=FAM.docvelocity-na8.net&amp;folderid=FXACAF58F3-94A8-018C-B0B0-5372E793661B","FX21128331")</f>
        <v>FX21128331</v>
      </c>
      <c r="F1121" t="s">
        <v>19</v>
      </c>
      <c r="G1121" t="s">
        <v>19</v>
      </c>
      <c r="H1121" t="s">
        <v>83</v>
      </c>
      <c r="I1121" t="s">
        <v>2453</v>
      </c>
      <c r="J1121">
        <v>140</v>
      </c>
      <c r="K1121" t="s">
        <v>85</v>
      </c>
      <c r="L1121" t="s">
        <v>86</v>
      </c>
      <c r="M1121" t="s">
        <v>87</v>
      </c>
      <c r="N1121">
        <v>1</v>
      </c>
      <c r="O1121" s="1">
        <v>44545.721064814818</v>
      </c>
      <c r="P1121" s="1">
        <v>44546.283576388887</v>
      </c>
      <c r="Q1121">
        <v>47699</v>
      </c>
      <c r="R1121">
        <v>902</v>
      </c>
      <c r="S1121" t="b">
        <v>0</v>
      </c>
      <c r="T1121" t="s">
        <v>88</v>
      </c>
      <c r="U1121" t="b">
        <v>0</v>
      </c>
      <c r="V1121" t="s">
        <v>144</v>
      </c>
      <c r="W1121" s="1">
        <v>44546.283576388887</v>
      </c>
      <c r="X1121">
        <v>818</v>
      </c>
      <c r="Y1121">
        <v>0</v>
      </c>
      <c r="Z1121">
        <v>0</v>
      </c>
      <c r="AA1121">
        <v>0</v>
      </c>
      <c r="AB1121">
        <v>0</v>
      </c>
      <c r="AC1121">
        <v>1</v>
      </c>
      <c r="AD1121">
        <v>140</v>
      </c>
      <c r="AE1121">
        <v>116</v>
      </c>
      <c r="AF1121">
        <v>0</v>
      </c>
      <c r="AG1121">
        <v>11</v>
      </c>
      <c r="AH1121" t="s">
        <v>88</v>
      </c>
      <c r="AI1121" t="s">
        <v>88</v>
      </c>
      <c r="AJ1121" t="s">
        <v>88</v>
      </c>
      <c r="AK1121" t="s">
        <v>88</v>
      </c>
      <c r="AL1121" t="s">
        <v>88</v>
      </c>
      <c r="AM1121" t="s">
        <v>88</v>
      </c>
      <c r="AN1121" t="s">
        <v>88</v>
      </c>
      <c r="AO1121" t="s">
        <v>88</v>
      </c>
      <c r="AP1121" t="s">
        <v>88</v>
      </c>
      <c r="AQ1121" t="s">
        <v>88</v>
      </c>
      <c r="AR1121" t="s">
        <v>88</v>
      </c>
      <c r="AS1121" t="s">
        <v>88</v>
      </c>
      <c r="AT1121" t="s">
        <v>88</v>
      </c>
      <c r="AU1121" t="s">
        <v>88</v>
      </c>
      <c r="AV1121" t="s">
        <v>88</v>
      </c>
      <c r="AW1121" t="s">
        <v>88</v>
      </c>
      <c r="AX1121" t="s">
        <v>88</v>
      </c>
      <c r="AY1121" t="s">
        <v>88</v>
      </c>
      <c r="AZ1121" t="s">
        <v>88</v>
      </c>
      <c r="BA1121" t="s">
        <v>88</v>
      </c>
      <c r="BB1121" t="s">
        <v>88</v>
      </c>
      <c r="BC1121" t="s">
        <v>88</v>
      </c>
      <c r="BD1121" t="s">
        <v>88</v>
      </c>
      <c r="BE1121" t="s">
        <v>88</v>
      </c>
    </row>
    <row r="1122" spans="1:57">
      <c r="A1122" t="s">
        <v>2454</v>
      </c>
      <c r="B1122" t="s">
        <v>80</v>
      </c>
      <c r="C1122" t="s">
        <v>1683</v>
      </c>
      <c r="D1122" t="s">
        <v>82</v>
      </c>
      <c r="E1122" s="2" t="str">
        <f>HYPERLINK("capsilon://?command=openfolder&amp;siteaddress=FAM.docvelocity-na8.net&amp;folderid=FXD698EB7F-54B3-8895-3F86-4DF3065E4BA2","FX21126083")</f>
        <v>FX21126083</v>
      </c>
      <c r="F1122" t="s">
        <v>19</v>
      </c>
      <c r="G1122" t="s">
        <v>19</v>
      </c>
      <c r="H1122" t="s">
        <v>83</v>
      </c>
      <c r="I1122" t="s">
        <v>2455</v>
      </c>
      <c r="J1122">
        <v>28</v>
      </c>
      <c r="K1122" t="s">
        <v>85</v>
      </c>
      <c r="L1122" t="s">
        <v>86</v>
      </c>
      <c r="M1122" t="s">
        <v>87</v>
      </c>
      <c r="N1122">
        <v>2</v>
      </c>
      <c r="O1122" s="1">
        <v>44545.73578703704</v>
      </c>
      <c r="P1122" s="1">
        <v>44546.502928240741</v>
      </c>
      <c r="Q1122">
        <v>65668</v>
      </c>
      <c r="R1122">
        <v>613</v>
      </c>
      <c r="S1122" t="b">
        <v>0</v>
      </c>
      <c r="T1122" t="s">
        <v>88</v>
      </c>
      <c r="U1122" t="b">
        <v>0</v>
      </c>
      <c r="V1122" t="s">
        <v>89</v>
      </c>
      <c r="W1122" s="1">
        <v>44546.274814814817</v>
      </c>
      <c r="X1122">
        <v>197</v>
      </c>
      <c r="Y1122">
        <v>21</v>
      </c>
      <c r="Z1122">
        <v>0</v>
      </c>
      <c r="AA1122">
        <v>21</v>
      </c>
      <c r="AB1122">
        <v>0</v>
      </c>
      <c r="AC1122">
        <v>10</v>
      </c>
      <c r="AD1122">
        <v>7</v>
      </c>
      <c r="AE1122">
        <v>0</v>
      </c>
      <c r="AF1122">
        <v>0</v>
      </c>
      <c r="AG1122">
        <v>0</v>
      </c>
      <c r="AH1122" t="s">
        <v>95</v>
      </c>
      <c r="AI1122" s="1">
        <v>44546.502928240741</v>
      </c>
      <c r="AJ1122">
        <v>416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7</v>
      </c>
      <c r="AQ1122">
        <v>0</v>
      </c>
      <c r="AR1122">
        <v>0</v>
      </c>
      <c r="AS1122">
        <v>0</v>
      </c>
      <c r="AT1122" t="s">
        <v>88</v>
      </c>
      <c r="AU1122" t="s">
        <v>88</v>
      </c>
      <c r="AV1122" t="s">
        <v>88</v>
      </c>
      <c r="AW1122" t="s">
        <v>88</v>
      </c>
      <c r="AX1122" t="s">
        <v>88</v>
      </c>
      <c r="AY1122" t="s">
        <v>88</v>
      </c>
      <c r="AZ1122" t="s">
        <v>88</v>
      </c>
      <c r="BA1122" t="s">
        <v>88</v>
      </c>
      <c r="BB1122" t="s">
        <v>88</v>
      </c>
      <c r="BC1122" t="s">
        <v>88</v>
      </c>
      <c r="BD1122" t="s">
        <v>88</v>
      </c>
      <c r="BE1122" t="s">
        <v>88</v>
      </c>
    </row>
    <row r="1123" spans="1:57">
      <c r="A1123" t="s">
        <v>2456</v>
      </c>
      <c r="B1123" t="s">
        <v>80</v>
      </c>
      <c r="C1123" t="s">
        <v>1683</v>
      </c>
      <c r="D1123" t="s">
        <v>82</v>
      </c>
      <c r="E1123" s="2" t="str">
        <f>HYPERLINK("capsilon://?command=openfolder&amp;siteaddress=FAM.docvelocity-na8.net&amp;folderid=FXD698EB7F-54B3-8895-3F86-4DF3065E4BA2","FX21126083")</f>
        <v>FX21126083</v>
      </c>
      <c r="F1123" t="s">
        <v>19</v>
      </c>
      <c r="G1123" t="s">
        <v>19</v>
      </c>
      <c r="H1123" t="s">
        <v>83</v>
      </c>
      <c r="I1123" t="s">
        <v>2457</v>
      </c>
      <c r="J1123">
        <v>59</v>
      </c>
      <c r="K1123" t="s">
        <v>85</v>
      </c>
      <c r="L1123" t="s">
        <v>86</v>
      </c>
      <c r="M1123" t="s">
        <v>87</v>
      </c>
      <c r="N1123">
        <v>2</v>
      </c>
      <c r="O1123" s="1">
        <v>44545.736793981479</v>
      </c>
      <c r="P1123" s="1">
        <v>44546.507685185185</v>
      </c>
      <c r="Q1123">
        <v>65715</v>
      </c>
      <c r="R1123">
        <v>890</v>
      </c>
      <c r="S1123" t="b">
        <v>0</v>
      </c>
      <c r="T1123" t="s">
        <v>88</v>
      </c>
      <c r="U1123" t="b">
        <v>0</v>
      </c>
      <c r="V1123" t="s">
        <v>904</v>
      </c>
      <c r="W1123" s="1">
        <v>44546.278414351851</v>
      </c>
      <c r="X1123">
        <v>493</v>
      </c>
      <c r="Y1123">
        <v>54</v>
      </c>
      <c r="Z1123">
        <v>0</v>
      </c>
      <c r="AA1123">
        <v>54</v>
      </c>
      <c r="AB1123">
        <v>0</v>
      </c>
      <c r="AC1123">
        <v>31</v>
      </c>
      <c r="AD1123">
        <v>5</v>
      </c>
      <c r="AE1123">
        <v>0</v>
      </c>
      <c r="AF1123">
        <v>0</v>
      </c>
      <c r="AG1123">
        <v>0</v>
      </c>
      <c r="AH1123" t="s">
        <v>95</v>
      </c>
      <c r="AI1123" s="1">
        <v>44546.507685185185</v>
      </c>
      <c r="AJ1123">
        <v>397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5</v>
      </c>
      <c r="AQ1123">
        <v>0</v>
      </c>
      <c r="AR1123">
        <v>0</v>
      </c>
      <c r="AS1123">
        <v>0</v>
      </c>
      <c r="AT1123" t="s">
        <v>88</v>
      </c>
      <c r="AU1123" t="s">
        <v>88</v>
      </c>
      <c r="AV1123" t="s">
        <v>88</v>
      </c>
      <c r="AW1123" t="s">
        <v>88</v>
      </c>
      <c r="AX1123" t="s">
        <v>88</v>
      </c>
      <c r="AY1123" t="s">
        <v>88</v>
      </c>
      <c r="AZ1123" t="s">
        <v>88</v>
      </c>
      <c r="BA1123" t="s">
        <v>88</v>
      </c>
      <c r="BB1123" t="s">
        <v>88</v>
      </c>
      <c r="BC1123" t="s">
        <v>88</v>
      </c>
      <c r="BD1123" t="s">
        <v>88</v>
      </c>
      <c r="BE1123" t="s">
        <v>88</v>
      </c>
    </row>
    <row r="1124" spans="1:57">
      <c r="A1124" t="s">
        <v>2458</v>
      </c>
      <c r="B1124" t="s">
        <v>80</v>
      </c>
      <c r="C1124" t="s">
        <v>1683</v>
      </c>
      <c r="D1124" t="s">
        <v>82</v>
      </c>
      <c r="E1124" s="2" t="str">
        <f>HYPERLINK("capsilon://?command=openfolder&amp;siteaddress=FAM.docvelocity-na8.net&amp;folderid=FXD698EB7F-54B3-8895-3F86-4DF3065E4BA2","FX21126083")</f>
        <v>FX21126083</v>
      </c>
      <c r="F1124" t="s">
        <v>19</v>
      </c>
      <c r="G1124" t="s">
        <v>19</v>
      </c>
      <c r="H1124" t="s">
        <v>83</v>
      </c>
      <c r="I1124" t="s">
        <v>2459</v>
      </c>
      <c r="J1124">
        <v>47</v>
      </c>
      <c r="K1124" t="s">
        <v>85</v>
      </c>
      <c r="L1124" t="s">
        <v>86</v>
      </c>
      <c r="M1124" t="s">
        <v>87</v>
      </c>
      <c r="N1124">
        <v>2</v>
      </c>
      <c r="O1124" s="1">
        <v>44545.737662037034</v>
      </c>
      <c r="P1124" s="1">
        <v>44546.512465277781</v>
      </c>
      <c r="Q1124">
        <v>66076</v>
      </c>
      <c r="R1124">
        <v>867</v>
      </c>
      <c r="S1124" t="b">
        <v>0</v>
      </c>
      <c r="T1124" t="s">
        <v>88</v>
      </c>
      <c r="U1124" t="b">
        <v>0</v>
      </c>
      <c r="V1124" t="s">
        <v>89</v>
      </c>
      <c r="W1124" s="1">
        <v>44546.280069444445</v>
      </c>
      <c r="X1124">
        <v>453</v>
      </c>
      <c r="Y1124">
        <v>52</v>
      </c>
      <c r="Z1124">
        <v>0</v>
      </c>
      <c r="AA1124">
        <v>52</v>
      </c>
      <c r="AB1124">
        <v>0</v>
      </c>
      <c r="AC1124">
        <v>34</v>
      </c>
      <c r="AD1124">
        <v>-5</v>
      </c>
      <c r="AE1124">
        <v>0</v>
      </c>
      <c r="AF1124">
        <v>0</v>
      </c>
      <c r="AG1124">
        <v>0</v>
      </c>
      <c r="AH1124" t="s">
        <v>95</v>
      </c>
      <c r="AI1124" s="1">
        <v>44546.512465277781</v>
      </c>
      <c r="AJ1124">
        <v>403</v>
      </c>
      <c r="AK1124">
        <v>1</v>
      </c>
      <c r="AL1124">
        <v>0</v>
      </c>
      <c r="AM1124">
        <v>1</v>
      </c>
      <c r="AN1124">
        <v>0</v>
      </c>
      <c r="AO1124">
        <v>0</v>
      </c>
      <c r="AP1124">
        <v>-6</v>
      </c>
      <c r="AQ1124">
        <v>0</v>
      </c>
      <c r="AR1124">
        <v>0</v>
      </c>
      <c r="AS1124">
        <v>0</v>
      </c>
      <c r="AT1124" t="s">
        <v>88</v>
      </c>
      <c r="AU1124" t="s">
        <v>88</v>
      </c>
      <c r="AV1124" t="s">
        <v>88</v>
      </c>
      <c r="AW1124" t="s">
        <v>88</v>
      </c>
      <c r="AX1124" t="s">
        <v>88</v>
      </c>
      <c r="AY1124" t="s">
        <v>88</v>
      </c>
      <c r="AZ1124" t="s">
        <v>88</v>
      </c>
      <c r="BA1124" t="s">
        <v>88</v>
      </c>
      <c r="BB1124" t="s">
        <v>88</v>
      </c>
      <c r="BC1124" t="s">
        <v>88</v>
      </c>
      <c r="BD1124" t="s">
        <v>88</v>
      </c>
      <c r="BE1124" t="s">
        <v>88</v>
      </c>
    </row>
    <row r="1125" spans="1:57">
      <c r="A1125" t="s">
        <v>2460</v>
      </c>
      <c r="B1125" t="s">
        <v>80</v>
      </c>
      <c r="C1125" t="s">
        <v>1683</v>
      </c>
      <c r="D1125" t="s">
        <v>82</v>
      </c>
      <c r="E1125" s="2" t="str">
        <f>HYPERLINK("capsilon://?command=openfolder&amp;siteaddress=FAM.docvelocity-na8.net&amp;folderid=FXD698EB7F-54B3-8895-3F86-4DF3065E4BA2","FX21126083")</f>
        <v>FX21126083</v>
      </c>
      <c r="F1125" t="s">
        <v>19</v>
      </c>
      <c r="G1125" t="s">
        <v>19</v>
      </c>
      <c r="H1125" t="s">
        <v>83</v>
      </c>
      <c r="I1125" t="s">
        <v>2461</v>
      </c>
      <c r="J1125">
        <v>28</v>
      </c>
      <c r="K1125" t="s">
        <v>85</v>
      </c>
      <c r="L1125" t="s">
        <v>86</v>
      </c>
      <c r="M1125" t="s">
        <v>87</v>
      </c>
      <c r="N1125">
        <v>2</v>
      </c>
      <c r="O1125" s="1">
        <v>44545.738425925927</v>
      </c>
      <c r="P1125" s="1">
        <v>44546.516215277778</v>
      </c>
      <c r="Q1125">
        <v>66729</v>
      </c>
      <c r="R1125">
        <v>472</v>
      </c>
      <c r="S1125" t="b">
        <v>0</v>
      </c>
      <c r="T1125" t="s">
        <v>88</v>
      </c>
      <c r="U1125" t="b">
        <v>0</v>
      </c>
      <c r="V1125" t="s">
        <v>144</v>
      </c>
      <c r="W1125" s="1">
        <v>44546.277974537035</v>
      </c>
      <c r="X1125">
        <v>192</v>
      </c>
      <c r="Y1125">
        <v>21</v>
      </c>
      <c r="Z1125">
        <v>0</v>
      </c>
      <c r="AA1125">
        <v>21</v>
      </c>
      <c r="AB1125">
        <v>0</v>
      </c>
      <c r="AC1125">
        <v>9</v>
      </c>
      <c r="AD1125">
        <v>7</v>
      </c>
      <c r="AE1125">
        <v>0</v>
      </c>
      <c r="AF1125">
        <v>0</v>
      </c>
      <c r="AG1125">
        <v>0</v>
      </c>
      <c r="AH1125" t="s">
        <v>95</v>
      </c>
      <c r="AI1125" s="1">
        <v>44546.516215277778</v>
      </c>
      <c r="AJ1125">
        <v>280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7</v>
      </c>
      <c r="AQ1125">
        <v>0</v>
      </c>
      <c r="AR1125">
        <v>0</v>
      </c>
      <c r="AS1125">
        <v>0</v>
      </c>
      <c r="AT1125" t="s">
        <v>88</v>
      </c>
      <c r="AU1125" t="s">
        <v>88</v>
      </c>
      <c r="AV1125" t="s">
        <v>88</v>
      </c>
      <c r="AW1125" t="s">
        <v>88</v>
      </c>
      <c r="AX1125" t="s">
        <v>88</v>
      </c>
      <c r="AY1125" t="s">
        <v>88</v>
      </c>
      <c r="AZ1125" t="s">
        <v>88</v>
      </c>
      <c r="BA1125" t="s">
        <v>88</v>
      </c>
      <c r="BB1125" t="s">
        <v>88</v>
      </c>
      <c r="BC1125" t="s">
        <v>88</v>
      </c>
      <c r="BD1125" t="s">
        <v>88</v>
      </c>
      <c r="BE1125" t="s">
        <v>88</v>
      </c>
    </row>
    <row r="1126" spans="1:57">
      <c r="A1126" t="s">
        <v>2462</v>
      </c>
      <c r="B1126" t="s">
        <v>80</v>
      </c>
      <c r="C1126" t="s">
        <v>1683</v>
      </c>
      <c r="D1126" t="s">
        <v>82</v>
      </c>
      <c r="E1126" s="2" t="str">
        <f>HYPERLINK("capsilon://?command=openfolder&amp;siteaddress=FAM.docvelocity-na8.net&amp;folderid=FXD698EB7F-54B3-8895-3F86-4DF3065E4BA2","FX21126083")</f>
        <v>FX21126083</v>
      </c>
      <c r="F1126" t="s">
        <v>19</v>
      </c>
      <c r="G1126" t="s">
        <v>19</v>
      </c>
      <c r="H1126" t="s">
        <v>83</v>
      </c>
      <c r="I1126" t="s">
        <v>2463</v>
      </c>
      <c r="J1126">
        <v>56</v>
      </c>
      <c r="K1126" t="s">
        <v>85</v>
      </c>
      <c r="L1126" t="s">
        <v>86</v>
      </c>
      <c r="M1126" t="s">
        <v>87</v>
      </c>
      <c r="N1126">
        <v>2</v>
      </c>
      <c r="O1126" s="1">
        <v>44545.739479166667</v>
      </c>
      <c r="P1126" s="1">
        <v>44546.551493055558</v>
      </c>
      <c r="Q1126">
        <v>69370</v>
      </c>
      <c r="R1126">
        <v>788</v>
      </c>
      <c r="S1126" t="b">
        <v>0</v>
      </c>
      <c r="T1126" t="s">
        <v>88</v>
      </c>
      <c r="U1126" t="b">
        <v>0</v>
      </c>
      <c r="V1126" t="s">
        <v>2270</v>
      </c>
      <c r="W1126" s="1">
        <v>44546.280381944445</v>
      </c>
      <c r="X1126">
        <v>351</v>
      </c>
      <c r="Y1126">
        <v>59</v>
      </c>
      <c r="Z1126">
        <v>0</v>
      </c>
      <c r="AA1126">
        <v>59</v>
      </c>
      <c r="AB1126">
        <v>0</v>
      </c>
      <c r="AC1126">
        <v>32</v>
      </c>
      <c r="AD1126">
        <v>-3</v>
      </c>
      <c r="AE1126">
        <v>0</v>
      </c>
      <c r="AF1126">
        <v>0</v>
      </c>
      <c r="AG1126">
        <v>0</v>
      </c>
      <c r="AH1126" t="s">
        <v>167</v>
      </c>
      <c r="AI1126" s="1">
        <v>44546.551493055558</v>
      </c>
      <c r="AJ1126">
        <v>334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-3</v>
      </c>
      <c r="AQ1126">
        <v>0</v>
      </c>
      <c r="AR1126">
        <v>0</v>
      </c>
      <c r="AS1126">
        <v>0</v>
      </c>
      <c r="AT1126" t="s">
        <v>88</v>
      </c>
      <c r="AU1126" t="s">
        <v>88</v>
      </c>
      <c r="AV1126" t="s">
        <v>88</v>
      </c>
      <c r="AW1126" t="s">
        <v>88</v>
      </c>
      <c r="AX1126" t="s">
        <v>88</v>
      </c>
      <c r="AY1126" t="s">
        <v>88</v>
      </c>
      <c r="AZ1126" t="s">
        <v>88</v>
      </c>
      <c r="BA1126" t="s">
        <v>88</v>
      </c>
      <c r="BB1126" t="s">
        <v>88</v>
      </c>
      <c r="BC1126" t="s">
        <v>88</v>
      </c>
      <c r="BD1126" t="s">
        <v>88</v>
      </c>
      <c r="BE1126" t="s">
        <v>88</v>
      </c>
    </row>
    <row r="1127" spans="1:57">
      <c r="A1127" t="s">
        <v>2464</v>
      </c>
      <c r="B1127" t="s">
        <v>80</v>
      </c>
      <c r="C1127" t="s">
        <v>1683</v>
      </c>
      <c r="D1127" t="s">
        <v>82</v>
      </c>
      <c r="E1127" s="2" t="str">
        <f>HYPERLINK("capsilon://?command=openfolder&amp;siteaddress=FAM.docvelocity-na8.net&amp;folderid=FXD698EB7F-54B3-8895-3F86-4DF3065E4BA2","FX21126083")</f>
        <v>FX21126083</v>
      </c>
      <c r="F1127" t="s">
        <v>19</v>
      </c>
      <c r="G1127" t="s">
        <v>19</v>
      </c>
      <c r="H1127" t="s">
        <v>83</v>
      </c>
      <c r="I1127" t="s">
        <v>2465</v>
      </c>
      <c r="J1127">
        <v>47</v>
      </c>
      <c r="K1127" t="s">
        <v>85</v>
      </c>
      <c r="L1127" t="s">
        <v>86</v>
      </c>
      <c r="M1127" t="s">
        <v>87</v>
      </c>
      <c r="N1127">
        <v>2</v>
      </c>
      <c r="O1127" s="1">
        <v>44545.740324074075</v>
      </c>
      <c r="P1127" s="1">
        <v>44546.52202546296</v>
      </c>
      <c r="Q1127">
        <v>66716</v>
      </c>
      <c r="R1127">
        <v>823</v>
      </c>
      <c r="S1127" t="b">
        <v>0</v>
      </c>
      <c r="T1127" t="s">
        <v>88</v>
      </c>
      <c r="U1127" t="b">
        <v>0</v>
      </c>
      <c r="V1127" t="s">
        <v>89</v>
      </c>
      <c r="W1127" s="1">
        <v>44546.286064814813</v>
      </c>
      <c r="X1127">
        <v>517</v>
      </c>
      <c r="Y1127">
        <v>52</v>
      </c>
      <c r="Z1127">
        <v>0</v>
      </c>
      <c r="AA1127">
        <v>52</v>
      </c>
      <c r="AB1127">
        <v>0</v>
      </c>
      <c r="AC1127">
        <v>38</v>
      </c>
      <c r="AD1127">
        <v>-5</v>
      </c>
      <c r="AE1127">
        <v>0</v>
      </c>
      <c r="AF1127">
        <v>0</v>
      </c>
      <c r="AG1127">
        <v>0</v>
      </c>
      <c r="AH1127" t="s">
        <v>95</v>
      </c>
      <c r="AI1127" s="1">
        <v>44546.52202546296</v>
      </c>
      <c r="AJ1127">
        <v>306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-5</v>
      </c>
      <c r="AQ1127">
        <v>0</v>
      </c>
      <c r="AR1127">
        <v>0</v>
      </c>
      <c r="AS1127">
        <v>0</v>
      </c>
      <c r="AT1127" t="s">
        <v>88</v>
      </c>
      <c r="AU1127" t="s">
        <v>88</v>
      </c>
      <c r="AV1127" t="s">
        <v>88</v>
      </c>
      <c r="AW1127" t="s">
        <v>88</v>
      </c>
      <c r="AX1127" t="s">
        <v>88</v>
      </c>
      <c r="AY1127" t="s">
        <v>88</v>
      </c>
      <c r="AZ1127" t="s">
        <v>88</v>
      </c>
      <c r="BA1127" t="s">
        <v>88</v>
      </c>
      <c r="BB1127" t="s">
        <v>88</v>
      </c>
      <c r="BC1127" t="s">
        <v>88</v>
      </c>
      <c r="BD1127" t="s">
        <v>88</v>
      </c>
      <c r="BE1127" t="s">
        <v>88</v>
      </c>
    </row>
    <row r="1128" spans="1:57">
      <c r="A1128" t="s">
        <v>2466</v>
      </c>
      <c r="B1128" t="s">
        <v>80</v>
      </c>
      <c r="C1128" t="s">
        <v>2342</v>
      </c>
      <c r="D1128" t="s">
        <v>82</v>
      </c>
      <c r="E1128" s="2" t="str">
        <f>HYPERLINK("capsilon://?command=openfolder&amp;siteaddress=FAM.docvelocity-na8.net&amp;folderid=FXB5F00409-34EF-BAC1-FFB9-19C84C3A8AAE","FX21127943")</f>
        <v>FX21127943</v>
      </c>
      <c r="F1128" t="s">
        <v>19</v>
      </c>
      <c r="G1128" t="s">
        <v>19</v>
      </c>
      <c r="H1128" t="s">
        <v>83</v>
      </c>
      <c r="I1128" t="s">
        <v>2343</v>
      </c>
      <c r="J1128">
        <v>224</v>
      </c>
      <c r="K1128" t="s">
        <v>85</v>
      </c>
      <c r="L1128" t="s">
        <v>86</v>
      </c>
      <c r="M1128" t="s">
        <v>87</v>
      </c>
      <c r="N1128">
        <v>2</v>
      </c>
      <c r="O1128" s="1">
        <v>44545.741944444446</v>
      </c>
      <c r="P1128" s="1">
        <v>44545.808680555558</v>
      </c>
      <c r="Q1128">
        <v>308</v>
      </c>
      <c r="R1128">
        <v>5458</v>
      </c>
      <c r="S1128" t="b">
        <v>0</v>
      </c>
      <c r="T1128" t="s">
        <v>88</v>
      </c>
      <c r="U1128" t="b">
        <v>1</v>
      </c>
      <c r="V1128" t="s">
        <v>99</v>
      </c>
      <c r="W1128" s="1">
        <v>44545.750937500001</v>
      </c>
      <c r="X1128">
        <v>742</v>
      </c>
      <c r="Y1128">
        <v>209</v>
      </c>
      <c r="Z1128">
        <v>0</v>
      </c>
      <c r="AA1128">
        <v>209</v>
      </c>
      <c r="AB1128">
        <v>0</v>
      </c>
      <c r="AC1128">
        <v>81</v>
      </c>
      <c r="AD1128">
        <v>15</v>
      </c>
      <c r="AE1128">
        <v>0</v>
      </c>
      <c r="AF1128">
        <v>0</v>
      </c>
      <c r="AG1128">
        <v>0</v>
      </c>
      <c r="AH1128" t="s">
        <v>104</v>
      </c>
      <c r="AI1128" s="1">
        <v>44545.808680555558</v>
      </c>
      <c r="AJ1128">
        <v>4694</v>
      </c>
      <c r="AK1128">
        <v>2</v>
      </c>
      <c r="AL1128">
        <v>0</v>
      </c>
      <c r="AM1128">
        <v>2</v>
      </c>
      <c r="AN1128">
        <v>0</v>
      </c>
      <c r="AO1128">
        <v>2</v>
      </c>
      <c r="AP1128">
        <v>13</v>
      </c>
      <c r="AQ1128">
        <v>0</v>
      </c>
      <c r="AR1128">
        <v>0</v>
      </c>
      <c r="AS1128">
        <v>0</v>
      </c>
      <c r="AT1128" t="s">
        <v>88</v>
      </c>
      <c r="AU1128" t="s">
        <v>88</v>
      </c>
      <c r="AV1128" t="s">
        <v>88</v>
      </c>
      <c r="AW1128" t="s">
        <v>88</v>
      </c>
      <c r="AX1128" t="s">
        <v>88</v>
      </c>
      <c r="AY1128" t="s">
        <v>88</v>
      </c>
      <c r="AZ1128" t="s">
        <v>88</v>
      </c>
      <c r="BA1128" t="s">
        <v>88</v>
      </c>
      <c r="BB1128" t="s">
        <v>88</v>
      </c>
      <c r="BC1128" t="s">
        <v>88</v>
      </c>
      <c r="BD1128" t="s">
        <v>88</v>
      </c>
      <c r="BE1128" t="s">
        <v>88</v>
      </c>
    </row>
    <row r="1129" spans="1:57">
      <c r="A1129" t="s">
        <v>2467</v>
      </c>
      <c r="B1129" t="s">
        <v>80</v>
      </c>
      <c r="C1129" t="s">
        <v>1683</v>
      </c>
      <c r="D1129" t="s">
        <v>82</v>
      </c>
      <c r="E1129" s="2" t="str">
        <f>HYPERLINK("capsilon://?command=openfolder&amp;siteaddress=FAM.docvelocity-na8.net&amp;folderid=FXD698EB7F-54B3-8895-3F86-4DF3065E4BA2","FX21126083")</f>
        <v>FX21126083</v>
      </c>
      <c r="F1129" t="s">
        <v>19</v>
      </c>
      <c r="G1129" t="s">
        <v>19</v>
      </c>
      <c r="H1129" t="s">
        <v>83</v>
      </c>
      <c r="I1129" t="s">
        <v>2468</v>
      </c>
      <c r="J1129">
        <v>28</v>
      </c>
      <c r="K1129" t="s">
        <v>85</v>
      </c>
      <c r="L1129" t="s">
        <v>86</v>
      </c>
      <c r="M1129" t="s">
        <v>87</v>
      </c>
      <c r="N1129">
        <v>2</v>
      </c>
      <c r="O1129" s="1">
        <v>44545.742384259262</v>
      </c>
      <c r="P1129" s="1">
        <v>44546.55327546296</v>
      </c>
      <c r="Q1129">
        <v>69652</v>
      </c>
      <c r="R1129">
        <v>409</v>
      </c>
      <c r="S1129" t="b">
        <v>0</v>
      </c>
      <c r="T1129" t="s">
        <v>88</v>
      </c>
      <c r="U1129" t="b">
        <v>0</v>
      </c>
      <c r="V1129" t="s">
        <v>2270</v>
      </c>
      <c r="W1129" s="1">
        <v>44546.282951388886</v>
      </c>
      <c r="X1129">
        <v>221</v>
      </c>
      <c r="Y1129">
        <v>21</v>
      </c>
      <c r="Z1129">
        <v>0</v>
      </c>
      <c r="AA1129">
        <v>21</v>
      </c>
      <c r="AB1129">
        <v>0</v>
      </c>
      <c r="AC1129">
        <v>2</v>
      </c>
      <c r="AD1129">
        <v>7</v>
      </c>
      <c r="AE1129">
        <v>0</v>
      </c>
      <c r="AF1129">
        <v>0</v>
      </c>
      <c r="AG1129">
        <v>0</v>
      </c>
      <c r="AH1129" t="s">
        <v>167</v>
      </c>
      <c r="AI1129" s="1">
        <v>44546.55327546296</v>
      </c>
      <c r="AJ1129">
        <v>153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7</v>
      </c>
      <c r="AQ1129">
        <v>0</v>
      </c>
      <c r="AR1129">
        <v>0</v>
      </c>
      <c r="AS1129">
        <v>0</v>
      </c>
      <c r="AT1129" t="s">
        <v>88</v>
      </c>
      <c r="AU1129" t="s">
        <v>88</v>
      </c>
      <c r="AV1129" t="s">
        <v>88</v>
      </c>
      <c r="AW1129" t="s">
        <v>88</v>
      </c>
      <c r="AX1129" t="s">
        <v>88</v>
      </c>
      <c r="AY1129" t="s">
        <v>88</v>
      </c>
      <c r="AZ1129" t="s">
        <v>88</v>
      </c>
      <c r="BA1129" t="s">
        <v>88</v>
      </c>
      <c r="BB1129" t="s">
        <v>88</v>
      </c>
      <c r="BC1129" t="s">
        <v>88</v>
      </c>
      <c r="BD1129" t="s">
        <v>88</v>
      </c>
      <c r="BE1129" t="s">
        <v>88</v>
      </c>
    </row>
    <row r="1130" spans="1:57">
      <c r="A1130" t="s">
        <v>2469</v>
      </c>
      <c r="B1130" t="s">
        <v>80</v>
      </c>
      <c r="C1130" t="s">
        <v>1683</v>
      </c>
      <c r="D1130" t="s">
        <v>82</v>
      </c>
      <c r="E1130" s="2" t="str">
        <f>HYPERLINK("capsilon://?command=openfolder&amp;siteaddress=FAM.docvelocity-na8.net&amp;folderid=FXD698EB7F-54B3-8895-3F86-4DF3065E4BA2","FX21126083")</f>
        <v>FX21126083</v>
      </c>
      <c r="F1130" t="s">
        <v>19</v>
      </c>
      <c r="G1130" t="s">
        <v>19</v>
      </c>
      <c r="H1130" t="s">
        <v>83</v>
      </c>
      <c r="I1130" t="s">
        <v>2470</v>
      </c>
      <c r="J1130">
        <v>28</v>
      </c>
      <c r="K1130" t="s">
        <v>85</v>
      </c>
      <c r="L1130" t="s">
        <v>86</v>
      </c>
      <c r="M1130" t="s">
        <v>87</v>
      </c>
      <c r="N1130">
        <v>2</v>
      </c>
      <c r="O1130" s="1">
        <v>44545.742812500001</v>
      </c>
      <c r="P1130" s="1">
        <v>44546.526689814818</v>
      </c>
      <c r="Q1130">
        <v>66715</v>
      </c>
      <c r="R1130">
        <v>1012</v>
      </c>
      <c r="S1130" t="b">
        <v>0</v>
      </c>
      <c r="T1130" t="s">
        <v>88</v>
      </c>
      <c r="U1130" t="b">
        <v>0</v>
      </c>
      <c r="V1130" t="s">
        <v>2274</v>
      </c>
      <c r="W1130" s="1">
        <v>44546.289722222224</v>
      </c>
      <c r="X1130">
        <v>646</v>
      </c>
      <c r="Y1130">
        <v>21</v>
      </c>
      <c r="Z1130">
        <v>0</v>
      </c>
      <c r="AA1130">
        <v>21</v>
      </c>
      <c r="AB1130">
        <v>0</v>
      </c>
      <c r="AC1130">
        <v>18</v>
      </c>
      <c r="AD1130">
        <v>7</v>
      </c>
      <c r="AE1130">
        <v>0</v>
      </c>
      <c r="AF1130">
        <v>0</v>
      </c>
      <c r="AG1130">
        <v>0</v>
      </c>
      <c r="AH1130" t="s">
        <v>95</v>
      </c>
      <c r="AI1130" s="1">
        <v>44546.526689814818</v>
      </c>
      <c r="AJ1130">
        <v>366</v>
      </c>
      <c r="AK1130">
        <v>3</v>
      </c>
      <c r="AL1130">
        <v>0</v>
      </c>
      <c r="AM1130">
        <v>3</v>
      </c>
      <c r="AN1130">
        <v>0</v>
      </c>
      <c r="AO1130">
        <v>3</v>
      </c>
      <c r="AP1130">
        <v>4</v>
      </c>
      <c r="AQ1130">
        <v>0</v>
      </c>
      <c r="AR1130">
        <v>0</v>
      </c>
      <c r="AS1130">
        <v>0</v>
      </c>
      <c r="AT1130" t="s">
        <v>88</v>
      </c>
      <c r="AU1130" t="s">
        <v>88</v>
      </c>
      <c r="AV1130" t="s">
        <v>88</v>
      </c>
      <c r="AW1130" t="s">
        <v>88</v>
      </c>
      <c r="AX1130" t="s">
        <v>88</v>
      </c>
      <c r="AY1130" t="s">
        <v>88</v>
      </c>
      <c r="AZ1130" t="s">
        <v>88</v>
      </c>
      <c r="BA1130" t="s">
        <v>88</v>
      </c>
      <c r="BB1130" t="s">
        <v>88</v>
      </c>
      <c r="BC1130" t="s">
        <v>88</v>
      </c>
      <c r="BD1130" t="s">
        <v>88</v>
      </c>
      <c r="BE1130" t="s">
        <v>88</v>
      </c>
    </row>
    <row r="1131" spans="1:57">
      <c r="A1131" t="s">
        <v>2471</v>
      </c>
      <c r="B1131" t="s">
        <v>80</v>
      </c>
      <c r="C1131" t="s">
        <v>1683</v>
      </c>
      <c r="D1131" t="s">
        <v>82</v>
      </c>
      <c r="E1131" s="2" t="str">
        <f>HYPERLINK("capsilon://?command=openfolder&amp;siteaddress=FAM.docvelocity-na8.net&amp;folderid=FXD698EB7F-54B3-8895-3F86-4DF3065E4BA2","FX21126083")</f>
        <v>FX21126083</v>
      </c>
      <c r="F1131" t="s">
        <v>19</v>
      </c>
      <c r="G1131" t="s">
        <v>19</v>
      </c>
      <c r="H1131" t="s">
        <v>83</v>
      </c>
      <c r="I1131" t="s">
        <v>2472</v>
      </c>
      <c r="J1131">
        <v>28</v>
      </c>
      <c r="K1131" t="s">
        <v>85</v>
      </c>
      <c r="L1131" t="s">
        <v>86</v>
      </c>
      <c r="M1131" t="s">
        <v>87</v>
      </c>
      <c r="N1131">
        <v>2</v>
      </c>
      <c r="O1131" s="1">
        <v>44545.743275462963</v>
      </c>
      <c r="P1131" s="1">
        <v>44546.554826388892</v>
      </c>
      <c r="Q1131">
        <v>69467</v>
      </c>
      <c r="R1131">
        <v>651</v>
      </c>
      <c r="S1131" t="b">
        <v>0</v>
      </c>
      <c r="T1131" t="s">
        <v>88</v>
      </c>
      <c r="U1131" t="b">
        <v>0</v>
      </c>
      <c r="V1131" t="s">
        <v>2270</v>
      </c>
      <c r="W1131" s="1">
        <v>44546.288819444446</v>
      </c>
      <c r="X1131">
        <v>507</v>
      </c>
      <c r="Y1131">
        <v>21</v>
      </c>
      <c r="Z1131">
        <v>0</v>
      </c>
      <c r="AA1131">
        <v>21</v>
      </c>
      <c r="AB1131">
        <v>0</v>
      </c>
      <c r="AC1131">
        <v>17</v>
      </c>
      <c r="AD1131">
        <v>7</v>
      </c>
      <c r="AE1131">
        <v>0</v>
      </c>
      <c r="AF1131">
        <v>0</v>
      </c>
      <c r="AG1131">
        <v>0</v>
      </c>
      <c r="AH1131" t="s">
        <v>167</v>
      </c>
      <c r="AI1131" s="1">
        <v>44546.554826388892</v>
      </c>
      <c r="AJ1131">
        <v>133</v>
      </c>
      <c r="AK1131">
        <v>1</v>
      </c>
      <c r="AL1131">
        <v>0</v>
      </c>
      <c r="AM1131">
        <v>1</v>
      </c>
      <c r="AN1131">
        <v>0</v>
      </c>
      <c r="AO1131">
        <v>1</v>
      </c>
      <c r="AP1131">
        <v>6</v>
      </c>
      <c r="AQ1131">
        <v>0</v>
      </c>
      <c r="AR1131">
        <v>0</v>
      </c>
      <c r="AS1131">
        <v>0</v>
      </c>
      <c r="AT1131" t="s">
        <v>88</v>
      </c>
      <c r="AU1131" t="s">
        <v>88</v>
      </c>
      <c r="AV1131" t="s">
        <v>88</v>
      </c>
      <c r="AW1131" t="s">
        <v>88</v>
      </c>
      <c r="AX1131" t="s">
        <v>88</v>
      </c>
      <c r="AY1131" t="s">
        <v>88</v>
      </c>
      <c r="AZ1131" t="s">
        <v>88</v>
      </c>
      <c r="BA1131" t="s">
        <v>88</v>
      </c>
      <c r="BB1131" t="s">
        <v>88</v>
      </c>
      <c r="BC1131" t="s">
        <v>88</v>
      </c>
      <c r="BD1131" t="s">
        <v>88</v>
      </c>
      <c r="BE1131" t="s">
        <v>88</v>
      </c>
    </row>
    <row r="1132" spans="1:57">
      <c r="A1132" t="s">
        <v>2473</v>
      </c>
      <c r="B1132" t="s">
        <v>80</v>
      </c>
      <c r="C1132" t="s">
        <v>1683</v>
      </c>
      <c r="D1132" t="s">
        <v>82</v>
      </c>
      <c r="E1132" s="2" t="str">
        <f>HYPERLINK("capsilon://?command=openfolder&amp;siteaddress=FAM.docvelocity-na8.net&amp;folderid=FXD698EB7F-54B3-8895-3F86-4DF3065E4BA2","FX21126083")</f>
        <v>FX21126083</v>
      </c>
      <c r="F1132" t="s">
        <v>19</v>
      </c>
      <c r="G1132" t="s">
        <v>19</v>
      </c>
      <c r="H1132" t="s">
        <v>83</v>
      </c>
      <c r="I1132" t="s">
        <v>2474</v>
      </c>
      <c r="J1132">
        <v>28</v>
      </c>
      <c r="K1132" t="s">
        <v>85</v>
      </c>
      <c r="L1132" t="s">
        <v>86</v>
      </c>
      <c r="M1132" t="s">
        <v>87</v>
      </c>
      <c r="N1132">
        <v>2</v>
      </c>
      <c r="O1132" s="1">
        <v>44545.743807870371</v>
      </c>
      <c r="P1132" s="1">
        <v>44546.529479166667</v>
      </c>
      <c r="Q1132">
        <v>67484</v>
      </c>
      <c r="R1132">
        <v>398</v>
      </c>
      <c r="S1132" t="b">
        <v>0</v>
      </c>
      <c r="T1132" t="s">
        <v>88</v>
      </c>
      <c r="U1132" t="b">
        <v>0</v>
      </c>
      <c r="V1132" t="s">
        <v>144</v>
      </c>
      <c r="W1132" s="1">
        <v>44546.285543981481</v>
      </c>
      <c r="X1132">
        <v>170</v>
      </c>
      <c r="Y1132">
        <v>21</v>
      </c>
      <c r="Z1132">
        <v>0</v>
      </c>
      <c r="AA1132">
        <v>21</v>
      </c>
      <c r="AB1132">
        <v>0</v>
      </c>
      <c r="AC1132">
        <v>13</v>
      </c>
      <c r="AD1132">
        <v>7</v>
      </c>
      <c r="AE1132">
        <v>0</v>
      </c>
      <c r="AF1132">
        <v>0</v>
      </c>
      <c r="AG1132">
        <v>0</v>
      </c>
      <c r="AH1132" t="s">
        <v>95</v>
      </c>
      <c r="AI1132" s="1">
        <v>44546.529479166667</v>
      </c>
      <c r="AJ1132">
        <v>228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7</v>
      </c>
      <c r="AQ1132">
        <v>0</v>
      </c>
      <c r="AR1132">
        <v>0</v>
      </c>
      <c r="AS1132">
        <v>0</v>
      </c>
      <c r="AT1132" t="s">
        <v>88</v>
      </c>
      <c r="AU1132" t="s">
        <v>88</v>
      </c>
      <c r="AV1132" t="s">
        <v>88</v>
      </c>
      <c r="AW1132" t="s">
        <v>88</v>
      </c>
      <c r="AX1132" t="s">
        <v>88</v>
      </c>
      <c r="AY1132" t="s">
        <v>88</v>
      </c>
      <c r="AZ1132" t="s">
        <v>88</v>
      </c>
      <c r="BA1132" t="s">
        <v>88</v>
      </c>
      <c r="BB1132" t="s">
        <v>88</v>
      </c>
      <c r="BC1132" t="s">
        <v>88</v>
      </c>
      <c r="BD1132" t="s">
        <v>88</v>
      </c>
      <c r="BE1132" t="s">
        <v>88</v>
      </c>
    </row>
    <row r="1133" spans="1:57">
      <c r="A1133" t="s">
        <v>2475</v>
      </c>
      <c r="B1133" t="s">
        <v>80</v>
      </c>
      <c r="C1133" t="s">
        <v>2376</v>
      </c>
      <c r="D1133" t="s">
        <v>82</v>
      </c>
      <c r="E1133" s="2" t="str">
        <f>HYPERLINK("capsilon://?command=openfolder&amp;siteaddress=FAM.docvelocity-na8.net&amp;folderid=FXB099CF73-499C-E106-C19A-EBE29850D3C6","FX21128500")</f>
        <v>FX21128500</v>
      </c>
      <c r="F1133" t="s">
        <v>19</v>
      </c>
      <c r="G1133" t="s">
        <v>19</v>
      </c>
      <c r="H1133" t="s">
        <v>83</v>
      </c>
      <c r="I1133" t="s">
        <v>2377</v>
      </c>
      <c r="J1133">
        <v>291</v>
      </c>
      <c r="K1133" t="s">
        <v>85</v>
      </c>
      <c r="L1133" t="s">
        <v>86</v>
      </c>
      <c r="M1133" t="s">
        <v>87</v>
      </c>
      <c r="N1133">
        <v>2</v>
      </c>
      <c r="O1133" s="1">
        <v>44545.745347222219</v>
      </c>
      <c r="P1133" s="1">
        <v>44545.826006944444</v>
      </c>
      <c r="Q1133">
        <v>5029</v>
      </c>
      <c r="R1133">
        <v>1940</v>
      </c>
      <c r="S1133" t="b">
        <v>0</v>
      </c>
      <c r="T1133" t="s">
        <v>88</v>
      </c>
      <c r="U1133" t="b">
        <v>1</v>
      </c>
      <c r="V1133" t="s">
        <v>99</v>
      </c>
      <c r="W1133" s="1">
        <v>44545.760300925926</v>
      </c>
      <c r="X1133">
        <v>808</v>
      </c>
      <c r="Y1133">
        <v>258</v>
      </c>
      <c r="Z1133">
        <v>0</v>
      </c>
      <c r="AA1133">
        <v>258</v>
      </c>
      <c r="AB1133">
        <v>0</v>
      </c>
      <c r="AC1133">
        <v>108</v>
      </c>
      <c r="AD1133">
        <v>33</v>
      </c>
      <c r="AE1133">
        <v>0</v>
      </c>
      <c r="AF1133">
        <v>0</v>
      </c>
      <c r="AG1133">
        <v>0</v>
      </c>
      <c r="AH1133" t="s">
        <v>167</v>
      </c>
      <c r="AI1133" s="1">
        <v>44545.826006944444</v>
      </c>
      <c r="AJ1133">
        <v>1114</v>
      </c>
      <c r="AK1133">
        <v>9</v>
      </c>
      <c r="AL1133">
        <v>0</v>
      </c>
      <c r="AM1133">
        <v>9</v>
      </c>
      <c r="AN1133">
        <v>0</v>
      </c>
      <c r="AO1133">
        <v>9</v>
      </c>
      <c r="AP1133">
        <v>24</v>
      </c>
      <c r="AQ1133">
        <v>0</v>
      </c>
      <c r="AR1133">
        <v>0</v>
      </c>
      <c r="AS1133">
        <v>0</v>
      </c>
      <c r="AT1133" t="s">
        <v>88</v>
      </c>
      <c r="AU1133" t="s">
        <v>88</v>
      </c>
      <c r="AV1133" t="s">
        <v>88</v>
      </c>
      <c r="AW1133" t="s">
        <v>88</v>
      </c>
      <c r="AX1133" t="s">
        <v>88</v>
      </c>
      <c r="AY1133" t="s">
        <v>88</v>
      </c>
      <c r="AZ1133" t="s">
        <v>88</v>
      </c>
      <c r="BA1133" t="s">
        <v>88</v>
      </c>
      <c r="BB1133" t="s">
        <v>88</v>
      </c>
      <c r="BC1133" t="s">
        <v>88</v>
      </c>
      <c r="BD1133" t="s">
        <v>88</v>
      </c>
      <c r="BE1133" t="s">
        <v>88</v>
      </c>
    </row>
    <row r="1134" spans="1:57">
      <c r="A1134" t="s">
        <v>2476</v>
      </c>
      <c r="B1134" t="s">
        <v>80</v>
      </c>
      <c r="C1134" t="s">
        <v>2477</v>
      </c>
      <c r="D1134" t="s">
        <v>82</v>
      </c>
      <c r="E1134" s="2" t="str">
        <f>HYPERLINK("capsilon://?command=openfolder&amp;siteaddress=FAM.docvelocity-na8.net&amp;folderid=FXF87B6FCB-B20A-3883-522C-F280B98129EE","FX21127167")</f>
        <v>FX21127167</v>
      </c>
      <c r="F1134" t="s">
        <v>19</v>
      </c>
      <c r="G1134" t="s">
        <v>19</v>
      </c>
      <c r="H1134" t="s">
        <v>83</v>
      </c>
      <c r="I1134" t="s">
        <v>2478</v>
      </c>
      <c r="J1134">
        <v>264</v>
      </c>
      <c r="K1134" t="s">
        <v>85</v>
      </c>
      <c r="L1134" t="s">
        <v>86</v>
      </c>
      <c r="M1134" t="s">
        <v>87</v>
      </c>
      <c r="N1134">
        <v>1</v>
      </c>
      <c r="O1134" s="1">
        <v>44545.749641203707</v>
      </c>
      <c r="P1134" s="1">
        <v>44546.291331018518</v>
      </c>
      <c r="Q1134">
        <v>46309</v>
      </c>
      <c r="R1134">
        <v>493</v>
      </c>
      <c r="S1134" t="b">
        <v>0</v>
      </c>
      <c r="T1134" t="s">
        <v>88</v>
      </c>
      <c r="U1134" t="b">
        <v>0</v>
      </c>
      <c r="V1134" t="s">
        <v>144</v>
      </c>
      <c r="W1134" s="1">
        <v>44546.291331018518</v>
      </c>
      <c r="X1134">
        <v>493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264</v>
      </c>
      <c r="AE1134">
        <v>225</v>
      </c>
      <c r="AF1134">
        <v>0</v>
      </c>
      <c r="AG1134">
        <v>14</v>
      </c>
      <c r="AH1134" t="s">
        <v>88</v>
      </c>
      <c r="AI1134" t="s">
        <v>88</v>
      </c>
      <c r="AJ1134" t="s">
        <v>88</v>
      </c>
      <c r="AK1134" t="s">
        <v>88</v>
      </c>
      <c r="AL1134" t="s">
        <v>88</v>
      </c>
      <c r="AM1134" t="s">
        <v>88</v>
      </c>
      <c r="AN1134" t="s">
        <v>88</v>
      </c>
      <c r="AO1134" t="s">
        <v>88</v>
      </c>
      <c r="AP1134" t="s">
        <v>88</v>
      </c>
      <c r="AQ1134" t="s">
        <v>88</v>
      </c>
      <c r="AR1134" t="s">
        <v>88</v>
      </c>
      <c r="AS1134" t="s">
        <v>88</v>
      </c>
      <c r="AT1134" t="s">
        <v>88</v>
      </c>
      <c r="AU1134" t="s">
        <v>88</v>
      </c>
      <c r="AV1134" t="s">
        <v>88</v>
      </c>
      <c r="AW1134" t="s">
        <v>88</v>
      </c>
      <c r="AX1134" t="s">
        <v>88</v>
      </c>
      <c r="AY1134" t="s">
        <v>88</v>
      </c>
      <c r="AZ1134" t="s">
        <v>88</v>
      </c>
      <c r="BA1134" t="s">
        <v>88</v>
      </c>
      <c r="BB1134" t="s">
        <v>88</v>
      </c>
      <c r="BC1134" t="s">
        <v>88</v>
      </c>
      <c r="BD1134" t="s">
        <v>88</v>
      </c>
      <c r="BE1134" t="s">
        <v>88</v>
      </c>
    </row>
    <row r="1135" spans="1:57">
      <c r="A1135" t="s">
        <v>2479</v>
      </c>
      <c r="B1135" t="s">
        <v>80</v>
      </c>
      <c r="C1135" t="s">
        <v>2477</v>
      </c>
      <c r="D1135" t="s">
        <v>82</v>
      </c>
      <c r="E1135" s="2" t="str">
        <f>HYPERLINK("capsilon://?command=openfolder&amp;siteaddress=FAM.docvelocity-na8.net&amp;folderid=FXF87B6FCB-B20A-3883-522C-F280B98129EE","FX21127167")</f>
        <v>FX21127167</v>
      </c>
      <c r="F1135" t="s">
        <v>19</v>
      </c>
      <c r="G1135" t="s">
        <v>19</v>
      </c>
      <c r="H1135" t="s">
        <v>83</v>
      </c>
      <c r="I1135" t="s">
        <v>2480</v>
      </c>
      <c r="J1135">
        <v>264</v>
      </c>
      <c r="K1135" t="s">
        <v>85</v>
      </c>
      <c r="L1135" t="s">
        <v>86</v>
      </c>
      <c r="M1135" t="s">
        <v>87</v>
      </c>
      <c r="N1135">
        <v>1</v>
      </c>
      <c r="O1135" s="1">
        <v>44545.753321759257</v>
      </c>
      <c r="P1135" s="1">
        <v>44546.298831018517</v>
      </c>
      <c r="Q1135">
        <v>46707</v>
      </c>
      <c r="R1135">
        <v>425</v>
      </c>
      <c r="S1135" t="b">
        <v>0</v>
      </c>
      <c r="T1135" t="s">
        <v>88</v>
      </c>
      <c r="U1135" t="b">
        <v>0</v>
      </c>
      <c r="V1135" t="s">
        <v>144</v>
      </c>
      <c r="W1135" s="1">
        <v>44546.298831018517</v>
      </c>
      <c r="X1135">
        <v>342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264</v>
      </c>
      <c r="AE1135">
        <v>0</v>
      </c>
      <c r="AF1135">
        <v>0</v>
      </c>
      <c r="AG1135">
        <v>14</v>
      </c>
      <c r="AH1135" t="s">
        <v>88</v>
      </c>
      <c r="AI1135" t="s">
        <v>88</v>
      </c>
      <c r="AJ1135" t="s">
        <v>88</v>
      </c>
      <c r="AK1135" t="s">
        <v>88</v>
      </c>
      <c r="AL1135" t="s">
        <v>88</v>
      </c>
      <c r="AM1135" t="s">
        <v>88</v>
      </c>
      <c r="AN1135" t="s">
        <v>88</v>
      </c>
      <c r="AO1135" t="s">
        <v>88</v>
      </c>
      <c r="AP1135" t="s">
        <v>88</v>
      </c>
      <c r="AQ1135" t="s">
        <v>88</v>
      </c>
      <c r="AR1135" t="s">
        <v>88</v>
      </c>
      <c r="AS1135" t="s">
        <v>88</v>
      </c>
      <c r="AT1135" t="s">
        <v>88</v>
      </c>
      <c r="AU1135" t="s">
        <v>88</v>
      </c>
      <c r="AV1135" t="s">
        <v>88</v>
      </c>
      <c r="AW1135" t="s">
        <v>88</v>
      </c>
      <c r="AX1135" t="s">
        <v>88</v>
      </c>
      <c r="AY1135" t="s">
        <v>88</v>
      </c>
      <c r="AZ1135" t="s">
        <v>88</v>
      </c>
      <c r="BA1135" t="s">
        <v>88</v>
      </c>
      <c r="BB1135" t="s">
        <v>88</v>
      </c>
      <c r="BC1135" t="s">
        <v>88</v>
      </c>
      <c r="BD1135" t="s">
        <v>88</v>
      </c>
      <c r="BE1135" t="s">
        <v>88</v>
      </c>
    </row>
    <row r="1136" spans="1:57">
      <c r="A1136" t="s">
        <v>2481</v>
      </c>
      <c r="B1136" t="s">
        <v>80</v>
      </c>
      <c r="C1136" t="s">
        <v>2389</v>
      </c>
      <c r="D1136" t="s">
        <v>82</v>
      </c>
      <c r="E1136" s="2" t="str">
        <f>HYPERLINK("capsilon://?command=openfolder&amp;siteaddress=FAM.docvelocity-na8.net&amp;folderid=FX7EF3C705-48B7-322E-3A7D-EA6ABD79FFEA","FX21128854")</f>
        <v>FX21128854</v>
      </c>
      <c r="F1136" t="s">
        <v>19</v>
      </c>
      <c r="G1136" t="s">
        <v>19</v>
      </c>
      <c r="H1136" t="s">
        <v>83</v>
      </c>
      <c r="I1136" t="s">
        <v>2390</v>
      </c>
      <c r="J1136">
        <v>417</v>
      </c>
      <c r="K1136" t="s">
        <v>85</v>
      </c>
      <c r="L1136" t="s">
        <v>86</v>
      </c>
      <c r="M1136" t="s">
        <v>87</v>
      </c>
      <c r="N1136">
        <v>2</v>
      </c>
      <c r="O1136" s="1">
        <v>44545.755868055552</v>
      </c>
      <c r="P1136" s="1">
        <v>44546.282905092594</v>
      </c>
      <c r="Q1136">
        <v>42990</v>
      </c>
      <c r="R1136">
        <v>2546</v>
      </c>
      <c r="S1136" t="b">
        <v>0</v>
      </c>
      <c r="T1136" t="s">
        <v>88</v>
      </c>
      <c r="U1136" t="b">
        <v>1</v>
      </c>
      <c r="V1136" t="s">
        <v>99</v>
      </c>
      <c r="W1136" s="1">
        <v>44545.770868055559</v>
      </c>
      <c r="X1136">
        <v>912</v>
      </c>
      <c r="Y1136">
        <v>366</v>
      </c>
      <c r="Z1136">
        <v>0</v>
      </c>
      <c r="AA1136">
        <v>366</v>
      </c>
      <c r="AB1136">
        <v>0</v>
      </c>
      <c r="AC1136">
        <v>134</v>
      </c>
      <c r="AD1136">
        <v>51</v>
      </c>
      <c r="AE1136">
        <v>0</v>
      </c>
      <c r="AF1136">
        <v>0</v>
      </c>
      <c r="AG1136">
        <v>0</v>
      </c>
      <c r="AH1136" t="s">
        <v>265</v>
      </c>
      <c r="AI1136" s="1">
        <v>44546.282905092594</v>
      </c>
      <c r="AJ1136">
        <v>1480</v>
      </c>
      <c r="AK1136">
        <v>3</v>
      </c>
      <c r="AL1136">
        <v>0</v>
      </c>
      <c r="AM1136">
        <v>3</v>
      </c>
      <c r="AN1136">
        <v>0</v>
      </c>
      <c r="AO1136">
        <v>1</v>
      </c>
      <c r="AP1136">
        <v>48</v>
      </c>
      <c r="AQ1136">
        <v>0</v>
      </c>
      <c r="AR1136">
        <v>0</v>
      </c>
      <c r="AS1136">
        <v>0</v>
      </c>
      <c r="AT1136" t="s">
        <v>88</v>
      </c>
      <c r="AU1136" t="s">
        <v>88</v>
      </c>
      <c r="AV1136" t="s">
        <v>88</v>
      </c>
      <c r="AW1136" t="s">
        <v>88</v>
      </c>
      <c r="AX1136" t="s">
        <v>88</v>
      </c>
      <c r="AY1136" t="s">
        <v>88</v>
      </c>
      <c r="AZ1136" t="s">
        <v>88</v>
      </c>
      <c r="BA1136" t="s">
        <v>88</v>
      </c>
      <c r="BB1136" t="s">
        <v>88</v>
      </c>
      <c r="BC1136" t="s">
        <v>88</v>
      </c>
      <c r="BD1136" t="s">
        <v>88</v>
      </c>
      <c r="BE1136" t="s">
        <v>88</v>
      </c>
    </row>
    <row r="1137" spans="1:57">
      <c r="A1137" t="s">
        <v>2482</v>
      </c>
      <c r="B1137" t="s">
        <v>80</v>
      </c>
      <c r="C1137" t="s">
        <v>2397</v>
      </c>
      <c r="D1137" t="s">
        <v>82</v>
      </c>
      <c r="E1137" s="2" t="str">
        <f>HYPERLINK("capsilon://?command=openfolder&amp;siteaddress=FAM.docvelocity-na8.net&amp;folderid=FXFA10FE4E-0729-E3DA-6389-B00003CC915D","FX21128229")</f>
        <v>FX21128229</v>
      </c>
      <c r="F1137" t="s">
        <v>19</v>
      </c>
      <c r="G1137" t="s">
        <v>19</v>
      </c>
      <c r="H1137" t="s">
        <v>83</v>
      </c>
      <c r="I1137" t="s">
        <v>2398</v>
      </c>
      <c r="J1137">
        <v>279</v>
      </c>
      <c r="K1137" t="s">
        <v>85</v>
      </c>
      <c r="L1137" t="s">
        <v>86</v>
      </c>
      <c r="M1137" t="s">
        <v>87</v>
      </c>
      <c r="N1137">
        <v>2</v>
      </c>
      <c r="O1137" s="1">
        <v>44545.75922453704</v>
      </c>
      <c r="P1137" s="1">
        <v>44546.300798611112</v>
      </c>
      <c r="Q1137">
        <v>36919</v>
      </c>
      <c r="R1137">
        <v>9873</v>
      </c>
      <c r="S1137" t="b">
        <v>0</v>
      </c>
      <c r="T1137" t="s">
        <v>88</v>
      </c>
      <c r="U1137" t="b">
        <v>1</v>
      </c>
      <c r="V1137" t="s">
        <v>2274</v>
      </c>
      <c r="W1137" s="1">
        <v>44546.234988425924</v>
      </c>
      <c r="X1137">
        <v>7932</v>
      </c>
      <c r="Y1137">
        <v>311</v>
      </c>
      <c r="Z1137">
        <v>0</v>
      </c>
      <c r="AA1137">
        <v>311</v>
      </c>
      <c r="AB1137">
        <v>0</v>
      </c>
      <c r="AC1137">
        <v>114</v>
      </c>
      <c r="AD1137">
        <v>-32</v>
      </c>
      <c r="AE1137">
        <v>0</v>
      </c>
      <c r="AF1137">
        <v>0</v>
      </c>
      <c r="AG1137">
        <v>0</v>
      </c>
      <c r="AH1137" t="s">
        <v>94</v>
      </c>
      <c r="AI1137" s="1">
        <v>44546.300798611112</v>
      </c>
      <c r="AJ1137">
        <v>1798</v>
      </c>
      <c r="AK1137">
        <v>1</v>
      </c>
      <c r="AL1137">
        <v>0</v>
      </c>
      <c r="AM1137">
        <v>1</v>
      </c>
      <c r="AN1137">
        <v>0</v>
      </c>
      <c r="AO1137">
        <v>1</v>
      </c>
      <c r="AP1137">
        <v>-33</v>
      </c>
      <c r="AQ1137">
        <v>0</v>
      </c>
      <c r="AR1137">
        <v>0</v>
      </c>
      <c r="AS1137">
        <v>0</v>
      </c>
      <c r="AT1137" t="s">
        <v>88</v>
      </c>
      <c r="AU1137" t="s">
        <v>88</v>
      </c>
      <c r="AV1137" t="s">
        <v>88</v>
      </c>
      <c r="AW1137" t="s">
        <v>88</v>
      </c>
      <c r="AX1137" t="s">
        <v>88</v>
      </c>
      <c r="AY1137" t="s">
        <v>88</v>
      </c>
      <c r="AZ1137" t="s">
        <v>88</v>
      </c>
      <c r="BA1137" t="s">
        <v>88</v>
      </c>
      <c r="BB1137" t="s">
        <v>88</v>
      </c>
      <c r="BC1137" t="s">
        <v>88</v>
      </c>
      <c r="BD1137" t="s">
        <v>88</v>
      </c>
      <c r="BE1137" t="s">
        <v>88</v>
      </c>
    </row>
    <row r="1138" spans="1:57">
      <c r="A1138" t="s">
        <v>2483</v>
      </c>
      <c r="B1138" t="s">
        <v>80</v>
      </c>
      <c r="C1138" t="s">
        <v>2484</v>
      </c>
      <c r="D1138" t="s">
        <v>82</v>
      </c>
      <c r="E1138" s="2" t="str">
        <f>HYPERLINK("capsilon://?command=openfolder&amp;siteaddress=FAM.docvelocity-na8.net&amp;folderid=FXC5B2ACF7-ABB9-F9C8-C713-EA78FC532DFF","FX21128653")</f>
        <v>FX21128653</v>
      </c>
      <c r="F1138" t="s">
        <v>19</v>
      </c>
      <c r="G1138" t="s">
        <v>19</v>
      </c>
      <c r="H1138" t="s">
        <v>83</v>
      </c>
      <c r="I1138" t="s">
        <v>2485</v>
      </c>
      <c r="J1138">
        <v>38</v>
      </c>
      <c r="K1138" t="s">
        <v>85</v>
      </c>
      <c r="L1138" t="s">
        <v>86</v>
      </c>
      <c r="M1138" t="s">
        <v>87</v>
      </c>
      <c r="N1138">
        <v>2</v>
      </c>
      <c r="O1138" s="1">
        <v>44545.762187499997</v>
      </c>
      <c r="P1138" s="1">
        <v>44546.556956018518</v>
      </c>
      <c r="Q1138">
        <v>68117</v>
      </c>
      <c r="R1138">
        <v>551</v>
      </c>
      <c r="S1138" t="b">
        <v>0</v>
      </c>
      <c r="T1138" t="s">
        <v>88</v>
      </c>
      <c r="U1138" t="b">
        <v>0</v>
      </c>
      <c r="V1138" t="s">
        <v>2270</v>
      </c>
      <c r="W1138" s="1">
        <v>44546.295081018521</v>
      </c>
      <c r="X1138">
        <v>357</v>
      </c>
      <c r="Y1138">
        <v>37</v>
      </c>
      <c r="Z1138">
        <v>0</v>
      </c>
      <c r="AA1138">
        <v>37</v>
      </c>
      <c r="AB1138">
        <v>0</v>
      </c>
      <c r="AC1138">
        <v>32</v>
      </c>
      <c r="AD1138">
        <v>1</v>
      </c>
      <c r="AE1138">
        <v>0</v>
      </c>
      <c r="AF1138">
        <v>0</v>
      </c>
      <c r="AG1138">
        <v>0</v>
      </c>
      <c r="AH1138" t="s">
        <v>167</v>
      </c>
      <c r="AI1138" s="1">
        <v>44546.556956018518</v>
      </c>
      <c r="AJ1138">
        <v>183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1</v>
      </c>
      <c r="AQ1138">
        <v>0</v>
      </c>
      <c r="AR1138">
        <v>0</v>
      </c>
      <c r="AS1138">
        <v>0</v>
      </c>
      <c r="AT1138" t="s">
        <v>88</v>
      </c>
      <c r="AU1138" t="s">
        <v>88</v>
      </c>
      <c r="AV1138" t="s">
        <v>88</v>
      </c>
      <c r="AW1138" t="s">
        <v>88</v>
      </c>
      <c r="AX1138" t="s">
        <v>88</v>
      </c>
      <c r="AY1138" t="s">
        <v>88</v>
      </c>
      <c r="AZ1138" t="s">
        <v>88</v>
      </c>
      <c r="BA1138" t="s">
        <v>88</v>
      </c>
      <c r="BB1138" t="s">
        <v>88</v>
      </c>
      <c r="BC1138" t="s">
        <v>88</v>
      </c>
      <c r="BD1138" t="s">
        <v>88</v>
      </c>
      <c r="BE1138" t="s">
        <v>88</v>
      </c>
    </row>
    <row r="1139" spans="1:57">
      <c r="A1139" t="s">
        <v>2486</v>
      </c>
      <c r="B1139" t="s">
        <v>80</v>
      </c>
      <c r="C1139" t="s">
        <v>2487</v>
      </c>
      <c r="D1139" t="s">
        <v>82</v>
      </c>
      <c r="E1139" s="2" t="str">
        <f>HYPERLINK("capsilon://?command=openfolder&amp;siteaddress=FAM.docvelocity-na8.net&amp;folderid=FXD6BA3B84-F3E2-5F23-30FF-2F33F9B28EB3","FX21128301")</f>
        <v>FX21128301</v>
      </c>
      <c r="F1139" t="s">
        <v>19</v>
      </c>
      <c r="G1139" t="s">
        <v>19</v>
      </c>
      <c r="H1139" t="s">
        <v>83</v>
      </c>
      <c r="I1139" t="s">
        <v>2488</v>
      </c>
      <c r="J1139">
        <v>146</v>
      </c>
      <c r="K1139" t="s">
        <v>85</v>
      </c>
      <c r="L1139" t="s">
        <v>86</v>
      </c>
      <c r="M1139" t="s">
        <v>87</v>
      </c>
      <c r="N1139">
        <v>1</v>
      </c>
      <c r="O1139" s="1">
        <v>44545.764444444445</v>
      </c>
      <c r="P1139" s="1">
        <v>44546.301319444443</v>
      </c>
      <c r="Q1139">
        <v>46172</v>
      </c>
      <c r="R1139">
        <v>214</v>
      </c>
      <c r="S1139" t="b">
        <v>0</v>
      </c>
      <c r="T1139" t="s">
        <v>88</v>
      </c>
      <c r="U1139" t="b">
        <v>0</v>
      </c>
      <c r="V1139" t="s">
        <v>144</v>
      </c>
      <c r="W1139" s="1">
        <v>44546.301319444443</v>
      </c>
      <c r="X1139">
        <v>214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146</v>
      </c>
      <c r="AE1139">
        <v>122</v>
      </c>
      <c r="AF1139">
        <v>0</v>
      </c>
      <c r="AG1139">
        <v>6</v>
      </c>
      <c r="AH1139" t="s">
        <v>88</v>
      </c>
      <c r="AI1139" t="s">
        <v>88</v>
      </c>
      <c r="AJ1139" t="s">
        <v>88</v>
      </c>
      <c r="AK1139" t="s">
        <v>88</v>
      </c>
      <c r="AL1139" t="s">
        <v>88</v>
      </c>
      <c r="AM1139" t="s">
        <v>88</v>
      </c>
      <c r="AN1139" t="s">
        <v>88</v>
      </c>
      <c r="AO1139" t="s">
        <v>88</v>
      </c>
      <c r="AP1139" t="s">
        <v>88</v>
      </c>
      <c r="AQ1139" t="s">
        <v>88</v>
      </c>
      <c r="AR1139" t="s">
        <v>88</v>
      </c>
      <c r="AS1139" t="s">
        <v>88</v>
      </c>
      <c r="AT1139" t="s">
        <v>88</v>
      </c>
      <c r="AU1139" t="s">
        <v>88</v>
      </c>
      <c r="AV1139" t="s">
        <v>88</v>
      </c>
      <c r="AW1139" t="s">
        <v>88</v>
      </c>
      <c r="AX1139" t="s">
        <v>88</v>
      </c>
      <c r="AY1139" t="s">
        <v>88</v>
      </c>
      <c r="AZ1139" t="s">
        <v>88</v>
      </c>
      <c r="BA1139" t="s">
        <v>88</v>
      </c>
      <c r="BB1139" t="s">
        <v>88</v>
      </c>
      <c r="BC1139" t="s">
        <v>88</v>
      </c>
      <c r="BD1139" t="s">
        <v>88</v>
      </c>
      <c r="BE1139" t="s">
        <v>88</v>
      </c>
    </row>
    <row r="1140" spans="1:57">
      <c r="A1140" t="s">
        <v>2489</v>
      </c>
      <c r="B1140" t="s">
        <v>80</v>
      </c>
      <c r="C1140" t="s">
        <v>1104</v>
      </c>
      <c r="D1140" t="s">
        <v>82</v>
      </c>
      <c r="E1140" s="2" t="str">
        <f>HYPERLINK("capsilon://?command=openfolder&amp;siteaddress=FAM.docvelocity-na8.net&amp;folderid=FXA28F6FE4-AE18-3C9E-97DC-F34A2CF2FC9F","FX21125491")</f>
        <v>FX21125491</v>
      </c>
      <c r="F1140" t="s">
        <v>19</v>
      </c>
      <c r="G1140" t="s">
        <v>19</v>
      </c>
      <c r="H1140" t="s">
        <v>83</v>
      </c>
      <c r="I1140" t="s">
        <v>2392</v>
      </c>
      <c r="J1140">
        <v>152</v>
      </c>
      <c r="K1140" t="s">
        <v>85</v>
      </c>
      <c r="L1140" t="s">
        <v>86</v>
      </c>
      <c r="M1140" t="s">
        <v>87</v>
      </c>
      <c r="N1140">
        <v>2</v>
      </c>
      <c r="O1140" s="1">
        <v>44545.775196759256</v>
      </c>
      <c r="P1140" s="1">
        <v>44546.32167824074</v>
      </c>
      <c r="Q1140">
        <v>40336</v>
      </c>
      <c r="R1140">
        <v>6880</v>
      </c>
      <c r="S1140" t="b">
        <v>0</v>
      </c>
      <c r="T1140" t="s">
        <v>88</v>
      </c>
      <c r="U1140" t="b">
        <v>1</v>
      </c>
      <c r="V1140" t="s">
        <v>2274</v>
      </c>
      <c r="W1140" s="1">
        <v>44546.304027777776</v>
      </c>
      <c r="X1140">
        <v>4784</v>
      </c>
      <c r="Y1140">
        <v>149</v>
      </c>
      <c r="Z1140">
        <v>0</v>
      </c>
      <c r="AA1140">
        <v>149</v>
      </c>
      <c r="AB1140">
        <v>0</v>
      </c>
      <c r="AC1140">
        <v>134</v>
      </c>
      <c r="AD1140">
        <v>3</v>
      </c>
      <c r="AE1140">
        <v>0</v>
      </c>
      <c r="AF1140">
        <v>0</v>
      </c>
      <c r="AG1140">
        <v>0</v>
      </c>
      <c r="AH1140" t="s">
        <v>94</v>
      </c>
      <c r="AI1140" s="1">
        <v>44546.32167824074</v>
      </c>
      <c r="AJ1140">
        <v>1036</v>
      </c>
      <c r="AK1140">
        <v>13</v>
      </c>
      <c r="AL1140">
        <v>0</v>
      </c>
      <c r="AM1140">
        <v>13</v>
      </c>
      <c r="AN1140">
        <v>0</v>
      </c>
      <c r="AO1140">
        <v>20</v>
      </c>
      <c r="AP1140">
        <v>-10</v>
      </c>
      <c r="AQ1140">
        <v>0</v>
      </c>
      <c r="AR1140">
        <v>0</v>
      </c>
      <c r="AS1140">
        <v>0</v>
      </c>
      <c r="AT1140" t="s">
        <v>88</v>
      </c>
      <c r="AU1140" t="s">
        <v>88</v>
      </c>
      <c r="AV1140" t="s">
        <v>88</v>
      </c>
      <c r="AW1140" t="s">
        <v>88</v>
      </c>
      <c r="AX1140" t="s">
        <v>88</v>
      </c>
      <c r="AY1140" t="s">
        <v>88</v>
      </c>
      <c r="AZ1140" t="s">
        <v>88</v>
      </c>
      <c r="BA1140" t="s">
        <v>88</v>
      </c>
      <c r="BB1140" t="s">
        <v>88</v>
      </c>
      <c r="BC1140" t="s">
        <v>88</v>
      </c>
      <c r="BD1140" t="s">
        <v>88</v>
      </c>
      <c r="BE1140" t="s">
        <v>88</v>
      </c>
    </row>
    <row r="1141" spans="1:57">
      <c r="A1141" t="s">
        <v>2490</v>
      </c>
      <c r="B1141" t="s">
        <v>80</v>
      </c>
      <c r="C1141" t="s">
        <v>2491</v>
      </c>
      <c r="D1141" t="s">
        <v>82</v>
      </c>
      <c r="E1141" s="2" t="str">
        <f>HYPERLINK("capsilon://?command=openfolder&amp;siteaddress=FAM.docvelocity-na8.net&amp;folderid=FXB912936D-7E87-5D10-CDDA-C92F17C7961B","FX21129042")</f>
        <v>FX21129042</v>
      </c>
      <c r="F1141" t="s">
        <v>19</v>
      </c>
      <c r="G1141" t="s">
        <v>19</v>
      </c>
      <c r="H1141" t="s">
        <v>83</v>
      </c>
      <c r="I1141" t="s">
        <v>2492</v>
      </c>
      <c r="J1141">
        <v>222</v>
      </c>
      <c r="K1141" t="s">
        <v>85</v>
      </c>
      <c r="L1141" t="s">
        <v>86</v>
      </c>
      <c r="M1141" t="s">
        <v>87</v>
      </c>
      <c r="N1141">
        <v>1</v>
      </c>
      <c r="O1141" s="1">
        <v>44545.777650462966</v>
      </c>
      <c r="P1141" s="1">
        <v>44546.30400462963</v>
      </c>
      <c r="Q1141">
        <v>45288</v>
      </c>
      <c r="R1141">
        <v>189</v>
      </c>
      <c r="S1141" t="b">
        <v>0</v>
      </c>
      <c r="T1141" t="s">
        <v>88</v>
      </c>
      <c r="U1141" t="b">
        <v>0</v>
      </c>
      <c r="V1141" t="s">
        <v>144</v>
      </c>
      <c r="W1141" s="1">
        <v>44546.30400462963</v>
      </c>
      <c r="X1141">
        <v>189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222</v>
      </c>
      <c r="AE1141">
        <v>198</v>
      </c>
      <c r="AF1141">
        <v>0</v>
      </c>
      <c r="AG1141">
        <v>5</v>
      </c>
      <c r="AH1141" t="s">
        <v>88</v>
      </c>
      <c r="AI1141" t="s">
        <v>88</v>
      </c>
      <c r="AJ1141" t="s">
        <v>88</v>
      </c>
      <c r="AK1141" t="s">
        <v>88</v>
      </c>
      <c r="AL1141" t="s">
        <v>88</v>
      </c>
      <c r="AM1141" t="s">
        <v>88</v>
      </c>
      <c r="AN1141" t="s">
        <v>88</v>
      </c>
      <c r="AO1141" t="s">
        <v>88</v>
      </c>
      <c r="AP1141" t="s">
        <v>88</v>
      </c>
      <c r="AQ1141" t="s">
        <v>88</v>
      </c>
      <c r="AR1141" t="s">
        <v>88</v>
      </c>
      <c r="AS1141" t="s">
        <v>88</v>
      </c>
      <c r="AT1141" t="s">
        <v>88</v>
      </c>
      <c r="AU1141" t="s">
        <v>88</v>
      </c>
      <c r="AV1141" t="s">
        <v>88</v>
      </c>
      <c r="AW1141" t="s">
        <v>88</v>
      </c>
      <c r="AX1141" t="s">
        <v>88</v>
      </c>
      <c r="AY1141" t="s">
        <v>88</v>
      </c>
      <c r="AZ1141" t="s">
        <v>88</v>
      </c>
      <c r="BA1141" t="s">
        <v>88</v>
      </c>
      <c r="BB1141" t="s">
        <v>88</v>
      </c>
      <c r="BC1141" t="s">
        <v>88</v>
      </c>
      <c r="BD1141" t="s">
        <v>88</v>
      </c>
      <c r="BE1141" t="s">
        <v>88</v>
      </c>
    </row>
    <row r="1142" spans="1:57">
      <c r="A1142" t="s">
        <v>2493</v>
      </c>
      <c r="B1142" t="s">
        <v>80</v>
      </c>
      <c r="C1142" t="s">
        <v>1653</v>
      </c>
      <c r="D1142" t="s">
        <v>82</v>
      </c>
      <c r="E1142" s="2" t="str">
        <f>HYPERLINK("capsilon://?command=openfolder&amp;siteaddress=FAM.docvelocity-na8.net&amp;folderid=FXF108E6FD-D661-0980-A84F-2C7B61B907A7","FX21125410")</f>
        <v>FX21125410</v>
      </c>
      <c r="F1142" t="s">
        <v>19</v>
      </c>
      <c r="G1142" t="s">
        <v>19</v>
      </c>
      <c r="H1142" t="s">
        <v>83</v>
      </c>
      <c r="I1142" t="s">
        <v>2411</v>
      </c>
      <c r="J1142">
        <v>264</v>
      </c>
      <c r="K1142" t="s">
        <v>85</v>
      </c>
      <c r="L1142" t="s">
        <v>86</v>
      </c>
      <c r="M1142" t="s">
        <v>87</v>
      </c>
      <c r="N1142">
        <v>2</v>
      </c>
      <c r="O1142" s="1">
        <v>44545.778946759259</v>
      </c>
      <c r="P1142" s="1">
        <v>44546.304097222222</v>
      </c>
      <c r="Q1142">
        <v>41333</v>
      </c>
      <c r="R1142">
        <v>4040</v>
      </c>
      <c r="S1142" t="b">
        <v>0</v>
      </c>
      <c r="T1142" t="s">
        <v>88</v>
      </c>
      <c r="U1142" t="b">
        <v>1</v>
      </c>
      <c r="V1142" t="s">
        <v>904</v>
      </c>
      <c r="W1142" s="1">
        <v>44546.26321759259</v>
      </c>
      <c r="X1142">
        <v>2185</v>
      </c>
      <c r="Y1142">
        <v>307</v>
      </c>
      <c r="Z1142">
        <v>0</v>
      </c>
      <c r="AA1142">
        <v>307</v>
      </c>
      <c r="AB1142">
        <v>0</v>
      </c>
      <c r="AC1142">
        <v>154</v>
      </c>
      <c r="AD1142">
        <v>-43</v>
      </c>
      <c r="AE1142">
        <v>0</v>
      </c>
      <c r="AF1142">
        <v>0</v>
      </c>
      <c r="AG1142">
        <v>0</v>
      </c>
      <c r="AH1142" t="s">
        <v>265</v>
      </c>
      <c r="AI1142" s="1">
        <v>44546.304097222222</v>
      </c>
      <c r="AJ1142">
        <v>42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-43</v>
      </c>
      <c r="AQ1142">
        <v>0</v>
      </c>
      <c r="AR1142">
        <v>0</v>
      </c>
      <c r="AS1142">
        <v>0</v>
      </c>
      <c r="AT1142" t="s">
        <v>88</v>
      </c>
      <c r="AU1142" t="s">
        <v>88</v>
      </c>
      <c r="AV1142" t="s">
        <v>88</v>
      </c>
      <c r="AW1142" t="s">
        <v>88</v>
      </c>
      <c r="AX1142" t="s">
        <v>88</v>
      </c>
      <c r="AY1142" t="s">
        <v>88</v>
      </c>
      <c r="AZ1142" t="s">
        <v>88</v>
      </c>
      <c r="BA1142" t="s">
        <v>88</v>
      </c>
      <c r="BB1142" t="s">
        <v>88</v>
      </c>
      <c r="BC1142" t="s">
        <v>88</v>
      </c>
      <c r="BD1142" t="s">
        <v>88</v>
      </c>
      <c r="BE1142" t="s">
        <v>88</v>
      </c>
    </row>
    <row r="1143" spans="1:57">
      <c r="A1143" t="s">
        <v>2494</v>
      </c>
      <c r="B1143" t="s">
        <v>80</v>
      </c>
      <c r="C1143" t="s">
        <v>2424</v>
      </c>
      <c r="D1143" t="s">
        <v>82</v>
      </c>
      <c r="E1143" s="2" t="str">
        <f>HYPERLINK("capsilon://?command=openfolder&amp;siteaddress=FAM.docvelocity-na8.net&amp;folderid=FXECA5E0A9-F467-ED96-6E28-A5B2C664779B","FX21128797")</f>
        <v>FX21128797</v>
      </c>
      <c r="F1143" t="s">
        <v>19</v>
      </c>
      <c r="G1143" t="s">
        <v>19</v>
      </c>
      <c r="H1143" t="s">
        <v>83</v>
      </c>
      <c r="I1143" t="s">
        <v>2425</v>
      </c>
      <c r="J1143">
        <v>100</v>
      </c>
      <c r="K1143" t="s">
        <v>85</v>
      </c>
      <c r="L1143" t="s">
        <v>86</v>
      </c>
      <c r="M1143" t="s">
        <v>87</v>
      </c>
      <c r="N1143">
        <v>2</v>
      </c>
      <c r="O1143" s="1">
        <v>44545.779432870368</v>
      </c>
      <c r="P1143" s="1">
        <v>44546.309675925928</v>
      </c>
      <c r="Q1143">
        <v>43081</v>
      </c>
      <c r="R1143">
        <v>2732</v>
      </c>
      <c r="S1143" t="b">
        <v>0</v>
      </c>
      <c r="T1143" t="s">
        <v>88</v>
      </c>
      <c r="U1143" t="b">
        <v>1</v>
      </c>
      <c r="V1143" t="s">
        <v>2274</v>
      </c>
      <c r="W1143" s="1">
        <v>44546.273344907408</v>
      </c>
      <c r="X1143">
        <v>1951</v>
      </c>
      <c r="Y1143">
        <v>84</v>
      </c>
      <c r="Z1143">
        <v>0</v>
      </c>
      <c r="AA1143">
        <v>84</v>
      </c>
      <c r="AB1143">
        <v>0</v>
      </c>
      <c r="AC1143">
        <v>52</v>
      </c>
      <c r="AD1143">
        <v>16</v>
      </c>
      <c r="AE1143">
        <v>0</v>
      </c>
      <c r="AF1143">
        <v>0</v>
      </c>
      <c r="AG1143">
        <v>0</v>
      </c>
      <c r="AH1143" t="s">
        <v>94</v>
      </c>
      <c r="AI1143" s="1">
        <v>44546.309675925928</v>
      </c>
      <c r="AJ1143">
        <v>766</v>
      </c>
      <c r="AK1143">
        <v>2</v>
      </c>
      <c r="AL1143">
        <v>0</v>
      </c>
      <c r="AM1143">
        <v>2</v>
      </c>
      <c r="AN1143">
        <v>0</v>
      </c>
      <c r="AO1143">
        <v>2</v>
      </c>
      <c r="AP1143">
        <v>14</v>
      </c>
      <c r="AQ1143">
        <v>0</v>
      </c>
      <c r="AR1143">
        <v>0</v>
      </c>
      <c r="AS1143">
        <v>0</v>
      </c>
      <c r="AT1143" t="s">
        <v>88</v>
      </c>
      <c r="AU1143" t="s">
        <v>88</v>
      </c>
      <c r="AV1143" t="s">
        <v>88</v>
      </c>
      <c r="AW1143" t="s">
        <v>88</v>
      </c>
      <c r="AX1143" t="s">
        <v>88</v>
      </c>
      <c r="AY1143" t="s">
        <v>88</v>
      </c>
      <c r="AZ1143" t="s">
        <v>88</v>
      </c>
      <c r="BA1143" t="s">
        <v>88</v>
      </c>
      <c r="BB1143" t="s">
        <v>88</v>
      </c>
      <c r="BC1143" t="s">
        <v>88</v>
      </c>
      <c r="BD1143" t="s">
        <v>88</v>
      </c>
      <c r="BE1143" t="s">
        <v>88</v>
      </c>
    </row>
    <row r="1144" spans="1:57">
      <c r="A1144" t="s">
        <v>2495</v>
      </c>
      <c r="B1144" t="s">
        <v>80</v>
      </c>
      <c r="C1144" t="s">
        <v>2496</v>
      </c>
      <c r="D1144" t="s">
        <v>82</v>
      </c>
      <c r="E1144" s="2" t="str">
        <f>HYPERLINK("capsilon://?command=openfolder&amp;siteaddress=FAM.docvelocity-na8.net&amp;folderid=FX21DB1813-A3E3-5F4C-343A-01C955CE8A9D","FX21127182")</f>
        <v>FX21127182</v>
      </c>
      <c r="F1144" t="s">
        <v>19</v>
      </c>
      <c r="G1144" t="s">
        <v>19</v>
      </c>
      <c r="H1144" t="s">
        <v>83</v>
      </c>
      <c r="I1144" t="s">
        <v>2497</v>
      </c>
      <c r="J1144">
        <v>151</v>
      </c>
      <c r="K1144" t="s">
        <v>85</v>
      </c>
      <c r="L1144" t="s">
        <v>86</v>
      </c>
      <c r="M1144" t="s">
        <v>87</v>
      </c>
      <c r="N1144">
        <v>1</v>
      </c>
      <c r="O1144" s="1">
        <v>44545.785995370374</v>
      </c>
      <c r="P1144" s="1">
        <v>44546.305821759262</v>
      </c>
      <c r="Q1144">
        <v>44757</v>
      </c>
      <c r="R1144">
        <v>156</v>
      </c>
      <c r="S1144" t="b">
        <v>0</v>
      </c>
      <c r="T1144" t="s">
        <v>88</v>
      </c>
      <c r="U1144" t="b">
        <v>0</v>
      </c>
      <c r="V1144" t="s">
        <v>144</v>
      </c>
      <c r="W1144" s="1">
        <v>44546.305821759262</v>
      </c>
      <c r="X1144">
        <v>156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151</v>
      </c>
      <c r="AE1144">
        <v>125</v>
      </c>
      <c r="AF1144">
        <v>0</v>
      </c>
      <c r="AG1144">
        <v>5</v>
      </c>
      <c r="AH1144" t="s">
        <v>88</v>
      </c>
      <c r="AI1144" t="s">
        <v>88</v>
      </c>
      <c r="AJ1144" t="s">
        <v>88</v>
      </c>
      <c r="AK1144" t="s">
        <v>88</v>
      </c>
      <c r="AL1144" t="s">
        <v>88</v>
      </c>
      <c r="AM1144" t="s">
        <v>88</v>
      </c>
      <c r="AN1144" t="s">
        <v>88</v>
      </c>
      <c r="AO1144" t="s">
        <v>88</v>
      </c>
      <c r="AP1144" t="s">
        <v>88</v>
      </c>
      <c r="AQ1144" t="s">
        <v>88</v>
      </c>
      <c r="AR1144" t="s">
        <v>88</v>
      </c>
      <c r="AS1144" t="s">
        <v>88</v>
      </c>
      <c r="AT1144" t="s">
        <v>88</v>
      </c>
      <c r="AU1144" t="s">
        <v>88</v>
      </c>
      <c r="AV1144" t="s">
        <v>88</v>
      </c>
      <c r="AW1144" t="s">
        <v>88</v>
      </c>
      <c r="AX1144" t="s">
        <v>88</v>
      </c>
      <c r="AY1144" t="s">
        <v>88</v>
      </c>
      <c r="AZ1144" t="s">
        <v>88</v>
      </c>
      <c r="BA1144" t="s">
        <v>88</v>
      </c>
      <c r="BB1144" t="s">
        <v>88</v>
      </c>
      <c r="BC1144" t="s">
        <v>88</v>
      </c>
      <c r="BD1144" t="s">
        <v>88</v>
      </c>
      <c r="BE1144" t="s">
        <v>88</v>
      </c>
    </row>
    <row r="1145" spans="1:57">
      <c r="A1145" t="s">
        <v>2498</v>
      </c>
      <c r="B1145" t="s">
        <v>80</v>
      </c>
      <c r="C1145" t="s">
        <v>2499</v>
      </c>
      <c r="D1145" t="s">
        <v>82</v>
      </c>
      <c r="E1145" s="2" t="str">
        <f>HYPERLINK("capsilon://?command=openfolder&amp;siteaddress=FAM.docvelocity-na8.net&amp;folderid=FX3EC407C9-B1B2-403C-1F26-AB50D821D4FB","FX21126740")</f>
        <v>FX21126740</v>
      </c>
      <c r="F1145" t="s">
        <v>19</v>
      </c>
      <c r="G1145" t="s">
        <v>19</v>
      </c>
      <c r="H1145" t="s">
        <v>83</v>
      </c>
      <c r="I1145" t="s">
        <v>2500</v>
      </c>
      <c r="J1145">
        <v>226</v>
      </c>
      <c r="K1145" t="s">
        <v>85</v>
      </c>
      <c r="L1145" t="s">
        <v>86</v>
      </c>
      <c r="M1145" t="s">
        <v>87</v>
      </c>
      <c r="N1145">
        <v>1</v>
      </c>
      <c r="O1145" s="1">
        <v>44545.787557870368</v>
      </c>
      <c r="P1145" s="1">
        <v>44546.326539351852</v>
      </c>
      <c r="Q1145">
        <v>44766</v>
      </c>
      <c r="R1145">
        <v>1802</v>
      </c>
      <c r="S1145" t="b">
        <v>0</v>
      </c>
      <c r="T1145" t="s">
        <v>88</v>
      </c>
      <c r="U1145" t="b">
        <v>0</v>
      </c>
      <c r="V1145" t="s">
        <v>144</v>
      </c>
      <c r="W1145" s="1">
        <v>44546.326539351852</v>
      </c>
      <c r="X1145">
        <v>1776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226</v>
      </c>
      <c r="AE1145">
        <v>190</v>
      </c>
      <c r="AF1145">
        <v>0</v>
      </c>
      <c r="AG1145">
        <v>19</v>
      </c>
      <c r="AH1145" t="s">
        <v>88</v>
      </c>
      <c r="AI1145" t="s">
        <v>88</v>
      </c>
      <c r="AJ1145" t="s">
        <v>88</v>
      </c>
      <c r="AK1145" t="s">
        <v>88</v>
      </c>
      <c r="AL1145" t="s">
        <v>88</v>
      </c>
      <c r="AM1145" t="s">
        <v>88</v>
      </c>
      <c r="AN1145" t="s">
        <v>88</v>
      </c>
      <c r="AO1145" t="s">
        <v>88</v>
      </c>
      <c r="AP1145" t="s">
        <v>88</v>
      </c>
      <c r="AQ1145" t="s">
        <v>88</v>
      </c>
      <c r="AR1145" t="s">
        <v>88</v>
      </c>
      <c r="AS1145" t="s">
        <v>88</v>
      </c>
      <c r="AT1145" t="s">
        <v>88</v>
      </c>
      <c r="AU1145" t="s">
        <v>88</v>
      </c>
      <c r="AV1145" t="s">
        <v>88</v>
      </c>
      <c r="AW1145" t="s">
        <v>88</v>
      </c>
      <c r="AX1145" t="s">
        <v>88</v>
      </c>
      <c r="AY1145" t="s">
        <v>88</v>
      </c>
      <c r="AZ1145" t="s">
        <v>88</v>
      </c>
      <c r="BA1145" t="s">
        <v>88</v>
      </c>
      <c r="BB1145" t="s">
        <v>88</v>
      </c>
      <c r="BC1145" t="s">
        <v>88</v>
      </c>
      <c r="BD1145" t="s">
        <v>88</v>
      </c>
      <c r="BE1145" t="s">
        <v>88</v>
      </c>
    </row>
    <row r="1146" spans="1:57">
      <c r="A1146" t="s">
        <v>2501</v>
      </c>
      <c r="B1146" t="s">
        <v>80</v>
      </c>
      <c r="C1146" t="s">
        <v>2502</v>
      </c>
      <c r="D1146" t="s">
        <v>82</v>
      </c>
      <c r="E1146" s="2" t="str">
        <f>HYPERLINK("capsilon://?command=openfolder&amp;siteaddress=FAM.docvelocity-na8.net&amp;folderid=FX6C42B564-8D8C-6ECB-915A-39ED448257F4","FX21128366")</f>
        <v>FX21128366</v>
      </c>
      <c r="F1146" t="s">
        <v>19</v>
      </c>
      <c r="G1146" t="s">
        <v>19</v>
      </c>
      <c r="H1146" t="s">
        <v>83</v>
      </c>
      <c r="I1146" t="s">
        <v>2503</v>
      </c>
      <c r="J1146">
        <v>32</v>
      </c>
      <c r="K1146" t="s">
        <v>85</v>
      </c>
      <c r="L1146" t="s">
        <v>86</v>
      </c>
      <c r="M1146" t="s">
        <v>87</v>
      </c>
      <c r="N1146">
        <v>2</v>
      </c>
      <c r="O1146" s="1">
        <v>44545.788148148145</v>
      </c>
      <c r="P1146" s="1">
        <v>44546.530543981484</v>
      </c>
      <c r="Q1146">
        <v>63979</v>
      </c>
      <c r="R1146">
        <v>164</v>
      </c>
      <c r="S1146" t="b">
        <v>0</v>
      </c>
      <c r="T1146" t="s">
        <v>88</v>
      </c>
      <c r="U1146" t="b">
        <v>0</v>
      </c>
      <c r="V1146" t="s">
        <v>144</v>
      </c>
      <c r="W1146" s="1">
        <v>44546.328356481485</v>
      </c>
      <c r="X1146">
        <v>85</v>
      </c>
      <c r="Y1146">
        <v>0</v>
      </c>
      <c r="Z1146">
        <v>0</v>
      </c>
      <c r="AA1146">
        <v>0</v>
      </c>
      <c r="AB1146">
        <v>27</v>
      </c>
      <c r="AC1146">
        <v>0</v>
      </c>
      <c r="AD1146">
        <v>32</v>
      </c>
      <c r="AE1146">
        <v>0</v>
      </c>
      <c r="AF1146">
        <v>0</v>
      </c>
      <c r="AG1146">
        <v>0</v>
      </c>
      <c r="AH1146" t="s">
        <v>95</v>
      </c>
      <c r="AI1146" s="1">
        <v>44546.530543981484</v>
      </c>
      <c r="AJ1146">
        <v>79</v>
      </c>
      <c r="AK1146">
        <v>0</v>
      </c>
      <c r="AL1146">
        <v>0</v>
      </c>
      <c r="AM1146">
        <v>0</v>
      </c>
      <c r="AN1146">
        <v>27</v>
      </c>
      <c r="AO1146">
        <v>0</v>
      </c>
      <c r="AP1146">
        <v>32</v>
      </c>
      <c r="AQ1146">
        <v>0</v>
      </c>
      <c r="AR1146">
        <v>0</v>
      </c>
      <c r="AS1146">
        <v>0</v>
      </c>
      <c r="AT1146" t="s">
        <v>88</v>
      </c>
      <c r="AU1146" t="s">
        <v>88</v>
      </c>
      <c r="AV1146" t="s">
        <v>88</v>
      </c>
      <c r="AW1146" t="s">
        <v>88</v>
      </c>
      <c r="AX1146" t="s">
        <v>88</v>
      </c>
      <c r="AY1146" t="s">
        <v>88</v>
      </c>
      <c r="AZ1146" t="s">
        <v>88</v>
      </c>
      <c r="BA1146" t="s">
        <v>88</v>
      </c>
      <c r="BB1146" t="s">
        <v>88</v>
      </c>
      <c r="BC1146" t="s">
        <v>88</v>
      </c>
      <c r="BD1146" t="s">
        <v>88</v>
      </c>
      <c r="BE1146" t="s">
        <v>88</v>
      </c>
    </row>
    <row r="1147" spans="1:57">
      <c r="A1147" t="s">
        <v>2504</v>
      </c>
      <c r="B1147" t="s">
        <v>80</v>
      </c>
      <c r="C1147" t="s">
        <v>2502</v>
      </c>
      <c r="D1147" t="s">
        <v>82</v>
      </c>
      <c r="E1147" s="2" t="str">
        <f>HYPERLINK("capsilon://?command=openfolder&amp;siteaddress=FAM.docvelocity-na8.net&amp;folderid=FX6C42B564-8D8C-6ECB-915A-39ED448257F4","FX21128366")</f>
        <v>FX21128366</v>
      </c>
      <c r="F1147" t="s">
        <v>19</v>
      </c>
      <c r="G1147" t="s">
        <v>19</v>
      </c>
      <c r="H1147" t="s">
        <v>83</v>
      </c>
      <c r="I1147" t="s">
        <v>2505</v>
      </c>
      <c r="J1147">
        <v>70</v>
      </c>
      <c r="K1147" t="s">
        <v>85</v>
      </c>
      <c r="L1147" t="s">
        <v>86</v>
      </c>
      <c r="M1147" t="s">
        <v>87</v>
      </c>
      <c r="N1147">
        <v>2</v>
      </c>
      <c r="O1147" s="1">
        <v>44545.789918981478</v>
      </c>
      <c r="P1147" s="1">
        <v>44546.538113425922</v>
      </c>
      <c r="Q1147">
        <v>63037</v>
      </c>
      <c r="R1147">
        <v>1607</v>
      </c>
      <c r="S1147" t="b">
        <v>0</v>
      </c>
      <c r="T1147" t="s">
        <v>88</v>
      </c>
      <c r="U1147" t="b">
        <v>0</v>
      </c>
      <c r="V1147" t="s">
        <v>1856</v>
      </c>
      <c r="W1147" s="1">
        <v>44546.511111111111</v>
      </c>
      <c r="X1147">
        <v>899</v>
      </c>
      <c r="Y1147">
        <v>79</v>
      </c>
      <c r="Z1147">
        <v>0</v>
      </c>
      <c r="AA1147">
        <v>79</v>
      </c>
      <c r="AB1147">
        <v>0</v>
      </c>
      <c r="AC1147">
        <v>53</v>
      </c>
      <c r="AD1147">
        <v>-9</v>
      </c>
      <c r="AE1147">
        <v>0</v>
      </c>
      <c r="AF1147">
        <v>0</v>
      </c>
      <c r="AG1147">
        <v>0</v>
      </c>
      <c r="AH1147" t="s">
        <v>95</v>
      </c>
      <c r="AI1147" s="1">
        <v>44546.538113425922</v>
      </c>
      <c r="AJ1147">
        <v>647</v>
      </c>
      <c r="AK1147">
        <v>1</v>
      </c>
      <c r="AL1147">
        <v>0</v>
      </c>
      <c r="AM1147">
        <v>1</v>
      </c>
      <c r="AN1147">
        <v>0</v>
      </c>
      <c r="AO1147">
        <v>1</v>
      </c>
      <c r="AP1147">
        <v>-10</v>
      </c>
      <c r="AQ1147">
        <v>0</v>
      </c>
      <c r="AR1147">
        <v>0</v>
      </c>
      <c r="AS1147">
        <v>0</v>
      </c>
      <c r="AT1147" t="s">
        <v>88</v>
      </c>
      <c r="AU1147" t="s">
        <v>88</v>
      </c>
      <c r="AV1147" t="s">
        <v>88</v>
      </c>
      <c r="AW1147" t="s">
        <v>88</v>
      </c>
      <c r="AX1147" t="s">
        <v>88</v>
      </c>
      <c r="AY1147" t="s">
        <v>88</v>
      </c>
      <c r="AZ1147" t="s">
        <v>88</v>
      </c>
      <c r="BA1147" t="s">
        <v>88</v>
      </c>
      <c r="BB1147" t="s">
        <v>88</v>
      </c>
      <c r="BC1147" t="s">
        <v>88</v>
      </c>
      <c r="BD1147" t="s">
        <v>88</v>
      </c>
      <c r="BE1147" t="s">
        <v>88</v>
      </c>
    </row>
    <row r="1148" spans="1:57">
      <c r="A1148" t="s">
        <v>2506</v>
      </c>
      <c r="B1148" t="s">
        <v>80</v>
      </c>
      <c r="C1148" t="s">
        <v>2507</v>
      </c>
      <c r="D1148" t="s">
        <v>82</v>
      </c>
      <c r="E1148" s="2" t="str">
        <f>HYPERLINK("capsilon://?command=openfolder&amp;siteaddress=FAM.docvelocity-na8.net&amp;folderid=FX4A712377-9095-4923-A588-1E7C7713A8D2","FX21128865")</f>
        <v>FX21128865</v>
      </c>
      <c r="F1148" t="s">
        <v>19</v>
      </c>
      <c r="G1148" t="s">
        <v>19</v>
      </c>
      <c r="H1148" t="s">
        <v>83</v>
      </c>
      <c r="I1148" t="s">
        <v>2508</v>
      </c>
      <c r="J1148">
        <v>129</v>
      </c>
      <c r="K1148" t="s">
        <v>85</v>
      </c>
      <c r="L1148" t="s">
        <v>86</v>
      </c>
      <c r="M1148" t="s">
        <v>87</v>
      </c>
      <c r="N1148">
        <v>1</v>
      </c>
      <c r="O1148" s="1">
        <v>44545.792002314818</v>
      </c>
      <c r="P1148" s="1">
        <v>44546.336134259262</v>
      </c>
      <c r="Q1148">
        <v>46428</v>
      </c>
      <c r="R1148">
        <v>585</v>
      </c>
      <c r="S1148" t="b">
        <v>0</v>
      </c>
      <c r="T1148" t="s">
        <v>88</v>
      </c>
      <c r="U1148" t="b">
        <v>0</v>
      </c>
      <c r="V1148" t="s">
        <v>144</v>
      </c>
      <c r="W1148" s="1">
        <v>44546.336134259262</v>
      </c>
      <c r="X1148">
        <v>585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129</v>
      </c>
      <c r="AE1148">
        <v>103</v>
      </c>
      <c r="AF1148">
        <v>0</v>
      </c>
      <c r="AG1148">
        <v>10</v>
      </c>
      <c r="AH1148" t="s">
        <v>88</v>
      </c>
      <c r="AI1148" t="s">
        <v>88</v>
      </c>
      <c r="AJ1148" t="s">
        <v>88</v>
      </c>
      <c r="AK1148" t="s">
        <v>88</v>
      </c>
      <c r="AL1148" t="s">
        <v>88</v>
      </c>
      <c r="AM1148" t="s">
        <v>88</v>
      </c>
      <c r="AN1148" t="s">
        <v>88</v>
      </c>
      <c r="AO1148" t="s">
        <v>88</v>
      </c>
      <c r="AP1148" t="s">
        <v>88</v>
      </c>
      <c r="AQ1148" t="s">
        <v>88</v>
      </c>
      <c r="AR1148" t="s">
        <v>88</v>
      </c>
      <c r="AS1148" t="s">
        <v>88</v>
      </c>
      <c r="AT1148" t="s">
        <v>88</v>
      </c>
      <c r="AU1148" t="s">
        <v>88</v>
      </c>
      <c r="AV1148" t="s">
        <v>88</v>
      </c>
      <c r="AW1148" t="s">
        <v>88</v>
      </c>
      <c r="AX1148" t="s">
        <v>88</v>
      </c>
      <c r="AY1148" t="s">
        <v>88</v>
      </c>
      <c r="AZ1148" t="s">
        <v>88</v>
      </c>
      <c r="BA1148" t="s">
        <v>88</v>
      </c>
      <c r="BB1148" t="s">
        <v>88</v>
      </c>
      <c r="BC1148" t="s">
        <v>88</v>
      </c>
      <c r="BD1148" t="s">
        <v>88</v>
      </c>
      <c r="BE1148" t="s">
        <v>88</v>
      </c>
    </row>
    <row r="1149" spans="1:57">
      <c r="A1149" t="s">
        <v>2509</v>
      </c>
      <c r="B1149" t="s">
        <v>80</v>
      </c>
      <c r="C1149" t="s">
        <v>2502</v>
      </c>
      <c r="D1149" t="s">
        <v>82</v>
      </c>
      <c r="E1149" s="2" t="str">
        <f>HYPERLINK("capsilon://?command=openfolder&amp;siteaddress=FAM.docvelocity-na8.net&amp;folderid=FX6C42B564-8D8C-6ECB-915A-39ED448257F4","FX21128366")</f>
        <v>FX21128366</v>
      </c>
      <c r="F1149" t="s">
        <v>19</v>
      </c>
      <c r="G1149" t="s">
        <v>19</v>
      </c>
      <c r="H1149" t="s">
        <v>83</v>
      </c>
      <c r="I1149" t="s">
        <v>2510</v>
      </c>
      <c r="J1149">
        <v>56</v>
      </c>
      <c r="K1149" t="s">
        <v>85</v>
      </c>
      <c r="L1149" t="s">
        <v>86</v>
      </c>
      <c r="M1149" t="s">
        <v>87</v>
      </c>
      <c r="N1149">
        <v>2</v>
      </c>
      <c r="O1149" s="1">
        <v>44545.79314814815</v>
      </c>
      <c r="P1149" s="1">
        <v>44546.542118055557</v>
      </c>
      <c r="Q1149">
        <v>64038</v>
      </c>
      <c r="R1149">
        <v>673</v>
      </c>
      <c r="S1149" t="b">
        <v>0</v>
      </c>
      <c r="T1149" t="s">
        <v>88</v>
      </c>
      <c r="U1149" t="b">
        <v>0</v>
      </c>
      <c r="V1149" t="s">
        <v>144</v>
      </c>
      <c r="W1149" s="1">
        <v>44546.34</v>
      </c>
      <c r="X1149">
        <v>334</v>
      </c>
      <c r="Y1149">
        <v>42</v>
      </c>
      <c r="Z1149">
        <v>0</v>
      </c>
      <c r="AA1149">
        <v>42</v>
      </c>
      <c r="AB1149">
        <v>0</v>
      </c>
      <c r="AC1149">
        <v>22</v>
      </c>
      <c r="AD1149">
        <v>14</v>
      </c>
      <c r="AE1149">
        <v>0</v>
      </c>
      <c r="AF1149">
        <v>0</v>
      </c>
      <c r="AG1149">
        <v>0</v>
      </c>
      <c r="AH1149" t="s">
        <v>95</v>
      </c>
      <c r="AI1149" s="1">
        <v>44546.542118055557</v>
      </c>
      <c r="AJ1149">
        <v>339</v>
      </c>
      <c r="AK1149">
        <v>2</v>
      </c>
      <c r="AL1149">
        <v>0</v>
      </c>
      <c r="AM1149">
        <v>2</v>
      </c>
      <c r="AN1149">
        <v>0</v>
      </c>
      <c r="AO1149">
        <v>2</v>
      </c>
      <c r="AP1149">
        <v>12</v>
      </c>
      <c r="AQ1149">
        <v>0</v>
      </c>
      <c r="AR1149">
        <v>0</v>
      </c>
      <c r="AS1149">
        <v>0</v>
      </c>
      <c r="AT1149" t="s">
        <v>88</v>
      </c>
      <c r="AU1149" t="s">
        <v>88</v>
      </c>
      <c r="AV1149" t="s">
        <v>88</v>
      </c>
      <c r="AW1149" t="s">
        <v>88</v>
      </c>
      <c r="AX1149" t="s">
        <v>88</v>
      </c>
      <c r="AY1149" t="s">
        <v>88</v>
      </c>
      <c r="AZ1149" t="s">
        <v>88</v>
      </c>
      <c r="BA1149" t="s">
        <v>88</v>
      </c>
      <c r="BB1149" t="s">
        <v>88</v>
      </c>
      <c r="BC1149" t="s">
        <v>88</v>
      </c>
      <c r="BD1149" t="s">
        <v>88</v>
      </c>
      <c r="BE1149" t="s">
        <v>88</v>
      </c>
    </row>
    <row r="1150" spans="1:57">
      <c r="A1150" t="s">
        <v>2511</v>
      </c>
      <c r="B1150" t="s">
        <v>80</v>
      </c>
      <c r="C1150" t="s">
        <v>2512</v>
      </c>
      <c r="D1150" t="s">
        <v>82</v>
      </c>
      <c r="E1150" s="2" t="str">
        <f>HYPERLINK("capsilon://?command=openfolder&amp;siteaddress=FAM.docvelocity-na8.net&amp;folderid=FX293A0D39-8184-9BAB-5B4C-744E8B4EB115","FX211112073")</f>
        <v>FX211112073</v>
      </c>
      <c r="F1150" t="s">
        <v>19</v>
      </c>
      <c r="G1150" t="s">
        <v>19</v>
      </c>
      <c r="H1150" t="s">
        <v>83</v>
      </c>
      <c r="I1150" t="s">
        <v>2513</v>
      </c>
      <c r="J1150">
        <v>66</v>
      </c>
      <c r="K1150" t="s">
        <v>85</v>
      </c>
      <c r="L1150" t="s">
        <v>86</v>
      </c>
      <c r="M1150" t="s">
        <v>87</v>
      </c>
      <c r="N1150">
        <v>1</v>
      </c>
      <c r="O1150" s="1">
        <v>44531.836296296293</v>
      </c>
      <c r="P1150" s="1">
        <v>44532.311481481483</v>
      </c>
      <c r="Q1150">
        <v>40678</v>
      </c>
      <c r="R1150">
        <v>378</v>
      </c>
      <c r="S1150" t="b">
        <v>0</v>
      </c>
      <c r="T1150" t="s">
        <v>88</v>
      </c>
      <c r="U1150" t="b">
        <v>0</v>
      </c>
      <c r="V1150" t="s">
        <v>144</v>
      </c>
      <c r="W1150" s="1">
        <v>44532.311481481483</v>
      </c>
      <c r="X1150">
        <v>199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66</v>
      </c>
      <c r="AE1150">
        <v>54</v>
      </c>
      <c r="AF1150">
        <v>0</v>
      </c>
      <c r="AG1150">
        <v>4</v>
      </c>
      <c r="AH1150" t="s">
        <v>88</v>
      </c>
      <c r="AI1150" t="s">
        <v>88</v>
      </c>
      <c r="AJ1150" t="s">
        <v>88</v>
      </c>
      <c r="AK1150" t="s">
        <v>88</v>
      </c>
      <c r="AL1150" t="s">
        <v>88</v>
      </c>
      <c r="AM1150" t="s">
        <v>88</v>
      </c>
      <c r="AN1150" t="s">
        <v>88</v>
      </c>
      <c r="AO1150" t="s">
        <v>88</v>
      </c>
      <c r="AP1150" t="s">
        <v>88</v>
      </c>
      <c r="AQ1150" t="s">
        <v>88</v>
      </c>
      <c r="AR1150" t="s">
        <v>88</v>
      </c>
      <c r="AS1150" t="s">
        <v>88</v>
      </c>
      <c r="AT1150" t="s">
        <v>88</v>
      </c>
      <c r="AU1150" t="s">
        <v>88</v>
      </c>
      <c r="AV1150" t="s">
        <v>88</v>
      </c>
      <c r="AW1150" t="s">
        <v>88</v>
      </c>
      <c r="AX1150" t="s">
        <v>88</v>
      </c>
      <c r="AY1150" t="s">
        <v>88</v>
      </c>
      <c r="AZ1150" t="s">
        <v>88</v>
      </c>
      <c r="BA1150" t="s">
        <v>88</v>
      </c>
      <c r="BB1150" t="s">
        <v>88</v>
      </c>
      <c r="BC1150" t="s">
        <v>88</v>
      </c>
      <c r="BD1150" t="s">
        <v>88</v>
      </c>
      <c r="BE1150" t="s">
        <v>88</v>
      </c>
    </row>
    <row r="1151" spans="1:57">
      <c r="A1151" t="s">
        <v>2514</v>
      </c>
      <c r="B1151" t="s">
        <v>80</v>
      </c>
      <c r="C1151" t="s">
        <v>2515</v>
      </c>
      <c r="D1151" t="s">
        <v>82</v>
      </c>
      <c r="E1151" s="2" t="str">
        <f>HYPERLINK("capsilon://?command=openfolder&amp;siteaddress=FAM.docvelocity-na8.net&amp;folderid=FX1A58E4FC-03C9-B593-1372-A3D321D259A2","FX21128590")</f>
        <v>FX21128590</v>
      </c>
      <c r="F1151" t="s">
        <v>19</v>
      </c>
      <c r="G1151" t="s">
        <v>19</v>
      </c>
      <c r="H1151" t="s">
        <v>83</v>
      </c>
      <c r="I1151" t="s">
        <v>2516</v>
      </c>
      <c r="J1151">
        <v>64</v>
      </c>
      <c r="K1151" t="s">
        <v>85</v>
      </c>
      <c r="L1151" t="s">
        <v>86</v>
      </c>
      <c r="M1151" t="s">
        <v>87</v>
      </c>
      <c r="N1151">
        <v>2</v>
      </c>
      <c r="O1151" s="1">
        <v>44545.807233796295</v>
      </c>
      <c r="P1151" s="1">
        <v>44546.544999999998</v>
      </c>
      <c r="Q1151">
        <v>63369</v>
      </c>
      <c r="R1151">
        <v>374</v>
      </c>
      <c r="S1151" t="b">
        <v>0</v>
      </c>
      <c r="T1151" t="s">
        <v>88</v>
      </c>
      <c r="U1151" t="b">
        <v>0</v>
      </c>
      <c r="V1151" t="s">
        <v>144</v>
      </c>
      <c r="W1151" s="1">
        <v>44546.341666666667</v>
      </c>
      <c r="X1151">
        <v>133</v>
      </c>
      <c r="Y1151">
        <v>59</v>
      </c>
      <c r="Z1151">
        <v>0</v>
      </c>
      <c r="AA1151">
        <v>59</v>
      </c>
      <c r="AB1151">
        <v>0</v>
      </c>
      <c r="AC1151">
        <v>10</v>
      </c>
      <c r="AD1151">
        <v>5</v>
      </c>
      <c r="AE1151">
        <v>0</v>
      </c>
      <c r="AF1151">
        <v>0</v>
      </c>
      <c r="AG1151">
        <v>0</v>
      </c>
      <c r="AH1151" t="s">
        <v>95</v>
      </c>
      <c r="AI1151" s="1">
        <v>44546.544999999998</v>
      </c>
      <c r="AJ1151">
        <v>241</v>
      </c>
      <c r="AK1151">
        <v>1</v>
      </c>
      <c r="AL1151">
        <v>0</v>
      </c>
      <c r="AM1151">
        <v>1</v>
      </c>
      <c r="AN1151">
        <v>0</v>
      </c>
      <c r="AO1151">
        <v>1</v>
      </c>
      <c r="AP1151">
        <v>4</v>
      </c>
      <c r="AQ1151">
        <v>0</v>
      </c>
      <c r="AR1151">
        <v>0</v>
      </c>
      <c r="AS1151">
        <v>0</v>
      </c>
      <c r="AT1151" t="s">
        <v>88</v>
      </c>
      <c r="AU1151" t="s">
        <v>88</v>
      </c>
      <c r="AV1151" t="s">
        <v>88</v>
      </c>
      <c r="AW1151" t="s">
        <v>88</v>
      </c>
      <c r="AX1151" t="s">
        <v>88</v>
      </c>
      <c r="AY1151" t="s">
        <v>88</v>
      </c>
      <c r="AZ1151" t="s">
        <v>88</v>
      </c>
      <c r="BA1151" t="s">
        <v>88</v>
      </c>
      <c r="BB1151" t="s">
        <v>88</v>
      </c>
      <c r="BC1151" t="s">
        <v>88</v>
      </c>
      <c r="BD1151" t="s">
        <v>88</v>
      </c>
      <c r="BE1151" t="s">
        <v>88</v>
      </c>
    </row>
    <row r="1152" spans="1:57">
      <c r="A1152" t="s">
        <v>2517</v>
      </c>
      <c r="B1152" t="s">
        <v>80</v>
      </c>
      <c r="C1152" t="s">
        <v>2515</v>
      </c>
      <c r="D1152" t="s">
        <v>82</v>
      </c>
      <c r="E1152" s="2" t="str">
        <f>HYPERLINK("capsilon://?command=openfolder&amp;siteaddress=FAM.docvelocity-na8.net&amp;folderid=FX1A58E4FC-03C9-B593-1372-A3D321D259A2","FX21128590")</f>
        <v>FX21128590</v>
      </c>
      <c r="F1152" t="s">
        <v>19</v>
      </c>
      <c r="G1152" t="s">
        <v>19</v>
      </c>
      <c r="H1152" t="s">
        <v>83</v>
      </c>
      <c r="I1152" t="s">
        <v>2518</v>
      </c>
      <c r="J1152">
        <v>28</v>
      </c>
      <c r="K1152" t="s">
        <v>85</v>
      </c>
      <c r="L1152" t="s">
        <v>86</v>
      </c>
      <c r="M1152" t="s">
        <v>87</v>
      </c>
      <c r="N1152">
        <v>2</v>
      </c>
      <c r="O1152" s="1">
        <v>44545.807534722226</v>
      </c>
      <c r="P1152" s="1">
        <v>44546.546967592592</v>
      </c>
      <c r="Q1152">
        <v>63651</v>
      </c>
      <c r="R1152">
        <v>236</v>
      </c>
      <c r="S1152" t="b">
        <v>0</v>
      </c>
      <c r="T1152" t="s">
        <v>88</v>
      </c>
      <c r="U1152" t="b">
        <v>0</v>
      </c>
      <c r="V1152" t="s">
        <v>144</v>
      </c>
      <c r="W1152" s="1">
        <v>44546.342442129629</v>
      </c>
      <c r="X1152">
        <v>66</v>
      </c>
      <c r="Y1152">
        <v>21</v>
      </c>
      <c r="Z1152">
        <v>0</v>
      </c>
      <c r="AA1152">
        <v>21</v>
      </c>
      <c r="AB1152">
        <v>0</v>
      </c>
      <c r="AC1152">
        <v>0</v>
      </c>
      <c r="AD1152">
        <v>7</v>
      </c>
      <c r="AE1152">
        <v>0</v>
      </c>
      <c r="AF1152">
        <v>0</v>
      </c>
      <c r="AG1152">
        <v>0</v>
      </c>
      <c r="AH1152" t="s">
        <v>95</v>
      </c>
      <c r="AI1152" s="1">
        <v>44546.546967592592</v>
      </c>
      <c r="AJ1152">
        <v>170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7</v>
      </c>
      <c r="AQ1152">
        <v>0</v>
      </c>
      <c r="AR1152">
        <v>0</v>
      </c>
      <c r="AS1152">
        <v>0</v>
      </c>
      <c r="AT1152" t="s">
        <v>88</v>
      </c>
      <c r="AU1152" t="s">
        <v>88</v>
      </c>
      <c r="AV1152" t="s">
        <v>88</v>
      </c>
      <c r="AW1152" t="s">
        <v>88</v>
      </c>
      <c r="AX1152" t="s">
        <v>88</v>
      </c>
      <c r="AY1152" t="s">
        <v>88</v>
      </c>
      <c r="AZ1152" t="s">
        <v>88</v>
      </c>
      <c r="BA1152" t="s">
        <v>88</v>
      </c>
      <c r="BB1152" t="s">
        <v>88</v>
      </c>
      <c r="BC1152" t="s">
        <v>88</v>
      </c>
      <c r="BD1152" t="s">
        <v>88</v>
      </c>
      <c r="BE1152" t="s">
        <v>88</v>
      </c>
    </row>
    <row r="1153" spans="1:57">
      <c r="A1153" t="s">
        <v>2519</v>
      </c>
      <c r="B1153" t="s">
        <v>80</v>
      </c>
      <c r="C1153" t="s">
        <v>2515</v>
      </c>
      <c r="D1153" t="s">
        <v>82</v>
      </c>
      <c r="E1153" s="2" t="str">
        <f>HYPERLINK("capsilon://?command=openfolder&amp;siteaddress=FAM.docvelocity-na8.net&amp;folderid=FX1A58E4FC-03C9-B593-1372-A3D321D259A2","FX21128590")</f>
        <v>FX21128590</v>
      </c>
      <c r="F1153" t="s">
        <v>19</v>
      </c>
      <c r="G1153" t="s">
        <v>19</v>
      </c>
      <c r="H1153" t="s">
        <v>83</v>
      </c>
      <c r="I1153" t="s">
        <v>2520</v>
      </c>
      <c r="J1153">
        <v>28</v>
      </c>
      <c r="K1153" t="s">
        <v>85</v>
      </c>
      <c r="L1153" t="s">
        <v>86</v>
      </c>
      <c r="M1153" t="s">
        <v>87</v>
      </c>
      <c r="N1153">
        <v>2</v>
      </c>
      <c r="O1153" s="1">
        <v>44545.807766203703</v>
      </c>
      <c r="P1153" s="1">
        <v>44546.54928240741</v>
      </c>
      <c r="Q1153">
        <v>63786</v>
      </c>
      <c r="R1153">
        <v>281</v>
      </c>
      <c r="S1153" t="b">
        <v>0</v>
      </c>
      <c r="T1153" t="s">
        <v>88</v>
      </c>
      <c r="U1153" t="b">
        <v>0</v>
      </c>
      <c r="V1153" t="s">
        <v>144</v>
      </c>
      <c r="W1153" s="1">
        <v>44546.343611111108</v>
      </c>
      <c r="X1153">
        <v>100</v>
      </c>
      <c r="Y1153">
        <v>21</v>
      </c>
      <c r="Z1153">
        <v>0</v>
      </c>
      <c r="AA1153">
        <v>21</v>
      </c>
      <c r="AB1153">
        <v>0</v>
      </c>
      <c r="AC1153">
        <v>6</v>
      </c>
      <c r="AD1153">
        <v>7</v>
      </c>
      <c r="AE1153">
        <v>0</v>
      </c>
      <c r="AF1153">
        <v>0</v>
      </c>
      <c r="AG1153">
        <v>0</v>
      </c>
      <c r="AH1153" t="s">
        <v>95</v>
      </c>
      <c r="AI1153" s="1">
        <v>44546.54928240741</v>
      </c>
      <c r="AJ1153">
        <v>181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7</v>
      </c>
      <c r="AQ1153">
        <v>0</v>
      </c>
      <c r="AR1153">
        <v>0</v>
      </c>
      <c r="AS1153">
        <v>0</v>
      </c>
      <c r="AT1153" t="s">
        <v>88</v>
      </c>
      <c r="AU1153" t="s">
        <v>88</v>
      </c>
      <c r="AV1153" t="s">
        <v>88</v>
      </c>
      <c r="AW1153" t="s">
        <v>88</v>
      </c>
      <c r="AX1153" t="s">
        <v>88</v>
      </c>
      <c r="AY1153" t="s">
        <v>88</v>
      </c>
      <c r="AZ1153" t="s">
        <v>88</v>
      </c>
      <c r="BA1153" t="s">
        <v>88</v>
      </c>
      <c r="BB1153" t="s">
        <v>88</v>
      </c>
      <c r="BC1153" t="s">
        <v>88</v>
      </c>
      <c r="BD1153" t="s">
        <v>88</v>
      </c>
      <c r="BE1153" t="s">
        <v>88</v>
      </c>
    </row>
    <row r="1154" spans="1:57">
      <c r="A1154" t="s">
        <v>2521</v>
      </c>
      <c r="B1154" t="s">
        <v>80</v>
      </c>
      <c r="C1154" t="s">
        <v>2515</v>
      </c>
      <c r="D1154" t="s">
        <v>82</v>
      </c>
      <c r="E1154" s="2" t="str">
        <f>HYPERLINK("capsilon://?command=openfolder&amp;siteaddress=FAM.docvelocity-na8.net&amp;folderid=FX1A58E4FC-03C9-B593-1372-A3D321D259A2","FX21128590")</f>
        <v>FX21128590</v>
      </c>
      <c r="F1154" t="s">
        <v>19</v>
      </c>
      <c r="G1154" t="s">
        <v>19</v>
      </c>
      <c r="H1154" t="s">
        <v>83</v>
      </c>
      <c r="I1154" t="s">
        <v>2522</v>
      </c>
      <c r="J1154">
        <v>57</v>
      </c>
      <c r="K1154" t="s">
        <v>85</v>
      </c>
      <c r="L1154" t="s">
        <v>86</v>
      </c>
      <c r="M1154" t="s">
        <v>87</v>
      </c>
      <c r="N1154">
        <v>2</v>
      </c>
      <c r="O1154" s="1">
        <v>44545.808831018519</v>
      </c>
      <c r="P1154" s="1">
        <v>44546.551817129628</v>
      </c>
      <c r="Q1154">
        <v>63845</v>
      </c>
      <c r="R1154">
        <v>349</v>
      </c>
      <c r="S1154" t="b">
        <v>0</v>
      </c>
      <c r="T1154" t="s">
        <v>88</v>
      </c>
      <c r="U1154" t="b">
        <v>0</v>
      </c>
      <c r="V1154" t="s">
        <v>144</v>
      </c>
      <c r="W1154" s="1">
        <v>44546.345300925925</v>
      </c>
      <c r="X1154">
        <v>122</v>
      </c>
      <c r="Y1154">
        <v>64</v>
      </c>
      <c r="Z1154">
        <v>0</v>
      </c>
      <c r="AA1154">
        <v>64</v>
      </c>
      <c r="AB1154">
        <v>0</v>
      </c>
      <c r="AC1154">
        <v>20</v>
      </c>
      <c r="AD1154">
        <v>-7</v>
      </c>
      <c r="AE1154">
        <v>0</v>
      </c>
      <c r="AF1154">
        <v>0</v>
      </c>
      <c r="AG1154">
        <v>0</v>
      </c>
      <c r="AH1154" t="s">
        <v>95</v>
      </c>
      <c r="AI1154" s="1">
        <v>44546.551817129628</v>
      </c>
      <c r="AJ1154">
        <v>218</v>
      </c>
      <c r="AK1154">
        <v>6</v>
      </c>
      <c r="AL1154">
        <v>0</v>
      </c>
      <c r="AM1154">
        <v>6</v>
      </c>
      <c r="AN1154">
        <v>0</v>
      </c>
      <c r="AO1154">
        <v>6</v>
      </c>
      <c r="AP1154">
        <v>-13</v>
      </c>
      <c r="AQ1154">
        <v>0</v>
      </c>
      <c r="AR1154">
        <v>0</v>
      </c>
      <c r="AS1154">
        <v>0</v>
      </c>
      <c r="AT1154" t="s">
        <v>88</v>
      </c>
      <c r="AU1154" t="s">
        <v>88</v>
      </c>
      <c r="AV1154" t="s">
        <v>88</v>
      </c>
      <c r="AW1154" t="s">
        <v>88</v>
      </c>
      <c r="AX1154" t="s">
        <v>88</v>
      </c>
      <c r="AY1154" t="s">
        <v>88</v>
      </c>
      <c r="AZ1154" t="s">
        <v>88</v>
      </c>
      <c r="BA1154" t="s">
        <v>88</v>
      </c>
      <c r="BB1154" t="s">
        <v>88</v>
      </c>
      <c r="BC1154" t="s">
        <v>88</v>
      </c>
      <c r="BD1154" t="s">
        <v>88</v>
      </c>
      <c r="BE1154" t="s">
        <v>88</v>
      </c>
    </row>
    <row r="1155" spans="1:57">
      <c r="A1155" t="s">
        <v>2523</v>
      </c>
      <c r="B1155" t="s">
        <v>80</v>
      </c>
      <c r="C1155" t="s">
        <v>2515</v>
      </c>
      <c r="D1155" t="s">
        <v>82</v>
      </c>
      <c r="E1155" s="2" t="str">
        <f>HYPERLINK("capsilon://?command=openfolder&amp;siteaddress=FAM.docvelocity-na8.net&amp;folderid=FX1A58E4FC-03C9-B593-1372-A3D321D259A2","FX21128590")</f>
        <v>FX21128590</v>
      </c>
      <c r="F1155" t="s">
        <v>19</v>
      </c>
      <c r="G1155" t="s">
        <v>19</v>
      </c>
      <c r="H1155" t="s">
        <v>83</v>
      </c>
      <c r="I1155" t="s">
        <v>2524</v>
      </c>
      <c r="J1155">
        <v>69</v>
      </c>
      <c r="K1155" t="s">
        <v>85</v>
      </c>
      <c r="L1155" t="s">
        <v>86</v>
      </c>
      <c r="M1155" t="s">
        <v>87</v>
      </c>
      <c r="N1155">
        <v>2</v>
      </c>
      <c r="O1155" s="1">
        <v>44545.809803240743</v>
      </c>
      <c r="P1155" s="1">
        <v>44546.554085648146</v>
      </c>
      <c r="Q1155">
        <v>63985</v>
      </c>
      <c r="R1155">
        <v>321</v>
      </c>
      <c r="S1155" t="b">
        <v>0</v>
      </c>
      <c r="T1155" t="s">
        <v>88</v>
      </c>
      <c r="U1155" t="b">
        <v>0</v>
      </c>
      <c r="V1155" t="s">
        <v>144</v>
      </c>
      <c r="W1155" s="1">
        <v>44546.346770833334</v>
      </c>
      <c r="X1155">
        <v>126</v>
      </c>
      <c r="Y1155">
        <v>64</v>
      </c>
      <c r="Z1155">
        <v>0</v>
      </c>
      <c r="AA1155">
        <v>64</v>
      </c>
      <c r="AB1155">
        <v>0</v>
      </c>
      <c r="AC1155">
        <v>10</v>
      </c>
      <c r="AD1155">
        <v>5</v>
      </c>
      <c r="AE1155">
        <v>0</v>
      </c>
      <c r="AF1155">
        <v>0</v>
      </c>
      <c r="AG1155">
        <v>0</v>
      </c>
      <c r="AH1155" t="s">
        <v>95</v>
      </c>
      <c r="AI1155" s="1">
        <v>44546.554085648146</v>
      </c>
      <c r="AJ1155">
        <v>195</v>
      </c>
      <c r="AK1155">
        <v>1</v>
      </c>
      <c r="AL1155">
        <v>0</v>
      </c>
      <c r="AM1155">
        <v>1</v>
      </c>
      <c r="AN1155">
        <v>0</v>
      </c>
      <c r="AO1155">
        <v>1</v>
      </c>
      <c r="AP1155">
        <v>4</v>
      </c>
      <c r="AQ1155">
        <v>0</v>
      </c>
      <c r="AR1155">
        <v>0</v>
      </c>
      <c r="AS1155">
        <v>0</v>
      </c>
      <c r="AT1155" t="s">
        <v>88</v>
      </c>
      <c r="AU1155" t="s">
        <v>88</v>
      </c>
      <c r="AV1155" t="s">
        <v>88</v>
      </c>
      <c r="AW1155" t="s">
        <v>88</v>
      </c>
      <c r="AX1155" t="s">
        <v>88</v>
      </c>
      <c r="AY1155" t="s">
        <v>88</v>
      </c>
      <c r="AZ1155" t="s">
        <v>88</v>
      </c>
      <c r="BA1155" t="s">
        <v>88</v>
      </c>
      <c r="BB1155" t="s">
        <v>88</v>
      </c>
      <c r="BC1155" t="s">
        <v>88</v>
      </c>
      <c r="BD1155" t="s">
        <v>88</v>
      </c>
      <c r="BE1155" t="s">
        <v>88</v>
      </c>
    </row>
    <row r="1156" spans="1:57">
      <c r="A1156" t="s">
        <v>2525</v>
      </c>
      <c r="B1156" t="s">
        <v>80</v>
      </c>
      <c r="C1156" t="s">
        <v>2526</v>
      </c>
      <c r="D1156" t="s">
        <v>82</v>
      </c>
      <c r="E1156" s="2" t="str">
        <f>HYPERLINK("capsilon://?command=openfolder&amp;siteaddress=FAM.docvelocity-na8.net&amp;folderid=FXC37D6D4B-D012-72D0-F06A-9F604ECD5441","FX21118905")</f>
        <v>FX21118905</v>
      </c>
      <c r="F1156" t="s">
        <v>19</v>
      </c>
      <c r="G1156" t="s">
        <v>19</v>
      </c>
      <c r="H1156" t="s">
        <v>83</v>
      </c>
      <c r="I1156" t="s">
        <v>2527</v>
      </c>
      <c r="J1156">
        <v>211</v>
      </c>
      <c r="K1156" t="s">
        <v>85</v>
      </c>
      <c r="L1156" t="s">
        <v>86</v>
      </c>
      <c r="M1156" t="s">
        <v>87</v>
      </c>
      <c r="N1156">
        <v>1</v>
      </c>
      <c r="O1156" s="1">
        <v>44545.823055555556</v>
      </c>
      <c r="P1156" s="1">
        <v>44546.366550925923</v>
      </c>
      <c r="Q1156">
        <v>46402</v>
      </c>
      <c r="R1156">
        <v>556</v>
      </c>
      <c r="S1156" t="b">
        <v>0</v>
      </c>
      <c r="T1156" t="s">
        <v>88</v>
      </c>
      <c r="U1156" t="b">
        <v>0</v>
      </c>
      <c r="V1156" t="s">
        <v>144</v>
      </c>
      <c r="W1156" s="1">
        <v>44546.366550925923</v>
      </c>
      <c r="X1156">
        <v>540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211</v>
      </c>
      <c r="AE1156">
        <v>187</v>
      </c>
      <c r="AF1156">
        <v>0</v>
      </c>
      <c r="AG1156">
        <v>8</v>
      </c>
      <c r="AH1156" t="s">
        <v>88</v>
      </c>
      <c r="AI1156" t="s">
        <v>88</v>
      </c>
      <c r="AJ1156" t="s">
        <v>88</v>
      </c>
      <c r="AK1156" t="s">
        <v>88</v>
      </c>
      <c r="AL1156" t="s">
        <v>88</v>
      </c>
      <c r="AM1156" t="s">
        <v>88</v>
      </c>
      <c r="AN1156" t="s">
        <v>88</v>
      </c>
      <c r="AO1156" t="s">
        <v>88</v>
      </c>
      <c r="AP1156" t="s">
        <v>88</v>
      </c>
      <c r="AQ1156" t="s">
        <v>88</v>
      </c>
      <c r="AR1156" t="s">
        <v>88</v>
      </c>
      <c r="AS1156" t="s">
        <v>88</v>
      </c>
      <c r="AT1156" t="s">
        <v>88</v>
      </c>
      <c r="AU1156" t="s">
        <v>88</v>
      </c>
      <c r="AV1156" t="s">
        <v>88</v>
      </c>
      <c r="AW1156" t="s">
        <v>88</v>
      </c>
      <c r="AX1156" t="s">
        <v>88</v>
      </c>
      <c r="AY1156" t="s">
        <v>88</v>
      </c>
      <c r="AZ1156" t="s">
        <v>88</v>
      </c>
      <c r="BA1156" t="s">
        <v>88</v>
      </c>
      <c r="BB1156" t="s">
        <v>88</v>
      </c>
      <c r="BC1156" t="s">
        <v>88</v>
      </c>
      <c r="BD1156" t="s">
        <v>88</v>
      </c>
      <c r="BE1156" t="s">
        <v>88</v>
      </c>
    </row>
    <row r="1157" spans="1:57">
      <c r="A1157" t="s">
        <v>2528</v>
      </c>
      <c r="B1157" t="s">
        <v>80</v>
      </c>
      <c r="C1157" t="s">
        <v>2529</v>
      </c>
      <c r="D1157" t="s">
        <v>82</v>
      </c>
      <c r="E1157" s="2" t="str">
        <f>HYPERLINK("capsilon://?command=openfolder&amp;siteaddress=FAM.docvelocity-na8.net&amp;folderid=FX2876841A-F5E3-E21C-32A7-5B25D92532F2","FX21129094")</f>
        <v>FX21129094</v>
      </c>
      <c r="F1157" t="s">
        <v>19</v>
      </c>
      <c r="G1157" t="s">
        <v>19</v>
      </c>
      <c r="H1157" t="s">
        <v>83</v>
      </c>
      <c r="I1157" t="s">
        <v>2530</v>
      </c>
      <c r="J1157">
        <v>76</v>
      </c>
      <c r="K1157" t="s">
        <v>85</v>
      </c>
      <c r="L1157" t="s">
        <v>86</v>
      </c>
      <c r="M1157" t="s">
        <v>87</v>
      </c>
      <c r="N1157">
        <v>2</v>
      </c>
      <c r="O1157" s="1">
        <v>44545.825983796298</v>
      </c>
      <c r="P1157" s="1">
        <v>44546.562152777777</v>
      </c>
      <c r="Q1157">
        <v>63027</v>
      </c>
      <c r="R1157">
        <v>578</v>
      </c>
      <c r="S1157" t="b">
        <v>0</v>
      </c>
      <c r="T1157" t="s">
        <v>88</v>
      </c>
      <c r="U1157" t="b">
        <v>0</v>
      </c>
      <c r="V1157" t="s">
        <v>144</v>
      </c>
      <c r="W1157" s="1">
        <v>44546.36822916667</v>
      </c>
      <c r="X1157">
        <v>144</v>
      </c>
      <c r="Y1157">
        <v>71</v>
      </c>
      <c r="Z1157">
        <v>0</v>
      </c>
      <c r="AA1157">
        <v>71</v>
      </c>
      <c r="AB1157">
        <v>0</v>
      </c>
      <c r="AC1157">
        <v>4</v>
      </c>
      <c r="AD1157">
        <v>5</v>
      </c>
      <c r="AE1157">
        <v>0</v>
      </c>
      <c r="AF1157">
        <v>0</v>
      </c>
      <c r="AG1157">
        <v>0</v>
      </c>
      <c r="AH1157" t="s">
        <v>167</v>
      </c>
      <c r="AI1157" s="1">
        <v>44546.562152777777</v>
      </c>
      <c r="AJ1157">
        <v>428</v>
      </c>
      <c r="AK1157">
        <v>1</v>
      </c>
      <c r="AL1157">
        <v>0</v>
      </c>
      <c r="AM1157">
        <v>1</v>
      </c>
      <c r="AN1157">
        <v>0</v>
      </c>
      <c r="AO1157">
        <v>1</v>
      </c>
      <c r="AP1157">
        <v>4</v>
      </c>
      <c r="AQ1157">
        <v>0</v>
      </c>
      <c r="AR1157">
        <v>0</v>
      </c>
      <c r="AS1157">
        <v>0</v>
      </c>
      <c r="AT1157" t="s">
        <v>88</v>
      </c>
      <c r="AU1157" t="s">
        <v>88</v>
      </c>
      <c r="AV1157" t="s">
        <v>88</v>
      </c>
      <c r="AW1157" t="s">
        <v>88</v>
      </c>
      <c r="AX1157" t="s">
        <v>88</v>
      </c>
      <c r="AY1157" t="s">
        <v>88</v>
      </c>
      <c r="AZ1157" t="s">
        <v>88</v>
      </c>
      <c r="BA1157" t="s">
        <v>88</v>
      </c>
      <c r="BB1157" t="s">
        <v>88</v>
      </c>
      <c r="BC1157" t="s">
        <v>88</v>
      </c>
      <c r="BD1157" t="s">
        <v>88</v>
      </c>
      <c r="BE1157" t="s">
        <v>88</v>
      </c>
    </row>
    <row r="1158" spans="1:57">
      <c r="A1158" t="s">
        <v>2531</v>
      </c>
      <c r="B1158" t="s">
        <v>80</v>
      </c>
      <c r="C1158" t="s">
        <v>2532</v>
      </c>
      <c r="D1158" t="s">
        <v>82</v>
      </c>
      <c r="E1158" s="2" t="str">
        <f>HYPERLINK("capsilon://?command=openfolder&amp;siteaddress=FAM.docvelocity-na8.net&amp;folderid=FX392CD3AD-B07F-F5B1-A266-2CAADBA339B5","FX2112780")</f>
        <v>FX2112780</v>
      </c>
      <c r="F1158" t="s">
        <v>19</v>
      </c>
      <c r="G1158" t="s">
        <v>19</v>
      </c>
      <c r="H1158" t="s">
        <v>83</v>
      </c>
      <c r="I1158" t="s">
        <v>2533</v>
      </c>
      <c r="J1158">
        <v>172</v>
      </c>
      <c r="K1158" t="s">
        <v>85</v>
      </c>
      <c r="L1158" t="s">
        <v>86</v>
      </c>
      <c r="M1158" t="s">
        <v>87</v>
      </c>
      <c r="N1158">
        <v>1</v>
      </c>
      <c r="O1158" s="1">
        <v>44531.84479166667</v>
      </c>
      <c r="P1158" s="1">
        <v>44532.314247685186</v>
      </c>
      <c r="Q1158">
        <v>40164</v>
      </c>
      <c r="R1158">
        <v>397</v>
      </c>
      <c r="S1158" t="b">
        <v>0</v>
      </c>
      <c r="T1158" t="s">
        <v>88</v>
      </c>
      <c r="U1158" t="b">
        <v>0</v>
      </c>
      <c r="V1158" t="s">
        <v>144</v>
      </c>
      <c r="W1158" s="1">
        <v>44532.314247685186</v>
      </c>
      <c r="X1158">
        <v>199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172</v>
      </c>
      <c r="AE1158">
        <v>155</v>
      </c>
      <c r="AF1158">
        <v>0</v>
      </c>
      <c r="AG1158">
        <v>5</v>
      </c>
      <c r="AH1158" t="s">
        <v>88</v>
      </c>
      <c r="AI1158" t="s">
        <v>88</v>
      </c>
      <c r="AJ1158" t="s">
        <v>88</v>
      </c>
      <c r="AK1158" t="s">
        <v>88</v>
      </c>
      <c r="AL1158" t="s">
        <v>88</v>
      </c>
      <c r="AM1158" t="s">
        <v>88</v>
      </c>
      <c r="AN1158" t="s">
        <v>88</v>
      </c>
      <c r="AO1158" t="s">
        <v>88</v>
      </c>
      <c r="AP1158" t="s">
        <v>88</v>
      </c>
      <c r="AQ1158" t="s">
        <v>88</v>
      </c>
      <c r="AR1158" t="s">
        <v>88</v>
      </c>
      <c r="AS1158" t="s">
        <v>88</v>
      </c>
      <c r="AT1158" t="s">
        <v>88</v>
      </c>
      <c r="AU1158" t="s">
        <v>88</v>
      </c>
      <c r="AV1158" t="s">
        <v>88</v>
      </c>
      <c r="AW1158" t="s">
        <v>88</v>
      </c>
      <c r="AX1158" t="s">
        <v>88</v>
      </c>
      <c r="AY1158" t="s">
        <v>88</v>
      </c>
      <c r="AZ1158" t="s">
        <v>88</v>
      </c>
      <c r="BA1158" t="s">
        <v>88</v>
      </c>
      <c r="BB1158" t="s">
        <v>88</v>
      </c>
      <c r="BC1158" t="s">
        <v>88</v>
      </c>
      <c r="BD1158" t="s">
        <v>88</v>
      </c>
      <c r="BE1158" t="s">
        <v>88</v>
      </c>
    </row>
    <row r="1159" spans="1:57">
      <c r="A1159" t="s">
        <v>2534</v>
      </c>
      <c r="B1159" t="s">
        <v>80</v>
      </c>
      <c r="C1159" t="s">
        <v>2535</v>
      </c>
      <c r="D1159" t="s">
        <v>82</v>
      </c>
      <c r="E1159" s="2" t="str">
        <f>HYPERLINK("capsilon://?command=openfolder&amp;siteaddress=FAM.docvelocity-na8.net&amp;folderid=FXAD2188AB-C333-332E-4525-E5403C8F73A2","FX21128473")</f>
        <v>FX21128473</v>
      </c>
      <c r="F1159" t="s">
        <v>19</v>
      </c>
      <c r="G1159" t="s">
        <v>19</v>
      </c>
      <c r="H1159" t="s">
        <v>83</v>
      </c>
      <c r="I1159" t="s">
        <v>2536</v>
      </c>
      <c r="J1159">
        <v>312</v>
      </c>
      <c r="K1159" t="s">
        <v>85</v>
      </c>
      <c r="L1159" t="s">
        <v>86</v>
      </c>
      <c r="M1159" t="s">
        <v>87</v>
      </c>
      <c r="N1159">
        <v>1</v>
      </c>
      <c r="O1159" s="1">
        <v>44545.848761574074</v>
      </c>
      <c r="P1159" s="1">
        <v>44546.375393518516</v>
      </c>
      <c r="Q1159">
        <v>44883</v>
      </c>
      <c r="R1159">
        <v>618</v>
      </c>
      <c r="S1159" t="b">
        <v>0</v>
      </c>
      <c r="T1159" t="s">
        <v>88</v>
      </c>
      <c r="U1159" t="b">
        <v>0</v>
      </c>
      <c r="V1159" t="s">
        <v>144</v>
      </c>
      <c r="W1159" s="1">
        <v>44546.375393518516</v>
      </c>
      <c r="X1159">
        <v>618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312</v>
      </c>
      <c r="AE1159">
        <v>260</v>
      </c>
      <c r="AF1159">
        <v>0</v>
      </c>
      <c r="AG1159">
        <v>17</v>
      </c>
      <c r="AH1159" t="s">
        <v>88</v>
      </c>
      <c r="AI1159" t="s">
        <v>88</v>
      </c>
      <c r="AJ1159" t="s">
        <v>88</v>
      </c>
      <c r="AK1159" t="s">
        <v>88</v>
      </c>
      <c r="AL1159" t="s">
        <v>88</v>
      </c>
      <c r="AM1159" t="s">
        <v>88</v>
      </c>
      <c r="AN1159" t="s">
        <v>88</v>
      </c>
      <c r="AO1159" t="s">
        <v>88</v>
      </c>
      <c r="AP1159" t="s">
        <v>88</v>
      </c>
      <c r="AQ1159" t="s">
        <v>88</v>
      </c>
      <c r="AR1159" t="s">
        <v>88</v>
      </c>
      <c r="AS1159" t="s">
        <v>88</v>
      </c>
      <c r="AT1159" t="s">
        <v>88</v>
      </c>
      <c r="AU1159" t="s">
        <v>88</v>
      </c>
      <c r="AV1159" t="s">
        <v>88</v>
      </c>
      <c r="AW1159" t="s">
        <v>88</v>
      </c>
      <c r="AX1159" t="s">
        <v>88</v>
      </c>
      <c r="AY1159" t="s">
        <v>88</v>
      </c>
      <c r="AZ1159" t="s">
        <v>88</v>
      </c>
      <c r="BA1159" t="s">
        <v>88</v>
      </c>
      <c r="BB1159" t="s">
        <v>88</v>
      </c>
      <c r="BC1159" t="s">
        <v>88</v>
      </c>
      <c r="BD1159" t="s">
        <v>88</v>
      </c>
      <c r="BE1159" t="s">
        <v>88</v>
      </c>
    </row>
    <row r="1160" spans="1:57">
      <c r="A1160" t="s">
        <v>2537</v>
      </c>
      <c r="B1160" t="s">
        <v>80</v>
      </c>
      <c r="C1160" t="s">
        <v>2538</v>
      </c>
      <c r="D1160" t="s">
        <v>82</v>
      </c>
      <c r="E1160" s="2" t="str">
        <f>HYPERLINK("capsilon://?command=openfolder&amp;siteaddress=FAM.docvelocity-na8.net&amp;folderid=FXF37BA032-28B3-14E3-9CEA-3C477C8FF913","FX21127793")</f>
        <v>FX21127793</v>
      </c>
      <c r="F1160" t="s">
        <v>19</v>
      </c>
      <c r="G1160" t="s">
        <v>19</v>
      </c>
      <c r="H1160" t="s">
        <v>83</v>
      </c>
      <c r="I1160" t="s">
        <v>2539</v>
      </c>
      <c r="J1160">
        <v>194</v>
      </c>
      <c r="K1160" t="s">
        <v>85</v>
      </c>
      <c r="L1160" t="s">
        <v>86</v>
      </c>
      <c r="M1160" t="s">
        <v>87</v>
      </c>
      <c r="N1160">
        <v>1</v>
      </c>
      <c r="O1160" s="1">
        <v>44545.859224537038</v>
      </c>
      <c r="P1160" s="1">
        <v>44546.379791666666</v>
      </c>
      <c r="Q1160">
        <v>44669</v>
      </c>
      <c r="R1160">
        <v>308</v>
      </c>
      <c r="S1160" t="b">
        <v>0</v>
      </c>
      <c r="T1160" t="s">
        <v>88</v>
      </c>
      <c r="U1160" t="b">
        <v>0</v>
      </c>
      <c r="V1160" t="s">
        <v>144</v>
      </c>
      <c r="W1160" s="1">
        <v>44546.379791666666</v>
      </c>
      <c r="X1160">
        <v>308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194</v>
      </c>
      <c r="AE1160">
        <v>168</v>
      </c>
      <c r="AF1160">
        <v>0</v>
      </c>
      <c r="AG1160">
        <v>7</v>
      </c>
      <c r="AH1160" t="s">
        <v>88</v>
      </c>
      <c r="AI1160" t="s">
        <v>88</v>
      </c>
      <c r="AJ1160" t="s">
        <v>88</v>
      </c>
      <c r="AK1160" t="s">
        <v>88</v>
      </c>
      <c r="AL1160" t="s">
        <v>88</v>
      </c>
      <c r="AM1160" t="s">
        <v>88</v>
      </c>
      <c r="AN1160" t="s">
        <v>88</v>
      </c>
      <c r="AO1160" t="s">
        <v>88</v>
      </c>
      <c r="AP1160" t="s">
        <v>88</v>
      </c>
      <c r="AQ1160" t="s">
        <v>88</v>
      </c>
      <c r="AR1160" t="s">
        <v>88</v>
      </c>
      <c r="AS1160" t="s">
        <v>88</v>
      </c>
      <c r="AT1160" t="s">
        <v>88</v>
      </c>
      <c r="AU1160" t="s">
        <v>88</v>
      </c>
      <c r="AV1160" t="s">
        <v>88</v>
      </c>
      <c r="AW1160" t="s">
        <v>88</v>
      </c>
      <c r="AX1160" t="s">
        <v>88</v>
      </c>
      <c r="AY1160" t="s">
        <v>88</v>
      </c>
      <c r="AZ1160" t="s">
        <v>88</v>
      </c>
      <c r="BA1160" t="s">
        <v>88</v>
      </c>
      <c r="BB1160" t="s">
        <v>88</v>
      </c>
      <c r="BC1160" t="s">
        <v>88</v>
      </c>
      <c r="BD1160" t="s">
        <v>88</v>
      </c>
      <c r="BE1160" t="s">
        <v>88</v>
      </c>
    </row>
    <row r="1161" spans="1:57">
      <c r="A1161" t="s">
        <v>2540</v>
      </c>
      <c r="B1161" t="s">
        <v>80</v>
      </c>
      <c r="C1161" t="s">
        <v>2240</v>
      </c>
      <c r="D1161" t="s">
        <v>82</v>
      </c>
      <c r="E1161" s="2" t="str">
        <f>HYPERLINK("capsilon://?command=openfolder&amp;siteaddress=FAM.docvelocity-na8.net&amp;folderid=FX905C134D-6006-C856-963E-A096DB737BEC","FX21126828")</f>
        <v>FX21126828</v>
      </c>
      <c r="F1161" t="s">
        <v>19</v>
      </c>
      <c r="G1161" t="s">
        <v>19</v>
      </c>
      <c r="H1161" t="s">
        <v>83</v>
      </c>
      <c r="I1161" t="s">
        <v>2541</v>
      </c>
      <c r="J1161">
        <v>56</v>
      </c>
      <c r="K1161" t="s">
        <v>85</v>
      </c>
      <c r="L1161" t="s">
        <v>86</v>
      </c>
      <c r="M1161" t="s">
        <v>87</v>
      </c>
      <c r="N1161">
        <v>1</v>
      </c>
      <c r="O1161" s="1">
        <v>44545.868310185186</v>
      </c>
      <c r="P1161" s="1">
        <v>44546.385150462964</v>
      </c>
      <c r="Q1161">
        <v>44220</v>
      </c>
      <c r="R1161">
        <v>435</v>
      </c>
      <c r="S1161" t="b">
        <v>0</v>
      </c>
      <c r="T1161" t="s">
        <v>88</v>
      </c>
      <c r="U1161" t="b">
        <v>0</v>
      </c>
      <c r="V1161" t="s">
        <v>144</v>
      </c>
      <c r="W1161" s="1">
        <v>44546.385150462964</v>
      </c>
      <c r="X1161">
        <v>435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56</v>
      </c>
      <c r="AE1161">
        <v>42</v>
      </c>
      <c r="AF1161">
        <v>0</v>
      </c>
      <c r="AG1161">
        <v>3</v>
      </c>
      <c r="AH1161" t="s">
        <v>88</v>
      </c>
      <c r="AI1161" t="s">
        <v>88</v>
      </c>
      <c r="AJ1161" t="s">
        <v>88</v>
      </c>
      <c r="AK1161" t="s">
        <v>88</v>
      </c>
      <c r="AL1161" t="s">
        <v>88</v>
      </c>
      <c r="AM1161" t="s">
        <v>88</v>
      </c>
      <c r="AN1161" t="s">
        <v>88</v>
      </c>
      <c r="AO1161" t="s">
        <v>88</v>
      </c>
      <c r="AP1161" t="s">
        <v>88</v>
      </c>
      <c r="AQ1161" t="s">
        <v>88</v>
      </c>
      <c r="AR1161" t="s">
        <v>88</v>
      </c>
      <c r="AS1161" t="s">
        <v>88</v>
      </c>
      <c r="AT1161" t="s">
        <v>88</v>
      </c>
      <c r="AU1161" t="s">
        <v>88</v>
      </c>
      <c r="AV1161" t="s">
        <v>88</v>
      </c>
      <c r="AW1161" t="s">
        <v>88</v>
      </c>
      <c r="AX1161" t="s">
        <v>88</v>
      </c>
      <c r="AY1161" t="s">
        <v>88</v>
      </c>
      <c r="AZ1161" t="s">
        <v>88</v>
      </c>
      <c r="BA1161" t="s">
        <v>88</v>
      </c>
      <c r="BB1161" t="s">
        <v>88</v>
      </c>
      <c r="BC1161" t="s">
        <v>88</v>
      </c>
      <c r="BD1161" t="s">
        <v>88</v>
      </c>
      <c r="BE1161" t="s">
        <v>88</v>
      </c>
    </row>
    <row r="1162" spans="1:57">
      <c r="A1162" t="s">
        <v>2542</v>
      </c>
      <c r="B1162" t="s">
        <v>80</v>
      </c>
      <c r="C1162" t="s">
        <v>2543</v>
      </c>
      <c r="D1162" t="s">
        <v>82</v>
      </c>
      <c r="E1162" s="2" t="str">
        <f>HYPERLINK("capsilon://?command=openfolder&amp;siteaddress=FAM.docvelocity-na8.net&amp;folderid=FX7CA0EB00-A20E-2AC8-B865-57E1F72DAAFF","FX21128287")</f>
        <v>FX21128287</v>
      </c>
      <c r="F1162" t="s">
        <v>19</v>
      </c>
      <c r="G1162" t="s">
        <v>19</v>
      </c>
      <c r="H1162" t="s">
        <v>83</v>
      </c>
      <c r="I1162" t="s">
        <v>2544</v>
      </c>
      <c r="J1162">
        <v>28</v>
      </c>
      <c r="K1162" t="s">
        <v>85</v>
      </c>
      <c r="L1162" t="s">
        <v>86</v>
      </c>
      <c r="M1162" t="s">
        <v>87</v>
      </c>
      <c r="N1162">
        <v>1</v>
      </c>
      <c r="O1162" s="1">
        <v>44545.919849537036</v>
      </c>
      <c r="P1162" s="1">
        <v>44546.387615740743</v>
      </c>
      <c r="Q1162">
        <v>40225</v>
      </c>
      <c r="R1162">
        <v>190</v>
      </c>
      <c r="S1162" t="b">
        <v>0</v>
      </c>
      <c r="T1162" t="s">
        <v>88</v>
      </c>
      <c r="U1162" t="b">
        <v>0</v>
      </c>
      <c r="V1162" t="s">
        <v>144</v>
      </c>
      <c r="W1162" s="1">
        <v>44546.387615740743</v>
      </c>
      <c r="X1162">
        <v>190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28</v>
      </c>
      <c r="AE1162">
        <v>21</v>
      </c>
      <c r="AF1162">
        <v>0</v>
      </c>
      <c r="AG1162">
        <v>3</v>
      </c>
      <c r="AH1162" t="s">
        <v>88</v>
      </c>
      <c r="AI1162" t="s">
        <v>88</v>
      </c>
      <c r="AJ1162" t="s">
        <v>88</v>
      </c>
      <c r="AK1162" t="s">
        <v>88</v>
      </c>
      <c r="AL1162" t="s">
        <v>88</v>
      </c>
      <c r="AM1162" t="s">
        <v>88</v>
      </c>
      <c r="AN1162" t="s">
        <v>88</v>
      </c>
      <c r="AO1162" t="s">
        <v>88</v>
      </c>
      <c r="AP1162" t="s">
        <v>88</v>
      </c>
      <c r="AQ1162" t="s">
        <v>88</v>
      </c>
      <c r="AR1162" t="s">
        <v>88</v>
      </c>
      <c r="AS1162" t="s">
        <v>88</v>
      </c>
      <c r="AT1162" t="s">
        <v>88</v>
      </c>
      <c r="AU1162" t="s">
        <v>88</v>
      </c>
      <c r="AV1162" t="s">
        <v>88</v>
      </c>
      <c r="AW1162" t="s">
        <v>88</v>
      </c>
      <c r="AX1162" t="s">
        <v>88</v>
      </c>
      <c r="AY1162" t="s">
        <v>88</v>
      </c>
      <c r="AZ1162" t="s">
        <v>88</v>
      </c>
      <c r="BA1162" t="s">
        <v>88</v>
      </c>
      <c r="BB1162" t="s">
        <v>88</v>
      </c>
      <c r="BC1162" t="s">
        <v>88</v>
      </c>
      <c r="BD1162" t="s">
        <v>88</v>
      </c>
      <c r="BE1162" t="s">
        <v>88</v>
      </c>
    </row>
    <row r="1163" spans="1:57">
      <c r="A1163" t="s">
        <v>2545</v>
      </c>
      <c r="B1163" t="s">
        <v>80</v>
      </c>
      <c r="C1163" t="s">
        <v>2543</v>
      </c>
      <c r="D1163" t="s">
        <v>82</v>
      </c>
      <c r="E1163" s="2" t="str">
        <f>HYPERLINK("capsilon://?command=openfolder&amp;siteaddress=FAM.docvelocity-na8.net&amp;folderid=FX7CA0EB00-A20E-2AC8-B865-57E1F72DAAFF","FX21128287")</f>
        <v>FX21128287</v>
      </c>
      <c r="F1163" t="s">
        <v>19</v>
      </c>
      <c r="G1163" t="s">
        <v>19</v>
      </c>
      <c r="H1163" t="s">
        <v>83</v>
      </c>
      <c r="I1163" t="s">
        <v>2546</v>
      </c>
      <c r="J1163">
        <v>46</v>
      </c>
      <c r="K1163" t="s">
        <v>85</v>
      </c>
      <c r="L1163" t="s">
        <v>86</v>
      </c>
      <c r="M1163" t="s">
        <v>87</v>
      </c>
      <c r="N1163">
        <v>2</v>
      </c>
      <c r="O1163" s="1">
        <v>44545.921840277777</v>
      </c>
      <c r="P1163" s="1">
        <v>44546.565081018518</v>
      </c>
      <c r="Q1163">
        <v>55221</v>
      </c>
      <c r="R1163">
        <v>355</v>
      </c>
      <c r="S1163" t="b">
        <v>0</v>
      </c>
      <c r="T1163" t="s">
        <v>88</v>
      </c>
      <c r="U1163" t="b">
        <v>0</v>
      </c>
      <c r="V1163" t="s">
        <v>144</v>
      </c>
      <c r="W1163" s="1">
        <v>44546.388993055552</v>
      </c>
      <c r="X1163">
        <v>102</v>
      </c>
      <c r="Y1163">
        <v>41</v>
      </c>
      <c r="Z1163">
        <v>0</v>
      </c>
      <c r="AA1163">
        <v>41</v>
      </c>
      <c r="AB1163">
        <v>0</v>
      </c>
      <c r="AC1163">
        <v>6</v>
      </c>
      <c r="AD1163">
        <v>5</v>
      </c>
      <c r="AE1163">
        <v>0</v>
      </c>
      <c r="AF1163">
        <v>0</v>
      </c>
      <c r="AG1163">
        <v>0</v>
      </c>
      <c r="AH1163" t="s">
        <v>167</v>
      </c>
      <c r="AI1163" s="1">
        <v>44546.565081018518</v>
      </c>
      <c r="AJ1163">
        <v>253</v>
      </c>
      <c r="AK1163">
        <v>1</v>
      </c>
      <c r="AL1163">
        <v>0</v>
      </c>
      <c r="AM1163">
        <v>1</v>
      </c>
      <c r="AN1163">
        <v>0</v>
      </c>
      <c r="AO1163">
        <v>2</v>
      </c>
      <c r="AP1163">
        <v>4</v>
      </c>
      <c r="AQ1163">
        <v>0</v>
      </c>
      <c r="AR1163">
        <v>0</v>
      </c>
      <c r="AS1163">
        <v>0</v>
      </c>
      <c r="AT1163" t="s">
        <v>88</v>
      </c>
      <c r="AU1163" t="s">
        <v>88</v>
      </c>
      <c r="AV1163" t="s">
        <v>88</v>
      </c>
      <c r="AW1163" t="s">
        <v>88</v>
      </c>
      <c r="AX1163" t="s">
        <v>88</v>
      </c>
      <c r="AY1163" t="s">
        <v>88</v>
      </c>
      <c r="AZ1163" t="s">
        <v>88</v>
      </c>
      <c r="BA1163" t="s">
        <v>88</v>
      </c>
      <c r="BB1163" t="s">
        <v>88</v>
      </c>
      <c r="BC1163" t="s">
        <v>88</v>
      </c>
      <c r="BD1163" t="s">
        <v>88</v>
      </c>
      <c r="BE1163" t="s">
        <v>88</v>
      </c>
    </row>
    <row r="1164" spans="1:57">
      <c r="A1164" t="s">
        <v>2547</v>
      </c>
      <c r="B1164" t="s">
        <v>80</v>
      </c>
      <c r="C1164" t="s">
        <v>2543</v>
      </c>
      <c r="D1164" t="s">
        <v>82</v>
      </c>
      <c r="E1164" s="2" t="str">
        <f>HYPERLINK("capsilon://?command=openfolder&amp;siteaddress=FAM.docvelocity-na8.net&amp;folderid=FX7CA0EB00-A20E-2AC8-B865-57E1F72DAAFF","FX21128287")</f>
        <v>FX21128287</v>
      </c>
      <c r="F1164" t="s">
        <v>19</v>
      </c>
      <c r="G1164" t="s">
        <v>19</v>
      </c>
      <c r="H1164" t="s">
        <v>83</v>
      </c>
      <c r="I1164" t="s">
        <v>2548</v>
      </c>
      <c r="J1164">
        <v>38</v>
      </c>
      <c r="K1164" t="s">
        <v>85</v>
      </c>
      <c r="L1164" t="s">
        <v>86</v>
      </c>
      <c r="M1164" t="s">
        <v>87</v>
      </c>
      <c r="N1164">
        <v>2</v>
      </c>
      <c r="O1164" s="1">
        <v>44545.922118055554</v>
      </c>
      <c r="P1164" s="1">
        <v>44546.567511574074</v>
      </c>
      <c r="Q1164">
        <v>55450</v>
      </c>
      <c r="R1164">
        <v>312</v>
      </c>
      <c r="S1164" t="b">
        <v>0</v>
      </c>
      <c r="T1164" t="s">
        <v>88</v>
      </c>
      <c r="U1164" t="b">
        <v>0</v>
      </c>
      <c r="V1164" t="s">
        <v>144</v>
      </c>
      <c r="W1164" s="1">
        <v>44546.390567129631</v>
      </c>
      <c r="X1164">
        <v>114</v>
      </c>
      <c r="Y1164">
        <v>37</v>
      </c>
      <c r="Z1164">
        <v>0</v>
      </c>
      <c r="AA1164">
        <v>37</v>
      </c>
      <c r="AB1164">
        <v>0</v>
      </c>
      <c r="AC1164">
        <v>23</v>
      </c>
      <c r="AD1164">
        <v>1</v>
      </c>
      <c r="AE1164">
        <v>0</v>
      </c>
      <c r="AF1164">
        <v>0</v>
      </c>
      <c r="AG1164">
        <v>0</v>
      </c>
      <c r="AH1164" t="s">
        <v>167</v>
      </c>
      <c r="AI1164" s="1">
        <v>44546.567511574074</v>
      </c>
      <c r="AJ1164">
        <v>198</v>
      </c>
      <c r="AK1164">
        <v>1</v>
      </c>
      <c r="AL1164">
        <v>0</v>
      </c>
      <c r="AM1164">
        <v>1</v>
      </c>
      <c r="AN1164">
        <v>0</v>
      </c>
      <c r="AO1164">
        <v>1</v>
      </c>
      <c r="AP1164">
        <v>0</v>
      </c>
      <c r="AQ1164">
        <v>0</v>
      </c>
      <c r="AR1164">
        <v>0</v>
      </c>
      <c r="AS1164">
        <v>0</v>
      </c>
      <c r="AT1164" t="s">
        <v>88</v>
      </c>
      <c r="AU1164" t="s">
        <v>88</v>
      </c>
      <c r="AV1164" t="s">
        <v>88</v>
      </c>
      <c r="AW1164" t="s">
        <v>88</v>
      </c>
      <c r="AX1164" t="s">
        <v>88</v>
      </c>
      <c r="AY1164" t="s">
        <v>88</v>
      </c>
      <c r="AZ1164" t="s">
        <v>88</v>
      </c>
      <c r="BA1164" t="s">
        <v>88</v>
      </c>
      <c r="BB1164" t="s">
        <v>88</v>
      </c>
      <c r="BC1164" t="s">
        <v>88</v>
      </c>
      <c r="BD1164" t="s">
        <v>88</v>
      </c>
      <c r="BE1164" t="s">
        <v>88</v>
      </c>
    </row>
    <row r="1165" spans="1:57">
      <c r="A1165" t="s">
        <v>2549</v>
      </c>
      <c r="B1165" t="s">
        <v>80</v>
      </c>
      <c r="C1165" t="s">
        <v>2550</v>
      </c>
      <c r="D1165" t="s">
        <v>82</v>
      </c>
      <c r="E1165" s="2" t="str">
        <f>HYPERLINK("capsilon://?command=openfolder&amp;siteaddress=FAM.docvelocity-na8.net&amp;folderid=FX5E33BBB7-FF18-37B4-7036-E99B22960F57","FX21128957")</f>
        <v>FX21128957</v>
      </c>
      <c r="F1165" t="s">
        <v>19</v>
      </c>
      <c r="G1165" t="s">
        <v>19</v>
      </c>
      <c r="H1165" t="s">
        <v>83</v>
      </c>
      <c r="I1165" t="s">
        <v>2551</v>
      </c>
      <c r="J1165">
        <v>112</v>
      </c>
      <c r="K1165" t="s">
        <v>85</v>
      </c>
      <c r="L1165" t="s">
        <v>86</v>
      </c>
      <c r="M1165" t="s">
        <v>87</v>
      </c>
      <c r="N1165">
        <v>1</v>
      </c>
      <c r="O1165" s="1">
        <v>44545.930787037039</v>
      </c>
      <c r="P1165" s="1">
        <v>44546.441678240742</v>
      </c>
      <c r="Q1165">
        <v>42647</v>
      </c>
      <c r="R1165">
        <v>1494</v>
      </c>
      <c r="S1165" t="b">
        <v>0</v>
      </c>
      <c r="T1165" t="s">
        <v>88</v>
      </c>
      <c r="U1165" t="b">
        <v>0</v>
      </c>
      <c r="V1165" t="s">
        <v>144</v>
      </c>
      <c r="W1165" s="1">
        <v>44546.441678240742</v>
      </c>
      <c r="X1165">
        <v>239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112</v>
      </c>
      <c r="AE1165">
        <v>100</v>
      </c>
      <c r="AF1165">
        <v>0</v>
      </c>
      <c r="AG1165">
        <v>5</v>
      </c>
      <c r="AH1165" t="s">
        <v>88</v>
      </c>
      <c r="AI1165" t="s">
        <v>88</v>
      </c>
      <c r="AJ1165" t="s">
        <v>88</v>
      </c>
      <c r="AK1165" t="s">
        <v>88</v>
      </c>
      <c r="AL1165" t="s">
        <v>88</v>
      </c>
      <c r="AM1165" t="s">
        <v>88</v>
      </c>
      <c r="AN1165" t="s">
        <v>88</v>
      </c>
      <c r="AO1165" t="s">
        <v>88</v>
      </c>
      <c r="AP1165" t="s">
        <v>88</v>
      </c>
      <c r="AQ1165" t="s">
        <v>88</v>
      </c>
      <c r="AR1165" t="s">
        <v>88</v>
      </c>
      <c r="AS1165" t="s">
        <v>88</v>
      </c>
      <c r="AT1165" t="s">
        <v>88</v>
      </c>
      <c r="AU1165" t="s">
        <v>88</v>
      </c>
      <c r="AV1165" t="s">
        <v>88</v>
      </c>
      <c r="AW1165" t="s">
        <v>88</v>
      </c>
      <c r="AX1165" t="s">
        <v>88</v>
      </c>
      <c r="AY1165" t="s">
        <v>88</v>
      </c>
      <c r="AZ1165" t="s">
        <v>88</v>
      </c>
      <c r="BA1165" t="s">
        <v>88</v>
      </c>
      <c r="BB1165" t="s">
        <v>88</v>
      </c>
      <c r="BC1165" t="s">
        <v>88</v>
      </c>
      <c r="BD1165" t="s">
        <v>88</v>
      </c>
      <c r="BE1165" t="s">
        <v>88</v>
      </c>
    </row>
    <row r="1166" spans="1:57">
      <c r="A1166" t="s">
        <v>2552</v>
      </c>
      <c r="B1166" t="s">
        <v>80</v>
      </c>
      <c r="C1166" t="s">
        <v>2553</v>
      </c>
      <c r="D1166" t="s">
        <v>82</v>
      </c>
      <c r="E1166" s="2" t="str">
        <f>HYPERLINK("capsilon://?command=openfolder&amp;siteaddress=FAM.docvelocity-na8.net&amp;folderid=FX6DA6D881-4DA3-46DB-04DA-716E57449765","FX21128485")</f>
        <v>FX21128485</v>
      </c>
      <c r="F1166" t="s">
        <v>19</v>
      </c>
      <c r="G1166" t="s">
        <v>19</v>
      </c>
      <c r="H1166" t="s">
        <v>83</v>
      </c>
      <c r="I1166" t="s">
        <v>2554</v>
      </c>
      <c r="J1166">
        <v>72</v>
      </c>
      <c r="K1166" t="s">
        <v>85</v>
      </c>
      <c r="L1166" t="s">
        <v>86</v>
      </c>
      <c r="M1166" t="s">
        <v>87</v>
      </c>
      <c r="N1166">
        <v>1</v>
      </c>
      <c r="O1166" s="1">
        <v>44545.935856481483</v>
      </c>
      <c r="P1166" s="1">
        <v>44546.443124999998</v>
      </c>
      <c r="Q1166">
        <v>43704</v>
      </c>
      <c r="R1166">
        <v>124</v>
      </c>
      <c r="S1166" t="b">
        <v>0</v>
      </c>
      <c r="T1166" t="s">
        <v>88</v>
      </c>
      <c r="U1166" t="b">
        <v>0</v>
      </c>
      <c r="V1166" t="s">
        <v>144</v>
      </c>
      <c r="W1166" s="1">
        <v>44546.443124999998</v>
      </c>
      <c r="X1166">
        <v>124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72</v>
      </c>
      <c r="AE1166">
        <v>60</v>
      </c>
      <c r="AF1166">
        <v>0</v>
      </c>
      <c r="AG1166">
        <v>5</v>
      </c>
      <c r="AH1166" t="s">
        <v>88</v>
      </c>
      <c r="AI1166" t="s">
        <v>88</v>
      </c>
      <c r="AJ1166" t="s">
        <v>88</v>
      </c>
      <c r="AK1166" t="s">
        <v>88</v>
      </c>
      <c r="AL1166" t="s">
        <v>88</v>
      </c>
      <c r="AM1166" t="s">
        <v>88</v>
      </c>
      <c r="AN1166" t="s">
        <v>88</v>
      </c>
      <c r="AO1166" t="s">
        <v>88</v>
      </c>
      <c r="AP1166" t="s">
        <v>88</v>
      </c>
      <c r="AQ1166" t="s">
        <v>88</v>
      </c>
      <c r="AR1166" t="s">
        <v>88</v>
      </c>
      <c r="AS1166" t="s">
        <v>88</v>
      </c>
      <c r="AT1166" t="s">
        <v>88</v>
      </c>
      <c r="AU1166" t="s">
        <v>88</v>
      </c>
      <c r="AV1166" t="s">
        <v>88</v>
      </c>
      <c r="AW1166" t="s">
        <v>88</v>
      </c>
      <c r="AX1166" t="s">
        <v>88</v>
      </c>
      <c r="AY1166" t="s">
        <v>88</v>
      </c>
      <c r="AZ1166" t="s">
        <v>88</v>
      </c>
      <c r="BA1166" t="s">
        <v>88</v>
      </c>
      <c r="BB1166" t="s">
        <v>88</v>
      </c>
      <c r="BC1166" t="s">
        <v>88</v>
      </c>
      <c r="BD1166" t="s">
        <v>88</v>
      </c>
      <c r="BE1166" t="s">
        <v>88</v>
      </c>
    </row>
    <row r="1167" spans="1:57">
      <c r="A1167" t="s">
        <v>2555</v>
      </c>
      <c r="B1167" t="s">
        <v>80</v>
      </c>
      <c r="C1167" t="s">
        <v>1698</v>
      </c>
      <c r="D1167" t="s">
        <v>82</v>
      </c>
      <c r="E1167" s="2" t="str">
        <f>HYPERLINK("capsilon://?command=openfolder&amp;siteaddress=FAM.docvelocity-na8.net&amp;folderid=FXA992342A-AF65-1A67-41EC-3964C9F35AD3","FX21124563")</f>
        <v>FX21124563</v>
      </c>
      <c r="F1167" t="s">
        <v>19</v>
      </c>
      <c r="G1167" t="s">
        <v>19</v>
      </c>
      <c r="H1167" t="s">
        <v>83</v>
      </c>
      <c r="I1167" t="s">
        <v>2556</v>
      </c>
      <c r="J1167">
        <v>28</v>
      </c>
      <c r="K1167" t="s">
        <v>85</v>
      </c>
      <c r="L1167" t="s">
        <v>86</v>
      </c>
      <c r="M1167" t="s">
        <v>87</v>
      </c>
      <c r="N1167">
        <v>1</v>
      </c>
      <c r="O1167" s="1">
        <v>44545.94730324074</v>
      </c>
      <c r="P1167" s="1">
        <v>44546.44431712963</v>
      </c>
      <c r="Q1167">
        <v>42839</v>
      </c>
      <c r="R1167">
        <v>103</v>
      </c>
      <c r="S1167" t="b">
        <v>0</v>
      </c>
      <c r="T1167" t="s">
        <v>88</v>
      </c>
      <c r="U1167" t="b">
        <v>0</v>
      </c>
      <c r="V1167" t="s">
        <v>144</v>
      </c>
      <c r="W1167" s="1">
        <v>44546.44431712963</v>
      </c>
      <c r="X1167">
        <v>103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28</v>
      </c>
      <c r="AE1167">
        <v>21</v>
      </c>
      <c r="AF1167">
        <v>0</v>
      </c>
      <c r="AG1167">
        <v>2</v>
      </c>
      <c r="AH1167" t="s">
        <v>88</v>
      </c>
      <c r="AI1167" t="s">
        <v>88</v>
      </c>
      <c r="AJ1167" t="s">
        <v>88</v>
      </c>
      <c r="AK1167" t="s">
        <v>88</v>
      </c>
      <c r="AL1167" t="s">
        <v>88</v>
      </c>
      <c r="AM1167" t="s">
        <v>88</v>
      </c>
      <c r="AN1167" t="s">
        <v>88</v>
      </c>
      <c r="AO1167" t="s">
        <v>88</v>
      </c>
      <c r="AP1167" t="s">
        <v>88</v>
      </c>
      <c r="AQ1167" t="s">
        <v>88</v>
      </c>
      <c r="AR1167" t="s">
        <v>88</v>
      </c>
      <c r="AS1167" t="s">
        <v>88</v>
      </c>
      <c r="AT1167" t="s">
        <v>88</v>
      </c>
      <c r="AU1167" t="s">
        <v>88</v>
      </c>
      <c r="AV1167" t="s">
        <v>88</v>
      </c>
      <c r="AW1167" t="s">
        <v>88</v>
      </c>
      <c r="AX1167" t="s">
        <v>88</v>
      </c>
      <c r="AY1167" t="s">
        <v>88</v>
      </c>
      <c r="AZ1167" t="s">
        <v>88</v>
      </c>
      <c r="BA1167" t="s">
        <v>88</v>
      </c>
      <c r="BB1167" t="s">
        <v>88</v>
      </c>
      <c r="BC1167" t="s">
        <v>88</v>
      </c>
      <c r="BD1167" t="s">
        <v>88</v>
      </c>
      <c r="BE1167" t="s">
        <v>88</v>
      </c>
    </row>
    <row r="1168" spans="1:57">
      <c r="A1168" t="s">
        <v>2557</v>
      </c>
      <c r="B1168" t="s">
        <v>80</v>
      </c>
      <c r="C1168" t="s">
        <v>2558</v>
      </c>
      <c r="D1168" t="s">
        <v>82</v>
      </c>
      <c r="E1168" s="2" t="str">
        <f>HYPERLINK("capsilon://?command=openfolder&amp;siteaddress=FAM.docvelocity-na8.net&amp;folderid=FX4FA31B1A-11CC-9C1A-4BFC-5F6136B102A4","FX21124880")</f>
        <v>FX21124880</v>
      </c>
      <c r="F1168" t="s">
        <v>19</v>
      </c>
      <c r="G1168" t="s">
        <v>19</v>
      </c>
      <c r="H1168" t="s">
        <v>83</v>
      </c>
      <c r="I1168" t="s">
        <v>2559</v>
      </c>
      <c r="J1168">
        <v>104</v>
      </c>
      <c r="K1168" t="s">
        <v>85</v>
      </c>
      <c r="L1168" t="s">
        <v>86</v>
      </c>
      <c r="M1168" t="s">
        <v>87</v>
      </c>
      <c r="N1168">
        <v>1</v>
      </c>
      <c r="O1168" s="1">
        <v>44545.95888888889</v>
      </c>
      <c r="P1168" s="1">
        <v>44546.447638888887</v>
      </c>
      <c r="Q1168">
        <v>41998</v>
      </c>
      <c r="R1168">
        <v>230</v>
      </c>
      <c r="S1168" t="b">
        <v>0</v>
      </c>
      <c r="T1168" t="s">
        <v>88</v>
      </c>
      <c r="U1168" t="b">
        <v>0</v>
      </c>
      <c r="V1168" t="s">
        <v>144</v>
      </c>
      <c r="W1168" s="1">
        <v>44546.447638888887</v>
      </c>
      <c r="X1168">
        <v>230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104</v>
      </c>
      <c r="AE1168">
        <v>92</v>
      </c>
      <c r="AF1168">
        <v>0</v>
      </c>
      <c r="AG1168">
        <v>5</v>
      </c>
      <c r="AH1168" t="s">
        <v>88</v>
      </c>
      <c r="AI1168" t="s">
        <v>88</v>
      </c>
      <c r="AJ1168" t="s">
        <v>88</v>
      </c>
      <c r="AK1168" t="s">
        <v>88</v>
      </c>
      <c r="AL1168" t="s">
        <v>88</v>
      </c>
      <c r="AM1168" t="s">
        <v>88</v>
      </c>
      <c r="AN1168" t="s">
        <v>88</v>
      </c>
      <c r="AO1168" t="s">
        <v>88</v>
      </c>
      <c r="AP1168" t="s">
        <v>88</v>
      </c>
      <c r="AQ1168" t="s">
        <v>88</v>
      </c>
      <c r="AR1168" t="s">
        <v>88</v>
      </c>
      <c r="AS1168" t="s">
        <v>88</v>
      </c>
      <c r="AT1168" t="s">
        <v>88</v>
      </c>
      <c r="AU1168" t="s">
        <v>88</v>
      </c>
      <c r="AV1168" t="s">
        <v>88</v>
      </c>
      <c r="AW1168" t="s">
        <v>88</v>
      </c>
      <c r="AX1168" t="s">
        <v>88</v>
      </c>
      <c r="AY1168" t="s">
        <v>88</v>
      </c>
      <c r="AZ1168" t="s">
        <v>88</v>
      </c>
      <c r="BA1168" t="s">
        <v>88</v>
      </c>
      <c r="BB1168" t="s">
        <v>88</v>
      </c>
      <c r="BC1168" t="s">
        <v>88</v>
      </c>
      <c r="BD1168" t="s">
        <v>88</v>
      </c>
      <c r="BE1168" t="s">
        <v>88</v>
      </c>
    </row>
    <row r="1169" spans="1:57">
      <c r="A1169" t="s">
        <v>2560</v>
      </c>
      <c r="B1169" t="s">
        <v>80</v>
      </c>
      <c r="C1169" t="s">
        <v>2558</v>
      </c>
      <c r="D1169" t="s">
        <v>82</v>
      </c>
      <c r="E1169" s="2" t="str">
        <f>HYPERLINK("capsilon://?command=openfolder&amp;siteaddress=FAM.docvelocity-na8.net&amp;folderid=FX4FA31B1A-11CC-9C1A-4BFC-5F6136B102A4","FX21124880")</f>
        <v>FX21124880</v>
      </c>
      <c r="F1169" t="s">
        <v>19</v>
      </c>
      <c r="G1169" t="s">
        <v>19</v>
      </c>
      <c r="H1169" t="s">
        <v>83</v>
      </c>
      <c r="I1169" t="s">
        <v>2561</v>
      </c>
      <c r="J1169">
        <v>28</v>
      </c>
      <c r="K1169" t="s">
        <v>85</v>
      </c>
      <c r="L1169" t="s">
        <v>86</v>
      </c>
      <c r="M1169" t="s">
        <v>87</v>
      </c>
      <c r="N1169">
        <v>2</v>
      </c>
      <c r="O1169" s="1">
        <v>44545.959236111114</v>
      </c>
      <c r="P1169" s="1">
        <v>44546.569733796299</v>
      </c>
      <c r="Q1169">
        <v>52380</v>
      </c>
      <c r="R1169">
        <v>367</v>
      </c>
      <c r="S1169" t="b">
        <v>0</v>
      </c>
      <c r="T1169" t="s">
        <v>88</v>
      </c>
      <c r="U1169" t="b">
        <v>0</v>
      </c>
      <c r="V1169" t="s">
        <v>144</v>
      </c>
      <c r="W1169" s="1">
        <v>44546.451770833337</v>
      </c>
      <c r="X1169">
        <v>176</v>
      </c>
      <c r="Y1169">
        <v>21</v>
      </c>
      <c r="Z1169">
        <v>0</v>
      </c>
      <c r="AA1169">
        <v>21</v>
      </c>
      <c r="AB1169">
        <v>0</v>
      </c>
      <c r="AC1169">
        <v>5</v>
      </c>
      <c r="AD1169">
        <v>7</v>
      </c>
      <c r="AE1169">
        <v>0</v>
      </c>
      <c r="AF1169">
        <v>0</v>
      </c>
      <c r="AG1169">
        <v>0</v>
      </c>
      <c r="AH1169" t="s">
        <v>167</v>
      </c>
      <c r="AI1169" s="1">
        <v>44546.569733796299</v>
      </c>
      <c r="AJ1169">
        <v>191</v>
      </c>
      <c r="AK1169">
        <v>2</v>
      </c>
      <c r="AL1169">
        <v>0</v>
      </c>
      <c r="AM1169">
        <v>2</v>
      </c>
      <c r="AN1169">
        <v>0</v>
      </c>
      <c r="AO1169">
        <v>2</v>
      </c>
      <c r="AP1169">
        <v>5</v>
      </c>
      <c r="AQ1169">
        <v>0</v>
      </c>
      <c r="AR1169">
        <v>0</v>
      </c>
      <c r="AS1169">
        <v>0</v>
      </c>
      <c r="AT1169" t="s">
        <v>88</v>
      </c>
      <c r="AU1169" t="s">
        <v>88</v>
      </c>
      <c r="AV1169" t="s">
        <v>88</v>
      </c>
      <c r="AW1169" t="s">
        <v>88</v>
      </c>
      <c r="AX1169" t="s">
        <v>88</v>
      </c>
      <c r="AY1169" t="s">
        <v>88</v>
      </c>
      <c r="AZ1169" t="s">
        <v>88</v>
      </c>
      <c r="BA1169" t="s">
        <v>88</v>
      </c>
      <c r="BB1169" t="s">
        <v>88</v>
      </c>
      <c r="BC1169" t="s">
        <v>88</v>
      </c>
      <c r="BD1169" t="s">
        <v>88</v>
      </c>
      <c r="BE1169" t="s">
        <v>88</v>
      </c>
    </row>
    <row r="1170" spans="1:57">
      <c r="A1170" t="s">
        <v>2562</v>
      </c>
      <c r="B1170" t="s">
        <v>80</v>
      </c>
      <c r="C1170" t="s">
        <v>2405</v>
      </c>
      <c r="D1170" t="s">
        <v>82</v>
      </c>
      <c r="E1170" s="2" t="str">
        <f>HYPERLINK("capsilon://?command=openfolder&amp;siteaddress=FAM.docvelocity-na8.net&amp;folderid=FXF937AA60-5543-51E4-87DB-C1E919136D4A","FX21128643")</f>
        <v>FX21128643</v>
      </c>
      <c r="F1170" t="s">
        <v>19</v>
      </c>
      <c r="G1170" t="s">
        <v>19</v>
      </c>
      <c r="H1170" t="s">
        <v>83</v>
      </c>
      <c r="I1170" t="s">
        <v>2563</v>
      </c>
      <c r="J1170">
        <v>53</v>
      </c>
      <c r="K1170" t="s">
        <v>85</v>
      </c>
      <c r="L1170" t="s">
        <v>86</v>
      </c>
      <c r="M1170" t="s">
        <v>87</v>
      </c>
      <c r="N1170">
        <v>2</v>
      </c>
      <c r="O1170" s="1">
        <v>44545.960138888891</v>
      </c>
      <c r="P1170" s="1">
        <v>44546.572384259256</v>
      </c>
      <c r="Q1170">
        <v>52534</v>
      </c>
      <c r="R1170">
        <v>364</v>
      </c>
      <c r="S1170" t="b">
        <v>0</v>
      </c>
      <c r="T1170" t="s">
        <v>88</v>
      </c>
      <c r="U1170" t="b">
        <v>0</v>
      </c>
      <c r="V1170" t="s">
        <v>144</v>
      </c>
      <c r="W1170" s="1">
        <v>44546.453356481485</v>
      </c>
      <c r="X1170">
        <v>136</v>
      </c>
      <c r="Y1170">
        <v>39</v>
      </c>
      <c r="Z1170">
        <v>0</v>
      </c>
      <c r="AA1170">
        <v>39</v>
      </c>
      <c r="AB1170">
        <v>0</v>
      </c>
      <c r="AC1170">
        <v>14</v>
      </c>
      <c r="AD1170">
        <v>14</v>
      </c>
      <c r="AE1170">
        <v>0</v>
      </c>
      <c r="AF1170">
        <v>0</v>
      </c>
      <c r="AG1170">
        <v>0</v>
      </c>
      <c r="AH1170" t="s">
        <v>167</v>
      </c>
      <c r="AI1170" s="1">
        <v>44546.572384259256</v>
      </c>
      <c r="AJ1170">
        <v>228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14</v>
      </c>
      <c r="AQ1170">
        <v>0</v>
      </c>
      <c r="AR1170">
        <v>0</v>
      </c>
      <c r="AS1170">
        <v>0</v>
      </c>
      <c r="AT1170" t="s">
        <v>88</v>
      </c>
      <c r="AU1170" t="s">
        <v>88</v>
      </c>
      <c r="AV1170" t="s">
        <v>88</v>
      </c>
      <c r="AW1170" t="s">
        <v>88</v>
      </c>
      <c r="AX1170" t="s">
        <v>88</v>
      </c>
      <c r="AY1170" t="s">
        <v>88</v>
      </c>
      <c r="AZ1170" t="s">
        <v>88</v>
      </c>
      <c r="BA1170" t="s">
        <v>88</v>
      </c>
      <c r="BB1170" t="s">
        <v>88</v>
      </c>
      <c r="BC1170" t="s">
        <v>88</v>
      </c>
      <c r="BD1170" t="s">
        <v>88</v>
      </c>
      <c r="BE1170" t="s">
        <v>88</v>
      </c>
    </row>
    <row r="1171" spans="1:57">
      <c r="A1171" t="s">
        <v>2564</v>
      </c>
      <c r="B1171" t="s">
        <v>80</v>
      </c>
      <c r="C1171" t="s">
        <v>2405</v>
      </c>
      <c r="D1171" t="s">
        <v>82</v>
      </c>
      <c r="E1171" s="2" t="str">
        <f>HYPERLINK("capsilon://?command=openfolder&amp;siteaddress=FAM.docvelocity-na8.net&amp;folderid=FXF937AA60-5543-51E4-87DB-C1E919136D4A","FX21128643")</f>
        <v>FX21128643</v>
      </c>
      <c r="F1171" t="s">
        <v>19</v>
      </c>
      <c r="G1171" t="s">
        <v>19</v>
      </c>
      <c r="H1171" t="s">
        <v>83</v>
      </c>
      <c r="I1171" t="s">
        <v>2565</v>
      </c>
      <c r="J1171">
        <v>53</v>
      </c>
      <c r="K1171" t="s">
        <v>85</v>
      </c>
      <c r="L1171" t="s">
        <v>86</v>
      </c>
      <c r="M1171" t="s">
        <v>87</v>
      </c>
      <c r="N1171">
        <v>2</v>
      </c>
      <c r="O1171" s="1">
        <v>44545.961053240739</v>
      </c>
      <c r="P1171" s="1">
        <v>44546.574236111112</v>
      </c>
      <c r="Q1171">
        <v>52678</v>
      </c>
      <c r="R1171">
        <v>301</v>
      </c>
      <c r="S1171" t="b">
        <v>0</v>
      </c>
      <c r="T1171" t="s">
        <v>88</v>
      </c>
      <c r="U1171" t="b">
        <v>0</v>
      </c>
      <c r="V1171" t="s">
        <v>144</v>
      </c>
      <c r="W1171" s="1">
        <v>44546.455775462964</v>
      </c>
      <c r="X1171">
        <v>135</v>
      </c>
      <c r="Y1171">
        <v>39</v>
      </c>
      <c r="Z1171">
        <v>0</v>
      </c>
      <c r="AA1171">
        <v>39</v>
      </c>
      <c r="AB1171">
        <v>0</v>
      </c>
      <c r="AC1171">
        <v>14</v>
      </c>
      <c r="AD1171">
        <v>14</v>
      </c>
      <c r="AE1171">
        <v>0</v>
      </c>
      <c r="AF1171">
        <v>0</v>
      </c>
      <c r="AG1171">
        <v>0</v>
      </c>
      <c r="AH1171" t="s">
        <v>167</v>
      </c>
      <c r="AI1171" s="1">
        <v>44546.574236111112</v>
      </c>
      <c r="AJ1171">
        <v>159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14</v>
      </c>
      <c r="AQ1171">
        <v>0</v>
      </c>
      <c r="AR1171">
        <v>0</v>
      </c>
      <c r="AS1171">
        <v>0</v>
      </c>
      <c r="AT1171" t="s">
        <v>88</v>
      </c>
      <c r="AU1171" t="s">
        <v>88</v>
      </c>
      <c r="AV1171" t="s">
        <v>88</v>
      </c>
      <c r="AW1171" t="s">
        <v>88</v>
      </c>
      <c r="AX1171" t="s">
        <v>88</v>
      </c>
      <c r="AY1171" t="s">
        <v>88</v>
      </c>
      <c r="AZ1171" t="s">
        <v>88</v>
      </c>
      <c r="BA1171" t="s">
        <v>88</v>
      </c>
      <c r="BB1171" t="s">
        <v>88</v>
      </c>
      <c r="BC1171" t="s">
        <v>88</v>
      </c>
      <c r="BD1171" t="s">
        <v>88</v>
      </c>
      <c r="BE1171" t="s">
        <v>88</v>
      </c>
    </row>
    <row r="1172" spans="1:57">
      <c r="A1172" t="s">
        <v>2566</v>
      </c>
      <c r="B1172" t="s">
        <v>80</v>
      </c>
      <c r="C1172" t="s">
        <v>2405</v>
      </c>
      <c r="D1172" t="s">
        <v>82</v>
      </c>
      <c r="E1172" s="2" t="str">
        <f>HYPERLINK("capsilon://?command=openfolder&amp;siteaddress=FAM.docvelocity-na8.net&amp;folderid=FXF937AA60-5543-51E4-87DB-C1E919136D4A","FX21128643")</f>
        <v>FX21128643</v>
      </c>
      <c r="F1172" t="s">
        <v>19</v>
      </c>
      <c r="G1172" t="s">
        <v>19</v>
      </c>
      <c r="H1172" t="s">
        <v>83</v>
      </c>
      <c r="I1172" t="s">
        <v>2567</v>
      </c>
      <c r="J1172">
        <v>52</v>
      </c>
      <c r="K1172" t="s">
        <v>85</v>
      </c>
      <c r="L1172" t="s">
        <v>86</v>
      </c>
      <c r="M1172" t="s">
        <v>87</v>
      </c>
      <c r="N1172">
        <v>2</v>
      </c>
      <c r="O1172" s="1">
        <v>44545.961921296293</v>
      </c>
      <c r="P1172" s="1">
        <v>44546.576678240737</v>
      </c>
      <c r="Q1172">
        <v>52782</v>
      </c>
      <c r="R1172">
        <v>333</v>
      </c>
      <c r="S1172" t="b">
        <v>0</v>
      </c>
      <c r="T1172" t="s">
        <v>88</v>
      </c>
      <c r="U1172" t="b">
        <v>0</v>
      </c>
      <c r="V1172" t="s">
        <v>144</v>
      </c>
      <c r="W1172" s="1">
        <v>44546.45721064815</v>
      </c>
      <c r="X1172">
        <v>123</v>
      </c>
      <c r="Y1172">
        <v>44</v>
      </c>
      <c r="Z1172">
        <v>0</v>
      </c>
      <c r="AA1172">
        <v>44</v>
      </c>
      <c r="AB1172">
        <v>0</v>
      </c>
      <c r="AC1172">
        <v>20</v>
      </c>
      <c r="AD1172">
        <v>8</v>
      </c>
      <c r="AE1172">
        <v>0</v>
      </c>
      <c r="AF1172">
        <v>0</v>
      </c>
      <c r="AG1172">
        <v>0</v>
      </c>
      <c r="AH1172" t="s">
        <v>167</v>
      </c>
      <c r="AI1172" s="1">
        <v>44546.576678240737</v>
      </c>
      <c r="AJ1172">
        <v>210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8</v>
      </c>
      <c r="AQ1172">
        <v>0</v>
      </c>
      <c r="AR1172">
        <v>0</v>
      </c>
      <c r="AS1172">
        <v>0</v>
      </c>
      <c r="AT1172" t="s">
        <v>88</v>
      </c>
      <c r="AU1172" t="s">
        <v>88</v>
      </c>
      <c r="AV1172" t="s">
        <v>88</v>
      </c>
      <c r="AW1172" t="s">
        <v>88</v>
      </c>
      <c r="AX1172" t="s">
        <v>88</v>
      </c>
      <c r="AY1172" t="s">
        <v>88</v>
      </c>
      <c r="AZ1172" t="s">
        <v>88</v>
      </c>
      <c r="BA1172" t="s">
        <v>88</v>
      </c>
      <c r="BB1172" t="s">
        <v>88</v>
      </c>
      <c r="BC1172" t="s">
        <v>88</v>
      </c>
      <c r="BD1172" t="s">
        <v>88</v>
      </c>
      <c r="BE1172" t="s">
        <v>88</v>
      </c>
    </row>
    <row r="1173" spans="1:57">
      <c r="A1173" t="s">
        <v>2568</v>
      </c>
      <c r="B1173" t="s">
        <v>80</v>
      </c>
      <c r="C1173" t="s">
        <v>2569</v>
      </c>
      <c r="D1173" t="s">
        <v>82</v>
      </c>
      <c r="E1173" s="2" t="str">
        <f>HYPERLINK("capsilon://?command=openfolder&amp;siteaddress=FAM.docvelocity-na8.net&amp;folderid=FX16A30359-9386-4A61-CE79-6F1D30B629F0","FX21129171")</f>
        <v>FX21129171</v>
      </c>
      <c r="F1173" t="s">
        <v>19</v>
      </c>
      <c r="G1173" t="s">
        <v>19</v>
      </c>
      <c r="H1173" t="s">
        <v>83</v>
      </c>
      <c r="I1173" t="s">
        <v>2570</v>
      </c>
      <c r="J1173">
        <v>100</v>
      </c>
      <c r="K1173" t="s">
        <v>85</v>
      </c>
      <c r="L1173" t="s">
        <v>86</v>
      </c>
      <c r="M1173" t="s">
        <v>87</v>
      </c>
      <c r="N1173">
        <v>1</v>
      </c>
      <c r="O1173" s="1">
        <v>44545.968287037038</v>
      </c>
      <c r="P1173" s="1">
        <v>44546.45988425926</v>
      </c>
      <c r="Q1173">
        <v>42244</v>
      </c>
      <c r="R1173">
        <v>230</v>
      </c>
      <c r="S1173" t="b">
        <v>0</v>
      </c>
      <c r="T1173" t="s">
        <v>88</v>
      </c>
      <c r="U1173" t="b">
        <v>0</v>
      </c>
      <c r="V1173" t="s">
        <v>144</v>
      </c>
      <c r="W1173" s="1">
        <v>44546.45988425926</v>
      </c>
      <c r="X1173">
        <v>230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100</v>
      </c>
      <c r="AE1173">
        <v>88</v>
      </c>
      <c r="AF1173">
        <v>0</v>
      </c>
      <c r="AG1173">
        <v>4</v>
      </c>
      <c r="AH1173" t="s">
        <v>88</v>
      </c>
      <c r="AI1173" t="s">
        <v>88</v>
      </c>
      <c r="AJ1173" t="s">
        <v>88</v>
      </c>
      <c r="AK1173" t="s">
        <v>88</v>
      </c>
      <c r="AL1173" t="s">
        <v>88</v>
      </c>
      <c r="AM1173" t="s">
        <v>88</v>
      </c>
      <c r="AN1173" t="s">
        <v>88</v>
      </c>
      <c r="AO1173" t="s">
        <v>88</v>
      </c>
      <c r="AP1173" t="s">
        <v>88</v>
      </c>
      <c r="AQ1173" t="s">
        <v>88</v>
      </c>
      <c r="AR1173" t="s">
        <v>88</v>
      </c>
      <c r="AS1173" t="s">
        <v>88</v>
      </c>
      <c r="AT1173" t="s">
        <v>88</v>
      </c>
      <c r="AU1173" t="s">
        <v>88</v>
      </c>
      <c r="AV1173" t="s">
        <v>88</v>
      </c>
      <c r="AW1173" t="s">
        <v>88</v>
      </c>
      <c r="AX1173" t="s">
        <v>88</v>
      </c>
      <c r="AY1173" t="s">
        <v>88</v>
      </c>
      <c r="AZ1173" t="s">
        <v>88</v>
      </c>
      <c r="BA1173" t="s">
        <v>88</v>
      </c>
      <c r="BB1173" t="s">
        <v>88</v>
      </c>
      <c r="BC1173" t="s">
        <v>88</v>
      </c>
      <c r="BD1173" t="s">
        <v>88</v>
      </c>
      <c r="BE1173" t="s">
        <v>88</v>
      </c>
    </row>
    <row r="1174" spans="1:57">
      <c r="A1174" t="s">
        <v>2571</v>
      </c>
      <c r="B1174" t="s">
        <v>80</v>
      </c>
      <c r="C1174" t="s">
        <v>2572</v>
      </c>
      <c r="D1174" t="s">
        <v>82</v>
      </c>
      <c r="E1174" s="2" t="str">
        <f>HYPERLINK("capsilon://?command=openfolder&amp;siteaddress=FAM.docvelocity-na8.net&amp;folderid=FX3A2C9CC8-6D0E-840D-52D0-B3AA8C2274D0","FX21129230")</f>
        <v>FX21129230</v>
      </c>
      <c r="F1174" t="s">
        <v>19</v>
      </c>
      <c r="G1174" t="s">
        <v>19</v>
      </c>
      <c r="H1174" t="s">
        <v>83</v>
      </c>
      <c r="I1174" t="s">
        <v>2573</v>
      </c>
      <c r="J1174">
        <v>153</v>
      </c>
      <c r="K1174" t="s">
        <v>85</v>
      </c>
      <c r="L1174" t="s">
        <v>86</v>
      </c>
      <c r="M1174" t="s">
        <v>87</v>
      </c>
      <c r="N1174">
        <v>1</v>
      </c>
      <c r="O1174" s="1">
        <v>44545.981689814813</v>
      </c>
      <c r="P1174" s="1">
        <v>44546.46261574074</v>
      </c>
      <c r="Q1174">
        <v>41317</v>
      </c>
      <c r="R1174">
        <v>235</v>
      </c>
      <c r="S1174" t="b">
        <v>0</v>
      </c>
      <c r="T1174" t="s">
        <v>88</v>
      </c>
      <c r="U1174" t="b">
        <v>0</v>
      </c>
      <c r="V1174" t="s">
        <v>144</v>
      </c>
      <c r="W1174" s="1">
        <v>44546.46261574074</v>
      </c>
      <c r="X1174">
        <v>235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153</v>
      </c>
      <c r="AE1174">
        <v>129</v>
      </c>
      <c r="AF1174">
        <v>0</v>
      </c>
      <c r="AG1174">
        <v>8</v>
      </c>
      <c r="AH1174" t="s">
        <v>88</v>
      </c>
      <c r="AI1174" t="s">
        <v>88</v>
      </c>
      <c r="AJ1174" t="s">
        <v>88</v>
      </c>
      <c r="AK1174" t="s">
        <v>88</v>
      </c>
      <c r="AL1174" t="s">
        <v>88</v>
      </c>
      <c r="AM1174" t="s">
        <v>88</v>
      </c>
      <c r="AN1174" t="s">
        <v>88</v>
      </c>
      <c r="AO1174" t="s">
        <v>88</v>
      </c>
      <c r="AP1174" t="s">
        <v>88</v>
      </c>
      <c r="AQ1174" t="s">
        <v>88</v>
      </c>
      <c r="AR1174" t="s">
        <v>88</v>
      </c>
      <c r="AS1174" t="s">
        <v>88</v>
      </c>
      <c r="AT1174" t="s">
        <v>88</v>
      </c>
      <c r="AU1174" t="s">
        <v>88</v>
      </c>
      <c r="AV1174" t="s">
        <v>88</v>
      </c>
      <c r="AW1174" t="s">
        <v>88</v>
      </c>
      <c r="AX1174" t="s">
        <v>88</v>
      </c>
      <c r="AY1174" t="s">
        <v>88</v>
      </c>
      <c r="AZ1174" t="s">
        <v>88</v>
      </c>
      <c r="BA1174" t="s">
        <v>88</v>
      </c>
      <c r="BB1174" t="s">
        <v>88</v>
      </c>
      <c r="BC1174" t="s">
        <v>88</v>
      </c>
      <c r="BD1174" t="s">
        <v>88</v>
      </c>
      <c r="BE1174" t="s">
        <v>88</v>
      </c>
    </row>
    <row r="1175" spans="1:57">
      <c r="A1175" t="s">
        <v>2574</v>
      </c>
      <c r="B1175" t="s">
        <v>80</v>
      </c>
      <c r="C1175" t="s">
        <v>2575</v>
      </c>
      <c r="D1175" t="s">
        <v>82</v>
      </c>
      <c r="E1175" s="2" t="str">
        <f>HYPERLINK("capsilon://?command=openfolder&amp;siteaddress=FAM.docvelocity-na8.net&amp;folderid=FX66FC70F5-7886-D9FF-6E12-6D238F4EC3D1","FX211277")</f>
        <v>FX211277</v>
      </c>
      <c r="F1175" t="s">
        <v>19</v>
      </c>
      <c r="G1175" t="s">
        <v>19</v>
      </c>
      <c r="H1175" t="s">
        <v>83</v>
      </c>
      <c r="I1175" t="s">
        <v>2576</v>
      </c>
      <c r="J1175">
        <v>28</v>
      </c>
      <c r="K1175" t="s">
        <v>85</v>
      </c>
      <c r="L1175" t="s">
        <v>86</v>
      </c>
      <c r="M1175" t="s">
        <v>87</v>
      </c>
      <c r="N1175">
        <v>2</v>
      </c>
      <c r="O1175" s="1">
        <v>44531.859675925924</v>
      </c>
      <c r="P1175" s="1">
        <v>44532.174641203703</v>
      </c>
      <c r="Q1175">
        <v>26897</v>
      </c>
      <c r="R1175">
        <v>316</v>
      </c>
      <c r="S1175" t="b">
        <v>0</v>
      </c>
      <c r="T1175" t="s">
        <v>88</v>
      </c>
      <c r="U1175" t="b">
        <v>0</v>
      </c>
      <c r="V1175" t="s">
        <v>113</v>
      </c>
      <c r="W1175" s="1">
        <v>44532.170115740744</v>
      </c>
      <c r="X1175">
        <v>157</v>
      </c>
      <c r="Y1175">
        <v>21</v>
      </c>
      <c r="Z1175">
        <v>0</v>
      </c>
      <c r="AA1175">
        <v>21</v>
      </c>
      <c r="AB1175">
        <v>0</v>
      </c>
      <c r="AC1175">
        <v>3</v>
      </c>
      <c r="AD1175">
        <v>7</v>
      </c>
      <c r="AE1175">
        <v>0</v>
      </c>
      <c r="AF1175">
        <v>0</v>
      </c>
      <c r="AG1175">
        <v>0</v>
      </c>
      <c r="AH1175" t="s">
        <v>90</v>
      </c>
      <c r="AI1175" s="1">
        <v>44532.174641203703</v>
      </c>
      <c r="AJ1175">
        <v>159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7</v>
      </c>
      <c r="AQ1175">
        <v>0</v>
      </c>
      <c r="AR1175">
        <v>0</v>
      </c>
      <c r="AS1175">
        <v>0</v>
      </c>
      <c r="AT1175" t="s">
        <v>88</v>
      </c>
      <c r="AU1175" t="s">
        <v>88</v>
      </c>
      <c r="AV1175" t="s">
        <v>88</v>
      </c>
      <c r="AW1175" t="s">
        <v>88</v>
      </c>
      <c r="AX1175" t="s">
        <v>88</v>
      </c>
      <c r="AY1175" t="s">
        <v>88</v>
      </c>
      <c r="AZ1175" t="s">
        <v>88</v>
      </c>
      <c r="BA1175" t="s">
        <v>88</v>
      </c>
      <c r="BB1175" t="s">
        <v>88</v>
      </c>
      <c r="BC1175" t="s">
        <v>88</v>
      </c>
      <c r="BD1175" t="s">
        <v>88</v>
      </c>
      <c r="BE1175" t="s">
        <v>88</v>
      </c>
    </row>
    <row r="1176" spans="1:57">
      <c r="A1176" t="s">
        <v>2577</v>
      </c>
      <c r="B1176" t="s">
        <v>80</v>
      </c>
      <c r="C1176" t="s">
        <v>2578</v>
      </c>
      <c r="D1176" t="s">
        <v>82</v>
      </c>
      <c r="E1176" s="2" t="str">
        <f>HYPERLINK("capsilon://?command=openfolder&amp;siteaddress=FAM.docvelocity-na8.net&amp;folderid=FX7D31D3F9-981C-AB68-8215-87E7FCF93156","FX21128741")</f>
        <v>FX21128741</v>
      </c>
      <c r="F1176" t="s">
        <v>19</v>
      </c>
      <c r="G1176" t="s">
        <v>19</v>
      </c>
      <c r="H1176" t="s">
        <v>83</v>
      </c>
      <c r="I1176" t="s">
        <v>2579</v>
      </c>
      <c r="J1176">
        <v>89</v>
      </c>
      <c r="K1176" t="s">
        <v>85</v>
      </c>
      <c r="L1176" t="s">
        <v>86</v>
      </c>
      <c r="M1176" t="s">
        <v>87</v>
      </c>
      <c r="N1176">
        <v>1</v>
      </c>
      <c r="O1176" s="1">
        <v>44545.992418981485</v>
      </c>
      <c r="P1176" s="1">
        <v>44546.465543981481</v>
      </c>
      <c r="Q1176">
        <v>40662</v>
      </c>
      <c r="R1176">
        <v>216</v>
      </c>
      <c r="S1176" t="b">
        <v>0</v>
      </c>
      <c r="T1176" t="s">
        <v>88</v>
      </c>
      <c r="U1176" t="b">
        <v>0</v>
      </c>
      <c r="V1176" t="s">
        <v>144</v>
      </c>
      <c r="W1176" s="1">
        <v>44546.465543981481</v>
      </c>
      <c r="X1176">
        <v>216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89</v>
      </c>
      <c r="AE1176">
        <v>77</v>
      </c>
      <c r="AF1176">
        <v>0</v>
      </c>
      <c r="AG1176">
        <v>9</v>
      </c>
      <c r="AH1176" t="s">
        <v>88</v>
      </c>
      <c r="AI1176" t="s">
        <v>88</v>
      </c>
      <c r="AJ1176" t="s">
        <v>88</v>
      </c>
      <c r="AK1176" t="s">
        <v>88</v>
      </c>
      <c r="AL1176" t="s">
        <v>88</v>
      </c>
      <c r="AM1176" t="s">
        <v>88</v>
      </c>
      <c r="AN1176" t="s">
        <v>88</v>
      </c>
      <c r="AO1176" t="s">
        <v>88</v>
      </c>
      <c r="AP1176" t="s">
        <v>88</v>
      </c>
      <c r="AQ1176" t="s">
        <v>88</v>
      </c>
      <c r="AR1176" t="s">
        <v>88</v>
      </c>
      <c r="AS1176" t="s">
        <v>88</v>
      </c>
      <c r="AT1176" t="s">
        <v>88</v>
      </c>
      <c r="AU1176" t="s">
        <v>88</v>
      </c>
      <c r="AV1176" t="s">
        <v>88</v>
      </c>
      <c r="AW1176" t="s">
        <v>88</v>
      </c>
      <c r="AX1176" t="s">
        <v>88</v>
      </c>
      <c r="AY1176" t="s">
        <v>88</v>
      </c>
      <c r="AZ1176" t="s">
        <v>88</v>
      </c>
      <c r="BA1176" t="s">
        <v>88</v>
      </c>
      <c r="BB1176" t="s">
        <v>88</v>
      </c>
      <c r="BC1176" t="s">
        <v>88</v>
      </c>
      <c r="BD1176" t="s">
        <v>88</v>
      </c>
      <c r="BE1176" t="s">
        <v>88</v>
      </c>
    </row>
    <row r="1177" spans="1:57">
      <c r="A1177" t="s">
        <v>2580</v>
      </c>
      <c r="B1177" t="s">
        <v>80</v>
      </c>
      <c r="C1177" t="s">
        <v>2575</v>
      </c>
      <c r="D1177" t="s">
        <v>82</v>
      </c>
      <c r="E1177" s="2" t="str">
        <f>HYPERLINK("capsilon://?command=openfolder&amp;siteaddress=FAM.docvelocity-na8.net&amp;folderid=FX66FC70F5-7886-D9FF-6E12-6D238F4EC3D1","FX211277")</f>
        <v>FX211277</v>
      </c>
      <c r="F1177" t="s">
        <v>19</v>
      </c>
      <c r="G1177" t="s">
        <v>19</v>
      </c>
      <c r="H1177" t="s">
        <v>83</v>
      </c>
      <c r="I1177" t="s">
        <v>2581</v>
      </c>
      <c r="J1177">
        <v>38</v>
      </c>
      <c r="K1177" t="s">
        <v>85</v>
      </c>
      <c r="L1177" t="s">
        <v>86</v>
      </c>
      <c r="M1177" t="s">
        <v>87</v>
      </c>
      <c r="N1177">
        <v>2</v>
      </c>
      <c r="O1177" s="1">
        <v>44531.859780092593</v>
      </c>
      <c r="P1177" s="1">
        <v>44532.177534722221</v>
      </c>
      <c r="Q1177">
        <v>26933</v>
      </c>
      <c r="R1177">
        <v>521</v>
      </c>
      <c r="S1177" t="b">
        <v>0</v>
      </c>
      <c r="T1177" t="s">
        <v>88</v>
      </c>
      <c r="U1177" t="b">
        <v>0</v>
      </c>
      <c r="V1177" t="s">
        <v>113</v>
      </c>
      <c r="W1177" s="1">
        <v>44532.173263888886</v>
      </c>
      <c r="X1177">
        <v>272</v>
      </c>
      <c r="Y1177">
        <v>54</v>
      </c>
      <c r="Z1177">
        <v>0</v>
      </c>
      <c r="AA1177">
        <v>54</v>
      </c>
      <c r="AB1177">
        <v>0</v>
      </c>
      <c r="AC1177">
        <v>31</v>
      </c>
      <c r="AD1177">
        <v>-16</v>
      </c>
      <c r="AE1177">
        <v>0</v>
      </c>
      <c r="AF1177">
        <v>0</v>
      </c>
      <c r="AG1177">
        <v>0</v>
      </c>
      <c r="AH1177" t="s">
        <v>90</v>
      </c>
      <c r="AI1177" s="1">
        <v>44532.177534722221</v>
      </c>
      <c r="AJ1177">
        <v>249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-16</v>
      </c>
      <c r="AQ1177">
        <v>0</v>
      </c>
      <c r="AR1177">
        <v>0</v>
      </c>
      <c r="AS1177">
        <v>0</v>
      </c>
      <c r="AT1177" t="s">
        <v>88</v>
      </c>
      <c r="AU1177" t="s">
        <v>88</v>
      </c>
      <c r="AV1177" t="s">
        <v>88</v>
      </c>
      <c r="AW1177" t="s">
        <v>88</v>
      </c>
      <c r="AX1177" t="s">
        <v>88</v>
      </c>
      <c r="AY1177" t="s">
        <v>88</v>
      </c>
      <c r="AZ1177" t="s">
        <v>88</v>
      </c>
      <c r="BA1177" t="s">
        <v>88</v>
      </c>
      <c r="BB1177" t="s">
        <v>88</v>
      </c>
      <c r="BC1177" t="s">
        <v>88</v>
      </c>
      <c r="BD1177" t="s">
        <v>88</v>
      </c>
      <c r="BE1177" t="s">
        <v>88</v>
      </c>
    </row>
    <row r="1178" spans="1:57">
      <c r="A1178" t="s">
        <v>2582</v>
      </c>
      <c r="B1178" t="s">
        <v>80</v>
      </c>
      <c r="C1178" t="s">
        <v>2575</v>
      </c>
      <c r="D1178" t="s">
        <v>82</v>
      </c>
      <c r="E1178" s="2" t="str">
        <f>HYPERLINK("capsilon://?command=openfolder&amp;siteaddress=FAM.docvelocity-na8.net&amp;folderid=FX66FC70F5-7886-D9FF-6E12-6D238F4EC3D1","FX211277")</f>
        <v>FX211277</v>
      </c>
      <c r="F1178" t="s">
        <v>19</v>
      </c>
      <c r="G1178" t="s">
        <v>19</v>
      </c>
      <c r="H1178" t="s">
        <v>83</v>
      </c>
      <c r="I1178" t="s">
        <v>2583</v>
      </c>
      <c r="J1178">
        <v>28</v>
      </c>
      <c r="K1178" t="s">
        <v>85</v>
      </c>
      <c r="L1178" t="s">
        <v>86</v>
      </c>
      <c r="M1178" t="s">
        <v>87</v>
      </c>
      <c r="N1178">
        <v>2</v>
      </c>
      <c r="O1178" s="1">
        <v>44531.860150462962</v>
      </c>
      <c r="P1178" s="1">
        <v>44532.198553240742</v>
      </c>
      <c r="Q1178">
        <v>28852</v>
      </c>
      <c r="R1178">
        <v>386</v>
      </c>
      <c r="S1178" t="b">
        <v>0</v>
      </c>
      <c r="T1178" t="s">
        <v>88</v>
      </c>
      <c r="U1178" t="b">
        <v>0</v>
      </c>
      <c r="V1178" t="s">
        <v>113</v>
      </c>
      <c r="W1178" s="1">
        <v>44532.174733796295</v>
      </c>
      <c r="X1178">
        <v>126</v>
      </c>
      <c r="Y1178">
        <v>21</v>
      </c>
      <c r="Z1178">
        <v>0</v>
      </c>
      <c r="AA1178">
        <v>21</v>
      </c>
      <c r="AB1178">
        <v>0</v>
      </c>
      <c r="AC1178">
        <v>3</v>
      </c>
      <c r="AD1178">
        <v>7</v>
      </c>
      <c r="AE1178">
        <v>0</v>
      </c>
      <c r="AF1178">
        <v>0</v>
      </c>
      <c r="AG1178">
        <v>0</v>
      </c>
      <c r="AH1178" t="s">
        <v>109</v>
      </c>
      <c r="AI1178" s="1">
        <v>44532.198553240742</v>
      </c>
      <c r="AJ1178">
        <v>254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7</v>
      </c>
      <c r="AQ1178">
        <v>0</v>
      </c>
      <c r="AR1178">
        <v>0</v>
      </c>
      <c r="AS1178">
        <v>0</v>
      </c>
      <c r="AT1178" t="s">
        <v>88</v>
      </c>
      <c r="AU1178" t="s">
        <v>88</v>
      </c>
      <c r="AV1178" t="s">
        <v>88</v>
      </c>
      <c r="AW1178" t="s">
        <v>88</v>
      </c>
      <c r="AX1178" t="s">
        <v>88</v>
      </c>
      <c r="AY1178" t="s">
        <v>88</v>
      </c>
      <c r="AZ1178" t="s">
        <v>88</v>
      </c>
      <c r="BA1178" t="s">
        <v>88</v>
      </c>
      <c r="BB1178" t="s">
        <v>88</v>
      </c>
      <c r="BC1178" t="s">
        <v>88</v>
      </c>
      <c r="BD1178" t="s">
        <v>88</v>
      </c>
      <c r="BE1178" t="s">
        <v>88</v>
      </c>
    </row>
    <row r="1179" spans="1:57">
      <c r="A1179" t="s">
        <v>2584</v>
      </c>
      <c r="B1179" t="s">
        <v>80</v>
      </c>
      <c r="C1179" t="s">
        <v>2585</v>
      </c>
      <c r="D1179" t="s">
        <v>82</v>
      </c>
      <c r="E1179" s="2" t="str">
        <f>HYPERLINK("capsilon://?command=openfolder&amp;siteaddress=FAM.docvelocity-na8.net&amp;folderid=FXBEE8C7D6-4149-E978-9614-6B789617A2FB","FX21129169")</f>
        <v>FX21129169</v>
      </c>
      <c r="F1179" t="s">
        <v>19</v>
      </c>
      <c r="G1179" t="s">
        <v>19</v>
      </c>
      <c r="H1179" t="s">
        <v>83</v>
      </c>
      <c r="I1179" t="s">
        <v>2586</v>
      </c>
      <c r="J1179">
        <v>28</v>
      </c>
      <c r="K1179" t="s">
        <v>85</v>
      </c>
      <c r="L1179" t="s">
        <v>86</v>
      </c>
      <c r="M1179" t="s">
        <v>87</v>
      </c>
      <c r="N1179">
        <v>1</v>
      </c>
      <c r="O1179" s="1">
        <v>44546.010127314818</v>
      </c>
      <c r="P1179" s="1">
        <v>44546.468553240738</v>
      </c>
      <c r="Q1179">
        <v>39378</v>
      </c>
      <c r="R1179">
        <v>230</v>
      </c>
      <c r="S1179" t="b">
        <v>0</v>
      </c>
      <c r="T1179" t="s">
        <v>88</v>
      </c>
      <c r="U1179" t="b">
        <v>0</v>
      </c>
      <c r="V1179" t="s">
        <v>144</v>
      </c>
      <c r="W1179" s="1">
        <v>44546.468553240738</v>
      </c>
      <c r="X1179">
        <v>230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28</v>
      </c>
      <c r="AE1179">
        <v>21</v>
      </c>
      <c r="AF1179">
        <v>0</v>
      </c>
      <c r="AG1179">
        <v>2</v>
      </c>
      <c r="AH1179" t="s">
        <v>88</v>
      </c>
      <c r="AI1179" t="s">
        <v>88</v>
      </c>
      <c r="AJ1179" t="s">
        <v>88</v>
      </c>
      <c r="AK1179" t="s">
        <v>88</v>
      </c>
      <c r="AL1179" t="s">
        <v>88</v>
      </c>
      <c r="AM1179" t="s">
        <v>88</v>
      </c>
      <c r="AN1179" t="s">
        <v>88</v>
      </c>
      <c r="AO1179" t="s">
        <v>88</v>
      </c>
      <c r="AP1179" t="s">
        <v>88</v>
      </c>
      <c r="AQ1179" t="s">
        <v>88</v>
      </c>
      <c r="AR1179" t="s">
        <v>88</v>
      </c>
      <c r="AS1179" t="s">
        <v>88</v>
      </c>
      <c r="AT1179" t="s">
        <v>88</v>
      </c>
      <c r="AU1179" t="s">
        <v>88</v>
      </c>
      <c r="AV1179" t="s">
        <v>88</v>
      </c>
      <c r="AW1179" t="s">
        <v>88</v>
      </c>
      <c r="AX1179" t="s">
        <v>88</v>
      </c>
      <c r="AY1179" t="s">
        <v>88</v>
      </c>
      <c r="AZ1179" t="s">
        <v>88</v>
      </c>
      <c r="BA1179" t="s">
        <v>88</v>
      </c>
      <c r="BB1179" t="s">
        <v>88</v>
      </c>
      <c r="BC1179" t="s">
        <v>88</v>
      </c>
      <c r="BD1179" t="s">
        <v>88</v>
      </c>
      <c r="BE1179" t="s">
        <v>88</v>
      </c>
    </row>
    <row r="1180" spans="1:57">
      <c r="A1180" t="s">
        <v>2587</v>
      </c>
      <c r="B1180" t="s">
        <v>80</v>
      </c>
      <c r="C1180" t="s">
        <v>2588</v>
      </c>
      <c r="D1180" t="s">
        <v>82</v>
      </c>
      <c r="E1180" s="2" t="str">
        <f>HYPERLINK("capsilon://?command=openfolder&amp;siteaddress=FAM.docvelocity-na8.net&amp;folderid=FXC8BDF6E2-BD93-09E1-16D3-1FEBAACFDBAB","FX21128757")</f>
        <v>FX21128757</v>
      </c>
      <c r="F1180" t="s">
        <v>19</v>
      </c>
      <c r="G1180" t="s">
        <v>19</v>
      </c>
      <c r="H1180" t="s">
        <v>83</v>
      </c>
      <c r="I1180" t="s">
        <v>2589</v>
      </c>
      <c r="J1180">
        <v>67</v>
      </c>
      <c r="K1180" t="s">
        <v>85</v>
      </c>
      <c r="L1180" t="s">
        <v>86</v>
      </c>
      <c r="M1180" t="s">
        <v>87</v>
      </c>
      <c r="N1180">
        <v>1</v>
      </c>
      <c r="O1180" s="1">
        <v>44546.021666666667</v>
      </c>
      <c r="P1180" s="1">
        <v>44546.474502314813</v>
      </c>
      <c r="Q1180">
        <v>38633</v>
      </c>
      <c r="R1180">
        <v>492</v>
      </c>
      <c r="S1180" t="b">
        <v>0</v>
      </c>
      <c r="T1180" t="s">
        <v>88</v>
      </c>
      <c r="U1180" t="b">
        <v>0</v>
      </c>
      <c r="V1180" t="s">
        <v>144</v>
      </c>
      <c r="W1180" s="1">
        <v>44546.474502314813</v>
      </c>
      <c r="X1180">
        <v>124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67</v>
      </c>
      <c r="AE1180">
        <v>62</v>
      </c>
      <c r="AF1180">
        <v>0</v>
      </c>
      <c r="AG1180">
        <v>2</v>
      </c>
      <c r="AH1180" t="s">
        <v>88</v>
      </c>
      <c r="AI1180" t="s">
        <v>88</v>
      </c>
      <c r="AJ1180" t="s">
        <v>88</v>
      </c>
      <c r="AK1180" t="s">
        <v>88</v>
      </c>
      <c r="AL1180" t="s">
        <v>88</v>
      </c>
      <c r="AM1180" t="s">
        <v>88</v>
      </c>
      <c r="AN1180" t="s">
        <v>88</v>
      </c>
      <c r="AO1180" t="s">
        <v>88</v>
      </c>
      <c r="AP1180" t="s">
        <v>88</v>
      </c>
      <c r="AQ1180" t="s">
        <v>88</v>
      </c>
      <c r="AR1180" t="s">
        <v>88</v>
      </c>
      <c r="AS1180" t="s">
        <v>88</v>
      </c>
      <c r="AT1180" t="s">
        <v>88</v>
      </c>
      <c r="AU1180" t="s">
        <v>88</v>
      </c>
      <c r="AV1180" t="s">
        <v>88</v>
      </c>
      <c r="AW1180" t="s">
        <v>88</v>
      </c>
      <c r="AX1180" t="s">
        <v>88</v>
      </c>
      <c r="AY1180" t="s">
        <v>88</v>
      </c>
      <c r="AZ1180" t="s">
        <v>88</v>
      </c>
      <c r="BA1180" t="s">
        <v>88</v>
      </c>
      <c r="BB1180" t="s">
        <v>88</v>
      </c>
      <c r="BC1180" t="s">
        <v>88</v>
      </c>
      <c r="BD1180" t="s">
        <v>88</v>
      </c>
      <c r="BE1180" t="s">
        <v>88</v>
      </c>
    </row>
    <row r="1181" spans="1:57">
      <c r="A1181" t="s">
        <v>2590</v>
      </c>
      <c r="B1181" t="s">
        <v>80</v>
      </c>
      <c r="C1181" t="s">
        <v>2575</v>
      </c>
      <c r="D1181" t="s">
        <v>82</v>
      </c>
      <c r="E1181" s="2" t="str">
        <f>HYPERLINK("capsilon://?command=openfolder&amp;siteaddress=FAM.docvelocity-na8.net&amp;folderid=FX66FC70F5-7886-D9FF-6E12-6D238F4EC3D1","FX211277")</f>
        <v>FX211277</v>
      </c>
      <c r="F1181" t="s">
        <v>19</v>
      </c>
      <c r="G1181" t="s">
        <v>19</v>
      </c>
      <c r="H1181" t="s">
        <v>83</v>
      </c>
      <c r="I1181" t="s">
        <v>2591</v>
      </c>
      <c r="J1181">
        <v>28</v>
      </c>
      <c r="K1181" t="s">
        <v>85</v>
      </c>
      <c r="L1181" t="s">
        <v>86</v>
      </c>
      <c r="M1181" t="s">
        <v>87</v>
      </c>
      <c r="N1181">
        <v>2</v>
      </c>
      <c r="O1181" s="1">
        <v>44531.860439814816</v>
      </c>
      <c r="P1181" s="1">
        <v>44532.201527777775</v>
      </c>
      <c r="Q1181">
        <v>28179</v>
      </c>
      <c r="R1181">
        <v>1291</v>
      </c>
      <c r="S1181" t="b">
        <v>0</v>
      </c>
      <c r="T1181" t="s">
        <v>88</v>
      </c>
      <c r="U1181" t="b">
        <v>0</v>
      </c>
      <c r="V1181" t="s">
        <v>99</v>
      </c>
      <c r="W1181" s="1">
        <v>44532.186412037037</v>
      </c>
      <c r="X1181">
        <v>1035</v>
      </c>
      <c r="Y1181">
        <v>21</v>
      </c>
      <c r="Z1181">
        <v>0</v>
      </c>
      <c r="AA1181">
        <v>21</v>
      </c>
      <c r="AB1181">
        <v>0</v>
      </c>
      <c r="AC1181">
        <v>19</v>
      </c>
      <c r="AD1181">
        <v>7</v>
      </c>
      <c r="AE1181">
        <v>0</v>
      </c>
      <c r="AF1181">
        <v>0</v>
      </c>
      <c r="AG1181">
        <v>0</v>
      </c>
      <c r="AH1181" t="s">
        <v>109</v>
      </c>
      <c r="AI1181" s="1">
        <v>44532.201527777775</v>
      </c>
      <c r="AJ1181">
        <v>256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7</v>
      </c>
      <c r="AQ1181">
        <v>0</v>
      </c>
      <c r="AR1181">
        <v>0</v>
      </c>
      <c r="AS1181">
        <v>0</v>
      </c>
      <c r="AT1181" t="s">
        <v>88</v>
      </c>
      <c r="AU1181" t="s">
        <v>88</v>
      </c>
      <c r="AV1181" t="s">
        <v>88</v>
      </c>
      <c r="AW1181" t="s">
        <v>88</v>
      </c>
      <c r="AX1181" t="s">
        <v>88</v>
      </c>
      <c r="AY1181" t="s">
        <v>88</v>
      </c>
      <c r="AZ1181" t="s">
        <v>88</v>
      </c>
      <c r="BA1181" t="s">
        <v>88</v>
      </c>
      <c r="BB1181" t="s">
        <v>88</v>
      </c>
      <c r="BC1181" t="s">
        <v>88</v>
      </c>
      <c r="BD1181" t="s">
        <v>88</v>
      </c>
      <c r="BE1181" t="s">
        <v>88</v>
      </c>
    </row>
    <row r="1182" spans="1:57">
      <c r="A1182" t="s">
        <v>2592</v>
      </c>
      <c r="B1182" t="s">
        <v>80</v>
      </c>
      <c r="C1182" t="s">
        <v>2588</v>
      </c>
      <c r="D1182" t="s">
        <v>82</v>
      </c>
      <c r="E1182" s="2" t="str">
        <f>HYPERLINK("capsilon://?command=openfolder&amp;siteaddress=FAM.docvelocity-na8.net&amp;folderid=FXC8BDF6E2-BD93-09E1-16D3-1FEBAACFDBAB","FX21128757")</f>
        <v>FX21128757</v>
      </c>
      <c r="F1182" t="s">
        <v>19</v>
      </c>
      <c r="G1182" t="s">
        <v>19</v>
      </c>
      <c r="H1182" t="s">
        <v>83</v>
      </c>
      <c r="I1182" t="s">
        <v>2593</v>
      </c>
      <c r="J1182">
        <v>28</v>
      </c>
      <c r="K1182" t="s">
        <v>85</v>
      </c>
      <c r="L1182" t="s">
        <v>86</v>
      </c>
      <c r="M1182" t="s">
        <v>87</v>
      </c>
      <c r="N1182">
        <v>1</v>
      </c>
      <c r="O1182" s="1">
        <v>44546.021990740737</v>
      </c>
      <c r="P1182" s="1">
        <v>44546.509722222225</v>
      </c>
      <c r="Q1182">
        <v>41968</v>
      </c>
      <c r="R1182">
        <v>172</v>
      </c>
      <c r="S1182" t="b">
        <v>0</v>
      </c>
      <c r="T1182" t="s">
        <v>88</v>
      </c>
      <c r="U1182" t="b">
        <v>0</v>
      </c>
      <c r="V1182" t="s">
        <v>155</v>
      </c>
      <c r="W1182" s="1">
        <v>44546.509722222225</v>
      </c>
      <c r="X1182">
        <v>128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28</v>
      </c>
      <c r="AE1182">
        <v>21</v>
      </c>
      <c r="AF1182">
        <v>0</v>
      </c>
      <c r="AG1182">
        <v>2</v>
      </c>
      <c r="AH1182" t="s">
        <v>88</v>
      </c>
      <c r="AI1182" t="s">
        <v>88</v>
      </c>
      <c r="AJ1182" t="s">
        <v>88</v>
      </c>
      <c r="AK1182" t="s">
        <v>88</v>
      </c>
      <c r="AL1182" t="s">
        <v>88</v>
      </c>
      <c r="AM1182" t="s">
        <v>88</v>
      </c>
      <c r="AN1182" t="s">
        <v>88</v>
      </c>
      <c r="AO1182" t="s">
        <v>88</v>
      </c>
      <c r="AP1182" t="s">
        <v>88</v>
      </c>
      <c r="AQ1182" t="s">
        <v>88</v>
      </c>
      <c r="AR1182" t="s">
        <v>88</v>
      </c>
      <c r="AS1182" t="s">
        <v>88</v>
      </c>
      <c r="AT1182" t="s">
        <v>88</v>
      </c>
      <c r="AU1182" t="s">
        <v>88</v>
      </c>
      <c r="AV1182" t="s">
        <v>88</v>
      </c>
      <c r="AW1182" t="s">
        <v>88</v>
      </c>
      <c r="AX1182" t="s">
        <v>88</v>
      </c>
      <c r="AY1182" t="s">
        <v>88</v>
      </c>
      <c r="AZ1182" t="s">
        <v>88</v>
      </c>
      <c r="BA1182" t="s">
        <v>88</v>
      </c>
      <c r="BB1182" t="s">
        <v>88</v>
      </c>
      <c r="BC1182" t="s">
        <v>88</v>
      </c>
      <c r="BD1182" t="s">
        <v>88</v>
      </c>
      <c r="BE1182" t="s">
        <v>88</v>
      </c>
    </row>
    <row r="1183" spans="1:57">
      <c r="A1183" t="s">
        <v>2594</v>
      </c>
      <c r="B1183" t="s">
        <v>80</v>
      </c>
      <c r="C1183" t="s">
        <v>2595</v>
      </c>
      <c r="D1183" t="s">
        <v>82</v>
      </c>
      <c r="E1183" s="2" t="str">
        <f>HYPERLINK("capsilon://?command=openfolder&amp;siteaddress=FAM.docvelocity-na8.net&amp;folderid=FXA1629849-6AF5-E37E-BB7D-88D20C416187","FX21127998")</f>
        <v>FX21127998</v>
      </c>
      <c r="F1183" t="s">
        <v>19</v>
      </c>
      <c r="G1183" t="s">
        <v>19</v>
      </c>
      <c r="H1183" t="s">
        <v>83</v>
      </c>
      <c r="I1183" t="s">
        <v>2596</v>
      </c>
      <c r="J1183">
        <v>32</v>
      </c>
      <c r="K1183" t="s">
        <v>85</v>
      </c>
      <c r="L1183" t="s">
        <v>86</v>
      </c>
      <c r="M1183" t="s">
        <v>87</v>
      </c>
      <c r="N1183">
        <v>1</v>
      </c>
      <c r="O1183" s="1">
        <v>44546.023414351854</v>
      </c>
      <c r="P1183" s="1">
        <v>44546.512175925927</v>
      </c>
      <c r="Q1183">
        <v>42018</v>
      </c>
      <c r="R1183">
        <v>211</v>
      </c>
      <c r="S1183" t="b">
        <v>0</v>
      </c>
      <c r="T1183" t="s">
        <v>88</v>
      </c>
      <c r="U1183" t="b">
        <v>0</v>
      </c>
      <c r="V1183" t="s">
        <v>155</v>
      </c>
      <c r="W1183" s="1">
        <v>44546.512175925927</v>
      </c>
      <c r="X1183">
        <v>211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32</v>
      </c>
      <c r="AE1183">
        <v>27</v>
      </c>
      <c r="AF1183">
        <v>0</v>
      </c>
      <c r="AG1183">
        <v>3</v>
      </c>
      <c r="AH1183" t="s">
        <v>88</v>
      </c>
      <c r="AI1183" t="s">
        <v>88</v>
      </c>
      <c r="AJ1183" t="s">
        <v>88</v>
      </c>
      <c r="AK1183" t="s">
        <v>88</v>
      </c>
      <c r="AL1183" t="s">
        <v>88</v>
      </c>
      <c r="AM1183" t="s">
        <v>88</v>
      </c>
      <c r="AN1183" t="s">
        <v>88</v>
      </c>
      <c r="AO1183" t="s">
        <v>88</v>
      </c>
      <c r="AP1183" t="s">
        <v>88</v>
      </c>
      <c r="AQ1183" t="s">
        <v>88</v>
      </c>
      <c r="AR1183" t="s">
        <v>88</v>
      </c>
      <c r="AS1183" t="s">
        <v>88</v>
      </c>
      <c r="AT1183" t="s">
        <v>88</v>
      </c>
      <c r="AU1183" t="s">
        <v>88</v>
      </c>
      <c r="AV1183" t="s">
        <v>88</v>
      </c>
      <c r="AW1183" t="s">
        <v>88</v>
      </c>
      <c r="AX1183" t="s">
        <v>88</v>
      </c>
      <c r="AY1183" t="s">
        <v>88</v>
      </c>
      <c r="AZ1183" t="s">
        <v>88</v>
      </c>
      <c r="BA1183" t="s">
        <v>88</v>
      </c>
      <c r="BB1183" t="s">
        <v>88</v>
      </c>
      <c r="BC1183" t="s">
        <v>88</v>
      </c>
      <c r="BD1183" t="s">
        <v>88</v>
      </c>
      <c r="BE1183" t="s">
        <v>88</v>
      </c>
    </row>
    <row r="1184" spans="1:57">
      <c r="A1184" t="s">
        <v>2597</v>
      </c>
      <c r="B1184" t="s">
        <v>80</v>
      </c>
      <c r="C1184" t="s">
        <v>2575</v>
      </c>
      <c r="D1184" t="s">
        <v>82</v>
      </c>
      <c r="E1184" s="2" t="str">
        <f>HYPERLINK("capsilon://?command=openfolder&amp;siteaddress=FAM.docvelocity-na8.net&amp;folderid=FX66FC70F5-7886-D9FF-6E12-6D238F4EC3D1","FX211277")</f>
        <v>FX211277</v>
      </c>
      <c r="F1184" t="s">
        <v>19</v>
      </c>
      <c r="G1184" t="s">
        <v>19</v>
      </c>
      <c r="H1184" t="s">
        <v>83</v>
      </c>
      <c r="I1184" t="s">
        <v>2598</v>
      </c>
      <c r="J1184">
        <v>32</v>
      </c>
      <c r="K1184" t="s">
        <v>85</v>
      </c>
      <c r="L1184" t="s">
        <v>86</v>
      </c>
      <c r="M1184" t="s">
        <v>87</v>
      </c>
      <c r="N1184">
        <v>2</v>
      </c>
      <c r="O1184" s="1">
        <v>44531.860879629632</v>
      </c>
      <c r="P1184" s="1">
        <v>44532.21056712963</v>
      </c>
      <c r="Q1184">
        <v>29116</v>
      </c>
      <c r="R1184">
        <v>1097</v>
      </c>
      <c r="S1184" t="b">
        <v>0</v>
      </c>
      <c r="T1184" t="s">
        <v>88</v>
      </c>
      <c r="U1184" t="b">
        <v>0</v>
      </c>
      <c r="V1184" t="s">
        <v>113</v>
      </c>
      <c r="W1184" s="1">
        <v>44532.183668981481</v>
      </c>
      <c r="X1184">
        <v>772</v>
      </c>
      <c r="Y1184">
        <v>69</v>
      </c>
      <c r="Z1184">
        <v>0</v>
      </c>
      <c r="AA1184">
        <v>69</v>
      </c>
      <c r="AB1184">
        <v>0</v>
      </c>
      <c r="AC1184">
        <v>52</v>
      </c>
      <c r="AD1184">
        <v>-37</v>
      </c>
      <c r="AE1184">
        <v>0</v>
      </c>
      <c r="AF1184">
        <v>0</v>
      </c>
      <c r="AG1184">
        <v>0</v>
      </c>
      <c r="AH1184" t="s">
        <v>90</v>
      </c>
      <c r="AI1184" s="1">
        <v>44532.21056712963</v>
      </c>
      <c r="AJ1184">
        <v>325</v>
      </c>
      <c r="AK1184">
        <v>3</v>
      </c>
      <c r="AL1184">
        <v>0</v>
      </c>
      <c r="AM1184">
        <v>3</v>
      </c>
      <c r="AN1184">
        <v>0</v>
      </c>
      <c r="AO1184">
        <v>3</v>
      </c>
      <c r="AP1184">
        <v>-40</v>
      </c>
      <c r="AQ1184">
        <v>0</v>
      </c>
      <c r="AR1184">
        <v>0</v>
      </c>
      <c r="AS1184">
        <v>0</v>
      </c>
      <c r="AT1184" t="s">
        <v>88</v>
      </c>
      <c r="AU1184" t="s">
        <v>88</v>
      </c>
      <c r="AV1184" t="s">
        <v>88</v>
      </c>
      <c r="AW1184" t="s">
        <v>88</v>
      </c>
      <c r="AX1184" t="s">
        <v>88</v>
      </c>
      <c r="AY1184" t="s">
        <v>88</v>
      </c>
      <c r="AZ1184" t="s">
        <v>88</v>
      </c>
      <c r="BA1184" t="s">
        <v>88</v>
      </c>
      <c r="BB1184" t="s">
        <v>88</v>
      </c>
      <c r="BC1184" t="s">
        <v>88</v>
      </c>
      <c r="BD1184" t="s">
        <v>88</v>
      </c>
      <c r="BE1184" t="s">
        <v>88</v>
      </c>
    </row>
    <row r="1185" spans="1:57">
      <c r="A1185" t="s">
        <v>2599</v>
      </c>
      <c r="B1185" t="s">
        <v>80</v>
      </c>
      <c r="C1185" t="s">
        <v>2600</v>
      </c>
      <c r="D1185" t="s">
        <v>82</v>
      </c>
      <c r="E1185" s="2" t="str">
        <f>HYPERLINK("capsilon://?command=openfolder&amp;siteaddress=FAM.docvelocity-na8.net&amp;folderid=FX094FE85D-D520-E13E-8D8A-CC93B70276B9","FX21128564")</f>
        <v>FX21128564</v>
      </c>
      <c r="F1185" t="s">
        <v>19</v>
      </c>
      <c r="G1185" t="s">
        <v>19</v>
      </c>
      <c r="H1185" t="s">
        <v>83</v>
      </c>
      <c r="I1185" t="s">
        <v>2601</v>
      </c>
      <c r="J1185">
        <v>46</v>
      </c>
      <c r="K1185" t="s">
        <v>85</v>
      </c>
      <c r="L1185" t="s">
        <v>86</v>
      </c>
      <c r="M1185" t="s">
        <v>87</v>
      </c>
      <c r="N1185">
        <v>1</v>
      </c>
      <c r="O1185" s="1">
        <v>44546.043576388889</v>
      </c>
      <c r="P1185" s="1">
        <v>44546.516527777778</v>
      </c>
      <c r="Q1185">
        <v>40434</v>
      </c>
      <c r="R1185">
        <v>429</v>
      </c>
      <c r="S1185" t="b">
        <v>0</v>
      </c>
      <c r="T1185" t="s">
        <v>88</v>
      </c>
      <c r="U1185" t="b">
        <v>0</v>
      </c>
      <c r="V1185" t="s">
        <v>155</v>
      </c>
      <c r="W1185" s="1">
        <v>44546.516527777778</v>
      </c>
      <c r="X1185">
        <v>103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46</v>
      </c>
      <c r="AE1185">
        <v>41</v>
      </c>
      <c r="AF1185">
        <v>0</v>
      </c>
      <c r="AG1185">
        <v>2</v>
      </c>
      <c r="AH1185" t="s">
        <v>88</v>
      </c>
      <c r="AI1185" t="s">
        <v>88</v>
      </c>
      <c r="AJ1185" t="s">
        <v>88</v>
      </c>
      <c r="AK1185" t="s">
        <v>88</v>
      </c>
      <c r="AL1185" t="s">
        <v>88</v>
      </c>
      <c r="AM1185" t="s">
        <v>88</v>
      </c>
      <c r="AN1185" t="s">
        <v>88</v>
      </c>
      <c r="AO1185" t="s">
        <v>88</v>
      </c>
      <c r="AP1185" t="s">
        <v>88</v>
      </c>
      <c r="AQ1185" t="s">
        <v>88</v>
      </c>
      <c r="AR1185" t="s">
        <v>88</v>
      </c>
      <c r="AS1185" t="s">
        <v>88</v>
      </c>
      <c r="AT1185" t="s">
        <v>88</v>
      </c>
      <c r="AU1185" t="s">
        <v>88</v>
      </c>
      <c r="AV1185" t="s">
        <v>88</v>
      </c>
      <c r="AW1185" t="s">
        <v>88</v>
      </c>
      <c r="AX1185" t="s">
        <v>88</v>
      </c>
      <c r="AY1185" t="s">
        <v>88</v>
      </c>
      <c r="AZ1185" t="s">
        <v>88</v>
      </c>
      <c r="BA1185" t="s">
        <v>88</v>
      </c>
      <c r="BB1185" t="s">
        <v>88</v>
      </c>
      <c r="BC1185" t="s">
        <v>88</v>
      </c>
      <c r="BD1185" t="s">
        <v>88</v>
      </c>
      <c r="BE1185" t="s">
        <v>88</v>
      </c>
    </row>
    <row r="1186" spans="1:57">
      <c r="A1186" t="s">
        <v>2602</v>
      </c>
      <c r="B1186" t="s">
        <v>80</v>
      </c>
      <c r="C1186" t="s">
        <v>2600</v>
      </c>
      <c r="D1186" t="s">
        <v>82</v>
      </c>
      <c r="E1186" s="2" t="str">
        <f>HYPERLINK("capsilon://?command=openfolder&amp;siteaddress=FAM.docvelocity-na8.net&amp;folderid=FX094FE85D-D520-E13E-8D8A-CC93B70276B9","FX21128564")</f>
        <v>FX21128564</v>
      </c>
      <c r="F1186" t="s">
        <v>19</v>
      </c>
      <c r="G1186" t="s">
        <v>19</v>
      </c>
      <c r="H1186" t="s">
        <v>83</v>
      </c>
      <c r="I1186" t="s">
        <v>2603</v>
      </c>
      <c r="J1186">
        <v>28</v>
      </c>
      <c r="K1186" t="s">
        <v>85</v>
      </c>
      <c r="L1186" t="s">
        <v>86</v>
      </c>
      <c r="M1186" t="s">
        <v>87</v>
      </c>
      <c r="N1186">
        <v>1</v>
      </c>
      <c r="O1186" s="1">
        <v>44546.043877314813</v>
      </c>
      <c r="P1186" s="1">
        <v>44546.513182870367</v>
      </c>
      <c r="Q1186">
        <v>40437</v>
      </c>
      <c r="R1186">
        <v>111</v>
      </c>
      <c r="S1186" t="b">
        <v>0</v>
      </c>
      <c r="T1186" t="s">
        <v>88</v>
      </c>
      <c r="U1186" t="b">
        <v>0</v>
      </c>
      <c r="V1186" t="s">
        <v>155</v>
      </c>
      <c r="W1186" s="1">
        <v>44546.513182870367</v>
      </c>
      <c r="X1186">
        <v>86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28</v>
      </c>
      <c r="AE1186">
        <v>21</v>
      </c>
      <c r="AF1186">
        <v>0</v>
      </c>
      <c r="AG1186">
        <v>2</v>
      </c>
      <c r="AH1186" t="s">
        <v>88</v>
      </c>
      <c r="AI1186" t="s">
        <v>88</v>
      </c>
      <c r="AJ1186" t="s">
        <v>88</v>
      </c>
      <c r="AK1186" t="s">
        <v>88</v>
      </c>
      <c r="AL1186" t="s">
        <v>88</v>
      </c>
      <c r="AM1186" t="s">
        <v>88</v>
      </c>
      <c r="AN1186" t="s">
        <v>88</v>
      </c>
      <c r="AO1186" t="s">
        <v>88</v>
      </c>
      <c r="AP1186" t="s">
        <v>88</v>
      </c>
      <c r="AQ1186" t="s">
        <v>88</v>
      </c>
      <c r="AR1186" t="s">
        <v>88</v>
      </c>
      <c r="AS1186" t="s">
        <v>88</v>
      </c>
      <c r="AT1186" t="s">
        <v>88</v>
      </c>
      <c r="AU1186" t="s">
        <v>88</v>
      </c>
      <c r="AV1186" t="s">
        <v>88</v>
      </c>
      <c r="AW1186" t="s">
        <v>88</v>
      </c>
      <c r="AX1186" t="s">
        <v>88</v>
      </c>
      <c r="AY1186" t="s">
        <v>88</v>
      </c>
      <c r="AZ1186" t="s">
        <v>88</v>
      </c>
      <c r="BA1186" t="s">
        <v>88</v>
      </c>
      <c r="BB1186" t="s">
        <v>88</v>
      </c>
      <c r="BC1186" t="s">
        <v>88</v>
      </c>
      <c r="BD1186" t="s">
        <v>88</v>
      </c>
      <c r="BE1186" t="s">
        <v>88</v>
      </c>
    </row>
    <row r="1187" spans="1:57">
      <c r="A1187" t="s">
        <v>2604</v>
      </c>
      <c r="B1187" t="s">
        <v>80</v>
      </c>
      <c r="C1187" t="s">
        <v>2605</v>
      </c>
      <c r="D1187" t="s">
        <v>82</v>
      </c>
      <c r="E1187" s="2" t="str">
        <f>HYPERLINK("capsilon://?command=openfolder&amp;siteaddress=FAM.docvelocity-na8.net&amp;folderid=FXE41F56EC-D879-DF9B-38C8-B7A1CD903180","FX211110217")</f>
        <v>FX211110217</v>
      </c>
      <c r="F1187" t="s">
        <v>19</v>
      </c>
      <c r="G1187" t="s">
        <v>19</v>
      </c>
      <c r="H1187" t="s">
        <v>83</v>
      </c>
      <c r="I1187" t="s">
        <v>2606</v>
      </c>
      <c r="J1187">
        <v>32</v>
      </c>
      <c r="K1187" t="s">
        <v>85</v>
      </c>
      <c r="L1187" t="s">
        <v>86</v>
      </c>
      <c r="M1187" t="s">
        <v>87</v>
      </c>
      <c r="N1187">
        <v>2</v>
      </c>
      <c r="O1187" s="1">
        <v>44546.053541666668</v>
      </c>
      <c r="P1187" s="1">
        <v>44546.582916666666</v>
      </c>
      <c r="Q1187">
        <v>43997</v>
      </c>
      <c r="R1187">
        <v>1741</v>
      </c>
      <c r="S1187" t="b">
        <v>0</v>
      </c>
      <c r="T1187" t="s">
        <v>88</v>
      </c>
      <c r="U1187" t="b">
        <v>0</v>
      </c>
      <c r="V1187" t="s">
        <v>222</v>
      </c>
      <c r="W1187" s="1">
        <v>44546.526979166665</v>
      </c>
      <c r="X1187">
        <v>1136</v>
      </c>
      <c r="Y1187">
        <v>76</v>
      </c>
      <c r="Z1187">
        <v>0</v>
      </c>
      <c r="AA1187">
        <v>76</v>
      </c>
      <c r="AB1187">
        <v>0</v>
      </c>
      <c r="AC1187">
        <v>56</v>
      </c>
      <c r="AD1187">
        <v>-44</v>
      </c>
      <c r="AE1187">
        <v>0</v>
      </c>
      <c r="AF1187">
        <v>0</v>
      </c>
      <c r="AG1187">
        <v>0</v>
      </c>
      <c r="AH1187" t="s">
        <v>167</v>
      </c>
      <c r="AI1187" s="1">
        <v>44546.582916666666</v>
      </c>
      <c r="AJ1187">
        <v>538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-44</v>
      </c>
      <c r="AQ1187">
        <v>0</v>
      </c>
      <c r="AR1187">
        <v>0</v>
      </c>
      <c r="AS1187">
        <v>0</v>
      </c>
      <c r="AT1187" t="s">
        <v>88</v>
      </c>
      <c r="AU1187" t="s">
        <v>88</v>
      </c>
      <c r="AV1187" t="s">
        <v>88</v>
      </c>
      <c r="AW1187" t="s">
        <v>88</v>
      </c>
      <c r="AX1187" t="s">
        <v>88</v>
      </c>
      <c r="AY1187" t="s">
        <v>88</v>
      </c>
      <c r="AZ1187" t="s">
        <v>88</v>
      </c>
      <c r="BA1187" t="s">
        <v>88</v>
      </c>
      <c r="BB1187" t="s">
        <v>88</v>
      </c>
      <c r="BC1187" t="s">
        <v>88</v>
      </c>
      <c r="BD1187" t="s">
        <v>88</v>
      </c>
      <c r="BE1187" t="s">
        <v>88</v>
      </c>
    </row>
    <row r="1188" spans="1:57">
      <c r="A1188" t="s">
        <v>2607</v>
      </c>
      <c r="B1188" t="s">
        <v>80</v>
      </c>
      <c r="C1188" t="s">
        <v>2605</v>
      </c>
      <c r="D1188" t="s">
        <v>82</v>
      </c>
      <c r="E1188" s="2" t="str">
        <f>HYPERLINK("capsilon://?command=openfolder&amp;siteaddress=FAM.docvelocity-na8.net&amp;folderid=FXE41F56EC-D879-DF9B-38C8-B7A1CD903180","FX211110217")</f>
        <v>FX211110217</v>
      </c>
      <c r="F1188" t="s">
        <v>19</v>
      </c>
      <c r="G1188" t="s">
        <v>19</v>
      </c>
      <c r="H1188" t="s">
        <v>83</v>
      </c>
      <c r="I1188" t="s">
        <v>2608</v>
      </c>
      <c r="J1188">
        <v>32</v>
      </c>
      <c r="K1188" t="s">
        <v>85</v>
      </c>
      <c r="L1188" t="s">
        <v>86</v>
      </c>
      <c r="M1188" t="s">
        <v>87</v>
      </c>
      <c r="N1188">
        <v>2</v>
      </c>
      <c r="O1188" s="1">
        <v>44546.054351851853</v>
      </c>
      <c r="P1188" s="1">
        <v>44546.586226851854</v>
      </c>
      <c r="Q1188">
        <v>45294</v>
      </c>
      <c r="R1188">
        <v>660</v>
      </c>
      <c r="S1188" t="b">
        <v>0</v>
      </c>
      <c r="T1188" t="s">
        <v>88</v>
      </c>
      <c r="U1188" t="b">
        <v>0</v>
      </c>
      <c r="V1188" t="s">
        <v>1856</v>
      </c>
      <c r="W1188" s="1">
        <v>44546.521620370368</v>
      </c>
      <c r="X1188">
        <v>356</v>
      </c>
      <c r="Y1188">
        <v>76</v>
      </c>
      <c r="Z1188">
        <v>0</v>
      </c>
      <c r="AA1188">
        <v>76</v>
      </c>
      <c r="AB1188">
        <v>0</v>
      </c>
      <c r="AC1188">
        <v>68</v>
      </c>
      <c r="AD1188">
        <v>-44</v>
      </c>
      <c r="AE1188">
        <v>0</v>
      </c>
      <c r="AF1188">
        <v>0</v>
      </c>
      <c r="AG1188">
        <v>0</v>
      </c>
      <c r="AH1188" t="s">
        <v>167</v>
      </c>
      <c r="AI1188" s="1">
        <v>44546.586226851854</v>
      </c>
      <c r="AJ1188">
        <v>271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-44</v>
      </c>
      <c r="AQ1188">
        <v>0</v>
      </c>
      <c r="AR1188">
        <v>0</v>
      </c>
      <c r="AS1188">
        <v>0</v>
      </c>
      <c r="AT1188" t="s">
        <v>88</v>
      </c>
      <c r="AU1188" t="s">
        <v>88</v>
      </c>
      <c r="AV1188" t="s">
        <v>88</v>
      </c>
      <c r="AW1188" t="s">
        <v>88</v>
      </c>
      <c r="AX1188" t="s">
        <v>88</v>
      </c>
      <c r="AY1188" t="s">
        <v>88</v>
      </c>
      <c r="AZ1188" t="s">
        <v>88</v>
      </c>
      <c r="BA1188" t="s">
        <v>88</v>
      </c>
      <c r="BB1188" t="s">
        <v>88</v>
      </c>
      <c r="BC1188" t="s">
        <v>88</v>
      </c>
      <c r="BD1188" t="s">
        <v>88</v>
      </c>
      <c r="BE1188" t="s">
        <v>88</v>
      </c>
    </row>
    <row r="1189" spans="1:57">
      <c r="A1189" t="s">
        <v>2609</v>
      </c>
      <c r="B1189" t="s">
        <v>80</v>
      </c>
      <c r="C1189" t="s">
        <v>2610</v>
      </c>
      <c r="D1189" t="s">
        <v>82</v>
      </c>
      <c r="E1189" s="2" t="str">
        <f>HYPERLINK("capsilon://?command=openfolder&amp;siteaddress=FAM.docvelocity-na8.net&amp;folderid=FXE6661976-B3D1-5A8E-25C8-B568E1BB937D","FX21129275")</f>
        <v>FX21129275</v>
      </c>
      <c r="F1189" t="s">
        <v>19</v>
      </c>
      <c r="G1189" t="s">
        <v>19</v>
      </c>
      <c r="H1189" t="s">
        <v>83</v>
      </c>
      <c r="I1189" t="s">
        <v>2611</v>
      </c>
      <c r="J1189">
        <v>226</v>
      </c>
      <c r="K1189" t="s">
        <v>85</v>
      </c>
      <c r="L1189" t="s">
        <v>86</v>
      </c>
      <c r="M1189" t="s">
        <v>87</v>
      </c>
      <c r="N1189">
        <v>1</v>
      </c>
      <c r="O1189" s="1">
        <v>44546.073055555556</v>
      </c>
      <c r="P1189" s="1">
        <v>44546.546388888892</v>
      </c>
      <c r="Q1189">
        <v>40321</v>
      </c>
      <c r="R1189">
        <v>575</v>
      </c>
      <c r="S1189" t="b">
        <v>0</v>
      </c>
      <c r="T1189" t="s">
        <v>88</v>
      </c>
      <c r="U1189" t="b">
        <v>0</v>
      </c>
      <c r="V1189" t="s">
        <v>155</v>
      </c>
      <c r="W1189" s="1">
        <v>44546.546388888892</v>
      </c>
      <c r="X1189">
        <v>389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226</v>
      </c>
      <c r="AE1189">
        <v>202</v>
      </c>
      <c r="AF1189">
        <v>0</v>
      </c>
      <c r="AG1189">
        <v>10</v>
      </c>
      <c r="AH1189" t="s">
        <v>88</v>
      </c>
      <c r="AI1189" t="s">
        <v>88</v>
      </c>
      <c r="AJ1189" t="s">
        <v>88</v>
      </c>
      <c r="AK1189" t="s">
        <v>88</v>
      </c>
      <c r="AL1189" t="s">
        <v>88</v>
      </c>
      <c r="AM1189" t="s">
        <v>88</v>
      </c>
      <c r="AN1189" t="s">
        <v>88</v>
      </c>
      <c r="AO1189" t="s">
        <v>88</v>
      </c>
      <c r="AP1189" t="s">
        <v>88</v>
      </c>
      <c r="AQ1189" t="s">
        <v>88</v>
      </c>
      <c r="AR1189" t="s">
        <v>88</v>
      </c>
      <c r="AS1189" t="s">
        <v>88</v>
      </c>
      <c r="AT1189" t="s">
        <v>88</v>
      </c>
      <c r="AU1189" t="s">
        <v>88</v>
      </c>
      <c r="AV1189" t="s">
        <v>88</v>
      </c>
      <c r="AW1189" t="s">
        <v>88</v>
      </c>
      <c r="AX1189" t="s">
        <v>88</v>
      </c>
      <c r="AY1189" t="s">
        <v>88</v>
      </c>
      <c r="AZ1189" t="s">
        <v>88</v>
      </c>
      <c r="BA1189" t="s">
        <v>88</v>
      </c>
      <c r="BB1189" t="s">
        <v>88</v>
      </c>
      <c r="BC1189" t="s">
        <v>88</v>
      </c>
      <c r="BD1189" t="s">
        <v>88</v>
      </c>
      <c r="BE1189" t="s">
        <v>88</v>
      </c>
    </row>
    <row r="1190" spans="1:57">
      <c r="A1190" t="s">
        <v>2612</v>
      </c>
      <c r="B1190" t="s">
        <v>80</v>
      </c>
      <c r="C1190" t="s">
        <v>2613</v>
      </c>
      <c r="D1190" t="s">
        <v>82</v>
      </c>
      <c r="E1190" s="2" t="str">
        <f>HYPERLINK("capsilon://?command=openfolder&amp;siteaddress=FAM.docvelocity-na8.net&amp;folderid=FXA08F506E-7E40-EA0A-DEB8-999A858BEB2E","FX21125127")</f>
        <v>FX21125127</v>
      </c>
      <c r="F1190" t="s">
        <v>19</v>
      </c>
      <c r="G1190" t="s">
        <v>19</v>
      </c>
      <c r="H1190" t="s">
        <v>83</v>
      </c>
      <c r="I1190" t="s">
        <v>2614</v>
      </c>
      <c r="J1190">
        <v>177</v>
      </c>
      <c r="K1190" t="s">
        <v>85</v>
      </c>
      <c r="L1190" t="s">
        <v>86</v>
      </c>
      <c r="M1190" t="s">
        <v>87</v>
      </c>
      <c r="N1190">
        <v>1</v>
      </c>
      <c r="O1190" s="1">
        <v>44546.093854166669</v>
      </c>
      <c r="P1190" s="1">
        <v>44546.589386574073</v>
      </c>
      <c r="Q1190">
        <v>41591</v>
      </c>
      <c r="R1190">
        <v>1223</v>
      </c>
      <c r="S1190" t="b">
        <v>0</v>
      </c>
      <c r="T1190" t="s">
        <v>88</v>
      </c>
      <c r="U1190" t="b">
        <v>0</v>
      </c>
      <c r="V1190" t="s">
        <v>155</v>
      </c>
      <c r="W1190" s="1">
        <v>44546.589386574073</v>
      </c>
      <c r="X1190">
        <v>262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177</v>
      </c>
      <c r="AE1190">
        <v>157</v>
      </c>
      <c r="AF1190">
        <v>0</v>
      </c>
      <c r="AG1190">
        <v>5</v>
      </c>
      <c r="AH1190" t="s">
        <v>88</v>
      </c>
      <c r="AI1190" t="s">
        <v>88</v>
      </c>
      <c r="AJ1190" t="s">
        <v>88</v>
      </c>
      <c r="AK1190" t="s">
        <v>88</v>
      </c>
      <c r="AL1190" t="s">
        <v>88</v>
      </c>
      <c r="AM1190" t="s">
        <v>88</v>
      </c>
      <c r="AN1190" t="s">
        <v>88</v>
      </c>
      <c r="AO1190" t="s">
        <v>88</v>
      </c>
      <c r="AP1190" t="s">
        <v>88</v>
      </c>
      <c r="AQ1190" t="s">
        <v>88</v>
      </c>
      <c r="AR1190" t="s">
        <v>88</v>
      </c>
      <c r="AS1190" t="s">
        <v>88</v>
      </c>
      <c r="AT1190" t="s">
        <v>88</v>
      </c>
      <c r="AU1190" t="s">
        <v>88</v>
      </c>
      <c r="AV1190" t="s">
        <v>88</v>
      </c>
      <c r="AW1190" t="s">
        <v>88</v>
      </c>
      <c r="AX1190" t="s">
        <v>88</v>
      </c>
      <c r="AY1190" t="s">
        <v>88</v>
      </c>
      <c r="AZ1190" t="s">
        <v>88</v>
      </c>
      <c r="BA1190" t="s">
        <v>88</v>
      </c>
      <c r="BB1190" t="s">
        <v>88</v>
      </c>
      <c r="BC1190" t="s">
        <v>88</v>
      </c>
      <c r="BD1190" t="s">
        <v>88</v>
      </c>
      <c r="BE1190" t="s">
        <v>88</v>
      </c>
    </row>
    <row r="1191" spans="1:57">
      <c r="A1191" t="s">
        <v>2615</v>
      </c>
      <c r="B1191" t="s">
        <v>80</v>
      </c>
      <c r="C1191" t="s">
        <v>2405</v>
      </c>
      <c r="D1191" t="s">
        <v>82</v>
      </c>
      <c r="E1191" s="2" t="str">
        <f>HYPERLINK("capsilon://?command=openfolder&amp;siteaddress=FAM.docvelocity-na8.net&amp;folderid=FXF937AA60-5543-51E4-87DB-C1E919136D4A","FX21128643")</f>
        <v>FX21128643</v>
      </c>
      <c r="F1191" t="s">
        <v>19</v>
      </c>
      <c r="G1191" t="s">
        <v>19</v>
      </c>
      <c r="H1191" t="s">
        <v>83</v>
      </c>
      <c r="I1191" t="s">
        <v>2406</v>
      </c>
      <c r="J1191">
        <v>663</v>
      </c>
      <c r="K1191" t="s">
        <v>85</v>
      </c>
      <c r="L1191" t="s">
        <v>86</v>
      </c>
      <c r="M1191" t="s">
        <v>87</v>
      </c>
      <c r="N1191">
        <v>2</v>
      </c>
      <c r="O1191" s="1">
        <v>44546.25</v>
      </c>
      <c r="P1191" s="1">
        <v>44546.417928240742</v>
      </c>
      <c r="Q1191">
        <v>4565</v>
      </c>
      <c r="R1191">
        <v>9944</v>
      </c>
      <c r="S1191" t="b">
        <v>0</v>
      </c>
      <c r="T1191" t="s">
        <v>88</v>
      </c>
      <c r="U1191" t="b">
        <v>1</v>
      </c>
      <c r="V1191" t="s">
        <v>99</v>
      </c>
      <c r="W1191" s="1">
        <v>44546.358912037038</v>
      </c>
      <c r="X1191">
        <v>5009</v>
      </c>
      <c r="Y1191">
        <v>542</v>
      </c>
      <c r="Z1191">
        <v>0</v>
      </c>
      <c r="AA1191">
        <v>542</v>
      </c>
      <c r="AB1191">
        <v>470</v>
      </c>
      <c r="AC1191">
        <v>253</v>
      </c>
      <c r="AD1191">
        <v>121</v>
      </c>
      <c r="AE1191">
        <v>0</v>
      </c>
      <c r="AF1191">
        <v>0</v>
      </c>
      <c r="AG1191">
        <v>0</v>
      </c>
      <c r="AH1191" t="s">
        <v>94</v>
      </c>
      <c r="AI1191" s="1">
        <v>44546.417928240742</v>
      </c>
      <c r="AJ1191">
        <v>4091</v>
      </c>
      <c r="AK1191">
        <v>17</v>
      </c>
      <c r="AL1191">
        <v>0</v>
      </c>
      <c r="AM1191">
        <v>17</v>
      </c>
      <c r="AN1191">
        <v>94</v>
      </c>
      <c r="AO1191">
        <v>17</v>
      </c>
      <c r="AP1191">
        <v>104</v>
      </c>
      <c r="AQ1191">
        <v>0</v>
      </c>
      <c r="AR1191">
        <v>0</v>
      </c>
      <c r="AS1191">
        <v>0</v>
      </c>
      <c r="AT1191" t="s">
        <v>88</v>
      </c>
      <c r="AU1191" t="s">
        <v>88</v>
      </c>
      <c r="AV1191" t="s">
        <v>88</v>
      </c>
      <c r="AW1191" t="s">
        <v>88</v>
      </c>
      <c r="AX1191" t="s">
        <v>88</v>
      </c>
      <c r="AY1191" t="s">
        <v>88</v>
      </c>
      <c r="AZ1191" t="s">
        <v>88</v>
      </c>
      <c r="BA1191" t="s">
        <v>88</v>
      </c>
      <c r="BB1191" t="s">
        <v>88</v>
      </c>
      <c r="BC1191" t="s">
        <v>88</v>
      </c>
      <c r="BD1191" t="s">
        <v>88</v>
      </c>
      <c r="BE1191" t="s">
        <v>88</v>
      </c>
    </row>
    <row r="1192" spans="1:57">
      <c r="A1192" t="s">
        <v>2616</v>
      </c>
      <c r="B1192" t="s">
        <v>80</v>
      </c>
      <c r="C1192" t="s">
        <v>2440</v>
      </c>
      <c r="D1192" t="s">
        <v>82</v>
      </c>
      <c r="E1192" s="2" t="str">
        <f>HYPERLINK("capsilon://?command=openfolder&amp;siteaddress=FAM.docvelocity-na8.net&amp;folderid=FX2D0C7890-56EF-8AC4-77C3-88F743831965","FX21127026")</f>
        <v>FX21127026</v>
      </c>
      <c r="F1192" t="s">
        <v>19</v>
      </c>
      <c r="G1192" t="s">
        <v>19</v>
      </c>
      <c r="H1192" t="s">
        <v>83</v>
      </c>
      <c r="I1192" t="s">
        <v>2441</v>
      </c>
      <c r="J1192">
        <v>265</v>
      </c>
      <c r="K1192" t="s">
        <v>85</v>
      </c>
      <c r="L1192" t="s">
        <v>86</v>
      </c>
      <c r="M1192" t="s">
        <v>87</v>
      </c>
      <c r="N1192">
        <v>2</v>
      </c>
      <c r="O1192" s="1">
        <v>44546.253032407411</v>
      </c>
      <c r="P1192" s="1">
        <v>44546.337581018517</v>
      </c>
      <c r="Q1192">
        <v>5293</v>
      </c>
      <c r="R1192">
        <v>2012</v>
      </c>
      <c r="S1192" t="b">
        <v>0</v>
      </c>
      <c r="T1192" t="s">
        <v>88</v>
      </c>
      <c r="U1192" t="b">
        <v>1</v>
      </c>
      <c r="V1192" t="s">
        <v>89</v>
      </c>
      <c r="W1192" s="1">
        <v>44546.267916666664</v>
      </c>
      <c r="X1192">
        <v>698</v>
      </c>
      <c r="Y1192">
        <v>243</v>
      </c>
      <c r="Z1192">
        <v>0</v>
      </c>
      <c r="AA1192">
        <v>243</v>
      </c>
      <c r="AB1192">
        <v>0</v>
      </c>
      <c r="AC1192">
        <v>72</v>
      </c>
      <c r="AD1192">
        <v>22</v>
      </c>
      <c r="AE1192">
        <v>0</v>
      </c>
      <c r="AF1192">
        <v>0</v>
      </c>
      <c r="AG1192">
        <v>0</v>
      </c>
      <c r="AH1192" t="s">
        <v>94</v>
      </c>
      <c r="AI1192" s="1">
        <v>44546.337581018517</v>
      </c>
      <c r="AJ1192">
        <v>1280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22</v>
      </c>
      <c r="AQ1192">
        <v>0</v>
      </c>
      <c r="AR1192">
        <v>0</v>
      </c>
      <c r="AS1192">
        <v>0</v>
      </c>
      <c r="AT1192" t="s">
        <v>88</v>
      </c>
      <c r="AU1192" t="s">
        <v>88</v>
      </c>
      <c r="AV1192" t="s">
        <v>88</v>
      </c>
      <c r="AW1192" t="s">
        <v>88</v>
      </c>
      <c r="AX1192" t="s">
        <v>88</v>
      </c>
      <c r="AY1192" t="s">
        <v>88</v>
      </c>
      <c r="AZ1192" t="s">
        <v>88</v>
      </c>
      <c r="BA1192" t="s">
        <v>88</v>
      </c>
      <c r="BB1192" t="s">
        <v>88</v>
      </c>
      <c r="BC1192" t="s">
        <v>88</v>
      </c>
      <c r="BD1192" t="s">
        <v>88</v>
      </c>
      <c r="BE1192" t="s">
        <v>88</v>
      </c>
    </row>
    <row r="1193" spans="1:57">
      <c r="A1193" t="s">
        <v>2617</v>
      </c>
      <c r="B1193" t="s">
        <v>80</v>
      </c>
      <c r="C1193" t="s">
        <v>2443</v>
      </c>
      <c r="D1193" t="s">
        <v>82</v>
      </c>
      <c r="E1193" s="2" t="str">
        <f>HYPERLINK("capsilon://?command=openfolder&amp;siteaddress=FAM.docvelocity-na8.net&amp;folderid=FX402D118A-B078-1839-590E-31D2BF978FF2","FX21128663")</f>
        <v>FX21128663</v>
      </c>
      <c r="F1193" t="s">
        <v>19</v>
      </c>
      <c r="G1193" t="s">
        <v>19</v>
      </c>
      <c r="H1193" t="s">
        <v>83</v>
      </c>
      <c r="I1193" t="s">
        <v>2444</v>
      </c>
      <c r="J1193">
        <v>184</v>
      </c>
      <c r="K1193" t="s">
        <v>85</v>
      </c>
      <c r="L1193" t="s">
        <v>86</v>
      </c>
      <c r="M1193" t="s">
        <v>87</v>
      </c>
      <c r="N1193">
        <v>2</v>
      </c>
      <c r="O1193" s="1">
        <v>44546.257916666669</v>
      </c>
      <c r="P1193" s="1">
        <v>44546.35392361111</v>
      </c>
      <c r="Q1193">
        <v>6151</v>
      </c>
      <c r="R1193">
        <v>2144</v>
      </c>
      <c r="S1193" t="b">
        <v>0</v>
      </c>
      <c r="T1193" t="s">
        <v>88</v>
      </c>
      <c r="U1193" t="b">
        <v>1</v>
      </c>
      <c r="V1193" t="s">
        <v>904</v>
      </c>
      <c r="W1193" s="1">
        <v>44546.27171296296</v>
      </c>
      <c r="X1193">
        <v>733</v>
      </c>
      <c r="Y1193">
        <v>135</v>
      </c>
      <c r="Z1193">
        <v>0</v>
      </c>
      <c r="AA1193">
        <v>135</v>
      </c>
      <c r="AB1193">
        <v>0</v>
      </c>
      <c r="AC1193">
        <v>47</v>
      </c>
      <c r="AD1193">
        <v>49</v>
      </c>
      <c r="AE1193">
        <v>0</v>
      </c>
      <c r="AF1193">
        <v>0</v>
      </c>
      <c r="AG1193">
        <v>0</v>
      </c>
      <c r="AH1193" t="s">
        <v>94</v>
      </c>
      <c r="AI1193" s="1">
        <v>44546.35392361111</v>
      </c>
      <c r="AJ1193">
        <v>1411</v>
      </c>
      <c r="AK1193">
        <v>6</v>
      </c>
      <c r="AL1193">
        <v>0</v>
      </c>
      <c r="AM1193">
        <v>6</v>
      </c>
      <c r="AN1193">
        <v>0</v>
      </c>
      <c r="AO1193">
        <v>6</v>
      </c>
      <c r="AP1193">
        <v>43</v>
      </c>
      <c r="AQ1193">
        <v>0</v>
      </c>
      <c r="AR1193">
        <v>0</v>
      </c>
      <c r="AS1193">
        <v>0</v>
      </c>
      <c r="AT1193" t="s">
        <v>88</v>
      </c>
      <c r="AU1193" t="s">
        <v>88</v>
      </c>
      <c r="AV1193" t="s">
        <v>88</v>
      </c>
      <c r="AW1193" t="s">
        <v>88</v>
      </c>
      <c r="AX1193" t="s">
        <v>88</v>
      </c>
      <c r="AY1193" t="s">
        <v>88</v>
      </c>
      <c r="AZ1193" t="s">
        <v>88</v>
      </c>
      <c r="BA1193" t="s">
        <v>88</v>
      </c>
      <c r="BB1193" t="s">
        <v>88</v>
      </c>
      <c r="BC1193" t="s">
        <v>88</v>
      </c>
      <c r="BD1193" t="s">
        <v>88</v>
      </c>
      <c r="BE1193" t="s">
        <v>88</v>
      </c>
    </row>
    <row r="1194" spans="1:57">
      <c r="A1194" t="s">
        <v>2618</v>
      </c>
      <c r="B1194" t="s">
        <v>80</v>
      </c>
      <c r="C1194" t="s">
        <v>2446</v>
      </c>
      <c r="D1194" t="s">
        <v>82</v>
      </c>
      <c r="E1194" s="2" t="str">
        <f>HYPERLINK("capsilon://?command=openfolder&amp;siteaddress=FAM.docvelocity-na8.net&amp;folderid=FXF3006428-0085-53E5-8D05-259FE324E90C","FX21128680")</f>
        <v>FX21128680</v>
      </c>
      <c r="F1194" t="s">
        <v>19</v>
      </c>
      <c r="G1194" t="s">
        <v>19</v>
      </c>
      <c r="H1194" t="s">
        <v>83</v>
      </c>
      <c r="I1194" t="s">
        <v>2447</v>
      </c>
      <c r="J1194">
        <v>714</v>
      </c>
      <c r="K1194" t="s">
        <v>85</v>
      </c>
      <c r="L1194" t="s">
        <v>86</v>
      </c>
      <c r="M1194" t="s">
        <v>87</v>
      </c>
      <c r="N1194">
        <v>2</v>
      </c>
      <c r="O1194" s="1">
        <v>44546.278333333335</v>
      </c>
      <c r="P1194" s="1">
        <v>44546.482662037037</v>
      </c>
      <c r="Q1194">
        <v>3853</v>
      </c>
      <c r="R1194">
        <v>13801</v>
      </c>
      <c r="S1194" t="b">
        <v>0</v>
      </c>
      <c r="T1194" t="s">
        <v>88</v>
      </c>
      <c r="U1194" t="b">
        <v>1</v>
      </c>
      <c r="V1194" t="s">
        <v>904</v>
      </c>
      <c r="W1194" s="1">
        <v>44546.337060185186</v>
      </c>
      <c r="X1194">
        <v>5063</v>
      </c>
      <c r="Y1194">
        <v>707</v>
      </c>
      <c r="Z1194">
        <v>0</v>
      </c>
      <c r="AA1194">
        <v>707</v>
      </c>
      <c r="AB1194">
        <v>566</v>
      </c>
      <c r="AC1194">
        <v>489</v>
      </c>
      <c r="AD1194">
        <v>7</v>
      </c>
      <c r="AE1194">
        <v>0</v>
      </c>
      <c r="AF1194">
        <v>0</v>
      </c>
      <c r="AG1194">
        <v>0</v>
      </c>
      <c r="AH1194" t="s">
        <v>108</v>
      </c>
      <c r="AI1194" s="1">
        <v>44546.482662037037</v>
      </c>
      <c r="AJ1194">
        <v>6315</v>
      </c>
      <c r="AK1194">
        <v>13</v>
      </c>
      <c r="AL1194">
        <v>0</v>
      </c>
      <c r="AM1194">
        <v>13</v>
      </c>
      <c r="AN1194">
        <v>256</v>
      </c>
      <c r="AO1194">
        <v>13</v>
      </c>
      <c r="AP1194">
        <v>-6</v>
      </c>
      <c r="AQ1194">
        <v>0</v>
      </c>
      <c r="AR1194">
        <v>0</v>
      </c>
      <c r="AS1194">
        <v>0</v>
      </c>
      <c r="AT1194" t="s">
        <v>88</v>
      </c>
      <c r="AU1194" t="s">
        <v>88</v>
      </c>
      <c r="AV1194" t="s">
        <v>88</v>
      </c>
      <c r="AW1194" t="s">
        <v>88</v>
      </c>
      <c r="AX1194" t="s">
        <v>88</v>
      </c>
      <c r="AY1194" t="s">
        <v>88</v>
      </c>
      <c r="AZ1194" t="s">
        <v>88</v>
      </c>
      <c r="BA1194" t="s">
        <v>88</v>
      </c>
      <c r="BB1194" t="s">
        <v>88</v>
      </c>
      <c r="BC1194" t="s">
        <v>88</v>
      </c>
      <c r="BD1194" t="s">
        <v>88</v>
      </c>
      <c r="BE1194" t="s">
        <v>88</v>
      </c>
    </row>
    <row r="1195" spans="1:57">
      <c r="A1195" t="s">
        <v>2619</v>
      </c>
      <c r="B1195" t="s">
        <v>80</v>
      </c>
      <c r="C1195" t="s">
        <v>2452</v>
      </c>
      <c r="D1195" t="s">
        <v>82</v>
      </c>
      <c r="E1195" s="2" t="str">
        <f>HYPERLINK("capsilon://?command=openfolder&amp;siteaddress=FAM.docvelocity-na8.net&amp;folderid=FXACAF58F3-94A8-018C-B0B0-5372E793661B","FX21128331")</f>
        <v>FX21128331</v>
      </c>
      <c r="F1195" t="s">
        <v>19</v>
      </c>
      <c r="G1195" t="s">
        <v>19</v>
      </c>
      <c r="H1195" t="s">
        <v>83</v>
      </c>
      <c r="I1195" t="s">
        <v>2453</v>
      </c>
      <c r="J1195">
        <v>361</v>
      </c>
      <c r="K1195" t="s">
        <v>85</v>
      </c>
      <c r="L1195" t="s">
        <v>86</v>
      </c>
      <c r="M1195" t="s">
        <v>87</v>
      </c>
      <c r="N1195">
        <v>2</v>
      </c>
      <c r="O1195" s="1">
        <v>44546.285520833335</v>
      </c>
      <c r="P1195" s="1">
        <v>44546.492222222223</v>
      </c>
      <c r="Q1195">
        <v>2659</v>
      </c>
      <c r="R1195">
        <v>15200</v>
      </c>
      <c r="S1195" t="b">
        <v>0</v>
      </c>
      <c r="T1195" t="s">
        <v>88</v>
      </c>
      <c r="U1195" t="b">
        <v>1</v>
      </c>
      <c r="V1195" t="s">
        <v>89</v>
      </c>
      <c r="W1195" s="1">
        <v>44546.422094907408</v>
      </c>
      <c r="X1195">
        <v>10467</v>
      </c>
      <c r="Y1195">
        <v>614</v>
      </c>
      <c r="Z1195">
        <v>0</v>
      </c>
      <c r="AA1195">
        <v>614</v>
      </c>
      <c r="AB1195">
        <v>0</v>
      </c>
      <c r="AC1195">
        <v>468</v>
      </c>
      <c r="AD1195">
        <v>-253</v>
      </c>
      <c r="AE1195">
        <v>0</v>
      </c>
      <c r="AF1195">
        <v>0</v>
      </c>
      <c r="AG1195">
        <v>0</v>
      </c>
      <c r="AH1195" t="s">
        <v>265</v>
      </c>
      <c r="AI1195" s="1">
        <v>44546.492222222223</v>
      </c>
      <c r="AJ1195">
        <v>769</v>
      </c>
      <c r="AK1195">
        <v>6</v>
      </c>
      <c r="AL1195">
        <v>0</v>
      </c>
      <c r="AM1195">
        <v>6</v>
      </c>
      <c r="AN1195">
        <v>0</v>
      </c>
      <c r="AO1195">
        <v>4</v>
      </c>
      <c r="AP1195">
        <v>-259</v>
      </c>
      <c r="AQ1195">
        <v>0</v>
      </c>
      <c r="AR1195">
        <v>0</v>
      </c>
      <c r="AS1195">
        <v>0</v>
      </c>
      <c r="AT1195" t="s">
        <v>88</v>
      </c>
      <c r="AU1195" t="s">
        <v>88</v>
      </c>
      <c r="AV1195" t="s">
        <v>88</v>
      </c>
      <c r="AW1195" t="s">
        <v>88</v>
      </c>
      <c r="AX1195" t="s">
        <v>88</v>
      </c>
      <c r="AY1195" t="s">
        <v>88</v>
      </c>
      <c r="AZ1195" t="s">
        <v>88</v>
      </c>
      <c r="BA1195" t="s">
        <v>88</v>
      </c>
      <c r="BB1195" t="s">
        <v>88</v>
      </c>
      <c r="BC1195" t="s">
        <v>88</v>
      </c>
      <c r="BD1195" t="s">
        <v>88</v>
      </c>
      <c r="BE1195" t="s">
        <v>88</v>
      </c>
    </row>
    <row r="1196" spans="1:57">
      <c r="A1196" t="s">
        <v>2620</v>
      </c>
      <c r="B1196" t="s">
        <v>80</v>
      </c>
      <c r="C1196" t="s">
        <v>2477</v>
      </c>
      <c r="D1196" t="s">
        <v>82</v>
      </c>
      <c r="E1196" s="2" t="str">
        <f>HYPERLINK("capsilon://?command=openfolder&amp;siteaddress=FAM.docvelocity-na8.net&amp;folderid=FXF87B6FCB-B20A-3883-522C-F280B98129EE","FX21127167")</f>
        <v>FX21127167</v>
      </c>
      <c r="F1196" t="s">
        <v>19</v>
      </c>
      <c r="G1196" t="s">
        <v>19</v>
      </c>
      <c r="H1196" t="s">
        <v>83</v>
      </c>
      <c r="I1196" t="s">
        <v>2478</v>
      </c>
      <c r="J1196">
        <v>583</v>
      </c>
      <c r="K1196" t="s">
        <v>85</v>
      </c>
      <c r="L1196" t="s">
        <v>86</v>
      </c>
      <c r="M1196" t="s">
        <v>87</v>
      </c>
      <c r="N1196">
        <v>2</v>
      </c>
      <c r="O1196" s="1">
        <v>44546.293263888889</v>
      </c>
      <c r="P1196" s="1">
        <v>44546.477731481478</v>
      </c>
      <c r="Q1196">
        <v>3375</v>
      </c>
      <c r="R1196">
        <v>12563</v>
      </c>
      <c r="S1196" t="b">
        <v>0</v>
      </c>
      <c r="T1196" t="s">
        <v>88</v>
      </c>
      <c r="U1196" t="b">
        <v>1</v>
      </c>
      <c r="V1196" t="s">
        <v>2270</v>
      </c>
      <c r="W1196" s="1">
        <v>44546.384479166663</v>
      </c>
      <c r="X1196">
        <v>7550</v>
      </c>
      <c r="Y1196">
        <v>674</v>
      </c>
      <c r="Z1196">
        <v>0</v>
      </c>
      <c r="AA1196">
        <v>674</v>
      </c>
      <c r="AB1196">
        <v>0</v>
      </c>
      <c r="AC1196">
        <v>394</v>
      </c>
      <c r="AD1196">
        <v>-91</v>
      </c>
      <c r="AE1196">
        <v>0</v>
      </c>
      <c r="AF1196">
        <v>0</v>
      </c>
      <c r="AG1196">
        <v>0</v>
      </c>
      <c r="AH1196" t="s">
        <v>94</v>
      </c>
      <c r="AI1196" s="1">
        <v>44546.477731481478</v>
      </c>
      <c r="AJ1196">
        <v>4985</v>
      </c>
      <c r="AK1196">
        <v>30</v>
      </c>
      <c r="AL1196">
        <v>0</v>
      </c>
      <c r="AM1196">
        <v>30</v>
      </c>
      <c r="AN1196">
        <v>0</v>
      </c>
      <c r="AO1196">
        <v>30</v>
      </c>
      <c r="AP1196">
        <v>-121</v>
      </c>
      <c r="AQ1196">
        <v>0</v>
      </c>
      <c r="AR1196">
        <v>0</v>
      </c>
      <c r="AS1196">
        <v>0</v>
      </c>
      <c r="AT1196" t="s">
        <v>88</v>
      </c>
      <c r="AU1196" t="s">
        <v>88</v>
      </c>
      <c r="AV1196" t="s">
        <v>88</v>
      </c>
      <c r="AW1196" t="s">
        <v>88</v>
      </c>
      <c r="AX1196" t="s">
        <v>88</v>
      </c>
      <c r="AY1196" t="s">
        <v>88</v>
      </c>
      <c r="AZ1196" t="s">
        <v>88</v>
      </c>
      <c r="BA1196" t="s">
        <v>88</v>
      </c>
      <c r="BB1196" t="s">
        <v>88</v>
      </c>
      <c r="BC1196" t="s">
        <v>88</v>
      </c>
      <c r="BD1196" t="s">
        <v>88</v>
      </c>
      <c r="BE1196" t="s">
        <v>88</v>
      </c>
    </row>
    <row r="1197" spans="1:57">
      <c r="A1197" t="s">
        <v>2621</v>
      </c>
      <c r="B1197" t="s">
        <v>80</v>
      </c>
      <c r="C1197" t="s">
        <v>2477</v>
      </c>
      <c r="D1197" t="s">
        <v>82</v>
      </c>
      <c r="E1197" s="2" t="str">
        <f>HYPERLINK("capsilon://?command=openfolder&amp;siteaddress=FAM.docvelocity-na8.net&amp;folderid=FXF87B6FCB-B20A-3883-522C-F280B98129EE","FX21127167")</f>
        <v>FX21127167</v>
      </c>
      <c r="F1197" t="s">
        <v>19</v>
      </c>
      <c r="G1197" t="s">
        <v>19</v>
      </c>
      <c r="H1197" t="s">
        <v>83</v>
      </c>
      <c r="I1197" t="s">
        <v>2480</v>
      </c>
      <c r="J1197">
        <v>583</v>
      </c>
      <c r="K1197" t="s">
        <v>85</v>
      </c>
      <c r="L1197" t="s">
        <v>86</v>
      </c>
      <c r="M1197" t="s">
        <v>87</v>
      </c>
      <c r="N1197">
        <v>2</v>
      </c>
      <c r="O1197" s="1">
        <v>44546.300578703704</v>
      </c>
      <c r="P1197" s="1">
        <v>44546.404108796298</v>
      </c>
      <c r="Q1197">
        <v>1191</v>
      </c>
      <c r="R1197">
        <v>7754</v>
      </c>
      <c r="S1197" t="b">
        <v>0</v>
      </c>
      <c r="T1197" t="s">
        <v>88</v>
      </c>
      <c r="U1197" t="b">
        <v>1</v>
      </c>
      <c r="V1197" t="s">
        <v>113</v>
      </c>
      <c r="W1197" s="1">
        <v>44546.359780092593</v>
      </c>
      <c r="X1197">
        <v>4966</v>
      </c>
      <c r="Y1197">
        <v>661</v>
      </c>
      <c r="Z1197">
        <v>0</v>
      </c>
      <c r="AA1197">
        <v>661</v>
      </c>
      <c r="AB1197">
        <v>0</v>
      </c>
      <c r="AC1197">
        <v>411</v>
      </c>
      <c r="AD1197">
        <v>-78</v>
      </c>
      <c r="AE1197">
        <v>0</v>
      </c>
      <c r="AF1197">
        <v>0</v>
      </c>
      <c r="AG1197">
        <v>0</v>
      </c>
      <c r="AH1197" t="s">
        <v>265</v>
      </c>
      <c r="AI1197" s="1">
        <v>44546.404108796298</v>
      </c>
      <c r="AJ1197">
        <v>2731</v>
      </c>
      <c r="AK1197">
        <v>4</v>
      </c>
      <c r="AL1197">
        <v>0</v>
      </c>
      <c r="AM1197">
        <v>4</v>
      </c>
      <c r="AN1197">
        <v>0</v>
      </c>
      <c r="AO1197">
        <v>2</v>
      </c>
      <c r="AP1197">
        <v>-82</v>
      </c>
      <c r="AQ1197">
        <v>0</v>
      </c>
      <c r="AR1197">
        <v>0</v>
      </c>
      <c r="AS1197">
        <v>0</v>
      </c>
      <c r="AT1197" t="s">
        <v>88</v>
      </c>
      <c r="AU1197" t="s">
        <v>88</v>
      </c>
      <c r="AV1197" t="s">
        <v>88</v>
      </c>
      <c r="AW1197" t="s">
        <v>88</v>
      </c>
      <c r="AX1197" t="s">
        <v>88</v>
      </c>
      <c r="AY1197" t="s">
        <v>88</v>
      </c>
      <c r="AZ1197" t="s">
        <v>88</v>
      </c>
      <c r="BA1197" t="s">
        <v>88</v>
      </c>
      <c r="BB1197" t="s">
        <v>88</v>
      </c>
      <c r="BC1197" t="s">
        <v>88</v>
      </c>
      <c r="BD1197" t="s">
        <v>88</v>
      </c>
      <c r="BE1197" t="s">
        <v>88</v>
      </c>
    </row>
    <row r="1198" spans="1:57">
      <c r="A1198" t="s">
        <v>2622</v>
      </c>
      <c r="B1198" t="s">
        <v>80</v>
      </c>
      <c r="C1198" t="s">
        <v>2487</v>
      </c>
      <c r="D1198" t="s">
        <v>82</v>
      </c>
      <c r="E1198" s="2" t="str">
        <f>HYPERLINK("capsilon://?command=openfolder&amp;siteaddress=FAM.docvelocity-na8.net&amp;folderid=FXD6BA3B84-F3E2-5F23-30FF-2F33F9B28EB3","FX21128301")</f>
        <v>FX21128301</v>
      </c>
      <c r="F1198" t="s">
        <v>19</v>
      </c>
      <c r="G1198" t="s">
        <v>19</v>
      </c>
      <c r="H1198" t="s">
        <v>83</v>
      </c>
      <c r="I1198" t="s">
        <v>2488</v>
      </c>
      <c r="J1198">
        <v>236</v>
      </c>
      <c r="K1198" t="s">
        <v>85</v>
      </c>
      <c r="L1198" t="s">
        <v>86</v>
      </c>
      <c r="M1198" t="s">
        <v>87</v>
      </c>
      <c r="N1198">
        <v>2</v>
      </c>
      <c r="O1198" s="1">
        <v>44546.302476851852</v>
      </c>
      <c r="P1198" s="1">
        <v>44546.370567129627</v>
      </c>
      <c r="Q1198">
        <v>2094</v>
      </c>
      <c r="R1198">
        <v>3789</v>
      </c>
      <c r="S1198" t="b">
        <v>0</v>
      </c>
      <c r="T1198" t="s">
        <v>88</v>
      </c>
      <c r="U1198" t="b">
        <v>1</v>
      </c>
      <c r="V1198" t="s">
        <v>953</v>
      </c>
      <c r="W1198" s="1">
        <v>44546.330081018517</v>
      </c>
      <c r="X1198">
        <v>2352</v>
      </c>
      <c r="Y1198">
        <v>214</v>
      </c>
      <c r="Z1198">
        <v>0</v>
      </c>
      <c r="AA1198">
        <v>214</v>
      </c>
      <c r="AB1198">
        <v>0</v>
      </c>
      <c r="AC1198">
        <v>114</v>
      </c>
      <c r="AD1198">
        <v>22</v>
      </c>
      <c r="AE1198">
        <v>0</v>
      </c>
      <c r="AF1198">
        <v>0</v>
      </c>
      <c r="AG1198">
        <v>0</v>
      </c>
      <c r="AH1198" t="s">
        <v>94</v>
      </c>
      <c r="AI1198" s="1">
        <v>44546.370567129627</v>
      </c>
      <c r="AJ1198">
        <v>1437</v>
      </c>
      <c r="AK1198">
        <v>3</v>
      </c>
      <c r="AL1198">
        <v>0</v>
      </c>
      <c r="AM1198">
        <v>3</v>
      </c>
      <c r="AN1198">
        <v>0</v>
      </c>
      <c r="AO1198">
        <v>2</v>
      </c>
      <c r="AP1198">
        <v>19</v>
      </c>
      <c r="AQ1198">
        <v>0</v>
      </c>
      <c r="AR1198">
        <v>0</v>
      </c>
      <c r="AS1198">
        <v>0</v>
      </c>
      <c r="AT1198" t="s">
        <v>88</v>
      </c>
      <c r="AU1198" t="s">
        <v>88</v>
      </c>
      <c r="AV1198" t="s">
        <v>88</v>
      </c>
      <c r="AW1198" t="s">
        <v>88</v>
      </c>
      <c r="AX1198" t="s">
        <v>88</v>
      </c>
      <c r="AY1198" t="s">
        <v>88</v>
      </c>
      <c r="AZ1198" t="s">
        <v>88</v>
      </c>
      <c r="BA1198" t="s">
        <v>88</v>
      </c>
      <c r="BB1198" t="s">
        <v>88</v>
      </c>
      <c r="BC1198" t="s">
        <v>88</v>
      </c>
      <c r="BD1198" t="s">
        <v>88</v>
      </c>
      <c r="BE1198" t="s">
        <v>88</v>
      </c>
    </row>
    <row r="1199" spans="1:57">
      <c r="A1199" t="s">
        <v>2623</v>
      </c>
      <c r="B1199" t="s">
        <v>80</v>
      </c>
      <c r="C1199" t="s">
        <v>2491</v>
      </c>
      <c r="D1199" t="s">
        <v>82</v>
      </c>
      <c r="E1199" s="2" t="str">
        <f>HYPERLINK("capsilon://?command=openfolder&amp;siteaddress=FAM.docvelocity-na8.net&amp;folderid=FXB912936D-7E87-5D10-CDDA-C92F17C7961B","FX21129042")</f>
        <v>FX21129042</v>
      </c>
      <c r="F1199" t="s">
        <v>19</v>
      </c>
      <c r="G1199" t="s">
        <v>19</v>
      </c>
      <c r="H1199" t="s">
        <v>83</v>
      </c>
      <c r="I1199" t="s">
        <v>2492</v>
      </c>
      <c r="J1199">
        <v>321</v>
      </c>
      <c r="K1199" t="s">
        <v>85</v>
      </c>
      <c r="L1199" t="s">
        <v>86</v>
      </c>
      <c r="M1199" t="s">
        <v>87</v>
      </c>
      <c r="N1199">
        <v>2</v>
      </c>
      <c r="O1199" s="1">
        <v>44546.305578703701</v>
      </c>
      <c r="P1199" s="1">
        <v>44546.409560185188</v>
      </c>
      <c r="Q1199">
        <v>3078</v>
      </c>
      <c r="R1199">
        <v>5906</v>
      </c>
      <c r="S1199" t="b">
        <v>0</v>
      </c>
      <c r="T1199" t="s">
        <v>88</v>
      </c>
      <c r="U1199" t="b">
        <v>1</v>
      </c>
      <c r="V1199" t="s">
        <v>953</v>
      </c>
      <c r="W1199" s="1">
        <v>44546.361319444448</v>
      </c>
      <c r="X1199">
        <v>2698</v>
      </c>
      <c r="Y1199">
        <v>264</v>
      </c>
      <c r="Z1199">
        <v>0</v>
      </c>
      <c r="AA1199">
        <v>264</v>
      </c>
      <c r="AB1199">
        <v>0</v>
      </c>
      <c r="AC1199">
        <v>158</v>
      </c>
      <c r="AD1199">
        <v>57</v>
      </c>
      <c r="AE1199">
        <v>0</v>
      </c>
      <c r="AF1199">
        <v>0</v>
      </c>
      <c r="AG1199">
        <v>0</v>
      </c>
      <c r="AH1199" t="s">
        <v>108</v>
      </c>
      <c r="AI1199" s="1">
        <v>44546.409560185188</v>
      </c>
      <c r="AJ1199">
        <v>3195</v>
      </c>
      <c r="AK1199">
        <v>1</v>
      </c>
      <c r="AL1199">
        <v>0</v>
      </c>
      <c r="AM1199">
        <v>1</v>
      </c>
      <c r="AN1199">
        <v>0</v>
      </c>
      <c r="AO1199">
        <v>1</v>
      </c>
      <c r="AP1199">
        <v>56</v>
      </c>
      <c r="AQ1199">
        <v>0</v>
      </c>
      <c r="AR1199">
        <v>0</v>
      </c>
      <c r="AS1199">
        <v>0</v>
      </c>
      <c r="AT1199" t="s">
        <v>88</v>
      </c>
      <c r="AU1199" t="s">
        <v>88</v>
      </c>
      <c r="AV1199" t="s">
        <v>88</v>
      </c>
      <c r="AW1199" t="s">
        <v>88</v>
      </c>
      <c r="AX1199" t="s">
        <v>88</v>
      </c>
      <c r="AY1199" t="s">
        <v>88</v>
      </c>
      <c r="AZ1199" t="s">
        <v>88</v>
      </c>
      <c r="BA1199" t="s">
        <v>88</v>
      </c>
      <c r="BB1199" t="s">
        <v>88</v>
      </c>
      <c r="BC1199" t="s">
        <v>88</v>
      </c>
      <c r="BD1199" t="s">
        <v>88</v>
      </c>
      <c r="BE1199" t="s">
        <v>88</v>
      </c>
    </row>
    <row r="1200" spans="1:57">
      <c r="A1200" t="s">
        <v>2624</v>
      </c>
      <c r="B1200" t="s">
        <v>80</v>
      </c>
      <c r="C1200" t="s">
        <v>2496</v>
      </c>
      <c r="D1200" t="s">
        <v>82</v>
      </c>
      <c r="E1200" s="2" t="str">
        <f>HYPERLINK("capsilon://?command=openfolder&amp;siteaddress=FAM.docvelocity-na8.net&amp;folderid=FX21DB1813-A3E3-5F4C-343A-01C955CE8A9D","FX21127182")</f>
        <v>FX21127182</v>
      </c>
      <c r="F1200" t="s">
        <v>19</v>
      </c>
      <c r="G1200" t="s">
        <v>19</v>
      </c>
      <c r="H1200" t="s">
        <v>83</v>
      </c>
      <c r="I1200" t="s">
        <v>2497</v>
      </c>
      <c r="J1200">
        <v>236</v>
      </c>
      <c r="K1200" t="s">
        <v>85</v>
      </c>
      <c r="L1200" t="s">
        <v>86</v>
      </c>
      <c r="M1200" t="s">
        <v>87</v>
      </c>
      <c r="N1200">
        <v>2</v>
      </c>
      <c r="O1200" s="1">
        <v>44546.306932870371</v>
      </c>
      <c r="P1200" s="1">
        <v>44546.428078703706</v>
      </c>
      <c r="Q1200">
        <v>9239</v>
      </c>
      <c r="R1200">
        <v>1228</v>
      </c>
      <c r="S1200" t="b">
        <v>0</v>
      </c>
      <c r="T1200" t="s">
        <v>88</v>
      </c>
      <c r="U1200" t="b">
        <v>1</v>
      </c>
      <c r="V1200" t="s">
        <v>904</v>
      </c>
      <c r="W1200" s="1">
        <v>44546.344212962962</v>
      </c>
      <c r="X1200">
        <v>617</v>
      </c>
      <c r="Y1200">
        <v>176</v>
      </c>
      <c r="Z1200">
        <v>0</v>
      </c>
      <c r="AA1200">
        <v>176</v>
      </c>
      <c r="AB1200">
        <v>0</v>
      </c>
      <c r="AC1200">
        <v>56</v>
      </c>
      <c r="AD1200">
        <v>60</v>
      </c>
      <c r="AE1200">
        <v>0</v>
      </c>
      <c r="AF1200">
        <v>0</v>
      </c>
      <c r="AG1200">
        <v>0</v>
      </c>
      <c r="AH1200" t="s">
        <v>265</v>
      </c>
      <c r="AI1200" s="1">
        <v>44546.428078703706</v>
      </c>
      <c r="AJ1200">
        <v>530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60</v>
      </c>
      <c r="AQ1200">
        <v>0</v>
      </c>
      <c r="AR1200">
        <v>0</v>
      </c>
      <c r="AS1200">
        <v>0</v>
      </c>
      <c r="AT1200" t="s">
        <v>88</v>
      </c>
      <c r="AU1200" t="s">
        <v>88</v>
      </c>
      <c r="AV1200" t="s">
        <v>88</v>
      </c>
      <c r="AW1200" t="s">
        <v>88</v>
      </c>
      <c r="AX1200" t="s">
        <v>88</v>
      </c>
      <c r="AY1200" t="s">
        <v>88</v>
      </c>
      <c r="AZ1200" t="s">
        <v>88</v>
      </c>
      <c r="BA1200" t="s">
        <v>88</v>
      </c>
      <c r="BB1200" t="s">
        <v>88</v>
      </c>
      <c r="BC1200" t="s">
        <v>88</v>
      </c>
      <c r="BD1200" t="s">
        <v>88</v>
      </c>
      <c r="BE1200" t="s">
        <v>88</v>
      </c>
    </row>
    <row r="1201" spans="1:57">
      <c r="A1201" t="s">
        <v>2625</v>
      </c>
      <c r="B1201" t="s">
        <v>80</v>
      </c>
      <c r="C1201" t="s">
        <v>2499</v>
      </c>
      <c r="D1201" t="s">
        <v>82</v>
      </c>
      <c r="E1201" s="2" t="str">
        <f>HYPERLINK("capsilon://?command=openfolder&amp;siteaddress=FAM.docvelocity-na8.net&amp;folderid=FX3EC407C9-B1B2-403C-1F26-AB50D821D4FB","FX21126740")</f>
        <v>FX21126740</v>
      </c>
      <c r="F1201" t="s">
        <v>19</v>
      </c>
      <c r="G1201" t="s">
        <v>19</v>
      </c>
      <c r="H1201" t="s">
        <v>83</v>
      </c>
      <c r="I1201" t="s">
        <v>2500</v>
      </c>
      <c r="J1201">
        <v>637</v>
      </c>
      <c r="K1201" t="s">
        <v>85</v>
      </c>
      <c r="L1201" t="s">
        <v>86</v>
      </c>
      <c r="M1201" t="s">
        <v>87</v>
      </c>
      <c r="N1201">
        <v>2</v>
      </c>
      <c r="O1201" s="1">
        <v>44546.328229166669</v>
      </c>
      <c r="P1201" s="1">
        <v>44546.536770833336</v>
      </c>
      <c r="Q1201">
        <v>6127</v>
      </c>
      <c r="R1201">
        <v>11891</v>
      </c>
      <c r="S1201" t="b">
        <v>0</v>
      </c>
      <c r="T1201" t="s">
        <v>88</v>
      </c>
      <c r="U1201" t="b">
        <v>1</v>
      </c>
      <c r="V1201" t="s">
        <v>953</v>
      </c>
      <c r="W1201" s="1">
        <v>44546.489884259259</v>
      </c>
      <c r="X1201">
        <v>8497</v>
      </c>
      <c r="Y1201">
        <v>549</v>
      </c>
      <c r="Z1201">
        <v>0</v>
      </c>
      <c r="AA1201">
        <v>549</v>
      </c>
      <c r="AB1201">
        <v>0</v>
      </c>
      <c r="AC1201">
        <v>419</v>
      </c>
      <c r="AD1201">
        <v>88</v>
      </c>
      <c r="AE1201">
        <v>0</v>
      </c>
      <c r="AF1201">
        <v>0</v>
      </c>
      <c r="AG1201">
        <v>0</v>
      </c>
      <c r="AH1201" t="s">
        <v>167</v>
      </c>
      <c r="AI1201" s="1">
        <v>44546.536770833336</v>
      </c>
      <c r="AJ1201">
        <v>3178</v>
      </c>
      <c r="AK1201">
        <v>35</v>
      </c>
      <c r="AL1201">
        <v>0</v>
      </c>
      <c r="AM1201">
        <v>35</v>
      </c>
      <c r="AN1201">
        <v>0</v>
      </c>
      <c r="AO1201">
        <v>35</v>
      </c>
      <c r="AP1201">
        <v>53</v>
      </c>
      <c r="AQ1201">
        <v>0</v>
      </c>
      <c r="AR1201">
        <v>0</v>
      </c>
      <c r="AS1201">
        <v>0</v>
      </c>
      <c r="AT1201" t="s">
        <v>88</v>
      </c>
      <c r="AU1201" t="s">
        <v>88</v>
      </c>
      <c r="AV1201" t="s">
        <v>88</v>
      </c>
      <c r="AW1201" t="s">
        <v>88</v>
      </c>
      <c r="AX1201" t="s">
        <v>88</v>
      </c>
      <c r="AY1201" t="s">
        <v>88</v>
      </c>
      <c r="AZ1201" t="s">
        <v>88</v>
      </c>
      <c r="BA1201" t="s">
        <v>88</v>
      </c>
      <c r="BB1201" t="s">
        <v>88</v>
      </c>
      <c r="BC1201" t="s">
        <v>88</v>
      </c>
      <c r="BD1201" t="s">
        <v>88</v>
      </c>
      <c r="BE1201" t="s">
        <v>88</v>
      </c>
    </row>
    <row r="1202" spans="1:57">
      <c r="A1202" t="s">
        <v>2626</v>
      </c>
      <c r="B1202" t="s">
        <v>80</v>
      </c>
      <c r="C1202" t="s">
        <v>2507</v>
      </c>
      <c r="D1202" t="s">
        <v>82</v>
      </c>
      <c r="E1202" s="2" t="str">
        <f>HYPERLINK("capsilon://?command=openfolder&amp;siteaddress=FAM.docvelocity-na8.net&amp;folderid=FX4A712377-9095-4923-A588-1E7C7713A8D2","FX21128865")</f>
        <v>FX21128865</v>
      </c>
      <c r="F1202" t="s">
        <v>19</v>
      </c>
      <c r="G1202" t="s">
        <v>19</v>
      </c>
      <c r="H1202" t="s">
        <v>83</v>
      </c>
      <c r="I1202" t="s">
        <v>2508</v>
      </c>
      <c r="J1202">
        <v>337</v>
      </c>
      <c r="K1202" t="s">
        <v>85</v>
      </c>
      <c r="L1202" t="s">
        <v>86</v>
      </c>
      <c r="M1202" t="s">
        <v>87</v>
      </c>
      <c r="N1202">
        <v>2</v>
      </c>
      <c r="O1202" s="1">
        <v>44546.337523148148</v>
      </c>
      <c r="P1202" s="1">
        <v>44546.499976851854</v>
      </c>
      <c r="Q1202">
        <v>9259</v>
      </c>
      <c r="R1202">
        <v>4777</v>
      </c>
      <c r="S1202" t="b">
        <v>0</v>
      </c>
      <c r="T1202" t="s">
        <v>88</v>
      </c>
      <c r="U1202" t="b">
        <v>1</v>
      </c>
      <c r="V1202" t="s">
        <v>904</v>
      </c>
      <c r="W1202" s="1">
        <v>44546.42150462963</v>
      </c>
      <c r="X1202">
        <v>3221</v>
      </c>
      <c r="Y1202">
        <v>296</v>
      </c>
      <c r="Z1202">
        <v>0</v>
      </c>
      <c r="AA1202">
        <v>296</v>
      </c>
      <c r="AB1202">
        <v>104</v>
      </c>
      <c r="AC1202">
        <v>231</v>
      </c>
      <c r="AD1202">
        <v>41</v>
      </c>
      <c r="AE1202">
        <v>0</v>
      </c>
      <c r="AF1202">
        <v>0</v>
      </c>
      <c r="AG1202">
        <v>0</v>
      </c>
      <c r="AH1202" t="s">
        <v>167</v>
      </c>
      <c r="AI1202" s="1">
        <v>44546.499976851854</v>
      </c>
      <c r="AJ1202">
        <v>1305</v>
      </c>
      <c r="AK1202">
        <v>5</v>
      </c>
      <c r="AL1202">
        <v>0</v>
      </c>
      <c r="AM1202">
        <v>5</v>
      </c>
      <c r="AN1202">
        <v>52</v>
      </c>
      <c r="AO1202">
        <v>5</v>
      </c>
      <c r="AP1202">
        <v>36</v>
      </c>
      <c r="AQ1202">
        <v>0</v>
      </c>
      <c r="AR1202">
        <v>0</v>
      </c>
      <c r="AS1202">
        <v>0</v>
      </c>
      <c r="AT1202" t="s">
        <v>88</v>
      </c>
      <c r="AU1202" t="s">
        <v>88</v>
      </c>
      <c r="AV1202" t="s">
        <v>88</v>
      </c>
      <c r="AW1202" t="s">
        <v>88</v>
      </c>
      <c r="AX1202" t="s">
        <v>88</v>
      </c>
      <c r="AY1202" t="s">
        <v>88</v>
      </c>
      <c r="AZ1202" t="s">
        <v>88</v>
      </c>
      <c r="BA1202" t="s">
        <v>88</v>
      </c>
      <c r="BB1202" t="s">
        <v>88</v>
      </c>
      <c r="BC1202" t="s">
        <v>88</v>
      </c>
      <c r="BD1202" t="s">
        <v>88</v>
      </c>
      <c r="BE1202" t="s">
        <v>88</v>
      </c>
    </row>
    <row r="1203" spans="1:57">
      <c r="A1203" t="s">
        <v>2627</v>
      </c>
      <c r="B1203" t="s">
        <v>80</v>
      </c>
      <c r="C1203" t="s">
        <v>2526</v>
      </c>
      <c r="D1203" t="s">
        <v>82</v>
      </c>
      <c r="E1203" s="2" t="str">
        <f>HYPERLINK("capsilon://?command=openfolder&amp;siteaddress=FAM.docvelocity-na8.net&amp;folderid=FXC37D6D4B-D012-72D0-F06A-9F604ECD5441","FX21118905")</f>
        <v>FX21118905</v>
      </c>
      <c r="F1203" t="s">
        <v>19</v>
      </c>
      <c r="G1203" t="s">
        <v>19</v>
      </c>
      <c r="H1203" t="s">
        <v>83</v>
      </c>
      <c r="I1203" t="s">
        <v>2527</v>
      </c>
      <c r="J1203">
        <v>343</v>
      </c>
      <c r="K1203" t="s">
        <v>85</v>
      </c>
      <c r="L1203" t="s">
        <v>86</v>
      </c>
      <c r="M1203" t="s">
        <v>87</v>
      </c>
      <c r="N1203">
        <v>2</v>
      </c>
      <c r="O1203" s="1">
        <v>44546.371701388889</v>
      </c>
      <c r="P1203" s="1">
        <v>44546.568819444445</v>
      </c>
      <c r="Q1203">
        <v>9048</v>
      </c>
      <c r="R1203">
        <v>7983</v>
      </c>
      <c r="S1203" t="b">
        <v>0</v>
      </c>
      <c r="T1203" t="s">
        <v>88</v>
      </c>
      <c r="U1203" t="b">
        <v>1</v>
      </c>
      <c r="V1203" t="s">
        <v>99</v>
      </c>
      <c r="W1203" s="1">
        <v>44546.448506944442</v>
      </c>
      <c r="X1203">
        <v>3992</v>
      </c>
      <c r="Y1203">
        <v>311</v>
      </c>
      <c r="Z1203">
        <v>0</v>
      </c>
      <c r="AA1203">
        <v>311</v>
      </c>
      <c r="AB1203">
        <v>5</v>
      </c>
      <c r="AC1203">
        <v>193</v>
      </c>
      <c r="AD1203">
        <v>32</v>
      </c>
      <c r="AE1203">
        <v>0</v>
      </c>
      <c r="AF1203">
        <v>0</v>
      </c>
      <c r="AG1203">
        <v>0</v>
      </c>
      <c r="AH1203" t="s">
        <v>163</v>
      </c>
      <c r="AI1203" s="1">
        <v>44546.568819444445</v>
      </c>
      <c r="AJ1203">
        <v>2608</v>
      </c>
      <c r="AK1203">
        <v>4</v>
      </c>
      <c r="AL1203">
        <v>0</v>
      </c>
      <c r="AM1203">
        <v>4</v>
      </c>
      <c r="AN1203">
        <v>0</v>
      </c>
      <c r="AO1203">
        <v>4</v>
      </c>
      <c r="AP1203">
        <v>28</v>
      </c>
      <c r="AQ1203">
        <v>0</v>
      </c>
      <c r="AR1203">
        <v>0</v>
      </c>
      <c r="AS1203">
        <v>0</v>
      </c>
      <c r="AT1203" t="s">
        <v>88</v>
      </c>
      <c r="AU1203" t="s">
        <v>88</v>
      </c>
      <c r="AV1203" t="s">
        <v>88</v>
      </c>
      <c r="AW1203" t="s">
        <v>88</v>
      </c>
      <c r="AX1203" t="s">
        <v>88</v>
      </c>
      <c r="AY1203" t="s">
        <v>88</v>
      </c>
      <c r="AZ1203" t="s">
        <v>88</v>
      </c>
      <c r="BA1203" t="s">
        <v>88</v>
      </c>
      <c r="BB1203" t="s">
        <v>88</v>
      </c>
      <c r="BC1203" t="s">
        <v>88</v>
      </c>
      <c r="BD1203" t="s">
        <v>88</v>
      </c>
      <c r="BE1203" t="s">
        <v>88</v>
      </c>
    </row>
    <row r="1204" spans="1:57">
      <c r="A1204" t="s">
        <v>2628</v>
      </c>
      <c r="B1204" t="s">
        <v>80</v>
      </c>
      <c r="C1204" t="s">
        <v>2535</v>
      </c>
      <c r="D1204" t="s">
        <v>82</v>
      </c>
      <c r="E1204" s="2" t="str">
        <f>HYPERLINK("capsilon://?command=openfolder&amp;siteaddress=FAM.docvelocity-na8.net&amp;folderid=FXAD2188AB-C333-332E-4525-E5403C8F73A2","FX21128473")</f>
        <v>FX21128473</v>
      </c>
      <c r="F1204" t="s">
        <v>19</v>
      </c>
      <c r="G1204" t="s">
        <v>19</v>
      </c>
      <c r="H1204" t="s">
        <v>83</v>
      </c>
      <c r="I1204" t="s">
        <v>2536</v>
      </c>
      <c r="J1204">
        <v>754</v>
      </c>
      <c r="K1204" t="s">
        <v>85</v>
      </c>
      <c r="L1204" t="s">
        <v>86</v>
      </c>
      <c r="M1204" t="s">
        <v>87</v>
      </c>
      <c r="N1204">
        <v>2</v>
      </c>
      <c r="O1204" s="1">
        <v>44546.37767361111</v>
      </c>
      <c r="P1204" s="1">
        <v>44546.622777777775</v>
      </c>
      <c r="Q1204">
        <v>8804</v>
      </c>
      <c r="R1204">
        <v>12373</v>
      </c>
      <c r="S1204" t="b">
        <v>0</v>
      </c>
      <c r="T1204" t="s">
        <v>88</v>
      </c>
      <c r="U1204" t="b">
        <v>1</v>
      </c>
      <c r="V1204" t="s">
        <v>856</v>
      </c>
      <c r="W1204" s="1">
        <v>44546.545555555553</v>
      </c>
      <c r="X1204">
        <v>8387</v>
      </c>
      <c r="Y1204">
        <v>627</v>
      </c>
      <c r="Z1204">
        <v>0</v>
      </c>
      <c r="AA1204">
        <v>627</v>
      </c>
      <c r="AB1204">
        <v>103</v>
      </c>
      <c r="AC1204">
        <v>424</v>
      </c>
      <c r="AD1204">
        <v>127</v>
      </c>
      <c r="AE1204">
        <v>0</v>
      </c>
      <c r="AF1204">
        <v>0</v>
      </c>
      <c r="AG1204">
        <v>0</v>
      </c>
      <c r="AH1204" t="s">
        <v>104</v>
      </c>
      <c r="AI1204" s="1">
        <v>44546.622777777775</v>
      </c>
      <c r="AJ1204">
        <v>1381</v>
      </c>
      <c r="AK1204">
        <v>2</v>
      </c>
      <c r="AL1204">
        <v>0</v>
      </c>
      <c r="AM1204">
        <v>2</v>
      </c>
      <c r="AN1204">
        <v>103</v>
      </c>
      <c r="AO1204">
        <v>2</v>
      </c>
      <c r="AP1204">
        <v>125</v>
      </c>
      <c r="AQ1204">
        <v>0</v>
      </c>
      <c r="AR1204">
        <v>0</v>
      </c>
      <c r="AS1204">
        <v>0</v>
      </c>
      <c r="AT1204" t="s">
        <v>88</v>
      </c>
      <c r="AU1204" t="s">
        <v>88</v>
      </c>
      <c r="AV1204" t="s">
        <v>88</v>
      </c>
      <c r="AW1204" t="s">
        <v>88</v>
      </c>
      <c r="AX1204" t="s">
        <v>88</v>
      </c>
      <c r="AY1204" t="s">
        <v>88</v>
      </c>
      <c r="AZ1204" t="s">
        <v>88</v>
      </c>
      <c r="BA1204" t="s">
        <v>88</v>
      </c>
      <c r="BB1204" t="s">
        <v>88</v>
      </c>
      <c r="BC1204" t="s">
        <v>88</v>
      </c>
      <c r="BD1204" t="s">
        <v>88</v>
      </c>
      <c r="BE1204" t="s">
        <v>88</v>
      </c>
    </row>
    <row r="1205" spans="1:57">
      <c r="A1205" t="s">
        <v>2629</v>
      </c>
      <c r="B1205" t="s">
        <v>80</v>
      </c>
      <c r="C1205" t="s">
        <v>2538</v>
      </c>
      <c r="D1205" t="s">
        <v>82</v>
      </c>
      <c r="E1205" s="2" t="str">
        <f>HYPERLINK("capsilon://?command=openfolder&amp;siteaddress=FAM.docvelocity-na8.net&amp;folderid=FXF37BA032-28B3-14E3-9CEA-3C477C8FF913","FX21127793")</f>
        <v>FX21127793</v>
      </c>
      <c r="F1205" t="s">
        <v>19</v>
      </c>
      <c r="G1205" t="s">
        <v>19</v>
      </c>
      <c r="H1205" t="s">
        <v>83</v>
      </c>
      <c r="I1205" t="s">
        <v>2539</v>
      </c>
      <c r="J1205">
        <v>415</v>
      </c>
      <c r="K1205" t="s">
        <v>85</v>
      </c>
      <c r="L1205" t="s">
        <v>86</v>
      </c>
      <c r="M1205" t="s">
        <v>87</v>
      </c>
      <c r="N1205">
        <v>2</v>
      </c>
      <c r="O1205" s="1">
        <v>44546.38113425926</v>
      </c>
      <c r="P1205" s="1">
        <v>44546.585636574076</v>
      </c>
      <c r="Q1205">
        <v>12324</v>
      </c>
      <c r="R1205">
        <v>5345</v>
      </c>
      <c r="S1205" t="b">
        <v>0</v>
      </c>
      <c r="T1205" t="s">
        <v>88</v>
      </c>
      <c r="U1205" t="b">
        <v>1</v>
      </c>
      <c r="V1205" t="s">
        <v>222</v>
      </c>
      <c r="W1205" s="1">
        <v>44546.499398148146</v>
      </c>
      <c r="X1205">
        <v>3793</v>
      </c>
      <c r="Y1205">
        <v>338</v>
      </c>
      <c r="Z1205">
        <v>0</v>
      </c>
      <c r="AA1205">
        <v>338</v>
      </c>
      <c r="AB1205">
        <v>0</v>
      </c>
      <c r="AC1205">
        <v>157</v>
      </c>
      <c r="AD1205">
        <v>77</v>
      </c>
      <c r="AE1205">
        <v>0</v>
      </c>
      <c r="AF1205">
        <v>0</v>
      </c>
      <c r="AG1205">
        <v>0</v>
      </c>
      <c r="AH1205" t="s">
        <v>163</v>
      </c>
      <c r="AI1205" s="1">
        <v>44546.585636574076</v>
      </c>
      <c r="AJ1205">
        <v>1434</v>
      </c>
      <c r="AK1205">
        <v>6</v>
      </c>
      <c r="AL1205">
        <v>0</v>
      </c>
      <c r="AM1205">
        <v>6</v>
      </c>
      <c r="AN1205">
        <v>0</v>
      </c>
      <c r="AO1205">
        <v>6</v>
      </c>
      <c r="AP1205">
        <v>71</v>
      </c>
      <c r="AQ1205">
        <v>0</v>
      </c>
      <c r="AR1205">
        <v>0</v>
      </c>
      <c r="AS1205">
        <v>0</v>
      </c>
      <c r="AT1205" t="s">
        <v>88</v>
      </c>
      <c r="AU1205" t="s">
        <v>88</v>
      </c>
      <c r="AV1205" t="s">
        <v>88</v>
      </c>
      <c r="AW1205" t="s">
        <v>88</v>
      </c>
      <c r="AX1205" t="s">
        <v>88</v>
      </c>
      <c r="AY1205" t="s">
        <v>88</v>
      </c>
      <c r="AZ1205" t="s">
        <v>88</v>
      </c>
      <c r="BA1205" t="s">
        <v>88</v>
      </c>
      <c r="BB1205" t="s">
        <v>88</v>
      </c>
      <c r="BC1205" t="s">
        <v>88</v>
      </c>
      <c r="BD1205" t="s">
        <v>88</v>
      </c>
      <c r="BE1205" t="s">
        <v>88</v>
      </c>
    </row>
    <row r="1206" spans="1:57">
      <c r="A1206" t="s">
        <v>2630</v>
      </c>
      <c r="B1206" t="s">
        <v>80</v>
      </c>
      <c r="C1206" t="s">
        <v>2240</v>
      </c>
      <c r="D1206" t="s">
        <v>82</v>
      </c>
      <c r="E1206" s="2" t="str">
        <f>HYPERLINK("capsilon://?command=openfolder&amp;siteaddress=FAM.docvelocity-na8.net&amp;folderid=FX905C134D-6006-C856-963E-A096DB737BEC","FX21126828")</f>
        <v>FX21126828</v>
      </c>
      <c r="F1206" t="s">
        <v>19</v>
      </c>
      <c r="G1206" t="s">
        <v>19</v>
      </c>
      <c r="H1206" t="s">
        <v>83</v>
      </c>
      <c r="I1206" t="s">
        <v>2541</v>
      </c>
      <c r="J1206">
        <v>84</v>
      </c>
      <c r="K1206" t="s">
        <v>85</v>
      </c>
      <c r="L1206" t="s">
        <v>86</v>
      </c>
      <c r="M1206" t="s">
        <v>87</v>
      </c>
      <c r="N1206">
        <v>2</v>
      </c>
      <c r="O1206" s="1">
        <v>44546.385729166665</v>
      </c>
      <c r="P1206" s="1">
        <v>44546.589502314811</v>
      </c>
      <c r="Q1206">
        <v>16177</v>
      </c>
      <c r="R1206">
        <v>1429</v>
      </c>
      <c r="S1206" t="b">
        <v>0</v>
      </c>
      <c r="T1206" t="s">
        <v>88</v>
      </c>
      <c r="U1206" t="b">
        <v>1</v>
      </c>
      <c r="V1206" t="s">
        <v>89</v>
      </c>
      <c r="W1206" s="1">
        <v>44546.481585648151</v>
      </c>
      <c r="X1206">
        <v>1035</v>
      </c>
      <c r="Y1206">
        <v>63</v>
      </c>
      <c r="Z1206">
        <v>0</v>
      </c>
      <c r="AA1206">
        <v>63</v>
      </c>
      <c r="AB1206">
        <v>0</v>
      </c>
      <c r="AC1206">
        <v>28</v>
      </c>
      <c r="AD1206">
        <v>21</v>
      </c>
      <c r="AE1206">
        <v>0</v>
      </c>
      <c r="AF1206">
        <v>0</v>
      </c>
      <c r="AG1206">
        <v>0</v>
      </c>
      <c r="AH1206" t="s">
        <v>163</v>
      </c>
      <c r="AI1206" s="1">
        <v>44546.589502314811</v>
      </c>
      <c r="AJ1206">
        <v>333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21</v>
      </c>
      <c r="AQ1206">
        <v>0</v>
      </c>
      <c r="AR1206">
        <v>0</v>
      </c>
      <c r="AS1206">
        <v>0</v>
      </c>
      <c r="AT1206" t="s">
        <v>88</v>
      </c>
      <c r="AU1206" t="s">
        <v>88</v>
      </c>
      <c r="AV1206" t="s">
        <v>88</v>
      </c>
      <c r="AW1206" t="s">
        <v>88</v>
      </c>
      <c r="AX1206" t="s">
        <v>88</v>
      </c>
      <c r="AY1206" t="s">
        <v>88</v>
      </c>
      <c r="AZ1206" t="s">
        <v>88</v>
      </c>
      <c r="BA1206" t="s">
        <v>88</v>
      </c>
      <c r="BB1206" t="s">
        <v>88</v>
      </c>
      <c r="BC1206" t="s">
        <v>88</v>
      </c>
      <c r="BD1206" t="s">
        <v>88</v>
      </c>
      <c r="BE1206" t="s">
        <v>88</v>
      </c>
    </row>
    <row r="1207" spans="1:57">
      <c r="A1207" t="s">
        <v>2631</v>
      </c>
      <c r="B1207" t="s">
        <v>80</v>
      </c>
      <c r="C1207" t="s">
        <v>2543</v>
      </c>
      <c r="D1207" t="s">
        <v>82</v>
      </c>
      <c r="E1207" s="2" t="str">
        <f>HYPERLINK("capsilon://?command=openfolder&amp;siteaddress=FAM.docvelocity-na8.net&amp;folderid=FX7CA0EB00-A20E-2AC8-B865-57E1F72DAAFF","FX21128287")</f>
        <v>FX21128287</v>
      </c>
      <c r="F1207" t="s">
        <v>19</v>
      </c>
      <c r="G1207" t="s">
        <v>19</v>
      </c>
      <c r="H1207" t="s">
        <v>83</v>
      </c>
      <c r="I1207" t="s">
        <v>2544</v>
      </c>
      <c r="J1207">
        <v>84</v>
      </c>
      <c r="K1207" t="s">
        <v>85</v>
      </c>
      <c r="L1207" t="s">
        <v>86</v>
      </c>
      <c r="M1207" t="s">
        <v>87</v>
      </c>
      <c r="N1207">
        <v>2</v>
      </c>
      <c r="O1207" s="1">
        <v>44546.388090277775</v>
      </c>
      <c r="P1207" s="1">
        <v>44546.598483796297</v>
      </c>
      <c r="Q1207">
        <v>16862</v>
      </c>
      <c r="R1207">
        <v>1316</v>
      </c>
      <c r="S1207" t="b">
        <v>0</v>
      </c>
      <c r="T1207" t="s">
        <v>88</v>
      </c>
      <c r="U1207" t="b">
        <v>1</v>
      </c>
      <c r="V1207" t="s">
        <v>1856</v>
      </c>
      <c r="W1207" s="1">
        <v>44546.48133101852</v>
      </c>
      <c r="X1207">
        <v>500</v>
      </c>
      <c r="Y1207">
        <v>63</v>
      </c>
      <c r="Z1207">
        <v>0</v>
      </c>
      <c r="AA1207">
        <v>63</v>
      </c>
      <c r="AB1207">
        <v>0</v>
      </c>
      <c r="AC1207">
        <v>19</v>
      </c>
      <c r="AD1207">
        <v>21</v>
      </c>
      <c r="AE1207">
        <v>0</v>
      </c>
      <c r="AF1207">
        <v>0</v>
      </c>
      <c r="AG1207">
        <v>0</v>
      </c>
      <c r="AH1207" t="s">
        <v>163</v>
      </c>
      <c r="AI1207" s="1">
        <v>44546.598483796297</v>
      </c>
      <c r="AJ1207">
        <v>775</v>
      </c>
      <c r="AK1207">
        <v>1</v>
      </c>
      <c r="AL1207">
        <v>0</v>
      </c>
      <c r="AM1207">
        <v>1</v>
      </c>
      <c r="AN1207">
        <v>0</v>
      </c>
      <c r="AO1207">
        <v>1</v>
      </c>
      <c r="AP1207">
        <v>20</v>
      </c>
      <c r="AQ1207">
        <v>0</v>
      </c>
      <c r="AR1207">
        <v>0</v>
      </c>
      <c r="AS1207">
        <v>0</v>
      </c>
      <c r="AT1207" t="s">
        <v>88</v>
      </c>
      <c r="AU1207" t="s">
        <v>88</v>
      </c>
      <c r="AV1207" t="s">
        <v>88</v>
      </c>
      <c r="AW1207" t="s">
        <v>88</v>
      </c>
      <c r="AX1207" t="s">
        <v>88</v>
      </c>
      <c r="AY1207" t="s">
        <v>88</v>
      </c>
      <c r="AZ1207" t="s">
        <v>88</v>
      </c>
      <c r="BA1207" t="s">
        <v>88</v>
      </c>
      <c r="BB1207" t="s">
        <v>88</v>
      </c>
      <c r="BC1207" t="s">
        <v>88</v>
      </c>
      <c r="BD1207" t="s">
        <v>88</v>
      </c>
      <c r="BE1207" t="s">
        <v>88</v>
      </c>
    </row>
    <row r="1208" spans="1:57">
      <c r="A1208" t="s">
        <v>2632</v>
      </c>
      <c r="B1208" t="s">
        <v>80</v>
      </c>
      <c r="C1208" t="s">
        <v>106</v>
      </c>
      <c r="D1208" t="s">
        <v>82</v>
      </c>
      <c r="E1208" s="2" t="str">
        <f>HYPERLINK("capsilon://?command=openfolder&amp;siteaddress=FAM.docvelocity-na8.net&amp;folderid=FXF9006F50-2748-0125-CA46-1397081BF509","FX211114869")</f>
        <v>FX211114869</v>
      </c>
      <c r="F1208" t="s">
        <v>19</v>
      </c>
      <c r="G1208" t="s">
        <v>19</v>
      </c>
      <c r="H1208" t="s">
        <v>83</v>
      </c>
      <c r="I1208" t="s">
        <v>2633</v>
      </c>
      <c r="J1208">
        <v>94</v>
      </c>
      <c r="K1208" t="s">
        <v>85</v>
      </c>
      <c r="L1208" t="s">
        <v>86</v>
      </c>
      <c r="M1208" t="s">
        <v>87</v>
      </c>
      <c r="N1208">
        <v>1</v>
      </c>
      <c r="O1208" s="1">
        <v>44546.433854166666</v>
      </c>
      <c r="P1208" s="1">
        <v>44546.547418981485</v>
      </c>
      <c r="Q1208">
        <v>9639</v>
      </c>
      <c r="R1208">
        <v>173</v>
      </c>
      <c r="S1208" t="b">
        <v>0</v>
      </c>
      <c r="T1208" t="s">
        <v>88</v>
      </c>
      <c r="U1208" t="b">
        <v>0</v>
      </c>
      <c r="V1208" t="s">
        <v>155</v>
      </c>
      <c r="W1208" s="1">
        <v>44546.547418981485</v>
      </c>
      <c r="X1208">
        <v>88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94</v>
      </c>
      <c r="AE1208">
        <v>73</v>
      </c>
      <c r="AF1208">
        <v>0</v>
      </c>
      <c r="AG1208">
        <v>2</v>
      </c>
      <c r="AH1208" t="s">
        <v>88</v>
      </c>
      <c r="AI1208" t="s">
        <v>88</v>
      </c>
      <c r="AJ1208" t="s">
        <v>88</v>
      </c>
      <c r="AK1208" t="s">
        <v>88</v>
      </c>
      <c r="AL1208" t="s">
        <v>88</v>
      </c>
      <c r="AM1208" t="s">
        <v>88</v>
      </c>
      <c r="AN1208" t="s">
        <v>88</v>
      </c>
      <c r="AO1208" t="s">
        <v>88</v>
      </c>
      <c r="AP1208" t="s">
        <v>88</v>
      </c>
      <c r="AQ1208" t="s">
        <v>88</v>
      </c>
      <c r="AR1208" t="s">
        <v>88</v>
      </c>
      <c r="AS1208" t="s">
        <v>88</v>
      </c>
      <c r="AT1208" t="s">
        <v>88</v>
      </c>
      <c r="AU1208" t="s">
        <v>88</v>
      </c>
      <c r="AV1208" t="s">
        <v>88</v>
      </c>
      <c r="AW1208" t="s">
        <v>88</v>
      </c>
      <c r="AX1208" t="s">
        <v>88</v>
      </c>
      <c r="AY1208" t="s">
        <v>88</v>
      </c>
      <c r="AZ1208" t="s">
        <v>88</v>
      </c>
      <c r="BA1208" t="s">
        <v>88</v>
      </c>
      <c r="BB1208" t="s">
        <v>88</v>
      </c>
      <c r="BC1208" t="s">
        <v>88</v>
      </c>
      <c r="BD1208" t="s">
        <v>88</v>
      </c>
      <c r="BE1208" t="s">
        <v>88</v>
      </c>
    </row>
    <row r="1209" spans="1:57">
      <c r="A1209" t="s">
        <v>2634</v>
      </c>
      <c r="B1209" t="s">
        <v>80</v>
      </c>
      <c r="C1209" t="s">
        <v>2550</v>
      </c>
      <c r="D1209" t="s">
        <v>82</v>
      </c>
      <c r="E1209" s="2" t="str">
        <f>HYPERLINK("capsilon://?command=openfolder&amp;siteaddress=FAM.docvelocity-na8.net&amp;folderid=FX5E33BBB7-FF18-37B4-7036-E99B22960F57","FX21128957")</f>
        <v>FX21128957</v>
      </c>
      <c r="F1209" t="s">
        <v>19</v>
      </c>
      <c r="G1209" t="s">
        <v>19</v>
      </c>
      <c r="H1209" t="s">
        <v>83</v>
      </c>
      <c r="I1209" t="s">
        <v>2551</v>
      </c>
      <c r="J1209">
        <v>229</v>
      </c>
      <c r="K1209" t="s">
        <v>85</v>
      </c>
      <c r="L1209" t="s">
        <v>86</v>
      </c>
      <c r="M1209" t="s">
        <v>87</v>
      </c>
      <c r="N1209">
        <v>2</v>
      </c>
      <c r="O1209" s="1">
        <v>44546.443344907406</v>
      </c>
      <c r="P1209" s="1">
        <v>44546.609293981484</v>
      </c>
      <c r="Q1209">
        <v>10497</v>
      </c>
      <c r="R1209">
        <v>3841</v>
      </c>
      <c r="S1209" t="b">
        <v>0</v>
      </c>
      <c r="T1209" t="s">
        <v>88</v>
      </c>
      <c r="U1209" t="b">
        <v>1</v>
      </c>
      <c r="V1209" t="s">
        <v>904</v>
      </c>
      <c r="W1209" s="1">
        <v>44546.530543981484</v>
      </c>
      <c r="X1209">
        <v>2693</v>
      </c>
      <c r="Y1209">
        <v>406</v>
      </c>
      <c r="Z1209">
        <v>0</v>
      </c>
      <c r="AA1209">
        <v>406</v>
      </c>
      <c r="AB1209">
        <v>0</v>
      </c>
      <c r="AC1209">
        <v>344</v>
      </c>
      <c r="AD1209">
        <v>-177</v>
      </c>
      <c r="AE1209">
        <v>0</v>
      </c>
      <c r="AF1209">
        <v>0</v>
      </c>
      <c r="AG1209">
        <v>0</v>
      </c>
      <c r="AH1209" t="s">
        <v>163</v>
      </c>
      <c r="AI1209" s="1">
        <v>44546.609293981484</v>
      </c>
      <c r="AJ1209">
        <v>933</v>
      </c>
      <c r="AK1209">
        <v>6</v>
      </c>
      <c r="AL1209">
        <v>0</v>
      </c>
      <c r="AM1209">
        <v>6</v>
      </c>
      <c r="AN1209">
        <v>0</v>
      </c>
      <c r="AO1209">
        <v>5</v>
      </c>
      <c r="AP1209">
        <v>-183</v>
      </c>
      <c r="AQ1209">
        <v>0</v>
      </c>
      <c r="AR1209">
        <v>0</v>
      </c>
      <c r="AS1209">
        <v>0</v>
      </c>
      <c r="AT1209" t="s">
        <v>88</v>
      </c>
      <c r="AU1209" t="s">
        <v>88</v>
      </c>
      <c r="AV1209" t="s">
        <v>88</v>
      </c>
      <c r="AW1209" t="s">
        <v>88</v>
      </c>
      <c r="AX1209" t="s">
        <v>88</v>
      </c>
      <c r="AY1209" t="s">
        <v>88</v>
      </c>
      <c r="AZ1209" t="s">
        <v>88</v>
      </c>
      <c r="BA1209" t="s">
        <v>88</v>
      </c>
      <c r="BB1209" t="s">
        <v>88</v>
      </c>
      <c r="BC1209" t="s">
        <v>88</v>
      </c>
      <c r="BD1209" t="s">
        <v>88</v>
      </c>
      <c r="BE1209" t="s">
        <v>88</v>
      </c>
    </row>
    <row r="1210" spans="1:57">
      <c r="A1210" t="s">
        <v>2635</v>
      </c>
      <c r="B1210" t="s">
        <v>80</v>
      </c>
      <c r="C1210" t="s">
        <v>2553</v>
      </c>
      <c r="D1210" t="s">
        <v>82</v>
      </c>
      <c r="E1210" s="2" t="str">
        <f>HYPERLINK("capsilon://?command=openfolder&amp;siteaddress=FAM.docvelocity-na8.net&amp;folderid=FX6DA6D881-4DA3-46DB-04DA-716E57449765","FX21128485")</f>
        <v>FX21128485</v>
      </c>
      <c r="F1210" t="s">
        <v>19</v>
      </c>
      <c r="G1210" t="s">
        <v>19</v>
      </c>
      <c r="H1210" t="s">
        <v>83</v>
      </c>
      <c r="I1210" t="s">
        <v>2554</v>
      </c>
      <c r="J1210">
        <v>186</v>
      </c>
      <c r="K1210" t="s">
        <v>85</v>
      </c>
      <c r="L1210" t="s">
        <v>86</v>
      </c>
      <c r="M1210" t="s">
        <v>87</v>
      </c>
      <c r="N1210">
        <v>2</v>
      </c>
      <c r="O1210" s="1">
        <v>44546.445937500001</v>
      </c>
      <c r="P1210" s="1">
        <v>44546.614305555559</v>
      </c>
      <c r="Q1210">
        <v>12769</v>
      </c>
      <c r="R1210">
        <v>1778</v>
      </c>
      <c r="S1210" t="b">
        <v>0</v>
      </c>
      <c r="T1210" t="s">
        <v>88</v>
      </c>
      <c r="U1210" t="b">
        <v>1</v>
      </c>
      <c r="V1210" t="s">
        <v>89</v>
      </c>
      <c r="W1210" s="1">
        <v>44546.496782407405</v>
      </c>
      <c r="X1210">
        <v>1312</v>
      </c>
      <c r="Y1210">
        <v>159</v>
      </c>
      <c r="Z1210">
        <v>0</v>
      </c>
      <c r="AA1210">
        <v>159</v>
      </c>
      <c r="AB1210">
        <v>36</v>
      </c>
      <c r="AC1210">
        <v>82</v>
      </c>
      <c r="AD1210">
        <v>27</v>
      </c>
      <c r="AE1210">
        <v>0</v>
      </c>
      <c r="AF1210">
        <v>0</v>
      </c>
      <c r="AG1210">
        <v>0</v>
      </c>
      <c r="AH1210" t="s">
        <v>163</v>
      </c>
      <c r="AI1210" s="1">
        <v>44546.614305555559</v>
      </c>
      <c r="AJ1210">
        <v>432</v>
      </c>
      <c r="AK1210">
        <v>0</v>
      </c>
      <c r="AL1210">
        <v>0</v>
      </c>
      <c r="AM1210">
        <v>0</v>
      </c>
      <c r="AN1210">
        <v>36</v>
      </c>
      <c r="AO1210">
        <v>0</v>
      </c>
      <c r="AP1210">
        <v>27</v>
      </c>
      <c r="AQ1210">
        <v>0</v>
      </c>
      <c r="AR1210">
        <v>0</v>
      </c>
      <c r="AS1210">
        <v>0</v>
      </c>
      <c r="AT1210" t="s">
        <v>88</v>
      </c>
      <c r="AU1210" t="s">
        <v>88</v>
      </c>
      <c r="AV1210" t="s">
        <v>88</v>
      </c>
      <c r="AW1210" t="s">
        <v>88</v>
      </c>
      <c r="AX1210" t="s">
        <v>88</v>
      </c>
      <c r="AY1210" t="s">
        <v>88</v>
      </c>
      <c r="AZ1210" t="s">
        <v>88</v>
      </c>
      <c r="BA1210" t="s">
        <v>88</v>
      </c>
      <c r="BB1210" t="s">
        <v>88</v>
      </c>
      <c r="BC1210" t="s">
        <v>88</v>
      </c>
      <c r="BD1210" t="s">
        <v>88</v>
      </c>
      <c r="BE1210" t="s">
        <v>88</v>
      </c>
    </row>
    <row r="1211" spans="1:57">
      <c r="A1211" t="s">
        <v>2636</v>
      </c>
      <c r="B1211" t="s">
        <v>80</v>
      </c>
      <c r="C1211" t="s">
        <v>1698</v>
      </c>
      <c r="D1211" t="s">
        <v>82</v>
      </c>
      <c r="E1211" s="2" t="str">
        <f>HYPERLINK("capsilon://?command=openfolder&amp;siteaddress=FAM.docvelocity-na8.net&amp;folderid=FXA992342A-AF65-1A67-41EC-3964C9F35AD3","FX21124563")</f>
        <v>FX21124563</v>
      </c>
      <c r="F1211" t="s">
        <v>19</v>
      </c>
      <c r="G1211" t="s">
        <v>19</v>
      </c>
      <c r="H1211" t="s">
        <v>83</v>
      </c>
      <c r="I1211" t="s">
        <v>2556</v>
      </c>
      <c r="J1211">
        <v>56</v>
      </c>
      <c r="K1211" t="s">
        <v>85</v>
      </c>
      <c r="L1211" t="s">
        <v>86</v>
      </c>
      <c r="M1211" t="s">
        <v>87</v>
      </c>
      <c r="N1211">
        <v>2</v>
      </c>
      <c r="O1211" s="1">
        <v>44546.446736111109</v>
      </c>
      <c r="P1211" s="1">
        <v>44546.616574074076</v>
      </c>
      <c r="Q1211">
        <v>14330</v>
      </c>
      <c r="R1211">
        <v>344</v>
      </c>
      <c r="S1211" t="b">
        <v>0</v>
      </c>
      <c r="T1211" t="s">
        <v>88</v>
      </c>
      <c r="U1211" t="b">
        <v>1</v>
      </c>
      <c r="V1211" t="s">
        <v>144</v>
      </c>
      <c r="W1211" s="1">
        <v>44546.449432870373</v>
      </c>
      <c r="X1211">
        <v>132</v>
      </c>
      <c r="Y1211">
        <v>42</v>
      </c>
      <c r="Z1211">
        <v>0</v>
      </c>
      <c r="AA1211">
        <v>42</v>
      </c>
      <c r="AB1211">
        <v>0</v>
      </c>
      <c r="AC1211">
        <v>6</v>
      </c>
      <c r="AD1211">
        <v>14</v>
      </c>
      <c r="AE1211">
        <v>0</v>
      </c>
      <c r="AF1211">
        <v>0</v>
      </c>
      <c r="AG1211">
        <v>0</v>
      </c>
      <c r="AH1211" t="s">
        <v>163</v>
      </c>
      <c r="AI1211" s="1">
        <v>44546.616574074076</v>
      </c>
      <c r="AJ1211">
        <v>196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14</v>
      </c>
      <c r="AQ1211">
        <v>0</v>
      </c>
      <c r="AR1211">
        <v>0</v>
      </c>
      <c r="AS1211">
        <v>0</v>
      </c>
      <c r="AT1211" t="s">
        <v>88</v>
      </c>
      <c r="AU1211" t="s">
        <v>88</v>
      </c>
      <c r="AV1211" t="s">
        <v>88</v>
      </c>
      <c r="AW1211" t="s">
        <v>88</v>
      </c>
      <c r="AX1211" t="s">
        <v>88</v>
      </c>
      <c r="AY1211" t="s">
        <v>88</v>
      </c>
      <c r="AZ1211" t="s">
        <v>88</v>
      </c>
      <c r="BA1211" t="s">
        <v>88</v>
      </c>
      <c r="BB1211" t="s">
        <v>88</v>
      </c>
      <c r="BC1211" t="s">
        <v>88</v>
      </c>
      <c r="BD1211" t="s">
        <v>88</v>
      </c>
      <c r="BE1211" t="s">
        <v>88</v>
      </c>
    </row>
    <row r="1212" spans="1:57">
      <c r="A1212" t="s">
        <v>2637</v>
      </c>
      <c r="B1212" t="s">
        <v>80</v>
      </c>
      <c r="C1212" t="s">
        <v>2558</v>
      </c>
      <c r="D1212" t="s">
        <v>82</v>
      </c>
      <c r="E1212" s="2" t="str">
        <f>HYPERLINK("capsilon://?command=openfolder&amp;siteaddress=FAM.docvelocity-na8.net&amp;folderid=FX4FA31B1A-11CC-9C1A-4BFC-5F6136B102A4","FX21124880")</f>
        <v>FX21124880</v>
      </c>
      <c r="F1212" t="s">
        <v>19</v>
      </c>
      <c r="G1212" t="s">
        <v>19</v>
      </c>
      <c r="H1212" t="s">
        <v>83</v>
      </c>
      <c r="I1212" t="s">
        <v>2559</v>
      </c>
      <c r="J1212">
        <v>313</v>
      </c>
      <c r="K1212" t="s">
        <v>85</v>
      </c>
      <c r="L1212" t="s">
        <v>86</v>
      </c>
      <c r="M1212" t="s">
        <v>87</v>
      </c>
      <c r="N1212">
        <v>2</v>
      </c>
      <c r="O1212" s="1">
        <v>44546.449305555558</v>
      </c>
      <c r="P1212" s="1">
        <v>44546.623611111114</v>
      </c>
      <c r="Q1212">
        <v>13647</v>
      </c>
      <c r="R1212">
        <v>1413</v>
      </c>
      <c r="S1212" t="b">
        <v>0</v>
      </c>
      <c r="T1212" t="s">
        <v>88</v>
      </c>
      <c r="U1212" t="b">
        <v>1</v>
      </c>
      <c r="V1212" t="s">
        <v>1856</v>
      </c>
      <c r="W1212" s="1">
        <v>44546.493807870371</v>
      </c>
      <c r="X1212">
        <v>769</v>
      </c>
      <c r="Y1212">
        <v>209</v>
      </c>
      <c r="Z1212">
        <v>0</v>
      </c>
      <c r="AA1212">
        <v>209</v>
      </c>
      <c r="AB1212">
        <v>0</v>
      </c>
      <c r="AC1212">
        <v>79</v>
      </c>
      <c r="AD1212">
        <v>104</v>
      </c>
      <c r="AE1212">
        <v>0</v>
      </c>
      <c r="AF1212">
        <v>0</v>
      </c>
      <c r="AG1212">
        <v>0</v>
      </c>
      <c r="AH1212" t="s">
        <v>163</v>
      </c>
      <c r="AI1212" s="1">
        <v>44546.623611111114</v>
      </c>
      <c r="AJ1212">
        <v>607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104</v>
      </c>
      <c r="AQ1212">
        <v>0</v>
      </c>
      <c r="AR1212">
        <v>0</v>
      </c>
      <c r="AS1212">
        <v>0</v>
      </c>
      <c r="AT1212" t="s">
        <v>88</v>
      </c>
      <c r="AU1212" t="s">
        <v>88</v>
      </c>
      <c r="AV1212" t="s">
        <v>88</v>
      </c>
      <c r="AW1212" t="s">
        <v>88</v>
      </c>
      <c r="AX1212" t="s">
        <v>88</v>
      </c>
      <c r="AY1212" t="s">
        <v>88</v>
      </c>
      <c r="AZ1212" t="s">
        <v>88</v>
      </c>
      <c r="BA1212" t="s">
        <v>88</v>
      </c>
      <c r="BB1212" t="s">
        <v>88</v>
      </c>
      <c r="BC1212" t="s">
        <v>88</v>
      </c>
      <c r="BD1212" t="s">
        <v>88</v>
      </c>
      <c r="BE1212" t="s">
        <v>88</v>
      </c>
    </row>
    <row r="1213" spans="1:57">
      <c r="A1213" t="s">
        <v>2638</v>
      </c>
      <c r="B1213" t="s">
        <v>80</v>
      </c>
      <c r="C1213" t="s">
        <v>2216</v>
      </c>
      <c r="D1213" t="s">
        <v>82</v>
      </c>
      <c r="E1213" s="2" t="str">
        <f>HYPERLINK("capsilon://?command=openfolder&amp;siteaddress=FAM.docvelocity-na8.net&amp;folderid=FX05E9226E-9981-C3F1-E4DB-B050D745B62D","FX21128334")</f>
        <v>FX21128334</v>
      </c>
      <c r="F1213" t="s">
        <v>19</v>
      </c>
      <c r="G1213" t="s">
        <v>19</v>
      </c>
      <c r="H1213" t="s">
        <v>83</v>
      </c>
      <c r="I1213" t="s">
        <v>2639</v>
      </c>
      <c r="J1213">
        <v>28</v>
      </c>
      <c r="K1213" t="s">
        <v>85</v>
      </c>
      <c r="L1213" t="s">
        <v>86</v>
      </c>
      <c r="M1213" t="s">
        <v>87</v>
      </c>
      <c r="N1213">
        <v>2</v>
      </c>
      <c r="O1213" s="1">
        <v>44546.452453703707</v>
      </c>
      <c r="P1213" s="1">
        <v>44546.588634259257</v>
      </c>
      <c r="Q1213">
        <v>11462</v>
      </c>
      <c r="R1213">
        <v>304</v>
      </c>
      <c r="S1213" t="b">
        <v>0</v>
      </c>
      <c r="T1213" t="s">
        <v>88</v>
      </c>
      <c r="U1213" t="b">
        <v>0</v>
      </c>
      <c r="V1213" t="s">
        <v>99</v>
      </c>
      <c r="W1213" s="1">
        <v>44546.540844907409</v>
      </c>
      <c r="X1213">
        <v>97</v>
      </c>
      <c r="Y1213">
        <v>21</v>
      </c>
      <c r="Z1213">
        <v>0</v>
      </c>
      <c r="AA1213">
        <v>21</v>
      </c>
      <c r="AB1213">
        <v>0</v>
      </c>
      <c r="AC1213">
        <v>6</v>
      </c>
      <c r="AD1213">
        <v>7</v>
      </c>
      <c r="AE1213">
        <v>0</v>
      </c>
      <c r="AF1213">
        <v>0</v>
      </c>
      <c r="AG1213">
        <v>0</v>
      </c>
      <c r="AH1213" t="s">
        <v>167</v>
      </c>
      <c r="AI1213" s="1">
        <v>44546.588634259257</v>
      </c>
      <c r="AJ1213">
        <v>207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7</v>
      </c>
      <c r="AQ1213">
        <v>0</v>
      </c>
      <c r="AR1213">
        <v>0</v>
      </c>
      <c r="AS1213">
        <v>0</v>
      </c>
      <c r="AT1213" t="s">
        <v>88</v>
      </c>
      <c r="AU1213" t="s">
        <v>88</v>
      </c>
      <c r="AV1213" t="s">
        <v>88</v>
      </c>
      <c r="AW1213" t="s">
        <v>88</v>
      </c>
      <c r="AX1213" t="s">
        <v>88</v>
      </c>
      <c r="AY1213" t="s">
        <v>88</v>
      </c>
      <c r="AZ1213" t="s">
        <v>88</v>
      </c>
      <c r="BA1213" t="s">
        <v>88</v>
      </c>
      <c r="BB1213" t="s">
        <v>88</v>
      </c>
      <c r="BC1213" t="s">
        <v>88</v>
      </c>
      <c r="BD1213" t="s">
        <v>88</v>
      </c>
      <c r="BE1213" t="s">
        <v>88</v>
      </c>
    </row>
    <row r="1214" spans="1:57">
      <c r="A1214" t="s">
        <v>2640</v>
      </c>
      <c r="B1214" t="s">
        <v>80</v>
      </c>
      <c r="C1214" t="s">
        <v>2216</v>
      </c>
      <c r="D1214" t="s">
        <v>82</v>
      </c>
      <c r="E1214" s="2" t="str">
        <f>HYPERLINK("capsilon://?command=openfolder&amp;siteaddress=FAM.docvelocity-na8.net&amp;folderid=FX05E9226E-9981-C3F1-E4DB-B050D745B62D","FX21128334")</f>
        <v>FX21128334</v>
      </c>
      <c r="F1214" t="s">
        <v>19</v>
      </c>
      <c r="G1214" t="s">
        <v>19</v>
      </c>
      <c r="H1214" t="s">
        <v>83</v>
      </c>
      <c r="I1214" t="s">
        <v>2641</v>
      </c>
      <c r="J1214">
        <v>121</v>
      </c>
      <c r="K1214" t="s">
        <v>85</v>
      </c>
      <c r="L1214" t="s">
        <v>86</v>
      </c>
      <c r="M1214" t="s">
        <v>87</v>
      </c>
      <c r="N1214">
        <v>1</v>
      </c>
      <c r="O1214" s="1">
        <v>44546.458738425928</v>
      </c>
      <c r="P1214" s="1">
        <v>44546.560370370367</v>
      </c>
      <c r="Q1214">
        <v>8417</v>
      </c>
      <c r="R1214">
        <v>364</v>
      </c>
      <c r="S1214" t="b">
        <v>0</v>
      </c>
      <c r="T1214" t="s">
        <v>88</v>
      </c>
      <c r="U1214" t="b">
        <v>0</v>
      </c>
      <c r="V1214" t="s">
        <v>89</v>
      </c>
      <c r="W1214" s="1">
        <v>44546.560370370367</v>
      </c>
      <c r="X1214">
        <v>84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121</v>
      </c>
      <c r="AE1214">
        <v>0</v>
      </c>
      <c r="AF1214">
        <v>0</v>
      </c>
      <c r="AG1214">
        <v>4</v>
      </c>
      <c r="AH1214" t="s">
        <v>88</v>
      </c>
      <c r="AI1214" t="s">
        <v>88</v>
      </c>
      <c r="AJ1214" t="s">
        <v>88</v>
      </c>
      <c r="AK1214" t="s">
        <v>88</v>
      </c>
      <c r="AL1214" t="s">
        <v>88</v>
      </c>
      <c r="AM1214" t="s">
        <v>88</v>
      </c>
      <c r="AN1214" t="s">
        <v>88</v>
      </c>
      <c r="AO1214" t="s">
        <v>88</v>
      </c>
      <c r="AP1214" t="s">
        <v>88</v>
      </c>
      <c r="AQ1214" t="s">
        <v>88</v>
      </c>
      <c r="AR1214" t="s">
        <v>88</v>
      </c>
      <c r="AS1214" t="s">
        <v>88</v>
      </c>
      <c r="AT1214" t="s">
        <v>88</v>
      </c>
      <c r="AU1214" t="s">
        <v>88</v>
      </c>
      <c r="AV1214" t="s">
        <v>88</v>
      </c>
      <c r="AW1214" t="s">
        <v>88</v>
      </c>
      <c r="AX1214" t="s">
        <v>88</v>
      </c>
      <c r="AY1214" t="s">
        <v>88</v>
      </c>
      <c r="AZ1214" t="s">
        <v>88</v>
      </c>
      <c r="BA1214" t="s">
        <v>88</v>
      </c>
      <c r="BB1214" t="s">
        <v>88</v>
      </c>
      <c r="BC1214" t="s">
        <v>88</v>
      </c>
      <c r="BD1214" t="s">
        <v>88</v>
      </c>
      <c r="BE1214" t="s">
        <v>88</v>
      </c>
    </row>
    <row r="1215" spans="1:57">
      <c r="A1215" t="s">
        <v>2642</v>
      </c>
      <c r="B1215" t="s">
        <v>80</v>
      </c>
      <c r="C1215" t="s">
        <v>2216</v>
      </c>
      <c r="D1215" t="s">
        <v>82</v>
      </c>
      <c r="E1215" s="2" t="str">
        <f>HYPERLINK("capsilon://?command=openfolder&amp;siteaddress=FAM.docvelocity-na8.net&amp;folderid=FX05E9226E-9981-C3F1-E4DB-B050D745B62D","FX21128334")</f>
        <v>FX21128334</v>
      </c>
      <c r="F1215" t="s">
        <v>19</v>
      </c>
      <c r="G1215" t="s">
        <v>19</v>
      </c>
      <c r="H1215" t="s">
        <v>83</v>
      </c>
      <c r="I1215" t="s">
        <v>2643</v>
      </c>
      <c r="J1215">
        <v>28</v>
      </c>
      <c r="K1215" t="s">
        <v>85</v>
      </c>
      <c r="L1215" t="s">
        <v>86</v>
      </c>
      <c r="M1215" t="s">
        <v>87</v>
      </c>
      <c r="N1215">
        <v>2</v>
      </c>
      <c r="O1215" s="1">
        <v>44546.459131944444</v>
      </c>
      <c r="P1215" s="1">
        <v>44546.594756944447</v>
      </c>
      <c r="Q1215">
        <v>10808</v>
      </c>
      <c r="R1215">
        <v>910</v>
      </c>
      <c r="S1215" t="b">
        <v>0</v>
      </c>
      <c r="T1215" t="s">
        <v>88</v>
      </c>
      <c r="U1215" t="b">
        <v>0</v>
      </c>
      <c r="V1215" t="s">
        <v>337</v>
      </c>
      <c r="W1215" s="1">
        <v>44546.545590277776</v>
      </c>
      <c r="X1215">
        <v>382</v>
      </c>
      <c r="Y1215">
        <v>21</v>
      </c>
      <c r="Z1215">
        <v>0</v>
      </c>
      <c r="AA1215">
        <v>21</v>
      </c>
      <c r="AB1215">
        <v>0</v>
      </c>
      <c r="AC1215">
        <v>17</v>
      </c>
      <c r="AD1215">
        <v>7</v>
      </c>
      <c r="AE1215">
        <v>0</v>
      </c>
      <c r="AF1215">
        <v>0</v>
      </c>
      <c r="AG1215">
        <v>0</v>
      </c>
      <c r="AH1215" t="s">
        <v>167</v>
      </c>
      <c r="AI1215" s="1">
        <v>44546.594756944447</v>
      </c>
      <c r="AJ1215">
        <v>528</v>
      </c>
      <c r="AK1215">
        <v>1</v>
      </c>
      <c r="AL1215">
        <v>0</v>
      </c>
      <c r="AM1215">
        <v>1</v>
      </c>
      <c r="AN1215">
        <v>0</v>
      </c>
      <c r="AO1215">
        <v>1</v>
      </c>
      <c r="AP1215">
        <v>6</v>
      </c>
      <c r="AQ1215">
        <v>0</v>
      </c>
      <c r="AR1215">
        <v>0</v>
      </c>
      <c r="AS1215">
        <v>0</v>
      </c>
      <c r="AT1215" t="s">
        <v>88</v>
      </c>
      <c r="AU1215" t="s">
        <v>88</v>
      </c>
      <c r="AV1215" t="s">
        <v>88</v>
      </c>
      <c r="AW1215" t="s">
        <v>88</v>
      </c>
      <c r="AX1215" t="s">
        <v>88</v>
      </c>
      <c r="AY1215" t="s">
        <v>88</v>
      </c>
      <c r="AZ1215" t="s">
        <v>88</v>
      </c>
      <c r="BA1215" t="s">
        <v>88</v>
      </c>
      <c r="BB1215" t="s">
        <v>88</v>
      </c>
      <c r="BC1215" t="s">
        <v>88</v>
      </c>
      <c r="BD1215" t="s">
        <v>88</v>
      </c>
      <c r="BE1215" t="s">
        <v>88</v>
      </c>
    </row>
    <row r="1216" spans="1:57">
      <c r="A1216" t="s">
        <v>2644</v>
      </c>
      <c r="B1216" t="s">
        <v>80</v>
      </c>
      <c r="C1216" t="s">
        <v>2216</v>
      </c>
      <c r="D1216" t="s">
        <v>82</v>
      </c>
      <c r="E1216" s="2" t="str">
        <f>HYPERLINK("capsilon://?command=openfolder&amp;siteaddress=FAM.docvelocity-na8.net&amp;folderid=FX05E9226E-9981-C3F1-E4DB-B050D745B62D","FX21128334")</f>
        <v>FX21128334</v>
      </c>
      <c r="F1216" t="s">
        <v>19</v>
      </c>
      <c r="G1216" t="s">
        <v>19</v>
      </c>
      <c r="H1216" t="s">
        <v>83</v>
      </c>
      <c r="I1216" t="s">
        <v>2645</v>
      </c>
      <c r="J1216">
        <v>28</v>
      </c>
      <c r="K1216" t="s">
        <v>85</v>
      </c>
      <c r="L1216" t="s">
        <v>86</v>
      </c>
      <c r="M1216" t="s">
        <v>87</v>
      </c>
      <c r="N1216">
        <v>2</v>
      </c>
      <c r="O1216" s="1">
        <v>44546.459606481483</v>
      </c>
      <c r="P1216" s="1">
        <v>44546.59710648148</v>
      </c>
      <c r="Q1216">
        <v>11489</v>
      </c>
      <c r="R1216">
        <v>391</v>
      </c>
      <c r="S1216" t="b">
        <v>0</v>
      </c>
      <c r="T1216" t="s">
        <v>88</v>
      </c>
      <c r="U1216" t="b">
        <v>0</v>
      </c>
      <c r="V1216" t="s">
        <v>99</v>
      </c>
      <c r="W1216" s="1">
        <v>44546.543622685182</v>
      </c>
      <c r="X1216">
        <v>189</v>
      </c>
      <c r="Y1216">
        <v>21</v>
      </c>
      <c r="Z1216">
        <v>0</v>
      </c>
      <c r="AA1216">
        <v>21</v>
      </c>
      <c r="AB1216">
        <v>0</v>
      </c>
      <c r="AC1216">
        <v>17</v>
      </c>
      <c r="AD1216">
        <v>7</v>
      </c>
      <c r="AE1216">
        <v>0</v>
      </c>
      <c r="AF1216">
        <v>0</v>
      </c>
      <c r="AG1216">
        <v>0</v>
      </c>
      <c r="AH1216" t="s">
        <v>167</v>
      </c>
      <c r="AI1216" s="1">
        <v>44546.59710648148</v>
      </c>
      <c r="AJ1216">
        <v>202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7</v>
      </c>
      <c r="AQ1216">
        <v>0</v>
      </c>
      <c r="AR1216">
        <v>0</v>
      </c>
      <c r="AS1216">
        <v>0</v>
      </c>
      <c r="AT1216" t="s">
        <v>88</v>
      </c>
      <c r="AU1216" t="s">
        <v>88</v>
      </c>
      <c r="AV1216" t="s">
        <v>88</v>
      </c>
      <c r="AW1216" t="s">
        <v>88</v>
      </c>
      <c r="AX1216" t="s">
        <v>88</v>
      </c>
      <c r="AY1216" t="s">
        <v>88</v>
      </c>
      <c r="AZ1216" t="s">
        <v>88</v>
      </c>
      <c r="BA1216" t="s">
        <v>88</v>
      </c>
      <c r="BB1216" t="s">
        <v>88</v>
      </c>
      <c r="BC1216" t="s">
        <v>88</v>
      </c>
      <c r="BD1216" t="s">
        <v>88</v>
      </c>
      <c r="BE1216" t="s">
        <v>88</v>
      </c>
    </row>
    <row r="1217" spans="1:57">
      <c r="A1217" t="s">
        <v>2646</v>
      </c>
      <c r="B1217" t="s">
        <v>80</v>
      </c>
      <c r="C1217" t="s">
        <v>2569</v>
      </c>
      <c r="D1217" t="s">
        <v>82</v>
      </c>
      <c r="E1217" s="2" t="str">
        <f>HYPERLINK("capsilon://?command=openfolder&amp;siteaddress=FAM.docvelocity-na8.net&amp;folderid=FX16A30359-9386-4A61-CE79-6F1D30B629F0","FX21129171")</f>
        <v>FX21129171</v>
      </c>
      <c r="F1217" t="s">
        <v>19</v>
      </c>
      <c r="G1217" t="s">
        <v>19</v>
      </c>
      <c r="H1217" t="s">
        <v>83</v>
      </c>
      <c r="I1217" t="s">
        <v>2570</v>
      </c>
      <c r="J1217">
        <v>183</v>
      </c>
      <c r="K1217" t="s">
        <v>85</v>
      </c>
      <c r="L1217" t="s">
        <v>86</v>
      </c>
      <c r="M1217" t="s">
        <v>87</v>
      </c>
      <c r="N1217">
        <v>2</v>
      </c>
      <c r="O1217" s="1">
        <v>44546.462291666663</v>
      </c>
      <c r="P1217" s="1">
        <v>44546.631342592591</v>
      </c>
      <c r="Q1217">
        <v>13438</v>
      </c>
      <c r="R1217">
        <v>1168</v>
      </c>
      <c r="S1217" t="b">
        <v>0</v>
      </c>
      <c r="T1217" t="s">
        <v>88</v>
      </c>
      <c r="U1217" t="b">
        <v>1</v>
      </c>
      <c r="V1217" t="s">
        <v>1856</v>
      </c>
      <c r="W1217" s="1">
        <v>44546.498240740744</v>
      </c>
      <c r="X1217">
        <v>383</v>
      </c>
      <c r="Y1217">
        <v>118</v>
      </c>
      <c r="Z1217">
        <v>0</v>
      </c>
      <c r="AA1217">
        <v>118</v>
      </c>
      <c r="AB1217">
        <v>0</v>
      </c>
      <c r="AC1217">
        <v>44</v>
      </c>
      <c r="AD1217">
        <v>65</v>
      </c>
      <c r="AE1217">
        <v>0</v>
      </c>
      <c r="AF1217">
        <v>0</v>
      </c>
      <c r="AG1217">
        <v>0</v>
      </c>
      <c r="AH1217" t="s">
        <v>104</v>
      </c>
      <c r="AI1217" s="1">
        <v>44546.631342592591</v>
      </c>
      <c r="AJ1217">
        <v>739</v>
      </c>
      <c r="AK1217">
        <v>3</v>
      </c>
      <c r="AL1217">
        <v>0</v>
      </c>
      <c r="AM1217">
        <v>3</v>
      </c>
      <c r="AN1217">
        <v>0</v>
      </c>
      <c r="AO1217">
        <v>3</v>
      </c>
      <c r="AP1217">
        <v>62</v>
      </c>
      <c r="AQ1217">
        <v>0</v>
      </c>
      <c r="AR1217">
        <v>0</v>
      </c>
      <c r="AS1217">
        <v>0</v>
      </c>
      <c r="AT1217" t="s">
        <v>88</v>
      </c>
      <c r="AU1217" t="s">
        <v>88</v>
      </c>
      <c r="AV1217" t="s">
        <v>88</v>
      </c>
      <c r="AW1217" t="s">
        <v>88</v>
      </c>
      <c r="AX1217" t="s">
        <v>88</v>
      </c>
      <c r="AY1217" t="s">
        <v>88</v>
      </c>
      <c r="AZ1217" t="s">
        <v>88</v>
      </c>
      <c r="BA1217" t="s">
        <v>88</v>
      </c>
      <c r="BB1217" t="s">
        <v>88</v>
      </c>
      <c r="BC1217" t="s">
        <v>88</v>
      </c>
      <c r="BD1217" t="s">
        <v>88</v>
      </c>
      <c r="BE1217" t="s">
        <v>88</v>
      </c>
    </row>
    <row r="1218" spans="1:57">
      <c r="A1218" t="s">
        <v>2647</v>
      </c>
      <c r="B1218" t="s">
        <v>80</v>
      </c>
      <c r="C1218" t="s">
        <v>1819</v>
      </c>
      <c r="D1218" t="s">
        <v>82</v>
      </c>
      <c r="E1218" s="2" t="str">
        <f>HYPERLINK("capsilon://?command=openfolder&amp;siteaddress=FAM.docvelocity-na8.net&amp;folderid=FXAD9A9105-4F16-877E-3EED-3D4A546BB551","FX211114568")</f>
        <v>FX211114568</v>
      </c>
      <c r="F1218" t="s">
        <v>19</v>
      </c>
      <c r="G1218" t="s">
        <v>19</v>
      </c>
      <c r="H1218" t="s">
        <v>83</v>
      </c>
      <c r="I1218" t="s">
        <v>2648</v>
      </c>
      <c r="J1218">
        <v>28</v>
      </c>
      <c r="K1218" t="s">
        <v>85</v>
      </c>
      <c r="L1218" t="s">
        <v>86</v>
      </c>
      <c r="M1218" t="s">
        <v>87</v>
      </c>
      <c r="N1218">
        <v>2</v>
      </c>
      <c r="O1218" s="1">
        <v>44531.889305555553</v>
      </c>
      <c r="P1218" s="1">
        <v>44532.209664351853</v>
      </c>
      <c r="Q1218">
        <v>27158</v>
      </c>
      <c r="R1218">
        <v>521</v>
      </c>
      <c r="S1218" t="b">
        <v>0</v>
      </c>
      <c r="T1218" t="s">
        <v>88</v>
      </c>
      <c r="U1218" t="b">
        <v>0</v>
      </c>
      <c r="V1218" t="s">
        <v>99</v>
      </c>
      <c r="W1218" s="1">
        <v>44532.189988425926</v>
      </c>
      <c r="X1218">
        <v>309</v>
      </c>
      <c r="Y1218">
        <v>21</v>
      </c>
      <c r="Z1218">
        <v>0</v>
      </c>
      <c r="AA1218">
        <v>21</v>
      </c>
      <c r="AB1218">
        <v>0</v>
      </c>
      <c r="AC1218">
        <v>8</v>
      </c>
      <c r="AD1218">
        <v>7</v>
      </c>
      <c r="AE1218">
        <v>0</v>
      </c>
      <c r="AF1218">
        <v>0</v>
      </c>
      <c r="AG1218">
        <v>0</v>
      </c>
      <c r="AH1218" t="s">
        <v>95</v>
      </c>
      <c r="AI1218" s="1">
        <v>44532.209664351853</v>
      </c>
      <c r="AJ1218">
        <v>212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7</v>
      </c>
      <c r="AQ1218">
        <v>0</v>
      </c>
      <c r="AR1218">
        <v>0</v>
      </c>
      <c r="AS1218">
        <v>0</v>
      </c>
      <c r="AT1218" t="s">
        <v>88</v>
      </c>
      <c r="AU1218" t="s">
        <v>88</v>
      </c>
      <c r="AV1218" t="s">
        <v>88</v>
      </c>
      <c r="AW1218" t="s">
        <v>88</v>
      </c>
      <c r="AX1218" t="s">
        <v>88</v>
      </c>
      <c r="AY1218" t="s">
        <v>88</v>
      </c>
      <c r="AZ1218" t="s">
        <v>88</v>
      </c>
      <c r="BA1218" t="s">
        <v>88</v>
      </c>
      <c r="BB1218" t="s">
        <v>88</v>
      </c>
      <c r="BC1218" t="s">
        <v>88</v>
      </c>
      <c r="BD1218" t="s">
        <v>88</v>
      </c>
      <c r="BE1218" t="s">
        <v>88</v>
      </c>
    </row>
    <row r="1219" spans="1:57">
      <c r="A1219" t="s">
        <v>2649</v>
      </c>
      <c r="B1219" t="s">
        <v>80</v>
      </c>
      <c r="C1219" t="s">
        <v>2572</v>
      </c>
      <c r="D1219" t="s">
        <v>82</v>
      </c>
      <c r="E1219" s="2" t="str">
        <f>HYPERLINK("capsilon://?command=openfolder&amp;siteaddress=FAM.docvelocity-na8.net&amp;folderid=FX3A2C9CC8-6D0E-840D-52D0-B3AA8C2274D0","FX21129230")</f>
        <v>FX21129230</v>
      </c>
      <c r="F1219" t="s">
        <v>19</v>
      </c>
      <c r="G1219" t="s">
        <v>19</v>
      </c>
      <c r="H1219" t="s">
        <v>83</v>
      </c>
      <c r="I1219" t="s">
        <v>2573</v>
      </c>
      <c r="J1219">
        <v>296</v>
      </c>
      <c r="K1219" t="s">
        <v>85</v>
      </c>
      <c r="L1219" t="s">
        <v>86</v>
      </c>
      <c r="M1219" t="s">
        <v>87</v>
      </c>
      <c r="N1219">
        <v>2</v>
      </c>
      <c r="O1219" s="1">
        <v>44546.46435185185</v>
      </c>
      <c r="P1219" s="1">
        <v>44546.636099537034</v>
      </c>
      <c r="Q1219">
        <v>9561</v>
      </c>
      <c r="R1219">
        <v>5278</v>
      </c>
      <c r="S1219" t="b">
        <v>0</v>
      </c>
      <c r="T1219" t="s">
        <v>88</v>
      </c>
      <c r="U1219" t="b">
        <v>1</v>
      </c>
      <c r="V1219" t="s">
        <v>89</v>
      </c>
      <c r="W1219" s="1">
        <v>44546.546180555553</v>
      </c>
      <c r="X1219">
        <v>4068</v>
      </c>
      <c r="Y1219">
        <v>342</v>
      </c>
      <c r="Z1219">
        <v>0</v>
      </c>
      <c r="AA1219">
        <v>342</v>
      </c>
      <c r="AB1219">
        <v>27</v>
      </c>
      <c r="AC1219">
        <v>226</v>
      </c>
      <c r="AD1219">
        <v>-46</v>
      </c>
      <c r="AE1219">
        <v>0</v>
      </c>
      <c r="AF1219">
        <v>0</v>
      </c>
      <c r="AG1219">
        <v>0</v>
      </c>
      <c r="AH1219" t="s">
        <v>163</v>
      </c>
      <c r="AI1219" s="1">
        <v>44546.636099537034</v>
      </c>
      <c r="AJ1219">
        <v>1078</v>
      </c>
      <c r="AK1219">
        <v>1</v>
      </c>
      <c r="AL1219">
        <v>0</v>
      </c>
      <c r="AM1219">
        <v>1</v>
      </c>
      <c r="AN1219">
        <v>27</v>
      </c>
      <c r="AO1219">
        <v>1</v>
      </c>
      <c r="AP1219">
        <v>-47</v>
      </c>
      <c r="AQ1219">
        <v>0</v>
      </c>
      <c r="AR1219">
        <v>0</v>
      </c>
      <c r="AS1219">
        <v>0</v>
      </c>
      <c r="AT1219" t="s">
        <v>88</v>
      </c>
      <c r="AU1219" t="s">
        <v>88</v>
      </c>
      <c r="AV1219" t="s">
        <v>88</v>
      </c>
      <c r="AW1219" t="s">
        <v>88</v>
      </c>
      <c r="AX1219" t="s">
        <v>88</v>
      </c>
      <c r="AY1219" t="s">
        <v>88</v>
      </c>
      <c r="AZ1219" t="s">
        <v>88</v>
      </c>
      <c r="BA1219" t="s">
        <v>88</v>
      </c>
      <c r="BB1219" t="s">
        <v>88</v>
      </c>
      <c r="BC1219" t="s">
        <v>88</v>
      </c>
      <c r="BD1219" t="s">
        <v>88</v>
      </c>
      <c r="BE1219" t="s">
        <v>88</v>
      </c>
    </row>
    <row r="1220" spans="1:57">
      <c r="A1220" t="s">
        <v>2650</v>
      </c>
      <c r="B1220" t="s">
        <v>80</v>
      </c>
      <c r="C1220" t="s">
        <v>1819</v>
      </c>
      <c r="D1220" t="s">
        <v>82</v>
      </c>
      <c r="E1220" s="2" t="str">
        <f>HYPERLINK("capsilon://?command=openfolder&amp;siteaddress=FAM.docvelocity-na8.net&amp;folderid=FXAD9A9105-4F16-877E-3EED-3D4A546BB551","FX211114568")</f>
        <v>FX211114568</v>
      </c>
      <c r="F1220" t="s">
        <v>19</v>
      </c>
      <c r="G1220" t="s">
        <v>19</v>
      </c>
      <c r="H1220" t="s">
        <v>83</v>
      </c>
      <c r="I1220" t="s">
        <v>2651</v>
      </c>
      <c r="J1220">
        <v>28</v>
      </c>
      <c r="K1220" t="s">
        <v>85</v>
      </c>
      <c r="L1220" t="s">
        <v>86</v>
      </c>
      <c r="M1220" t="s">
        <v>87</v>
      </c>
      <c r="N1220">
        <v>2</v>
      </c>
      <c r="O1220" s="1">
        <v>44531.889548611114</v>
      </c>
      <c r="P1220" s="1">
        <v>44532.211851851855</v>
      </c>
      <c r="Q1220">
        <v>27117</v>
      </c>
      <c r="R1220">
        <v>730</v>
      </c>
      <c r="S1220" t="b">
        <v>0</v>
      </c>
      <c r="T1220" t="s">
        <v>88</v>
      </c>
      <c r="U1220" t="b">
        <v>0</v>
      </c>
      <c r="V1220" t="s">
        <v>99</v>
      </c>
      <c r="W1220" s="1">
        <v>44532.204513888886</v>
      </c>
      <c r="X1220">
        <v>450</v>
      </c>
      <c r="Y1220">
        <v>21</v>
      </c>
      <c r="Z1220">
        <v>0</v>
      </c>
      <c r="AA1220">
        <v>21</v>
      </c>
      <c r="AB1220">
        <v>0</v>
      </c>
      <c r="AC1220">
        <v>10</v>
      </c>
      <c r="AD1220">
        <v>7</v>
      </c>
      <c r="AE1220">
        <v>0</v>
      </c>
      <c r="AF1220">
        <v>0</v>
      </c>
      <c r="AG1220">
        <v>0</v>
      </c>
      <c r="AH1220" t="s">
        <v>109</v>
      </c>
      <c r="AI1220" s="1">
        <v>44532.211851851855</v>
      </c>
      <c r="AJ1220">
        <v>274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7</v>
      </c>
      <c r="AQ1220">
        <v>0</v>
      </c>
      <c r="AR1220">
        <v>0</v>
      </c>
      <c r="AS1220">
        <v>0</v>
      </c>
      <c r="AT1220" t="s">
        <v>88</v>
      </c>
      <c r="AU1220" t="s">
        <v>88</v>
      </c>
      <c r="AV1220" t="s">
        <v>88</v>
      </c>
      <c r="AW1220" t="s">
        <v>88</v>
      </c>
      <c r="AX1220" t="s">
        <v>88</v>
      </c>
      <c r="AY1220" t="s">
        <v>88</v>
      </c>
      <c r="AZ1220" t="s">
        <v>88</v>
      </c>
      <c r="BA1220" t="s">
        <v>88</v>
      </c>
      <c r="BB1220" t="s">
        <v>88</v>
      </c>
      <c r="BC1220" t="s">
        <v>88</v>
      </c>
      <c r="BD1220" t="s">
        <v>88</v>
      </c>
      <c r="BE1220" t="s">
        <v>88</v>
      </c>
    </row>
    <row r="1221" spans="1:57">
      <c r="A1221" t="s">
        <v>2652</v>
      </c>
      <c r="B1221" t="s">
        <v>80</v>
      </c>
      <c r="C1221" t="s">
        <v>1819</v>
      </c>
      <c r="D1221" t="s">
        <v>82</v>
      </c>
      <c r="E1221" s="2" t="str">
        <f>HYPERLINK("capsilon://?command=openfolder&amp;siteaddress=FAM.docvelocity-na8.net&amp;folderid=FXAD9A9105-4F16-877E-3EED-3D4A546BB551","FX211114568")</f>
        <v>FX211114568</v>
      </c>
      <c r="F1221" t="s">
        <v>19</v>
      </c>
      <c r="G1221" t="s">
        <v>19</v>
      </c>
      <c r="H1221" t="s">
        <v>83</v>
      </c>
      <c r="I1221" t="s">
        <v>2653</v>
      </c>
      <c r="J1221">
        <v>28</v>
      </c>
      <c r="K1221" t="s">
        <v>85</v>
      </c>
      <c r="L1221" t="s">
        <v>86</v>
      </c>
      <c r="M1221" t="s">
        <v>87</v>
      </c>
      <c r="N1221">
        <v>2</v>
      </c>
      <c r="O1221" s="1">
        <v>44531.889756944445</v>
      </c>
      <c r="P1221" s="1">
        <v>44532.298622685186</v>
      </c>
      <c r="Q1221">
        <v>34877</v>
      </c>
      <c r="R1221">
        <v>449</v>
      </c>
      <c r="S1221" t="b">
        <v>0</v>
      </c>
      <c r="T1221" t="s">
        <v>88</v>
      </c>
      <c r="U1221" t="b">
        <v>0</v>
      </c>
      <c r="V1221" t="s">
        <v>89</v>
      </c>
      <c r="W1221" s="1">
        <v>44532.224537037036</v>
      </c>
      <c r="X1221">
        <v>275</v>
      </c>
      <c r="Y1221">
        <v>21</v>
      </c>
      <c r="Z1221">
        <v>0</v>
      </c>
      <c r="AA1221">
        <v>21</v>
      </c>
      <c r="AB1221">
        <v>0</v>
      </c>
      <c r="AC1221">
        <v>2</v>
      </c>
      <c r="AD1221">
        <v>7</v>
      </c>
      <c r="AE1221">
        <v>0</v>
      </c>
      <c r="AF1221">
        <v>0</v>
      </c>
      <c r="AG1221">
        <v>0</v>
      </c>
      <c r="AH1221" t="s">
        <v>90</v>
      </c>
      <c r="AI1221" s="1">
        <v>44532.298622685186</v>
      </c>
      <c r="AJ1221">
        <v>153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7</v>
      </c>
      <c r="AQ1221">
        <v>0</v>
      </c>
      <c r="AR1221">
        <v>0</v>
      </c>
      <c r="AS1221">
        <v>0</v>
      </c>
      <c r="AT1221" t="s">
        <v>88</v>
      </c>
      <c r="AU1221" t="s">
        <v>88</v>
      </c>
      <c r="AV1221" t="s">
        <v>88</v>
      </c>
      <c r="AW1221" t="s">
        <v>88</v>
      </c>
      <c r="AX1221" t="s">
        <v>88</v>
      </c>
      <c r="AY1221" t="s">
        <v>88</v>
      </c>
      <c r="AZ1221" t="s">
        <v>88</v>
      </c>
      <c r="BA1221" t="s">
        <v>88</v>
      </c>
      <c r="BB1221" t="s">
        <v>88</v>
      </c>
      <c r="BC1221" t="s">
        <v>88</v>
      </c>
      <c r="BD1221" t="s">
        <v>88</v>
      </c>
      <c r="BE1221" t="s">
        <v>88</v>
      </c>
    </row>
    <row r="1222" spans="1:57">
      <c r="A1222" t="s">
        <v>2654</v>
      </c>
      <c r="B1222" t="s">
        <v>80</v>
      </c>
      <c r="C1222" t="s">
        <v>1819</v>
      </c>
      <c r="D1222" t="s">
        <v>82</v>
      </c>
      <c r="E1222" s="2" t="str">
        <f>HYPERLINK("capsilon://?command=openfolder&amp;siteaddress=FAM.docvelocity-na8.net&amp;folderid=FXAD9A9105-4F16-877E-3EED-3D4A546BB551","FX211114568")</f>
        <v>FX211114568</v>
      </c>
      <c r="F1222" t="s">
        <v>19</v>
      </c>
      <c r="G1222" t="s">
        <v>19</v>
      </c>
      <c r="H1222" t="s">
        <v>83</v>
      </c>
      <c r="I1222" t="s">
        <v>2655</v>
      </c>
      <c r="J1222">
        <v>28</v>
      </c>
      <c r="K1222" t="s">
        <v>85</v>
      </c>
      <c r="L1222" t="s">
        <v>86</v>
      </c>
      <c r="M1222" t="s">
        <v>87</v>
      </c>
      <c r="N1222">
        <v>2</v>
      </c>
      <c r="O1222" s="1">
        <v>44531.890011574076</v>
      </c>
      <c r="P1222" s="1">
        <v>44532.299768518518</v>
      </c>
      <c r="Q1222">
        <v>35077</v>
      </c>
      <c r="R1222">
        <v>326</v>
      </c>
      <c r="S1222" t="b">
        <v>0</v>
      </c>
      <c r="T1222" t="s">
        <v>88</v>
      </c>
      <c r="U1222" t="b">
        <v>0</v>
      </c>
      <c r="V1222" t="s">
        <v>89</v>
      </c>
      <c r="W1222" s="1">
        <v>44532.227187500001</v>
      </c>
      <c r="X1222">
        <v>228</v>
      </c>
      <c r="Y1222">
        <v>21</v>
      </c>
      <c r="Z1222">
        <v>0</v>
      </c>
      <c r="AA1222">
        <v>21</v>
      </c>
      <c r="AB1222">
        <v>0</v>
      </c>
      <c r="AC1222">
        <v>2</v>
      </c>
      <c r="AD1222">
        <v>7</v>
      </c>
      <c r="AE1222">
        <v>0</v>
      </c>
      <c r="AF1222">
        <v>0</v>
      </c>
      <c r="AG1222">
        <v>0</v>
      </c>
      <c r="AH1222" t="s">
        <v>90</v>
      </c>
      <c r="AI1222" s="1">
        <v>44532.299768518518</v>
      </c>
      <c r="AJ1222">
        <v>98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7</v>
      </c>
      <c r="AQ1222">
        <v>0</v>
      </c>
      <c r="AR1222">
        <v>0</v>
      </c>
      <c r="AS1222">
        <v>0</v>
      </c>
      <c r="AT1222" t="s">
        <v>88</v>
      </c>
      <c r="AU1222" t="s">
        <v>88</v>
      </c>
      <c r="AV1222" t="s">
        <v>88</v>
      </c>
      <c r="AW1222" t="s">
        <v>88</v>
      </c>
      <c r="AX1222" t="s">
        <v>88</v>
      </c>
      <c r="AY1222" t="s">
        <v>88</v>
      </c>
      <c r="AZ1222" t="s">
        <v>88</v>
      </c>
      <c r="BA1222" t="s">
        <v>88</v>
      </c>
      <c r="BB1222" t="s">
        <v>88</v>
      </c>
      <c r="BC1222" t="s">
        <v>88</v>
      </c>
      <c r="BD1222" t="s">
        <v>88</v>
      </c>
      <c r="BE1222" t="s">
        <v>88</v>
      </c>
    </row>
    <row r="1223" spans="1:57">
      <c r="A1223" t="s">
        <v>2656</v>
      </c>
      <c r="B1223" t="s">
        <v>80</v>
      </c>
      <c r="C1223" t="s">
        <v>2578</v>
      </c>
      <c r="D1223" t="s">
        <v>82</v>
      </c>
      <c r="E1223" s="2" t="str">
        <f>HYPERLINK("capsilon://?command=openfolder&amp;siteaddress=FAM.docvelocity-na8.net&amp;folderid=FX7D31D3F9-981C-AB68-8215-87E7FCF93156","FX21128741")</f>
        <v>FX21128741</v>
      </c>
      <c r="F1223" t="s">
        <v>19</v>
      </c>
      <c r="G1223" t="s">
        <v>19</v>
      </c>
      <c r="H1223" t="s">
        <v>83</v>
      </c>
      <c r="I1223" t="s">
        <v>2579</v>
      </c>
      <c r="J1223">
        <v>425</v>
      </c>
      <c r="K1223" t="s">
        <v>85</v>
      </c>
      <c r="L1223" t="s">
        <v>86</v>
      </c>
      <c r="M1223" t="s">
        <v>87</v>
      </c>
      <c r="N1223">
        <v>2</v>
      </c>
      <c r="O1223" s="1">
        <v>44546.467592592591</v>
      </c>
      <c r="P1223" s="1">
        <v>44546.655358796299</v>
      </c>
      <c r="Q1223">
        <v>10824</v>
      </c>
      <c r="R1223">
        <v>5399</v>
      </c>
      <c r="S1223" t="b">
        <v>0</v>
      </c>
      <c r="T1223" t="s">
        <v>88</v>
      </c>
      <c r="U1223" t="b">
        <v>1</v>
      </c>
      <c r="V1223" t="s">
        <v>244</v>
      </c>
      <c r="W1223" s="1">
        <v>44546.564340277779</v>
      </c>
      <c r="X1223">
        <v>3342</v>
      </c>
      <c r="Y1223">
        <v>531</v>
      </c>
      <c r="Z1223">
        <v>0</v>
      </c>
      <c r="AA1223">
        <v>531</v>
      </c>
      <c r="AB1223">
        <v>321</v>
      </c>
      <c r="AC1223">
        <v>419</v>
      </c>
      <c r="AD1223">
        <v>-106</v>
      </c>
      <c r="AE1223">
        <v>0</v>
      </c>
      <c r="AF1223">
        <v>0</v>
      </c>
      <c r="AG1223">
        <v>0</v>
      </c>
      <c r="AH1223" t="s">
        <v>163</v>
      </c>
      <c r="AI1223" s="1">
        <v>44546.655358796299</v>
      </c>
      <c r="AJ1223">
        <v>1663</v>
      </c>
      <c r="AK1223">
        <v>3</v>
      </c>
      <c r="AL1223">
        <v>0</v>
      </c>
      <c r="AM1223">
        <v>3</v>
      </c>
      <c r="AN1223">
        <v>107</v>
      </c>
      <c r="AO1223">
        <v>3</v>
      </c>
      <c r="AP1223">
        <v>-109</v>
      </c>
      <c r="AQ1223">
        <v>0</v>
      </c>
      <c r="AR1223">
        <v>0</v>
      </c>
      <c r="AS1223">
        <v>0</v>
      </c>
      <c r="AT1223" t="s">
        <v>88</v>
      </c>
      <c r="AU1223" t="s">
        <v>88</v>
      </c>
      <c r="AV1223" t="s">
        <v>88</v>
      </c>
      <c r="AW1223" t="s">
        <v>88</v>
      </c>
      <c r="AX1223" t="s">
        <v>88</v>
      </c>
      <c r="AY1223" t="s">
        <v>88</v>
      </c>
      <c r="AZ1223" t="s">
        <v>88</v>
      </c>
      <c r="BA1223" t="s">
        <v>88</v>
      </c>
      <c r="BB1223" t="s">
        <v>88</v>
      </c>
      <c r="BC1223" t="s">
        <v>88</v>
      </c>
      <c r="BD1223" t="s">
        <v>88</v>
      </c>
      <c r="BE1223" t="s">
        <v>88</v>
      </c>
    </row>
    <row r="1224" spans="1:57">
      <c r="A1224" t="s">
        <v>2657</v>
      </c>
      <c r="B1224" t="s">
        <v>80</v>
      </c>
      <c r="C1224" t="s">
        <v>2585</v>
      </c>
      <c r="D1224" t="s">
        <v>82</v>
      </c>
      <c r="E1224" s="2" t="str">
        <f>HYPERLINK("capsilon://?command=openfolder&amp;siteaddress=FAM.docvelocity-na8.net&amp;folderid=FXBEE8C7D6-4149-E978-9614-6B789617A2FB","FX21129169")</f>
        <v>FX21129169</v>
      </c>
      <c r="F1224" t="s">
        <v>19</v>
      </c>
      <c r="G1224" t="s">
        <v>19</v>
      </c>
      <c r="H1224" t="s">
        <v>83</v>
      </c>
      <c r="I1224" t="s">
        <v>2586</v>
      </c>
      <c r="J1224">
        <v>56</v>
      </c>
      <c r="K1224" t="s">
        <v>85</v>
      </c>
      <c r="L1224" t="s">
        <v>86</v>
      </c>
      <c r="M1224" t="s">
        <v>87</v>
      </c>
      <c r="N1224">
        <v>2</v>
      </c>
      <c r="O1224" s="1">
        <v>44546.4690625</v>
      </c>
      <c r="P1224" s="1">
        <v>44546.651689814818</v>
      </c>
      <c r="Q1224">
        <v>14499</v>
      </c>
      <c r="R1224">
        <v>1280</v>
      </c>
      <c r="S1224" t="b">
        <v>0</v>
      </c>
      <c r="T1224" t="s">
        <v>88</v>
      </c>
      <c r="U1224" t="b">
        <v>1</v>
      </c>
      <c r="V1224" t="s">
        <v>222</v>
      </c>
      <c r="W1224" s="1">
        <v>44546.510034722225</v>
      </c>
      <c r="X1224">
        <v>885</v>
      </c>
      <c r="Y1224">
        <v>42</v>
      </c>
      <c r="Z1224">
        <v>0</v>
      </c>
      <c r="AA1224">
        <v>42</v>
      </c>
      <c r="AB1224">
        <v>0</v>
      </c>
      <c r="AC1224">
        <v>14</v>
      </c>
      <c r="AD1224">
        <v>14</v>
      </c>
      <c r="AE1224">
        <v>0</v>
      </c>
      <c r="AF1224">
        <v>0</v>
      </c>
      <c r="AG1224">
        <v>0</v>
      </c>
      <c r="AH1224" t="s">
        <v>104</v>
      </c>
      <c r="AI1224" s="1">
        <v>44546.651689814818</v>
      </c>
      <c r="AJ1224">
        <v>339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14</v>
      </c>
      <c r="AQ1224">
        <v>0</v>
      </c>
      <c r="AR1224">
        <v>0</v>
      </c>
      <c r="AS1224">
        <v>0</v>
      </c>
      <c r="AT1224" t="s">
        <v>88</v>
      </c>
      <c r="AU1224" t="s">
        <v>88</v>
      </c>
      <c r="AV1224" t="s">
        <v>88</v>
      </c>
      <c r="AW1224" t="s">
        <v>88</v>
      </c>
      <c r="AX1224" t="s">
        <v>88</v>
      </c>
      <c r="AY1224" t="s">
        <v>88</v>
      </c>
      <c r="AZ1224" t="s">
        <v>88</v>
      </c>
      <c r="BA1224" t="s">
        <v>88</v>
      </c>
      <c r="BB1224" t="s">
        <v>88</v>
      </c>
      <c r="BC1224" t="s">
        <v>88</v>
      </c>
      <c r="BD1224" t="s">
        <v>88</v>
      </c>
      <c r="BE1224" t="s">
        <v>88</v>
      </c>
    </row>
    <row r="1225" spans="1:57">
      <c r="A1225" t="s">
        <v>2658</v>
      </c>
      <c r="B1225" t="s">
        <v>80</v>
      </c>
      <c r="C1225" t="s">
        <v>1819</v>
      </c>
      <c r="D1225" t="s">
        <v>82</v>
      </c>
      <c r="E1225" s="2" t="str">
        <f>HYPERLINK("capsilon://?command=openfolder&amp;siteaddress=FAM.docvelocity-na8.net&amp;folderid=FXAD9A9105-4F16-877E-3EED-3D4A546BB551","FX211114568")</f>
        <v>FX211114568</v>
      </c>
      <c r="F1225" t="s">
        <v>19</v>
      </c>
      <c r="G1225" t="s">
        <v>19</v>
      </c>
      <c r="H1225" t="s">
        <v>83</v>
      </c>
      <c r="I1225" t="s">
        <v>2659</v>
      </c>
      <c r="J1225">
        <v>60</v>
      </c>
      <c r="K1225" t="s">
        <v>85</v>
      </c>
      <c r="L1225" t="s">
        <v>86</v>
      </c>
      <c r="M1225" t="s">
        <v>87</v>
      </c>
      <c r="N1225">
        <v>2</v>
      </c>
      <c r="O1225" s="1">
        <v>44531.890879629631</v>
      </c>
      <c r="P1225" s="1">
        <v>44532.301215277781</v>
      </c>
      <c r="Q1225">
        <v>35065</v>
      </c>
      <c r="R1225">
        <v>388</v>
      </c>
      <c r="S1225" t="b">
        <v>0</v>
      </c>
      <c r="T1225" t="s">
        <v>88</v>
      </c>
      <c r="U1225" t="b">
        <v>0</v>
      </c>
      <c r="V1225" t="s">
        <v>89</v>
      </c>
      <c r="W1225" s="1">
        <v>44532.230231481481</v>
      </c>
      <c r="X1225">
        <v>263</v>
      </c>
      <c r="Y1225">
        <v>49</v>
      </c>
      <c r="Z1225">
        <v>0</v>
      </c>
      <c r="AA1225">
        <v>49</v>
      </c>
      <c r="AB1225">
        <v>0</v>
      </c>
      <c r="AC1225">
        <v>8</v>
      </c>
      <c r="AD1225">
        <v>11</v>
      </c>
      <c r="AE1225">
        <v>0</v>
      </c>
      <c r="AF1225">
        <v>0</v>
      </c>
      <c r="AG1225">
        <v>0</v>
      </c>
      <c r="AH1225" t="s">
        <v>90</v>
      </c>
      <c r="AI1225" s="1">
        <v>44532.301215277781</v>
      </c>
      <c r="AJ1225">
        <v>125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11</v>
      </c>
      <c r="AQ1225">
        <v>0</v>
      </c>
      <c r="AR1225">
        <v>0</v>
      </c>
      <c r="AS1225">
        <v>0</v>
      </c>
      <c r="AT1225" t="s">
        <v>88</v>
      </c>
      <c r="AU1225" t="s">
        <v>88</v>
      </c>
      <c r="AV1225" t="s">
        <v>88</v>
      </c>
      <c r="AW1225" t="s">
        <v>88</v>
      </c>
      <c r="AX1225" t="s">
        <v>88</v>
      </c>
      <c r="AY1225" t="s">
        <v>88</v>
      </c>
      <c r="AZ1225" t="s">
        <v>88</v>
      </c>
      <c r="BA1225" t="s">
        <v>88</v>
      </c>
      <c r="BB1225" t="s">
        <v>88</v>
      </c>
      <c r="BC1225" t="s">
        <v>88</v>
      </c>
      <c r="BD1225" t="s">
        <v>88</v>
      </c>
      <c r="BE1225" t="s">
        <v>88</v>
      </c>
    </row>
    <row r="1226" spans="1:57">
      <c r="A1226" t="s">
        <v>2660</v>
      </c>
      <c r="B1226" t="s">
        <v>80</v>
      </c>
      <c r="C1226" t="s">
        <v>1819</v>
      </c>
      <c r="D1226" t="s">
        <v>82</v>
      </c>
      <c r="E1226" s="2" t="str">
        <f>HYPERLINK("capsilon://?command=openfolder&amp;siteaddress=FAM.docvelocity-na8.net&amp;folderid=FXAD9A9105-4F16-877E-3EED-3D4A546BB551","FX211114568")</f>
        <v>FX211114568</v>
      </c>
      <c r="F1226" t="s">
        <v>19</v>
      </c>
      <c r="G1226" t="s">
        <v>19</v>
      </c>
      <c r="H1226" t="s">
        <v>83</v>
      </c>
      <c r="I1226" t="s">
        <v>2661</v>
      </c>
      <c r="J1226">
        <v>94</v>
      </c>
      <c r="K1226" t="s">
        <v>85</v>
      </c>
      <c r="L1226" t="s">
        <v>86</v>
      </c>
      <c r="M1226" t="s">
        <v>87</v>
      </c>
      <c r="N1226">
        <v>2</v>
      </c>
      <c r="O1226" s="1">
        <v>44531.891041666669</v>
      </c>
      <c r="P1226" s="1">
        <v>44532.307858796295</v>
      </c>
      <c r="Q1226">
        <v>35038</v>
      </c>
      <c r="R1226">
        <v>975</v>
      </c>
      <c r="S1226" t="b">
        <v>0</v>
      </c>
      <c r="T1226" t="s">
        <v>88</v>
      </c>
      <c r="U1226" t="b">
        <v>0</v>
      </c>
      <c r="V1226" t="s">
        <v>89</v>
      </c>
      <c r="W1226" s="1">
        <v>44532.234895833331</v>
      </c>
      <c r="X1226">
        <v>402</v>
      </c>
      <c r="Y1226">
        <v>89</v>
      </c>
      <c r="Z1226">
        <v>0</v>
      </c>
      <c r="AA1226">
        <v>89</v>
      </c>
      <c r="AB1226">
        <v>0</v>
      </c>
      <c r="AC1226">
        <v>8</v>
      </c>
      <c r="AD1226">
        <v>5</v>
      </c>
      <c r="AE1226">
        <v>0</v>
      </c>
      <c r="AF1226">
        <v>0</v>
      </c>
      <c r="AG1226">
        <v>0</v>
      </c>
      <c r="AH1226" t="s">
        <v>90</v>
      </c>
      <c r="AI1226" s="1">
        <v>44532.307858796295</v>
      </c>
      <c r="AJ1226">
        <v>573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5</v>
      </c>
      <c r="AQ1226">
        <v>0</v>
      </c>
      <c r="AR1226">
        <v>0</v>
      </c>
      <c r="AS1226">
        <v>0</v>
      </c>
      <c r="AT1226" t="s">
        <v>88</v>
      </c>
      <c r="AU1226" t="s">
        <v>88</v>
      </c>
      <c r="AV1226" t="s">
        <v>88</v>
      </c>
      <c r="AW1226" t="s">
        <v>88</v>
      </c>
      <c r="AX1226" t="s">
        <v>88</v>
      </c>
      <c r="AY1226" t="s">
        <v>88</v>
      </c>
      <c r="AZ1226" t="s">
        <v>88</v>
      </c>
      <c r="BA1226" t="s">
        <v>88</v>
      </c>
      <c r="BB1226" t="s">
        <v>88</v>
      </c>
      <c r="BC1226" t="s">
        <v>88</v>
      </c>
      <c r="BD1226" t="s">
        <v>88</v>
      </c>
      <c r="BE1226" t="s">
        <v>88</v>
      </c>
    </row>
    <row r="1227" spans="1:57">
      <c r="A1227" t="s">
        <v>2662</v>
      </c>
      <c r="B1227" t="s">
        <v>80</v>
      </c>
      <c r="C1227" t="s">
        <v>1819</v>
      </c>
      <c r="D1227" t="s">
        <v>82</v>
      </c>
      <c r="E1227" s="2" t="str">
        <f>HYPERLINK("capsilon://?command=openfolder&amp;siteaddress=FAM.docvelocity-na8.net&amp;folderid=FXAD9A9105-4F16-877E-3EED-3D4A546BB551","FX211114568")</f>
        <v>FX211114568</v>
      </c>
      <c r="F1227" t="s">
        <v>19</v>
      </c>
      <c r="G1227" t="s">
        <v>19</v>
      </c>
      <c r="H1227" t="s">
        <v>83</v>
      </c>
      <c r="I1227" t="s">
        <v>2663</v>
      </c>
      <c r="J1227">
        <v>66</v>
      </c>
      <c r="K1227" t="s">
        <v>85</v>
      </c>
      <c r="L1227" t="s">
        <v>86</v>
      </c>
      <c r="M1227" t="s">
        <v>87</v>
      </c>
      <c r="N1227">
        <v>2</v>
      </c>
      <c r="O1227" s="1">
        <v>44531.891250000001</v>
      </c>
      <c r="P1227" s="1">
        <v>44532.307164351849</v>
      </c>
      <c r="Q1227">
        <v>34773</v>
      </c>
      <c r="R1227">
        <v>1162</v>
      </c>
      <c r="S1227" t="b">
        <v>0</v>
      </c>
      <c r="T1227" t="s">
        <v>88</v>
      </c>
      <c r="U1227" t="b">
        <v>0</v>
      </c>
      <c r="V1227" t="s">
        <v>89</v>
      </c>
      <c r="W1227" s="1">
        <v>44532.242766203701</v>
      </c>
      <c r="X1227">
        <v>679</v>
      </c>
      <c r="Y1227">
        <v>52</v>
      </c>
      <c r="Z1227">
        <v>0</v>
      </c>
      <c r="AA1227">
        <v>52</v>
      </c>
      <c r="AB1227">
        <v>0</v>
      </c>
      <c r="AC1227">
        <v>30</v>
      </c>
      <c r="AD1227">
        <v>14</v>
      </c>
      <c r="AE1227">
        <v>0</v>
      </c>
      <c r="AF1227">
        <v>0</v>
      </c>
      <c r="AG1227">
        <v>0</v>
      </c>
      <c r="AH1227" t="s">
        <v>109</v>
      </c>
      <c r="AI1227" s="1">
        <v>44532.307164351849</v>
      </c>
      <c r="AJ1227">
        <v>483</v>
      </c>
      <c r="AK1227">
        <v>3</v>
      </c>
      <c r="AL1227">
        <v>0</v>
      </c>
      <c r="AM1227">
        <v>3</v>
      </c>
      <c r="AN1227">
        <v>0</v>
      </c>
      <c r="AO1227">
        <v>3</v>
      </c>
      <c r="AP1227">
        <v>11</v>
      </c>
      <c r="AQ1227">
        <v>0</v>
      </c>
      <c r="AR1227">
        <v>0</v>
      </c>
      <c r="AS1227">
        <v>0</v>
      </c>
      <c r="AT1227" t="s">
        <v>88</v>
      </c>
      <c r="AU1227" t="s">
        <v>88</v>
      </c>
      <c r="AV1227" t="s">
        <v>88</v>
      </c>
      <c r="AW1227" t="s">
        <v>88</v>
      </c>
      <c r="AX1227" t="s">
        <v>88</v>
      </c>
      <c r="AY1227" t="s">
        <v>88</v>
      </c>
      <c r="AZ1227" t="s">
        <v>88</v>
      </c>
      <c r="BA1227" t="s">
        <v>88</v>
      </c>
      <c r="BB1227" t="s">
        <v>88</v>
      </c>
      <c r="BC1227" t="s">
        <v>88</v>
      </c>
      <c r="BD1227" t="s">
        <v>88</v>
      </c>
      <c r="BE1227" t="s">
        <v>88</v>
      </c>
    </row>
    <row r="1228" spans="1:57">
      <c r="A1228" t="s">
        <v>2664</v>
      </c>
      <c r="B1228" t="s">
        <v>80</v>
      </c>
      <c r="C1228" t="s">
        <v>1819</v>
      </c>
      <c r="D1228" t="s">
        <v>82</v>
      </c>
      <c r="E1228" s="2" t="str">
        <f>HYPERLINK("capsilon://?command=openfolder&amp;siteaddress=FAM.docvelocity-na8.net&amp;folderid=FXAD9A9105-4F16-877E-3EED-3D4A546BB551","FX211114568")</f>
        <v>FX211114568</v>
      </c>
      <c r="F1228" t="s">
        <v>19</v>
      </c>
      <c r="G1228" t="s">
        <v>19</v>
      </c>
      <c r="H1228" t="s">
        <v>83</v>
      </c>
      <c r="I1228" t="s">
        <v>2665</v>
      </c>
      <c r="J1228">
        <v>66</v>
      </c>
      <c r="K1228" t="s">
        <v>85</v>
      </c>
      <c r="L1228" t="s">
        <v>86</v>
      </c>
      <c r="M1228" t="s">
        <v>87</v>
      </c>
      <c r="N1228">
        <v>2</v>
      </c>
      <c r="O1228" s="1">
        <v>44531.891597222224</v>
      </c>
      <c r="P1228" s="1">
        <v>44532.313460648147</v>
      </c>
      <c r="Q1228">
        <v>35096</v>
      </c>
      <c r="R1228">
        <v>1353</v>
      </c>
      <c r="S1228" t="b">
        <v>0</v>
      </c>
      <c r="T1228" t="s">
        <v>88</v>
      </c>
      <c r="U1228" t="b">
        <v>0</v>
      </c>
      <c r="V1228" t="s">
        <v>104</v>
      </c>
      <c r="W1228" s="1">
        <v>44532.247499999998</v>
      </c>
      <c r="X1228">
        <v>810</v>
      </c>
      <c r="Y1228">
        <v>52</v>
      </c>
      <c r="Z1228">
        <v>0</v>
      </c>
      <c r="AA1228">
        <v>52</v>
      </c>
      <c r="AB1228">
        <v>0</v>
      </c>
      <c r="AC1228">
        <v>39</v>
      </c>
      <c r="AD1228">
        <v>14</v>
      </c>
      <c r="AE1228">
        <v>0</v>
      </c>
      <c r="AF1228">
        <v>0</v>
      </c>
      <c r="AG1228">
        <v>0</v>
      </c>
      <c r="AH1228" t="s">
        <v>109</v>
      </c>
      <c r="AI1228" s="1">
        <v>44532.313460648147</v>
      </c>
      <c r="AJ1228">
        <v>543</v>
      </c>
      <c r="AK1228">
        <v>3</v>
      </c>
      <c r="AL1228">
        <v>0</v>
      </c>
      <c r="AM1228">
        <v>3</v>
      </c>
      <c r="AN1228">
        <v>0</v>
      </c>
      <c r="AO1228">
        <v>3</v>
      </c>
      <c r="AP1228">
        <v>11</v>
      </c>
      <c r="AQ1228">
        <v>0</v>
      </c>
      <c r="AR1228">
        <v>0</v>
      </c>
      <c r="AS1228">
        <v>0</v>
      </c>
      <c r="AT1228" t="s">
        <v>88</v>
      </c>
      <c r="AU1228" t="s">
        <v>88</v>
      </c>
      <c r="AV1228" t="s">
        <v>88</v>
      </c>
      <c r="AW1228" t="s">
        <v>88</v>
      </c>
      <c r="AX1228" t="s">
        <v>88</v>
      </c>
      <c r="AY1228" t="s">
        <v>88</v>
      </c>
      <c r="AZ1228" t="s">
        <v>88</v>
      </c>
      <c r="BA1228" t="s">
        <v>88</v>
      </c>
      <c r="BB1228" t="s">
        <v>88</v>
      </c>
      <c r="BC1228" t="s">
        <v>88</v>
      </c>
      <c r="BD1228" t="s">
        <v>88</v>
      </c>
      <c r="BE1228" t="s">
        <v>88</v>
      </c>
    </row>
    <row r="1229" spans="1:57">
      <c r="A1229" t="s">
        <v>2666</v>
      </c>
      <c r="B1229" t="s">
        <v>80</v>
      </c>
      <c r="C1229" t="s">
        <v>2588</v>
      </c>
      <c r="D1229" t="s">
        <v>82</v>
      </c>
      <c r="E1229" s="2" t="str">
        <f>HYPERLINK("capsilon://?command=openfolder&amp;siteaddress=FAM.docvelocity-na8.net&amp;folderid=FXC8BDF6E2-BD93-09E1-16D3-1FEBAACFDBAB","FX21128757")</f>
        <v>FX21128757</v>
      </c>
      <c r="F1229" t="s">
        <v>19</v>
      </c>
      <c r="G1229" t="s">
        <v>19</v>
      </c>
      <c r="H1229" t="s">
        <v>83</v>
      </c>
      <c r="I1229" t="s">
        <v>2589</v>
      </c>
      <c r="J1229">
        <v>134</v>
      </c>
      <c r="K1229" t="s">
        <v>85</v>
      </c>
      <c r="L1229" t="s">
        <v>86</v>
      </c>
      <c r="M1229" t="s">
        <v>87</v>
      </c>
      <c r="N1229">
        <v>2</v>
      </c>
      <c r="O1229" s="1">
        <v>44546.475810185184</v>
      </c>
      <c r="P1229" s="1">
        <v>44546.659062500003</v>
      </c>
      <c r="Q1229">
        <v>13706</v>
      </c>
      <c r="R1229">
        <v>2127</v>
      </c>
      <c r="S1229" t="b">
        <v>0</v>
      </c>
      <c r="T1229" t="s">
        <v>88</v>
      </c>
      <c r="U1229" t="b">
        <v>1</v>
      </c>
      <c r="V1229" t="s">
        <v>244</v>
      </c>
      <c r="W1229" s="1">
        <v>44546.505601851852</v>
      </c>
      <c r="X1229">
        <v>1478</v>
      </c>
      <c r="Y1229">
        <v>166</v>
      </c>
      <c r="Z1229">
        <v>0</v>
      </c>
      <c r="AA1229">
        <v>166</v>
      </c>
      <c r="AB1229">
        <v>0</v>
      </c>
      <c r="AC1229">
        <v>70</v>
      </c>
      <c r="AD1229">
        <v>-32</v>
      </c>
      <c r="AE1229">
        <v>0</v>
      </c>
      <c r="AF1229">
        <v>0</v>
      </c>
      <c r="AG1229">
        <v>0</v>
      </c>
      <c r="AH1229" t="s">
        <v>104</v>
      </c>
      <c r="AI1229" s="1">
        <v>44546.659062500003</v>
      </c>
      <c r="AJ1229">
        <v>636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-32</v>
      </c>
      <c r="AQ1229">
        <v>0</v>
      </c>
      <c r="AR1229">
        <v>0</v>
      </c>
      <c r="AS1229">
        <v>0</v>
      </c>
      <c r="AT1229" t="s">
        <v>88</v>
      </c>
      <c r="AU1229" t="s">
        <v>88</v>
      </c>
      <c r="AV1229" t="s">
        <v>88</v>
      </c>
      <c r="AW1229" t="s">
        <v>88</v>
      </c>
      <c r="AX1229" t="s">
        <v>88</v>
      </c>
      <c r="AY1229" t="s">
        <v>88</v>
      </c>
      <c r="AZ1229" t="s">
        <v>88</v>
      </c>
      <c r="BA1229" t="s">
        <v>88</v>
      </c>
      <c r="BB1229" t="s">
        <v>88</v>
      </c>
      <c r="BC1229" t="s">
        <v>88</v>
      </c>
      <c r="BD1229" t="s">
        <v>88</v>
      </c>
      <c r="BE1229" t="s">
        <v>88</v>
      </c>
    </row>
    <row r="1230" spans="1:57">
      <c r="A1230" t="s">
        <v>2667</v>
      </c>
      <c r="B1230" t="s">
        <v>80</v>
      </c>
      <c r="C1230" t="s">
        <v>2668</v>
      </c>
      <c r="D1230" t="s">
        <v>82</v>
      </c>
      <c r="E1230" s="2" t="str">
        <f>HYPERLINK("capsilon://?command=openfolder&amp;siteaddress=FAM.docvelocity-na8.net&amp;folderid=FXEAACDBC1-A8C2-C659-3CC6-0F1B56BAAC8A","FX211112774")</f>
        <v>FX211112774</v>
      </c>
      <c r="F1230" t="s">
        <v>19</v>
      </c>
      <c r="G1230" t="s">
        <v>19</v>
      </c>
      <c r="H1230" t="s">
        <v>83</v>
      </c>
      <c r="I1230" t="s">
        <v>2669</v>
      </c>
      <c r="J1230">
        <v>28</v>
      </c>
      <c r="K1230" t="s">
        <v>85</v>
      </c>
      <c r="L1230" t="s">
        <v>86</v>
      </c>
      <c r="M1230" t="s">
        <v>87</v>
      </c>
      <c r="N1230">
        <v>1</v>
      </c>
      <c r="O1230" s="1">
        <v>44531.894201388888</v>
      </c>
      <c r="P1230" s="1">
        <v>44532.330335648148</v>
      </c>
      <c r="Q1230">
        <v>37114</v>
      </c>
      <c r="R1230">
        <v>568</v>
      </c>
      <c r="S1230" t="b">
        <v>0</v>
      </c>
      <c r="T1230" t="s">
        <v>88</v>
      </c>
      <c r="U1230" t="b">
        <v>0</v>
      </c>
      <c r="V1230" t="s">
        <v>144</v>
      </c>
      <c r="W1230" s="1">
        <v>44532.330335648148</v>
      </c>
      <c r="X1230">
        <v>315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28</v>
      </c>
      <c r="AE1230">
        <v>21</v>
      </c>
      <c r="AF1230">
        <v>0</v>
      </c>
      <c r="AG1230">
        <v>4</v>
      </c>
      <c r="AH1230" t="s">
        <v>88</v>
      </c>
      <c r="AI1230" t="s">
        <v>88</v>
      </c>
      <c r="AJ1230" t="s">
        <v>88</v>
      </c>
      <c r="AK1230" t="s">
        <v>88</v>
      </c>
      <c r="AL1230" t="s">
        <v>88</v>
      </c>
      <c r="AM1230" t="s">
        <v>88</v>
      </c>
      <c r="AN1230" t="s">
        <v>88</v>
      </c>
      <c r="AO1230" t="s">
        <v>88</v>
      </c>
      <c r="AP1230" t="s">
        <v>88</v>
      </c>
      <c r="AQ1230" t="s">
        <v>88</v>
      </c>
      <c r="AR1230" t="s">
        <v>88</v>
      </c>
      <c r="AS1230" t="s">
        <v>88</v>
      </c>
      <c r="AT1230" t="s">
        <v>88</v>
      </c>
      <c r="AU1230" t="s">
        <v>88</v>
      </c>
      <c r="AV1230" t="s">
        <v>88</v>
      </c>
      <c r="AW1230" t="s">
        <v>88</v>
      </c>
      <c r="AX1230" t="s">
        <v>88</v>
      </c>
      <c r="AY1230" t="s">
        <v>88</v>
      </c>
      <c r="AZ1230" t="s">
        <v>88</v>
      </c>
      <c r="BA1230" t="s">
        <v>88</v>
      </c>
      <c r="BB1230" t="s">
        <v>88</v>
      </c>
      <c r="BC1230" t="s">
        <v>88</v>
      </c>
      <c r="BD1230" t="s">
        <v>88</v>
      </c>
      <c r="BE1230" t="s">
        <v>88</v>
      </c>
    </row>
    <row r="1231" spans="1:57">
      <c r="A1231" t="s">
        <v>2670</v>
      </c>
      <c r="B1231" t="s">
        <v>80</v>
      </c>
      <c r="C1231" t="s">
        <v>2668</v>
      </c>
      <c r="D1231" t="s">
        <v>82</v>
      </c>
      <c r="E1231" s="2" t="str">
        <f>HYPERLINK("capsilon://?command=openfolder&amp;siteaddress=FAM.docvelocity-na8.net&amp;folderid=FXEAACDBC1-A8C2-C659-3CC6-0F1B56BAAC8A","FX211112774")</f>
        <v>FX211112774</v>
      </c>
      <c r="F1231" t="s">
        <v>19</v>
      </c>
      <c r="G1231" t="s">
        <v>19</v>
      </c>
      <c r="H1231" t="s">
        <v>83</v>
      </c>
      <c r="I1231" t="s">
        <v>2671</v>
      </c>
      <c r="J1231">
        <v>28</v>
      </c>
      <c r="K1231" t="s">
        <v>85</v>
      </c>
      <c r="L1231" t="s">
        <v>86</v>
      </c>
      <c r="M1231" t="s">
        <v>87</v>
      </c>
      <c r="N1231">
        <v>1</v>
      </c>
      <c r="O1231" s="1">
        <v>44531.894456018519</v>
      </c>
      <c r="P1231" s="1">
        <v>44532.331493055557</v>
      </c>
      <c r="Q1231">
        <v>37588</v>
      </c>
      <c r="R1231">
        <v>172</v>
      </c>
      <c r="S1231" t="b">
        <v>0</v>
      </c>
      <c r="T1231" t="s">
        <v>88</v>
      </c>
      <c r="U1231" t="b">
        <v>0</v>
      </c>
      <c r="V1231" t="s">
        <v>144</v>
      </c>
      <c r="W1231" s="1">
        <v>44532.331493055557</v>
      </c>
      <c r="X1231">
        <v>99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28</v>
      </c>
      <c r="AE1231">
        <v>21</v>
      </c>
      <c r="AF1231">
        <v>0</v>
      </c>
      <c r="AG1231">
        <v>3</v>
      </c>
      <c r="AH1231" t="s">
        <v>88</v>
      </c>
      <c r="AI1231" t="s">
        <v>88</v>
      </c>
      <c r="AJ1231" t="s">
        <v>88</v>
      </c>
      <c r="AK1231" t="s">
        <v>88</v>
      </c>
      <c r="AL1231" t="s">
        <v>88</v>
      </c>
      <c r="AM1231" t="s">
        <v>88</v>
      </c>
      <c r="AN1231" t="s">
        <v>88</v>
      </c>
      <c r="AO1231" t="s">
        <v>88</v>
      </c>
      <c r="AP1231" t="s">
        <v>88</v>
      </c>
      <c r="AQ1231" t="s">
        <v>88</v>
      </c>
      <c r="AR1231" t="s">
        <v>88</v>
      </c>
      <c r="AS1231" t="s">
        <v>88</v>
      </c>
      <c r="AT1231" t="s">
        <v>88</v>
      </c>
      <c r="AU1231" t="s">
        <v>88</v>
      </c>
      <c r="AV1231" t="s">
        <v>88</v>
      </c>
      <c r="AW1231" t="s">
        <v>88</v>
      </c>
      <c r="AX1231" t="s">
        <v>88</v>
      </c>
      <c r="AY1231" t="s">
        <v>88</v>
      </c>
      <c r="AZ1231" t="s">
        <v>88</v>
      </c>
      <c r="BA1231" t="s">
        <v>88</v>
      </c>
      <c r="BB1231" t="s">
        <v>88</v>
      </c>
      <c r="BC1231" t="s">
        <v>88</v>
      </c>
      <c r="BD1231" t="s">
        <v>88</v>
      </c>
      <c r="BE1231" t="s">
        <v>88</v>
      </c>
    </row>
    <row r="1232" spans="1:57">
      <c r="A1232" t="s">
        <v>2672</v>
      </c>
      <c r="B1232" t="s">
        <v>80</v>
      </c>
      <c r="C1232" t="s">
        <v>2673</v>
      </c>
      <c r="D1232" t="s">
        <v>82</v>
      </c>
      <c r="E1232" s="2" t="str">
        <f>HYPERLINK("capsilon://?command=openfolder&amp;siteaddress=FAM.docvelocity-na8.net&amp;folderid=FX22F32DB6-9009-926E-06D5-75AD24B176B9","FX21127550")</f>
        <v>FX21127550</v>
      </c>
      <c r="F1232" t="s">
        <v>19</v>
      </c>
      <c r="G1232" t="s">
        <v>19</v>
      </c>
      <c r="H1232" t="s">
        <v>83</v>
      </c>
      <c r="I1232" t="s">
        <v>2674</v>
      </c>
      <c r="J1232">
        <v>331</v>
      </c>
      <c r="K1232" t="s">
        <v>85</v>
      </c>
      <c r="L1232" t="s">
        <v>86</v>
      </c>
      <c r="M1232" t="s">
        <v>87</v>
      </c>
      <c r="N1232">
        <v>1</v>
      </c>
      <c r="O1232" s="1">
        <v>44546.484131944446</v>
      </c>
      <c r="P1232" s="1">
        <v>44546.600185185183</v>
      </c>
      <c r="Q1232">
        <v>8670</v>
      </c>
      <c r="R1232">
        <v>1357</v>
      </c>
      <c r="S1232" t="b">
        <v>0</v>
      </c>
      <c r="T1232" t="s">
        <v>88</v>
      </c>
      <c r="U1232" t="b">
        <v>0</v>
      </c>
      <c r="V1232" t="s">
        <v>155</v>
      </c>
      <c r="W1232" s="1">
        <v>44546.600185185183</v>
      </c>
      <c r="X1232">
        <v>932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331</v>
      </c>
      <c r="AE1232">
        <v>279</v>
      </c>
      <c r="AF1232">
        <v>0</v>
      </c>
      <c r="AG1232">
        <v>24</v>
      </c>
      <c r="AH1232" t="s">
        <v>88</v>
      </c>
      <c r="AI1232" t="s">
        <v>88</v>
      </c>
      <c r="AJ1232" t="s">
        <v>88</v>
      </c>
      <c r="AK1232" t="s">
        <v>88</v>
      </c>
      <c r="AL1232" t="s">
        <v>88</v>
      </c>
      <c r="AM1232" t="s">
        <v>88</v>
      </c>
      <c r="AN1232" t="s">
        <v>88</v>
      </c>
      <c r="AO1232" t="s">
        <v>88</v>
      </c>
      <c r="AP1232" t="s">
        <v>88</v>
      </c>
      <c r="AQ1232" t="s">
        <v>88</v>
      </c>
      <c r="AR1232" t="s">
        <v>88</v>
      </c>
      <c r="AS1232" t="s">
        <v>88</v>
      </c>
      <c r="AT1232" t="s">
        <v>88</v>
      </c>
      <c r="AU1232" t="s">
        <v>88</v>
      </c>
      <c r="AV1232" t="s">
        <v>88</v>
      </c>
      <c r="AW1232" t="s">
        <v>88</v>
      </c>
      <c r="AX1232" t="s">
        <v>88</v>
      </c>
      <c r="AY1232" t="s">
        <v>88</v>
      </c>
      <c r="AZ1232" t="s">
        <v>88</v>
      </c>
      <c r="BA1232" t="s">
        <v>88</v>
      </c>
      <c r="BB1232" t="s">
        <v>88</v>
      </c>
      <c r="BC1232" t="s">
        <v>88</v>
      </c>
      <c r="BD1232" t="s">
        <v>88</v>
      </c>
      <c r="BE1232" t="s">
        <v>88</v>
      </c>
    </row>
    <row r="1233" spans="1:57">
      <c r="A1233" t="s">
        <v>2675</v>
      </c>
      <c r="B1233" t="s">
        <v>80</v>
      </c>
      <c r="C1233" t="s">
        <v>2676</v>
      </c>
      <c r="D1233" t="s">
        <v>82</v>
      </c>
      <c r="E1233" s="2" t="str">
        <f>HYPERLINK("capsilon://?command=openfolder&amp;siteaddress=FAM.docvelocity-na8.net&amp;folderid=FXBC36B9A0-EE69-20FB-B8F1-06D3500E07AD","FX21128547")</f>
        <v>FX21128547</v>
      </c>
      <c r="F1233" t="s">
        <v>19</v>
      </c>
      <c r="G1233" t="s">
        <v>19</v>
      </c>
      <c r="H1233" t="s">
        <v>83</v>
      </c>
      <c r="I1233" t="s">
        <v>2677</v>
      </c>
      <c r="J1233">
        <v>28</v>
      </c>
      <c r="K1233" t="s">
        <v>85</v>
      </c>
      <c r="L1233" t="s">
        <v>86</v>
      </c>
      <c r="M1233" t="s">
        <v>87</v>
      </c>
      <c r="N1233">
        <v>2</v>
      </c>
      <c r="O1233" s="1">
        <v>44546.485914351855</v>
      </c>
      <c r="P1233" s="1">
        <v>44546.599629629629</v>
      </c>
      <c r="Q1233">
        <v>9544</v>
      </c>
      <c r="R1233">
        <v>281</v>
      </c>
      <c r="S1233" t="b">
        <v>0</v>
      </c>
      <c r="T1233" t="s">
        <v>88</v>
      </c>
      <c r="U1233" t="b">
        <v>0</v>
      </c>
      <c r="V1233" t="s">
        <v>99</v>
      </c>
      <c r="W1233" s="1">
        <v>44546.544768518521</v>
      </c>
      <c r="X1233">
        <v>58</v>
      </c>
      <c r="Y1233">
        <v>21</v>
      </c>
      <c r="Z1233">
        <v>0</v>
      </c>
      <c r="AA1233">
        <v>21</v>
      </c>
      <c r="AB1233">
        <v>0</v>
      </c>
      <c r="AC1233">
        <v>0</v>
      </c>
      <c r="AD1233">
        <v>7</v>
      </c>
      <c r="AE1233">
        <v>0</v>
      </c>
      <c r="AF1233">
        <v>0</v>
      </c>
      <c r="AG1233">
        <v>0</v>
      </c>
      <c r="AH1233" t="s">
        <v>167</v>
      </c>
      <c r="AI1233" s="1">
        <v>44546.599629629629</v>
      </c>
      <c r="AJ1233">
        <v>217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7</v>
      </c>
      <c r="AQ1233">
        <v>0</v>
      </c>
      <c r="AR1233">
        <v>0</v>
      </c>
      <c r="AS1233">
        <v>0</v>
      </c>
      <c r="AT1233" t="s">
        <v>88</v>
      </c>
      <c r="AU1233" t="s">
        <v>88</v>
      </c>
      <c r="AV1233" t="s">
        <v>88</v>
      </c>
      <c r="AW1233" t="s">
        <v>88</v>
      </c>
      <c r="AX1233" t="s">
        <v>88</v>
      </c>
      <c r="AY1233" t="s">
        <v>88</v>
      </c>
      <c r="AZ1233" t="s">
        <v>88</v>
      </c>
      <c r="BA1233" t="s">
        <v>88</v>
      </c>
      <c r="BB1233" t="s">
        <v>88</v>
      </c>
      <c r="BC1233" t="s">
        <v>88</v>
      </c>
      <c r="BD1233" t="s">
        <v>88</v>
      </c>
      <c r="BE1233" t="s">
        <v>88</v>
      </c>
    </row>
    <row r="1234" spans="1:57">
      <c r="A1234" t="s">
        <v>2678</v>
      </c>
      <c r="B1234" t="s">
        <v>80</v>
      </c>
      <c r="C1234" t="s">
        <v>2676</v>
      </c>
      <c r="D1234" t="s">
        <v>82</v>
      </c>
      <c r="E1234" s="2" t="str">
        <f>HYPERLINK("capsilon://?command=openfolder&amp;siteaddress=FAM.docvelocity-na8.net&amp;folderid=FXBC36B9A0-EE69-20FB-B8F1-06D3500E07AD","FX21128547")</f>
        <v>FX21128547</v>
      </c>
      <c r="F1234" t="s">
        <v>19</v>
      </c>
      <c r="G1234" t="s">
        <v>19</v>
      </c>
      <c r="H1234" t="s">
        <v>83</v>
      </c>
      <c r="I1234" t="s">
        <v>2679</v>
      </c>
      <c r="J1234">
        <v>28</v>
      </c>
      <c r="K1234" t="s">
        <v>85</v>
      </c>
      <c r="L1234" t="s">
        <v>86</v>
      </c>
      <c r="M1234" t="s">
        <v>87</v>
      </c>
      <c r="N1234">
        <v>2</v>
      </c>
      <c r="O1234" s="1">
        <v>44546.486226851855</v>
      </c>
      <c r="P1234" s="1">
        <v>44546.601099537038</v>
      </c>
      <c r="Q1234">
        <v>9755</v>
      </c>
      <c r="R1234">
        <v>170</v>
      </c>
      <c r="S1234" t="b">
        <v>0</v>
      </c>
      <c r="T1234" t="s">
        <v>88</v>
      </c>
      <c r="U1234" t="b">
        <v>0</v>
      </c>
      <c r="V1234" t="s">
        <v>99</v>
      </c>
      <c r="W1234" s="1">
        <v>44546.545277777775</v>
      </c>
      <c r="X1234">
        <v>43</v>
      </c>
      <c r="Y1234">
        <v>21</v>
      </c>
      <c r="Z1234">
        <v>0</v>
      </c>
      <c r="AA1234">
        <v>21</v>
      </c>
      <c r="AB1234">
        <v>0</v>
      </c>
      <c r="AC1234">
        <v>0</v>
      </c>
      <c r="AD1234">
        <v>7</v>
      </c>
      <c r="AE1234">
        <v>0</v>
      </c>
      <c r="AF1234">
        <v>0</v>
      </c>
      <c r="AG1234">
        <v>0</v>
      </c>
      <c r="AH1234" t="s">
        <v>167</v>
      </c>
      <c r="AI1234" s="1">
        <v>44546.601099537038</v>
      </c>
      <c r="AJ1234">
        <v>127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7</v>
      </c>
      <c r="AQ1234">
        <v>0</v>
      </c>
      <c r="AR1234">
        <v>0</v>
      </c>
      <c r="AS1234">
        <v>0</v>
      </c>
      <c r="AT1234" t="s">
        <v>88</v>
      </c>
      <c r="AU1234" t="s">
        <v>88</v>
      </c>
      <c r="AV1234" t="s">
        <v>88</v>
      </c>
      <c r="AW1234" t="s">
        <v>88</v>
      </c>
      <c r="AX1234" t="s">
        <v>88</v>
      </c>
      <c r="AY1234" t="s">
        <v>88</v>
      </c>
      <c r="AZ1234" t="s">
        <v>88</v>
      </c>
      <c r="BA1234" t="s">
        <v>88</v>
      </c>
      <c r="BB1234" t="s">
        <v>88</v>
      </c>
      <c r="BC1234" t="s">
        <v>88</v>
      </c>
      <c r="BD1234" t="s">
        <v>88</v>
      </c>
      <c r="BE1234" t="s">
        <v>88</v>
      </c>
    </row>
    <row r="1235" spans="1:57">
      <c r="A1235" t="s">
        <v>2680</v>
      </c>
      <c r="B1235" t="s">
        <v>80</v>
      </c>
      <c r="C1235" t="s">
        <v>2676</v>
      </c>
      <c r="D1235" t="s">
        <v>82</v>
      </c>
      <c r="E1235" s="2" t="str">
        <f>HYPERLINK("capsilon://?command=openfolder&amp;siteaddress=FAM.docvelocity-na8.net&amp;folderid=FXBC36B9A0-EE69-20FB-B8F1-06D3500E07AD","FX21128547")</f>
        <v>FX21128547</v>
      </c>
      <c r="F1235" t="s">
        <v>19</v>
      </c>
      <c r="G1235" t="s">
        <v>19</v>
      </c>
      <c r="H1235" t="s">
        <v>83</v>
      </c>
      <c r="I1235" t="s">
        <v>2681</v>
      </c>
      <c r="J1235">
        <v>89</v>
      </c>
      <c r="K1235" t="s">
        <v>85</v>
      </c>
      <c r="L1235" t="s">
        <v>86</v>
      </c>
      <c r="M1235" t="s">
        <v>87</v>
      </c>
      <c r="N1235">
        <v>1</v>
      </c>
      <c r="O1235" s="1">
        <v>44546.489976851852</v>
      </c>
      <c r="P1235" s="1">
        <v>44546.603136574071</v>
      </c>
      <c r="Q1235">
        <v>9252</v>
      </c>
      <c r="R1235">
        <v>525</v>
      </c>
      <c r="S1235" t="b">
        <v>0</v>
      </c>
      <c r="T1235" t="s">
        <v>88</v>
      </c>
      <c r="U1235" t="b">
        <v>0</v>
      </c>
      <c r="V1235" t="s">
        <v>155</v>
      </c>
      <c r="W1235" s="1">
        <v>44546.603136574071</v>
      </c>
      <c r="X1235">
        <v>254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89</v>
      </c>
      <c r="AE1235">
        <v>84</v>
      </c>
      <c r="AF1235">
        <v>0</v>
      </c>
      <c r="AG1235">
        <v>6</v>
      </c>
      <c r="AH1235" t="s">
        <v>88</v>
      </c>
      <c r="AI1235" t="s">
        <v>88</v>
      </c>
      <c r="AJ1235" t="s">
        <v>88</v>
      </c>
      <c r="AK1235" t="s">
        <v>88</v>
      </c>
      <c r="AL1235" t="s">
        <v>88</v>
      </c>
      <c r="AM1235" t="s">
        <v>88</v>
      </c>
      <c r="AN1235" t="s">
        <v>88</v>
      </c>
      <c r="AO1235" t="s">
        <v>88</v>
      </c>
      <c r="AP1235" t="s">
        <v>88</v>
      </c>
      <c r="AQ1235" t="s">
        <v>88</v>
      </c>
      <c r="AR1235" t="s">
        <v>88</v>
      </c>
      <c r="AS1235" t="s">
        <v>88</v>
      </c>
      <c r="AT1235" t="s">
        <v>88</v>
      </c>
      <c r="AU1235" t="s">
        <v>88</v>
      </c>
      <c r="AV1235" t="s">
        <v>88</v>
      </c>
      <c r="AW1235" t="s">
        <v>88</v>
      </c>
      <c r="AX1235" t="s">
        <v>88</v>
      </c>
      <c r="AY1235" t="s">
        <v>88</v>
      </c>
      <c r="AZ1235" t="s">
        <v>88</v>
      </c>
      <c r="BA1235" t="s">
        <v>88</v>
      </c>
      <c r="BB1235" t="s">
        <v>88</v>
      </c>
      <c r="BC1235" t="s">
        <v>88</v>
      </c>
      <c r="BD1235" t="s">
        <v>88</v>
      </c>
      <c r="BE1235" t="s">
        <v>88</v>
      </c>
    </row>
    <row r="1236" spans="1:57">
      <c r="A1236" t="s">
        <v>2682</v>
      </c>
      <c r="B1236" t="s">
        <v>80</v>
      </c>
      <c r="C1236" t="s">
        <v>2676</v>
      </c>
      <c r="D1236" t="s">
        <v>82</v>
      </c>
      <c r="E1236" s="2" t="str">
        <f>HYPERLINK("capsilon://?command=openfolder&amp;siteaddress=FAM.docvelocity-na8.net&amp;folderid=FXBC36B9A0-EE69-20FB-B8F1-06D3500E07AD","FX21128547")</f>
        <v>FX21128547</v>
      </c>
      <c r="F1236" t="s">
        <v>19</v>
      </c>
      <c r="G1236" t="s">
        <v>19</v>
      </c>
      <c r="H1236" t="s">
        <v>83</v>
      </c>
      <c r="I1236" t="s">
        <v>2683</v>
      </c>
      <c r="J1236">
        <v>94</v>
      </c>
      <c r="K1236" t="s">
        <v>85</v>
      </c>
      <c r="L1236" t="s">
        <v>86</v>
      </c>
      <c r="M1236" t="s">
        <v>87</v>
      </c>
      <c r="N1236">
        <v>1</v>
      </c>
      <c r="O1236" s="1">
        <v>44546.494791666664</v>
      </c>
      <c r="P1236" s="1">
        <v>44546.605775462966</v>
      </c>
      <c r="Q1236">
        <v>9026</v>
      </c>
      <c r="R1236">
        <v>563</v>
      </c>
      <c r="S1236" t="b">
        <v>0</v>
      </c>
      <c r="T1236" t="s">
        <v>88</v>
      </c>
      <c r="U1236" t="b">
        <v>0</v>
      </c>
      <c r="V1236" t="s">
        <v>155</v>
      </c>
      <c r="W1236" s="1">
        <v>44546.605775462966</v>
      </c>
      <c r="X1236">
        <v>228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94</v>
      </c>
      <c r="AE1236">
        <v>89</v>
      </c>
      <c r="AF1236">
        <v>0</v>
      </c>
      <c r="AG1236">
        <v>7</v>
      </c>
      <c r="AH1236" t="s">
        <v>88</v>
      </c>
      <c r="AI1236" t="s">
        <v>88</v>
      </c>
      <c r="AJ1236" t="s">
        <v>88</v>
      </c>
      <c r="AK1236" t="s">
        <v>88</v>
      </c>
      <c r="AL1236" t="s">
        <v>88</v>
      </c>
      <c r="AM1236" t="s">
        <v>88</v>
      </c>
      <c r="AN1236" t="s">
        <v>88</v>
      </c>
      <c r="AO1236" t="s">
        <v>88</v>
      </c>
      <c r="AP1236" t="s">
        <v>88</v>
      </c>
      <c r="AQ1236" t="s">
        <v>88</v>
      </c>
      <c r="AR1236" t="s">
        <v>88</v>
      </c>
      <c r="AS1236" t="s">
        <v>88</v>
      </c>
      <c r="AT1236" t="s">
        <v>88</v>
      </c>
      <c r="AU1236" t="s">
        <v>88</v>
      </c>
      <c r="AV1236" t="s">
        <v>88</v>
      </c>
      <c r="AW1236" t="s">
        <v>88</v>
      </c>
      <c r="AX1236" t="s">
        <v>88</v>
      </c>
      <c r="AY1236" t="s">
        <v>88</v>
      </c>
      <c r="AZ1236" t="s">
        <v>88</v>
      </c>
      <c r="BA1236" t="s">
        <v>88</v>
      </c>
      <c r="BB1236" t="s">
        <v>88</v>
      </c>
      <c r="BC1236" t="s">
        <v>88</v>
      </c>
      <c r="BD1236" t="s">
        <v>88</v>
      </c>
      <c r="BE1236" t="s">
        <v>88</v>
      </c>
    </row>
    <row r="1237" spans="1:57">
      <c r="A1237" t="s">
        <v>2684</v>
      </c>
      <c r="B1237" t="s">
        <v>80</v>
      </c>
      <c r="C1237" t="s">
        <v>2685</v>
      </c>
      <c r="D1237" t="s">
        <v>82</v>
      </c>
      <c r="E1237" s="2" t="str">
        <f>HYPERLINK("capsilon://?command=openfolder&amp;siteaddress=FAM.docvelocity-na8.net&amp;folderid=FXD0918D56-B494-0E97-B4D4-F16B7554DD28","FX21129281")</f>
        <v>FX21129281</v>
      </c>
      <c r="F1237" t="s">
        <v>19</v>
      </c>
      <c r="G1237" t="s">
        <v>19</v>
      </c>
      <c r="H1237" t="s">
        <v>83</v>
      </c>
      <c r="I1237" t="s">
        <v>2686</v>
      </c>
      <c r="J1237">
        <v>147</v>
      </c>
      <c r="K1237" t="s">
        <v>85</v>
      </c>
      <c r="L1237" t="s">
        <v>86</v>
      </c>
      <c r="M1237" t="s">
        <v>87</v>
      </c>
      <c r="N1237">
        <v>1</v>
      </c>
      <c r="O1237" s="1">
        <v>44546.502175925925</v>
      </c>
      <c r="P1237" s="1">
        <v>44546.609942129631</v>
      </c>
      <c r="Q1237">
        <v>8764</v>
      </c>
      <c r="R1237">
        <v>547</v>
      </c>
      <c r="S1237" t="b">
        <v>0</v>
      </c>
      <c r="T1237" t="s">
        <v>88</v>
      </c>
      <c r="U1237" t="b">
        <v>0</v>
      </c>
      <c r="V1237" t="s">
        <v>155</v>
      </c>
      <c r="W1237" s="1">
        <v>44546.609942129631</v>
      </c>
      <c r="X1237">
        <v>359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147</v>
      </c>
      <c r="AE1237">
        <v>135</v>
      </c>
      <c r="AF1237">
        <v>0</v>
      </c>
      <c r="AG1237">
        <v>12</v>
      </c>
      <c r="AH1237" t="s">
        <v>88</v>
      </c>
      <c r="AI1237" t="s">
        <v>88</v>
      </c>
      <c r="AJ1237" t="s">
        <v>88</v>
      </c>
      <c r="AK1237" t="s">
        <v>88</v>
      </c>
      <c r="AL1237" t="s">
        <v>88</v>
      </c>
      <c r="AM1237" t="s">
        <v>88</v>
      </c>
      <c r="AN1237" t="s">
        <v>88</v>
      </c>
      <c r="AO1237" t="s">
        <v>88</v>
      </c>
      <c r="AP1237" t="s">
        <v>88</v>
      </c>
      <c r="AQ1237" t="s">
        <v>88</v>
      </c>
      <c r="AR1237" t="s">
        <v>88</v>
      </c>
      <c r="AS1237" t="s">
        <v>88</v>
      </c>
      <c r="AT1237" t="s">
        <v>88</v>
      </c>
      <c r="AU1237" t="s">
        <v>88</v>
      </c>
      <c r="AV1237" t="s">
        <v>88</v>
      </c>
      <c r="AW1237" t="s">
        <v>88</v>
      </c>
      <c r="AX1237" t="s">
        <v>88</v>
      </c>
      <c r="AY1237" t="s">
        <v>88</v>
      </c>
      <c r="AZ1237" t="s">
        <v>88</v>
      </c>
      <c r="BA1237" t="s">
        <v>88</v>
      </c>
      <c r="BB1237" t="s">
        <v>88</v>
      </c>
      <c r="BC1237" t="s">
        <v>88</v>
      </c>
      <c r="BD1237" t="s">
        <v>88</v>
      </c>
      <c r="BE1237" t="s">
        <v>88</v>
      </c>
    </row>
    <row r="1238" spans="1:57">
      <c r="A1238" t="s">
        <v>2687</v>
      </c>
      <c r="B1238" t="s">
        <v>80</v>
      </c>
      <c r="C1238" t="s">
        <v>2688</v>
      </c>
      <c r="D1238" t="s">
        <v>82</v>
      </c>
      <c r="E1238" s="2" t="str">
        <f>HYPERLINK("capsilon://?command=openfolder&amp;siteaddress=FAM.docvelocity-na8.net&amp;folderid=FXF4884F18-1526-9C95-4CF8-DCA2828DD45C","FX21129239")</f>
        <v>FX21129239</v>
      </c>
      <c r="F1238" t="s">
        <v>19</v>
      </c>
      <c r="G1238" t="s">
        <v>19</v>
      </c>
      <c r="H1238" t="s">
        <v>83</v>
      </c>
      <c r="I1238" t="s">
        <v>2689</v>
      </c>
      <c r="J1238">
        <v>28</v>
      </c>
      <c r="K1238" t="s">
        <v>85</v>
      </c>
      <c r="L1238" t="s">
        <v>86</v>
      </c>
      <c r="M1238" t="s">
        <v>87</v>
      </c>
      <c r="N1238">
        <v>2</v>
      </c>
      <c r="O1238" s="1">
        <v>44546.503229166665</v>
      </c>
      <c r="P1238" s="1">
        <v>44546.603703703702</v>
      </c>
      <c r="Q1238">
        <v>8331</v>
      </c>
      <c r="R1238">
        <v>350</v>
      </c>
      <c r="S1238" t="b">
        <v>0</v>
      </c>
      <c r="T1238" t="s">
        <v>88</v>
      </c>
      <c r="U1238" t="b">
        <v>0</v>
      </c>
      <c r="V1238" t="s">
        <v>99</v>
      </c>
      <c r="W1238" s="1">
        <v>44546.548206018517</v>
      </c>
      <c r="X1238">
        <v>126</v>
      </c>
      <c r="Y1238">
        <v>21</v>
      </c>
      <c r="Z1238">
        <v>0</v>
      </c>
      <c r="AA1238">
        <v>21</v>
      </c>
      <c r="AB1238">
        <v>0</v>
      </c>
      <c r="AC1238">
        <v>14</v>
      </c>
      <c r="AD1238">
        <v>7</v>
      </c>
      <c r="AE1238">
        <v>0</v>
      </c>
      <c r="AF1238">
        <v>0</v>
      </c>
      <c r="AG1238">
        <v>0</v>
      </c>
      <c r="AH1238" t="s">
        <v>167</v>
      </c>
      <c r="AI1238" s="1">
        <v>44546.603703703702</v>
      </c>
      <c r="AJ1238">
        <v>224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7</v>
      </c>
      <c r="AQ1238">
        <v>0</v>
      </c>
      <c r="AR1238">
        <v>0</v>
      </c>
      <c r="AS1238">
        <v>0</v>
      </c>
      <c r="AT1238" t="s">
        <v>88</v>
      </c>
      <c r="AU1238" t="s">
        <v>88</v>
      </c>
      <c r="AV1238" t="s">
        <v>88</v>
      </c>
      <c r="AW1238" t="s">
        <v>88</v>
      </c>
      <c r="AX1238" t="s">
        <v>88</v>
      </c>
      <c r="AY1238" t="s">
        <v>88</v>
      </c>
      <c r="AZ1238" t="s">
        <v>88</v>
      </c>
      <c r="BA1238" t="s">
        <v>88</v>
      </c>
      <c r="BB1238" t="s">
        <v>88</v>
      </c>
      <c r="BC1238" t="s">
        <v>88</v>
      </c>
      <c r="BD1238" t="s">
        <v>88</v>
      </c>
      <c r="BE1238" t="s">
        <v>88</v>
      </c>
    </row>
    <row r="1239" spans="1:57">
      <c r="A1239" t="s">
        <v>2690</v>
      </c>
      <c r="B1239" t="s">
        <v>80</v>
      </c>
      <c r="C1239" t="s">
        <v>2688</v>
      </c>
      <c r="D1239" t="s">
        <v>82</v>
      </c>
      <c r="E1239" s="2" t="str">
        <f>HYPERLINK("capsilon://?command=openfolder&amp;siteaddress=FAM.docvelocity-na8.net&amp;folderid=FXF4884F18-1526-9C95-4CF8-DCA2828DD45C","FX21129239")</f>
        <v>FX21129239</v>
      </c>
      <c r="F1239" t="s">
        <v>19</v>
      </c>
      <c r="G1239" t="s">
        <v>19</v>
      </c>
      <c r="H1239" t="s">
        <v>83</v>
      </c>
      <c r="I1239" t="s">
        <v>2691</v>
      </c>
      <c r="J1239">
        <v>37</v>
      </c>
      <c r="K1239" t="s">
        <v>85</v>
      </c>
      <c r="L1239" t="s">
        <v>86</v>
      </c>
      <c r="M1239" t="s">
        <v>87</v>
      </c>
      <c r="N1239">
        <v>2</v>
      </c>
      <c r="O1239" s="1">
        <v>44546.504699074074</v>
      </c>
      <c r="P1239" s="1">
        <v>44547.387650462966</v>
      </c>
      <c r="Q1239">
        <v>75421</v>
      </c>
      <c r="R1239">
        <v>866</v>
      </c>
      <c r="S1239" t="b">
        <v>0</v>
      </c>
      <c r="T1239" t="s">
        <v>88</v>
      </c>
      <c r="U1239" t="b">
        <v>0</v>
      </c>
      <c r="V1239" t="s">
        <v>99</v>
      </c>
      <c r="W1239" s="1">
        <v>44546.55133101852</v>
      </c>
      <c r="X1239">
        <v>269</v>
      </c>
      <c r="Y1239">
        <v>44</v>
      </c>
      <c r="Z1239">
        <v>0</v>
      </c>
      <c r="AA1239">
        <v>44</v>
      </c>
      <c r="AB1239">
        <v>0</v>
      </c>
      <c r="AC1239">
        <v>31</v>
      </c>
      <c r="AD1239">
        <v>-7</v>
      </c>
      <c r="AE1239">
        <v>0</v>
      </c>
      <c r="AF1239">
        <v>0</v>
      </c>
      <c r="AG1239">
        <v>0</v>
      </c>
      <c r="AH1239" t="s">
        <v>95</v>
      </c>
      <c r="AI1239" s="1">
        <v>44547.387650462966</v>
      </c>
      <c r="AJ1239">
        <v>575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-7</v>
      </c>
      <c r="AQ1239">
        <v>0</v>
      </c>
      <c r="AR1239">
        <v>0</v>
      </c>
      <c r="AS1239">
        <v>0</v>
      </c>
      <c r="AT1239" t="s">
        <v>88</v>
      </c>
      <c r="AU1239" t="s">
        <v>88</v>
      </c>
      <c r="AV1239" t="s">
        <v>88</v>
      </c>
      <c r="AW1239" t="s">
        <v>88</v>
      </c>
      <c r="AX1239" t="s">
        <v>88</v>
      </c>
      <c r="AY1239" t="s">
        <v>88</v>
      </c>
      <c r="AZ1239" t="s">
        <v>88</v>
      </c>
      <c r="BA1239" t="s">
        <v>88</v>
      </c>
      <c r="BB1239" t="s">
        <v>88</v>
      </c>
      <c r="BC1239" t="s">
        <v>88</v>
      </c>
      <c r="BD1239" t="s">
        <v>88</v>
      </c>
      <c r="BE1239" t="s">
        <v>88</v>
      </c>
    </row>
    <row r="1240" spans="1:57">
      <c r="A1240" t="s">
        <v>2692</v>
      </c>
      <c r="B1240" t="s">
        <v>80</v>
      </c>
      <c r="C1240" t="s">
        <v>2049</v>
      </c>
      <c r="D1240" t="s">
        <v>82</v>
      </c>
      <c r="E1240" s="2" t="str">
        <f>HYPERLINK("capsilon://?command=openfolder&amp;siteaddress=FAM.docvelocity-na8.net&amp;folderid=FX1E2459A6-AD8F-019C-3366-977508A025A4","FX21124178")</f>
        <v>FX21124178</v>
      </c>
      <c r="F1240" t="s">
        <v>19</v>
      </c>
      <c r="G1240" t="s">
        <v>19</v>
      </c>
      <c r="H1240" t="s">
        <v>83</v>
      </c>
      <c r="I1240" t="s">
        <v>2693</v>
      </c>
      <c r="J1240">
        <v>104</v>
      </c>
      <c r="K1240" t="s">
        <v>85</v>
      </c>
      <c r="L1240" t="s">
        <v>86</v>
      </c>
      <c r="M1240" t="s">
        <v>87</v>
      </c>
      <c r="N1240">
        <v>1</v>
      </c>
      <c r="O1240" s="1">
        <v>44546.507337962961</v>
      </c>
      <c r="P1240" s="1">
        <v>44546.63422453704</v>
      </c>
      <c r="Q1240">
        <v>10281</v>
      </c>
      <c r="R1240">
        <v>682</v>
      </c>
      <c r="S1240" t="b">
        <v>0</v>
      </c>
      <c r="T1240" t="s">
        <v>88</v>
      </c>
      <c r="U1240" t="b">
        <v>0</v>
      </c>
      <c r="V1240" t="s">
        <v>155</v>
      </c>
      <c r="W1240" s="1">
        <v>44546.63422453704</v>
      </c>
      <c r="X1240">
        <v>141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104</v>
      </c>
      <c r="AE1240">
        <v>92</v>
      </c>
      <c r="AF1240">
        <v>0</v>
      </c>
      <c r="AG1240">
        <v>4</v>
      </c>
      <c r="AH1240" t="s">
        <v>88</v>
      </c>
      <c r="AI1240" t="s">
        <v>88</v>
      </c>
      <c r="AJ1240" t="s">
        <v>88</v>
      </c>
      <c r="AK1240" t="s">
        <v>88</v>
      </c>
      <c r="AL1240" t="s">
        <v>88</v>
      </c>
      <c r="AM1240" t="s">
        <v>88</v>
      </c>
      <c r="AN1240" t="s">
        <v>88</v>
      </c>
      <c r="AO1240" t="s">
        <v>88</v>
      </c>
      <c r="AP1240" t="s">
        <v>88</v>
      </c>
      <c r="AQ1240" t="s">
        <v>88</v>
      </c>
      <c r="AR1240" t="s">
        <v>88</v>
      </c>
      <c r="AS1240" t="s">
        <v>88</v>
      </c>
      <c r="AT1240" t="s">
        <v>88</v>
      </c>
      <c r="AU1240" t="s">
        <v>88</v>
      </c>
      <c r="AV1240" t="s">
        <v>88</v>
      </c>
      <c r="AW1240" t="s">
        <v>88</v>
      </c>
      <c r="AX1240" t="s">
        <v>88</v>
      </c>
      <c r="AY1240" t="s">
        <v>88</v>
      </c>
      <c r="AZ1240" t="s">
        <v>88</v>
      </c>
      <c r="BA1240" t="s">
        <v>88</v>
      </c>
      <c r="BB1240" t="s">
        <v>88</v>
      </c>
      <c r="BC1240" t="s">
        <v>88</v>
      </c>
      <c r="BD1240" t="s">
        <v>88</v>
      </c>
      <c r="BE1240" t="s">
        <v>88</v>
      </c>
    </row>
    <row r="1241" spans="1:57">
      <c r="A1241" t="s">
        <v>2694</v>
      </c>
      <c r="B1241" t="s">
        <v>80</v>
      </c>
      <c r="C1241" t="s">
        <v>1548</v>
      </c>
      <c r="D1241" t="s">
        <v>82</v>
      </c>
      <c r="E1241" s="2" t="str">
        <f>HYPERLINK("capsilon://?command=openfolder&amp;siteaddress=FAM.docvelocity-na8.net&amp;folderid=FX29E32563-9B07-A220-A7E3-950D32A549F0","FX211114084")</f>
        <v>FX211114084</v>
      </c>
      <c r="F1241" t="s">
        <v>19</v>
      </c>
      <c r="G1241" t="s">
        <v>19</v>
      </c>
      <c r="H1241" t="s">
        <v>83</v>
      </c>
      <c r="I1241" t="s">
        <v>2695</v>
      </c>
      <c r="J1241">
        <v>28</v>
      </c>
      <c r="K1241" t="s">
        <v>85</v>
      </c>
      <c r="L1241" t="s">
        <v>86</v>
      </c>
      <c r="M1241" t="s">
        <v>87</v>
      </c>
      <c r="N1241">
        <v>2</v>
      </c>
      <c r="O1241" s="1">
        <v>44531.907476851855</v>
      </c>
      <c r="P1241" s="1">
        <v>44532.309930555559</v>
      </c>
      <c r="Q1241">
        <v>34502</v>
      </c>
      <c r="R1241">
        <v>270</v>
      </c>
      <c r="S1241" t="b">
        <v>0</v>
      </c>
      <c r="T1241" t="s">
        <v>88</v>
      </c>
      <c r="U1241" t="b">
        <v>0</v>
      </c>
      <c r="V1241" t="s">
        <v>113</v>
      </c>
      <c r="W1241" s="1">
        <v>44532.257025462961</v>
      </c>
      <c r="X1241">
        <v>92</v>
      </c>
      <c r="Y1241">
        <v>21</v>
      </c>
      <c r="Z1241">
        <v>0</v>
      </c>
      <c r="AA1241">
        <v>21</v>
      </c>
      <c r="AB1241">
        <v>0</v>
      </c>
      <c r="AC1241">
        <v>0</v>
      </c>
      <c r="AD1241">
        <v>7</v>
      </c>
      <c r="AE1241">
        <v>0</v>
      </c>
      <c r="AF1241">
        <v>0</v>
      </c>
      <c r="AG1241">
        <v>0</v>
      </c>
      <c r="AH1241" t="s">
        <v>90</v>
      </c>
      <c r="AI1241" s="1">
        <v>44532.309930555559</v>
      </c>
      <c r="AJ1241">
        <v>178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7</v>
      </c>
      <c r="AQ1241">
        <v>0</v>
      </c>
      <c r="AR1241">
        <v>0</v>
      </c>
      <c r="AS1241">
        <v>0</v>
      </c>
      <c r="AT1241" t="s">
        <v>88</v>
      </c>
      <c r="AU1241" t="s">
        <v>88</v>
      </c>
      <c r="AV1241" t="s">
        <v>88</v>
      </c>
      <c r="AW1241" t="s">
        <v>88</v>
      </c>
      <c r="AX1241" t="s">
        <v>88</v>
      </c>
      <c r="AY1241" t="s">
        <v>88</v>
      </c>
      <c r="AZ1241" t="s">
        <v>88</v>
      </c>
      <c r="BA1241" t="s">
        <v>88</v>
      </c>
      <c r="BB1241" t="s">
        <v>88</v>
      </c>
      <c r="BC1241" t="s">
        <v>88</v>
      </c>
      <c r="BD1241" t="s">
        <v>88</v>
      </c>
      <c r="BE1241" t="s">
        <v>88</v>
      </c>
    </row>
    <row r="1242" spans="1:57">
      <c r="A1242" t="s">
        <v>2696</v>
      </c>
      <c r="B1242" t="s">
        <v>80</v>
      </c>
      <c r="C1242" t="s">
        <v>1548</v>
      </c>
      <c r="D1242" t="s">
        <v>82</v>
      </c>
      <c r="E1242" s="2" t="str">
        <f>HYPERLINK("capsilon://?command=openfolder&amp;siteaddress=FAM.docvelocity-na8.net&amp;folderid=FX29E32563-9B07-A220-A7E3-950D32A549F0","FX211114084")</f>
        <v>FX211114084</v>
      </c>
      <c r="F1242" t="s">
        <v>19</v>
      </c>
      <c r="G1242" t="s">
        <v>19</v>
      </c>
      <c r="H1242" t="s">
        <v>83</v>
      </c>
      <c r="I1242" t="s">
        <v>2697</v>
      </c>
      <c r="J1242">
        <v>239</v>
      </c>
      <c r="K1242" t="s">
        <v>85</v>
      </c>
      <c r="L1242" t="s">
        <v>86</v>
      </c>
      <c r="M1242" t="s">
        <v>87</v>
      </c>
      <c r="N1242">
        <v>1</v>
      </c>
      <c r="O1242" s="1">
        <v>44531.908356481479</v>
      </c>
      <c r="P1242" s="1">
        <v>44532.355578703704</v>
      </c>
      <c r="Q1242">
        <v>38294</v>
      </c>
      <c r="R1242">
        <v>346</v>
      </c>
      <c r="S1242" t="b">
        <v>0</v>
      </c>
      <c r="T1242" t="s">
        <v>88</v>
      </c>
      <c r="U1242" t="b">
        <v>0</v>
      </c>
      <c r="V1242" t="s">
        <v>144</v>
      </c>
      <c r="W1242" s="1">
        <v>44532.355578703704</v>
      </c>
      <c r="X1242">
        <v>312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239</v>
      </c>
      <c r="AE1242">
        <v>213</v>
      </c>
      <c r="AF1242">
        <v>0</v>
      </c>
      <c r="AG1242">
        <v>6</v>
      </c>
      <c r="AH1242" t="s">
        <v>88</v>
      </c>
      <c r="AI1242" t="s">
        <v>88</v>
      </c>
      <c r="AJ1242" t="s">
        <v>88</v>
      </c>
      <c r="AK1242" t="s">
        <v>88</v>
      </c>
      <c r="AL1242" t="s">
        <v>88</v>
      </c>
      <c r="AM1242" t="s">
        <v>88</v>
      </c>
      <c r="AN1242" t="s">
        <v>88</v>
      </c>
      <c r="AO1242" t="s">
        <v>88</v>
      </c>
      <c r="AP1242" t="s">
        <v>88</v>
      </c>
      <c r="AQ1242" t="s">
        <v>88</v>
      </c>
      <c r="AR1242" t="s">
        <v>88</v>
      </c>
      <c r="AS1242" t="s">
        <v>88</v>
      </c>
      <c r="AT1242" t="s">
        <v>88</v>
      </c>
      <c r="AU1242" t="s">
        <v>88</v>
      </c>
      <c r="AV1242" t="s">
        <v>88</v>
      </c>
      <c r="AW1242" t="s">
        <v>88</v>
      </c>
      <c r="AX1242" t="s">
        <v>88</v>
      </c>
      <c r="AY1242" t="s">
        <v>88</v>
      </c>
      <c r="AZ1242" t="s">
        <v>88</v>
      </c>
      <c r="BA1242" t="s">
        <v>88</v>
      </c>
      <c r="BB1242" t="s">
        <v>88</v>
      </c>
      <c r="BC1242" t="s">
        <v>88</v>
      </c>
      <c r="BD1242" t="s">
        <v>88</v>
      </c>
      <c r="BE1242" t="s">
        <v>88</v>
      </c>
    </row>
    <row r="1243" spans="1:57">
      <c r="A1243" t="s">
        <v>2698</v>
      </c>
      <c r="B1243" t="s">
        <v>80</v>
      </c>
      <c r="C1243" t="s">
        <v>2699</v>
      </c>
      <c r="D1243" t="s">
        <v>82</v>
      </c>
      <c r="E1243" s="2" t="str">
        <f>HYPERLINK("capsilon://?command=openfolder&amp;siteaddress=FAM.docvelocity-na8.net&amp;folderid=FXEE7E330A-7F2C-696D-44FB-4170554F5555","FX21129080")</f>
        <v>FX21129080</v>
      </c>
      <c r="F1243" t="s">
        <v>19</v>
      </c>
      <c r="G1243" t="s">
        <v>19</v>
      </c>
      <c r="H1243" t="s">
        <v>83</v>
      </c>
      <c r="I1243" t="s">
        <v>2700</v>
      </c>
      <c r="J1243">
        <v>151</v>
      </c>
      <c r="K1243" t="s">
        <v>85</v>
      </c>
      <c r="L1243" t="s">
        <v>86</v>
      </c>
      <c r="M1243" t="s">
        <v>87</v>
      </c>
      <c r="N1243">
        <v>1</v>
      </c>
      <c r="O1243" s="1">
        <v>44546.511481481481</v>
      </c>
      <c r="P1243" s="1">
        <v>44546.645567129628</v>
      </c>
      <c r="Q1243">
        <v>10627</v>
      </c>
      <c r="R1243">
        <v>958</v>
      </c>
      <c r="S1243" t="b">
        <v>0</v>
      </c>
      <c r="T1243" t="s">
        <v>88</v>
      </c>
      <c r="U1243" t="b">
        <v>0</v>
      </c>
      <c r="V1243" t="s">
        <v>155</v>
      </c>
      <c r="W1243" s="1">
        <v>44546.645567129628</v>
      </c>
      <c r="X1243">
        <v>376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151</v>
      </c>
      <c r="AE1243">
        <v>127</v>
      </c>
      <c r="AF1243">
        <v>0</v>
      </c>
      <c r="AG1243">
        <v>13</v>
      </c>
      <c r="AH1243" t="s">
        <v>88</v>
      </c>
      <c r="AI1243" t="s">
        <v>88</v>
      </c>
      <c r="AJ1243" t="s">
        <v>88</v>
      </c>
      <c r="AK1243" t="s">
        <v>88</v>
      </c>
      <c r="AL1243" t="s">
        <v>88</v>
      </c>
      <c r="AM1243" t="s">
        <v>88</v>
      </c>
      <c r="AN1243" t="s">
        <v>88</v>
      </c>
      <c r="AO1243" t="s">
        <v>88</v>
      </c>
      <c r="AP1243" t="s">
        <v>88</v>
      </c>
      <c r="AQ1243" t="s">
        <v>88</v>
      </c>
      <c r="AR1243" t="s">
        <v>88</v>
      </c>
      <c r="AS1243" t="s">
        <v>88</v>
      </c>
      <c r="AT1243" t="s">
        <v>88</v>
      </c>
      <c r="AU1243" t="s">
        <v>88</v>
      </c>
      <c r="AV1243" t="s">
        <v>88</v>
      </c>
      <c r="AW1243" t="s">
        <v>88</v>
      </c>
      <c r="AX1243" t="s">
        <v>88</v>
      </c>
      <c r="AY1243" t="s">
        <v>88</v>
      </c>
      <c r="AZ1243" t="s">
        <v>88</v>
      </c>
      <c r="BA1243" t="s">
        <v>88</v>
      </c>
      <c r="BB1243" t="s">
        <v>88</v>
      </c>
      <c r="BC1243" t="s">
        <v>88</v>
      </c>
      <c r="BD1243" t="s">
        <v>88</v>
      </c>
      <c r="BE1243" t="s">
        <v>88</v>
      </c>
    </row>
    <row r="1244" spans="1:57">
      <c r="A1244" t="s">
        <v>2701</v>
      </c>
      <c r="B1244" t="s">
        <v>80</v>
      </c>
      <c r="C1244" t="s">
        <v>2588</v>
      </c>
      <c r="D1244" t="s">
        <v>82</v>
      </c>
      <c r="E1244" s="2" t="str">
        <f>HYPERLINK("capsilon://?command=openfolder&amp;siteaddress=FAM.docvelocity-na8.net&amp;folderid=FXC8BDF6E2-BD93-09E1-16D3-1FEBAACFDBAB","FX21128757")</f>
        <v>FX21128757</v>
      </c>
      <c r="F1244" t="s">
        <v>19</v>
      </c>
      <c r="G1244" t="s">
        <v>19</v>
      </c>
      <c r="H1244" t="s">
        <v>83</v>
      </c>
      <c r="I1244" t="s">
        <v>2593</v>
      </c>
      <c r="J1244">
        <v>56</v>
      </c>
      <c r="K1244" t="s">
        <v>85</v>
      </c>
      <c r="L1244" t="s">
        <v>86</v>
      </c>
      <c r="M1244" t="s">
        <v>87</v>
      </c>
      <c r="N1244">
        <v>2</v>
      </c>
      <c r="O1244" s="1">
        <v>44546.51326388889</v>
      </c>
      <c r="P1244" s="1">
        <v>44546.657511574071</v>
      </c>
      <c r="Q1244">
        <v>12026</v>
      </c>
      <c r="R1244">
        <v>437</v>
      </c>
      <c r="S1244" t="b">
        <v>0</v>
      </c>
      <c r="T1244" t="s">
        <v>88</v>
      </c>
      <c r="U1244" t="b">
        <v>1</v>
      </c>
      <c r="V1244" t="s">
        <v>155</v>
      </c>
      <c r="W1244" s="1">
        <v>44546.515335648146</v>
      </c>
      <c r="X1244">
        <v>156</v>
      </c>
      <c r="Y1244">
        <v>42</v>
      </c>
      <c r="Z1244">
        <v>0</v>
      </c>
      <c r="AA1244">
        <v>42</v>
      </c>
      <c r="AB1244">
        <v>0</v>
      </c>
      <c r="AC1244">
        <v>7</v>
      </c>
      <c r="AD1244">
        <v>14</v>
      </c>
      <c r="AE1244">
        <v>0</v>
      </c>
      <c r="AF1244">
        <v>0</v>
      </c>
      <c r="AG1244">
        <v>0</v>
      </c>
      <c r="AH1244" t="s">
        <v>163</v>
      </c>
      <c r="AI1244" s="1">
        <v>44546.657511574071</v>
      </c>
      <c r="AJ1244">
        <v>185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14</v>
      </c>
      <c r="AQ1244">
        <v>0</v>
      </c>
      <c r="AR1244">
        <v>0</v>
      </c>
      <c r="AS1244">
        <v>0</v>
      </c>
      <c r="AT1244" t="s">
        <v>88</v>
      </c>
      <c r="AU1244" t="s">
        <v>88</v>
      </c>
      <c r="AV1244" t="s">
        <v>88</v>
      </c>
      <c r="AW1244" t="s">
        <v>88</v>
      </c>
      <c r="AX1244" t="s">
        <v>88</v>
      </c>
      <c r="AY1244" t="s">
        <v>88</v>
      </c>
      <c r="AZ1244" t="s">
        <v>88</v>
      </c>
      <c r="BA1244" t="s">
        <v>88</v>
      </c>
      <c r="BB1244" t="s">
        <v>88</v>
      </c>
      <c r="BC1244" t="s">
        <v>88</v>
      </c>
      <c r="BD1244" t="s">
        <v>88</v>
      </c>
      <c r="BE1244" t="s">
        <v>88</v>
      </c>
    </row>
    <row r="1245" spans="1:57">
      <c r="A1245" t="s">
        <v>2702</v>
      </c>
      <c r="B1245" t="s">
        <v>80</v>
      </c>
      <c r="C1245" t="s">
        <v>1083</v>
      </c>
      <c r="D1245" t="s">
        <v>82</v>
      </c>
      <c r="E1245" s="2" t="str">
        <f>HYPERLINK("capsilon://?command=openfolder&amp;siteaddress=FAM.docvelocity-na8.net&amp;folderid=FXFC9F8F0F-E5F3-4CB2-292F-C9DDB731B95B","FX211114706")</f>
        <v>FX211114706</v>
      </c>
      <c r="F1245" t="s">
        <v>19</v>
      </c>
      <c r="G1245" t="s">
        <v>19</v>
      </c>
      <c r="H1245" t="s">
        <v>83</v>
      </c>
      <c r="I1245" t="s">
        <v>2703</v>
      </c>
      <c r="J1245">
        <v>38</v>
      </c>
      <c r="K1245" t="s">
        <v>85</v>
      </c>
      <c r="L1245" t="s">
        <v>86</v>
      </c>
      <c r="M1245" t="s">
        <v>87</v>
      </c>
      <c r="N1245">
        <v>1</v>
      </c>
      <c r="O1245" s="1">
        <v>44546.515324074076</v>
      </c>
      <c r="P1245" s="1">
        <v>44546.636134259257</v>
      </c>
      <c r="Q1245">
        <v>9795</v>
      </c>
      <c r="R1245">
        <v>643</v>
      </c>
      <c r="S1245" t="b">
        <v>0</v>
      </c>
      <c r="T1245" t="s">
        <v>88</v>
      </c>
      <c r="U1245" t="b">
        <v>0</v>
      </c>
      <c r="V1245" t="s">
        <v>155</v>
      </c>
      <c r="W1245" s="1">
        <v>44546.636134259257</v>
      </c>
      <c r="X1245">
        <v>164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38</v>
      </c>
      <c r="AE1245">
        <v>33</v>
      </c>
      <c r="AF1245">
        <v>0</v>
      </c>
      <c r="AG1245">
        <v>4</v>
      </c>
      <c r="AH1245" t="s">
        <v>88</v>
      </c>
      <c r="AI1245" t="s">
        <v>88</v>
      </c>
      <c r="AJ1245" t="s">
        <v>88</v>
      </c>
      <c r="AK1245" t="s">
        <v>88</v>
      </c>
      <c r="AL1245" t="s">
        <v>88</v>
      </c>
      <c r="AM1245" t="s">
        <v>88</v>
      </c>
      <c r="AN1245" t="s">
        <v>88</v>
      </c>
      <c r="AO1245" t="s">
        <v>88</v>
      </c>
      <c r="AP1245" t="s">
        <v>88</v>
      </c>
      <c r="AQ1245" t="s">
        <v>88</v>
      </c>
      <c r="AR1245" t="s">
        <v>88</v>
      </c>
      <c r="AS1245" t="s">
        <v>88</v>
      </c>
      <c r="AT1245" t="s">
        <v>88</v>
      </c>
      <c r="AU1245" t="s">
        <v>88</v>
      </c>
      <c r="AV1245" t="s">
        <v>88</v>
      </c>
      <c r="AW1245" t="s">
        <v>88</v>
      </c>
      <c r="AX1245" t="s">
        <v>88</v>
      </c>
      <c r="AY1245" t="s">
        <v>88</v>
      </c>
      <c r="AZ1245" t="s">
        <v>88</v>
      </c>
      <c r="BA1245" t="s">
        <v>88</v>
      </c>
      <c r="BB1245" t="s">
        <v>88</v>
      </c>
      <c r="BC1245" t="s">
        <v>88</v>
      </c>
      <c r="BD1245" t="s">
        <v>88</v>
      </c>
      <c r="BE1245" t="s">
        <v>88</v>
      </c>
    </row>
    <row r="1246" spans="1:57">
      <c r="A1246" t="s">
        <v>2704</v>
      </c>
      <c r="B1246" t="s">
        <v>80</v>
      </c>
      <c r="C1246" t="s">
        <v>2705</v>
      </c>
      <c r="D1246" t="s">
        <v>82</v>
      </c>
      <c r="E1246" s="2" t="str">
        <f>HYPERLINK("capsilon://?command=openfolder&amp;siteaddress=FAM.docvelocity-na8.net&amp;folderid=FXC84F1922-CE62-5CA3-73BF-D5750151348F","FX21129034")</f>
        <v>FX21129034</v>
      </c>
      <c r="F1246" t="s">
        <v>19</v>
      </c>
      <c r="G1246" t="s">
        <v>19</v>
      </c>
      <c r="H1246" t="s">
        <v>83</v>
      </c>
      <c r="I1246" t="s">
        <v>2706</v>
      </c>
      <c r="J1246">
        <v>175</v>
      </c>
      <c r="K1246" t="s">
        <v>85</v>
      </c>
      <c r="L1246" t="s">
        <v>86</v>
      </c>
      <c r="M1246" t="s">
        <v>87</v>
      </c>
      <c r="N1246">
        <v>1</v>
      </c>
      <c r="O1246" s="1">
        <v>44546.519733796296</v>
      </c>
      <c r="P1246" s="1">
        <v>44546.641215277778</v>
      </c>
      <c r="Q1246">
        <v>9560</v>
      </c>
      <c r="R1246">
        <v>936</v>
      </c>
      <c r="S1246" t="b">
        <v>0</v>
      </c>
      <c r="T1246" t="s">
        <v>88</v>
      </c>
      <c r="U1246" t="b">
        <v>0</v>
      </c>
      <c r="V1246" t="s">
        <v>155</v>
      </c>
      <c r="W1246" s="1">
        <v>44546.641215277778</v>
      </c>
      <c r="X1246">
        <v>423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175</v>
      </c>
      <c r="AE1246">
        <v>151</v>
      </c>
      <c r="AF1246">
        <v>0</v>
      </c>
      <c r="AG1246">
        <v>17</v>
      </c>
      <c r="AH1246" t="s">
        <v>88</v>
      </c>
      <c r="AI1246" t="s">
        <v>88</v>
      </c>
      <c r="AJ1246" t="s">
        <v>88</v>
      </c>
      <c r="AK1246" t="s">
        <v>88</v>
      </c>
      <c r="AL1246" t="s">
        <v>88</v>
      </c>
      <c r="AM1246" t="s">
        <v>88</v>
      </c>
      <c r="AN1246" t="s">
        <v>88</v>
      </c>
      <c r="AO1246" t="s">
        <v>88</v>
      </c>
      <c r="AP1246" t="s">
        <v>88</v>
      </c>
      <c r="AQ1246" t="s">
        <v>88</v>
      </c>
      <c r="AR1246" t="s">
        <v>88</v>
      </c>
      <c r="AS1246" t="s">
        <v>88</v>
      </c>
      <c r="AT1246" t="s">
        <v>88</v>
      </c>
      <c r="AU1246" t="s">
        <v>88</v>
      </c>
      <c r="AV1246" t="s">
        <v>88</v>
      </c>
      <c r="AW1246" t="s">
        <v>88</v>
      </c>
      <c r="AX1246" t="s">
        <v>88</v>
      </c>
      <c r="AY1246" t="s">
        <v>88</v>
      </c>
      <c r="AZ1246" t="s">
        <v>88</v>
      </c>
      <c r="BA1246" t="s">
        <v>88</v>
      </c>
      <c r="BB1246" t="s">
        <v>88</v>
      </c>
      <c r="BC1246" t="s">
        <v>88</v>
      </c>
      <c r="BD1246" t="s">
        <v>88</v>
      </c>
      <c r="BE1246" t="s">
        <v>88</v>
      </c>
    </row>
    <row r="1247" spans="1:57">
      <c r="A1247" t="s">
        <v>2707</v>
      </c>
      <c r="B1247" t="s">
        <v>80</v>
      </c>
      <c r="C1247" t="s">
        <v>2595</v>
      </c>
      <c r="D1247" t="s">
        <v>82</v>
      </c>
      <c r="E1247" s="2" t="str">
        <f>HYPERLINK("capsilon://?command=openfolder&amp;siteaddress=FAM.docvelocity-na8.net&amp;folderid=FXA1629849-6AF5-E37E-BB7D-88D20C416187","FX21127998")</f>
        <v>FX21127998</v>
      </c>
      <c r="F1247" t="s">
        <v>19</v>
      </c>
      <c r="G1247" t="s">
        <v>19</v>
      </c>
      <c r="H1247" t="s">
        <v>83</v>
      </c>
      <c r="I1247" t="s">
        <v>2596</v>
      </c>
      <c r="J1247">
        <v>92</v>
      </c>
      <c r="K1247" t="s">
        <v>85</v>
      </c>
      <c r="L1247" t="s">
        <v>86</v>
      </c>
      <c r="M1247" t="s">
        <v>87</v>
      </c>
      <c r="N1247">
        <v>2</v>
      </c>
      <c r="O1247" s="1">
        <v>44546.52070601852</v>
      </c>
      <c r="P1247" s="1">
        <v>44546.661666666667</v>
      </c>
      <c r="Q1247">
        <v>7458</v>
      </c>
      <c r="R1247">
        <v>4721</v>
      </c>
      <c r="S1247" t="b">
        <v>0</v>
      </c>
      <c r="T1247" t="s">
        <v>88</v>
      </c>
      <c r="U1247" t="b">
        <v>1</v>
      </c>
      <c r="V1247" t="s">
        <v>222</v>
      </c>
      <c r="W1247" s="1">
        <v>44546.576944444445</v>
      </c>
      <c r="X1247">
        <v>4317</v>
      </c>
      <c r="Y1247">
        <v>137</v>
      </c>
      <c r="Z1247">
        <v>0</v>
      </c>
      <c r="AA1247">
        <v>137</v>
      </c>
      <c r="AB1247">
        <v>0</v>
      </c>
      <c r="AC1247">
        <v>127</v>
      </c>
      <c r="AD1247">
        <v>-45</v>
      </c>
      <c r="AE1247">
        <v>0</v>
      </c>
      <c r="AF1247">
        <v>0</v>
      </c>
      <c r="AG1247">
        <v>0</v>
      </c>
      <c r="AH1247" t="s">
        <v>163</v>
      </c>
      <c r="AI1247" s="1">
        <v>44546.661666666667</v>
      </c>
      <c r="AJ1247">
        <v>358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-45</v>
      </c>
      <c r="AQ1247">
        <v>0</v>
      </c>
      <c r="AR1247">
        <v>0</v>
      </c>
      <c r="AS1247">
        <v>0</v>
      </c>
      <c r="AT1247" t="s">
        <v>88</v>
      </c>
      <c r="AU1247" t="s">
        <v>88</v>
      </c>
      <c r="AV1247" t="s">
        <v>88</v>
      </c>
      <c r="AW1247" t="s">
        <v>88</v>
      </c>
      <c r="AX1247" t="s">
        <v>88</v>
      </c>
      <c r="AY1247" t="s">
        <v>88</v>
      </c>
      <c r="AZ1247" t="s">
        <v>88</v>
      </c>
      <c r="BA1247" t="s">
        <v>88</v>
      </c>
      <c r="BB1247" t="s">
        <v>88</v>
      </c>
      <c r="BC1247" t="s">
        <v>88</v>
      </c>
      <c r="BD1247" t="s">
        <v>88</v>
      </c>
      <c r="BE1247" t="s">
        <v>88</v>
      </c>
    </row>
    <row r="1248" spans="1:57">
      <c r="A1248" t="s">
        <v>2708</v>
      </c>
      <c r="B1248" t="s">
        <v>80</v>
      </c>
      <c r="C1248" t="s">
        <v>2600</v>
      </c>
      <c r="D1248" t="s">
        <v>82</v>
      </c>
      <c r="E1248" s="2" t="str">
        <f>HYPERLINK("capsilon://?command=openfolder&amp;siteaddress=FAM.docvelocity-na8.net&amp;folderid=FX094FE85D-D520-E13E-8D8A-CC93B70276B9","FX21128564")</f>
        <v>FX21128564</v>
      </c>
      <c r="F1248" t="s">
        <v>19</v>
      </c>
      <c r="G1248" t="s">
        <v>19</v>
      </c>
      <c r="H1248" t="s">
        <v>83</v>
      </c>
      <c r="I1248" t="s">
        <v>2603</v>
      </c>
      <c r="J1248">
        <v>56</v>
      </c>
      <c r="K1248" t="s">
        <v>85</v>
      </c>
      <c r="L1248" t="s">
        <v>86</v>
      </c>
      <c r="M1248" t="s">
        <v>87</v>
      </c>
      <c r="N1248">
        <v>2</v>
      </c>
      <c r="O1248" s="1">
        <v>44546.521087962959</v>
      </c>
      <c r="P1248" s="1">
        <v>44546.663495370369</v>
      </c>
      <c r="Q1248">
        <v>11983</v>
      </c>
      <c r="R1248">
        <v>321</v>
      </c>
      <c r="S1248" t="b">
        <v>0</v>
      </c>
      <c r="T1248" t="s">
        <v>88</v>
      </c>
      <c r="U1248" t="b">
        <v>1</v>
      </c>
      <c r="V1248" t="s">
        <v>99</v>
      </c>
      <c r="W1248" s="1">
        <v>44546.536134259259</v>
      </c>
      <c r="X1248">
        <v>143</v>
      </c>
      <c r="Y1248">
        <v>42</v>
      </c>
      <c r="Z1248">
        <v>0</v>
      </c>
      <c r="AA1248">
        <v>42</v>
      </c>
      <c r="AB1248">
        <v>0</v>
      </c>
      <c r="AC1248">
        <v>7</v>
      </c>
      <c r="AD1248">
        <v>14</v>
      </c>
      <c r="AE1248">
        <v>0</v>
      </c>
      <c r="AF1248">
        <v>0</v>
      </c>
      <c r="AG1248">
        <v>0</v>
      </c>
      <c r="AH1248" t="s">
        <v>163</v>
      </c>
      <c r="AI1248" s="1">
        <v>44546.663495370369</v>
      </c>
      <c r="AJ1248">
        <v>157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14</v>
      </c>
      <c r="AQ1248">
        <v>0</v>
      </c>
      <c r="AR1248">
        <v>0</v>
      </c>
      <c r="AS1248">
        <v>0</v>
      </c>
      <c r="AT1248" t="s">
        <v>88</v>
      </c>
      <c r="AU1248" t="s">
        <v>88</v>
      </c>
      <c r="AV1248" t="s">
        <v>88</v>
      </c>
      <c r="AW1248" t="s">
        <v>88</v>
      </c>
      <c r="AX1248" t="s">
        <v>88</v>
      </c>
      <c r="AY1248" t="s">
        <v>88</v>
      </c>
      <c r="AZ1248" t="s">
        <v>88</v>
      </c>
      <c r="BA1248" t="s">
        <v>88</v>
      </c>
      <c r="BB1248" t="s">
        <v>88</v>
      </c>
      <c r="BC1248" t="s">
        <v>88</v>
      </c>
      <c r="BD1248" t="s">
        <v>88</v>
      </c>
      <c r="BE1248" t="s">
        <v>88</v>
      </c>
    </row>
    <row r="1249" spans="1:57">
      <c r="A1249" t="s">
        <v>2709</v>
      </c>
      <c r="B1249" t="s">
        <v>80</v>
      </c>
      <c r="C1249" t="s">
        <v>2710</v>
      </c>
      <c r="D1249" t="s">
        <v>82</v>
      </c>
      <c r="E1249" s="2" t="str">
        <f>HYPERLINK("capsilon://?command=openfolder&amp;siteaddress=FAM.docvelocity-na8.net&amp;folderid=FX65A75E21-8020-9803-5DE6-063DF082B8DD","FX21128156")</f>
        <v>FX21128156</v>
      </c>
      <c r="F1249" t="s">
        <v>19</v>
      </c>
      <c r="G1249" t="s">
        <v>19</v>
      </c>
      <c r="H1249" t="s">
        <v>83</v>
      </c>
      <c r="I1249" t="s">
        <v>2711</v>
      </c>
      <c r="J1249">
        <v>62</v>
      </c>
      <c r="K1249" t="s">
        <v>85</v>
      </c>
      <c r="L1249" t="s">
        <v>86</v>
      </c>
      <c r="M1249" t="s">
        <v>87</v>
      </c>
      <c r="N1249">
        <v>2</v>
      </c>
      <c r="O1249" s="1">
        <v>44546.522187499999</v>
      </c>
      <c r="P1249" s="1">
        <v>44547.382962962962</v>
      </c>
      <c r="Q1249">
        <v>73995</v>
      </c>
      <c r="R1249">
        <v>376</v>
      </c>
      <c r="S1249" t="b">
        <v>0</v>
      </c>
      <c r="T1249" t="s">
        <v>88</v>
      </c>
      <c r="U1249" t="b">
        <v>0</v>
      </c>
      <c r="V1249" t="s">
        <v>337</v>
      </c>
      <c r="W1249" s="1">
        <v>44546.556608796294</v>
      </c>
      <c r="X1249">
        <v>217</v>
      </c>
      <c r="Y1249">
        <v>39</v>
      </c>
      <c r="Z1249">
        <v>0</v>
      </c>
      <c r="AA1249">
        <v>39</v>
      </c>
      <c r="AB1249">
        <v>0</v>
      </c>
      <c r="AC1249">
        <v>10</v>
      </c>
      <c r="AD1249">
        <v>23</v>
      </c>
      <c r="AE1249">
        <v>0</v>
      </c>
      <c r="AF1249">
        <v>0</v>
      </c>
      <c r="AG1249">
        <v>0</v>
      </c>
      <c r="AH1249" t="s">
        <v>265</v>
      </c>
      <c r="AI1249" s="1">
        <v>44547.382962962962</v>
      </c>
      <c r="AJ1249">
        <v>159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23</v>
      </c>
      <c r="AQ1249">
        <v>0</v>
      </c>
      <c r="AR1249">
        <v>0</v>
      </c>
      <c r="AS1249">
        <v>0</v>
      </c>
      <c r="AT1249" t="s">
        <v>88</v>
      </c>
      <c r="AU1249" t="s">
        <v>88</v>
      </c>
      <c r="AV1249" t="s">
        <v>88</v>
      </c>
      <c r="AW1249" t="s">
        <v>88</v>
      </c>
      <c r="AX1249" t="s">
        <v>88</v>
      </c>
      <c r="AY1249" t="s">
        <v>88</v>
      </c>
      <c r="AZ1249" t="s">
        <v>88</v>
      </c>
      <c r="BA1249" t="s">
        <v>88</v>
      </c>
      <c r="BB1249" t="s">
        <v>88</v>
      </c>
      <c r="BC1249" t="s">
        <v>88</v>
      </c>
      <c r="BD1249" t="s">
        <v>88</v>
      </c>
      <c r="BE1249" t="s">
        <v>88</v>
      </c>
    </row>
    <row r="1250" spans="1:57">
      <c r="A1250" t="s">
        <v>2712</v>
      </c>
      <c r="B1250" t="s">
        <v>80</v>
      </c>
      <c r="C1250" t="s">
        <v>2710</v>
      </c>
      <c r="D1250" t="s">
        <v>82</v>
      </c>
      <c r="E1250" s="2" t="str">
        <f>HYPERLINK("capsilon://?command=openfolder&amp;siteaddress=FAM.docvelocity-na8.net&amp;folderid=FX65A75E21-8020-9803-5DE6-063DF082B8DD","FX21128156")</f>
        <v>FX21128156</v>
      </c>
      <c r="F1250" t="s">
        <v>19</v>
      </c>
      <c r="G1250" t="s">
        <v>19</v>
      </c>
      <c r="H1250" t="s">
        <v>83</v>
      </c>
      <c r="I1250" t="s">
        <v>2713</v>
      </c>
      <c r="J1250">
        <v>28</v>
      </c>
      <c r="K1250" t="s">
        <v>85</v>
      </c>
      <c r="L1250" t="s">
        <v>86</v>
      </c>
      <c r="M1250" t="s">
        <v>87</v>
      </c>
      <c r="N1250">
        <v>2</v>
      </c>
      <c r="O1250" s="1">
        <v>44546.522534722222</v>
      </c>
      <c r="P1250" s="1">
        <v>44547.384317129632</v>
      </c>
      <c r="Q1250">
        <v>74252</v>
      </c>
      <c r="R1250">
        <v>206</v>
      </c>
      <c r="S1250" t="b">
        <v>0</v>
      </c>
      <c r="T1250" t="s">
        <v>88</v>
      </c>
      <c r="U1250" t="b">
        <v>0</v>
      </c>
      <c r="V1250" t="s">
        <v>337</v>
      </c>
      <c r="W1250" s="1">
        <v>44546.557662037034</v>
      </c>
      <c r="X1250">
        <v>90</v>
      </c>
      <c r="Y1250">
        <v>21</v>
      </c>
      <c r="Z1250">
        <v>0</v>
      </c>
      <c r="AA1250">
        <v>21</v>
      </c>
      <c r="AB1250">
        <v>0</v>
      </c>
      <c r="AC1250">
        <v>2</v>
      </c>
      <c r="AD1250">
        <v>7</v>
      </c>
      <c r="AE1250">
        <v>0</v>
      </c>
      <c r="AF1250">
        <v>0</v>
      </c>
      <c r="AG1250">
        <v>0</v>
      </c>
      <c r="AH1250" t="s">
        <v>265</v>
      </c>
      <c r="AI1250" s="1">
        <v>44547.384317129632</v>
      </c>
      <c r="AJ1250">
        <v>116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7</v>
      </c>
      <c r="AQ1250">
        <v>0</v>
      </c>
      <c r="AR1250">
        <v>0</v>
      </c>
      <c r="AS1250">
        <v>0</v>
      </c>
      <c r="AT1250" t="s">
        <v>88</v>
      </c>
      <c r="AU1250" t="s">
        <v>88</v>
      </c>
      <c r="AV1250" t="s">
        <v>88</v>
      </c>
      <c r="AW1250" t="s">
        <v>88</v>
      </c>
      <c r="AX1250" t="s">
        <v>88</v>
      </c>
      <c r="AY1250" t="s">
        <v>88</v>
      </c>
      <c r="AZ1250" t="s">
        <v>88</v>
      </c>
      <c r="BA1250" t="s">
        <v>88</v>
      </c>
      <c r="BB1250" t="s">
        <v>88</v>
      </c>
      <c r="BC1250" t="s">
        <v>88</v>
      </c>
      <c r="BD1250" t="s">
        <v>88</v>
      </c>
      <c r="BE1250" t="s">
        <v>88</v>
      </c>
    </row>
    <row r="1251" spans="1:57">
      <c r="A1251" t="s">
        <v>2714</v>
      </c>
      <c r="B1251" t="s">
        <v>80</v>
      </c>
      <c r="C1251" t="s">
        <v>2600</v>
      </c>
      <c r="D1251" t="s">
        <v>82</v>
      </c>
      <c r="E1251" s="2" t="str">
        <f>HYPERLINK("capsilon://?command=openfolder&amp;siteaddress=FAM.docvelocity-na8.net&amp;folderid=FX094FE85D-D520-E13E-8D8A-CC93B70276B9","FX21128564")</f>
        <v>FX21128564</v>
      </c>
      <c r="F1251" t="s">
        <v>19</v>
      </c>
      <c r="G1251" t="s">
        <v>19</v>
      </c>
      <c r="H1251" t="s">
        <v>83</v>
      </c>
      <c r="I1251" t="s">
        <v>2601</v>
      </c>
      <c r="J1251">
        <v>92</v>
      </c>
      <c r="K1251" t="s">
        <v>85</v>
      </c>
      <c r="L1251" t="s">
        <v>86</v>
      </c>
      <c r="M1251" t="s">
        <v>87</v>
      </c>
      <c r="N1251">
        <v>2</v>
      </c>
      <c r="O1251" s="1">
        <v>44546.523611111108</v>
      </c>
      <c r="P1251" s="1">
        <v>44546.668009259258</v>
      </c>
      <c r="Q1251">
        <v>11745</v>
      </c>
      <c r="R1251">
        <v>731</v>
      </c>
      <c r="S1251" t="b">
        <v>0</v>
      </c>
      <c r="T1251" t="s">
        <v>88</v>
      </c>
      <c r="U1251" t="b">
        <v>1</v>
      </c>
      <c r="V1251" t="s">
        <v>99</v>
      </c>
      <c r="W1251" s="1">
        <v>44546.538449074076</v>
      </c>
      <c r="X1251">
        <v>199</v>
      </c>
      <c r="Y1251">
        <v>82</v>
      </c>
      <c r="Z1251">
        <v>0</v>
      </c>
      <c r="AA1251">
        <v>82</v>
      </c>
      <c r="AB1251">
        <v>0</v>
      </c>
      <c r="AC1251">
        <v>23</v>
      </c>
      <c r="AD1251">
        <v>10</v>
      </c>
      <c r="AE1251">
        <v>0</v>
      </c>
      <c r="AF1251">
        <v>0</v>
      </c>
      <c r="AG1251">
        <v>0</v>
      </c>
      <c r="AH1251" t="s">
        <v>104</v>
      </c>
      <c r="AI1251" s="1">
        <v>44546.668009259258</v>
      </c>
      <c r="AJ1251">
        <v>520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10</v>
      </c>
      <c r="AQ1251">
        <v>0</v>
      </c>
      <c r="AR1251">
        <v>0</v>
      </c>
      <c r="AS1251">
        <v>0</v>
      </c>
      <c r="AT1251" t="s">
        <v>88</v>
      </c>
      <c r="AU1251" t="s">
        <v>88</v>
      </c>
      <c r="AV1251" t="s">
        <v>88</v>
      </c>
      <c r="AW1251" t="s">
        <v>88</v>
      </c>
      <c r="AX1251" t="s">
        <v>88</v>
      </c>
      <c r="AY1251" t="s">
        <v>88</v>
      </c>
      <c r="AZ1251" t="s">
        <v>88</v>
      </c>
      <c r="BA1251" t="s">
        <v>88</v>
      </c>
      <c r="BB1251" t="s">
        <v>88</v>
      </c>
      <c r="BC1251" t="s">
        <v>88</v>
      </c>
      <c r="BD1251" t="s">
        <v>88</v>
      </c>
      <c r="BE1251" t="s">
        <v>88</v>
      </c>
    </row>
    <row r="1252" spans="1:57">
      <c r="A1252" t="s">
        <v>2715</v>
      </c>
      <c r="B1252" t="s">
        <v>80</v>
      </c>
      <c r="C1252" t="s">
        <v>672</v>
      </c>
      <c r="D1252" t="s">
        <v>82</v>
      </c>
      <c r="E1252" s="2" t="str">
        <f>HYPERLINK("capsilon://?command=openfolder&amp;siteaddress=FAM.docvelocity-na8.net&amp;folderid=FX5B48A63A-2DC9-6AD0-F3D9-773798DB392B","FX2112398")</f>
        <v>FX2112398</v>
      </c>
      <c r="F1252" t="s">
        <v>19</v>
      </c>
      <c r="G1252" t="s">
        <v>19</v>
      </c>
      <c r="H1252" t="s">
        <v>83</v>
      </c>
      <c r="I1252" t="s">
        <v>2716</v>
      </c>
      <c r="J1252">
        <v>124</v>
      </c>
      <c r="K1252" t="s">
        <v>85</v>
      </c>
      <c r="L1252" t="s">
        <v>86</v>
      </c>
      <c r="M1252" t="s">
        <v>87</v>
      </c>
      <c r="N1252">
        <v>1</v>
      </c>
      <c r="O1252" s="1">
        <v>44531.921643518515</v>
      </c>
      <c r="P1252" s="1">
        <v>44532.356979166667</v>
      </c>
      <c r="Q1252">
        <v>37492</v>
      </c>
      <c r="R1252">
        <v>121</v>
      </c>
      <c r="S1252" t="b">
        <v>0</v>
      </c>
      <c r="T1252" t="s">
        <v>88</v>
      </c>
      <c r="U1252" t="b">
        <v>0</v>
      </c>
      <c r="V1252" t="s">
        <v>144</v>
      </c>
      <c r="W1252" s="1">
        <v>44532.356979166667</v>
      </c>
      <c r="X1252">
        <v>121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124</v>
      </c>
      <c r="AE1252">
        <v>112</v>
      </c>
      <c r="AF1252">
        <v>0</v>
      </c>
      <c r="AG1252">
        <v>3</v>
      </c>
      <c r="AH1252" t="s">
        <v>88</v>
      </c>
      <c r="AI1252" t="s">
        <v>88</v>
      </c>
      <c r="AJ1252" t="s">
        <v>88</v>
      </c>
      <c r="AK1252" t="s">
        <v>88</v>
      </c>
      <c r="AL1252" t="s">
        <v>88</v>
      </c>
      <c r="AM1252" t="s">
        <v>88</v>
      </c>
      <c r="AN1252" t="s">
        <v>88</v>
      </c>
      <c r="AO1252" t="s">
        <v>88</v>
      </c>
      <c r="AP1252" t="s">
        <v>88</v>
      </c>
      <c r="AQ1252" t="s">
        <v>88</v>
      </c>
      <c r="AR1252" t="s">
        <v>88</v>
      </c>
      <c r="AS1252" t="s">
        <v>88</v>
      </c>
      <c r="AT1252" t="s">
        <v>88</v>
      </c>
      <c r="AU1252" t="s">
        <v>88</v>
      </c>
      <c r="AV1252" t="s">
        <v>88</v>
      </c>
      <c r="AW1252" t="s">
        <v>88</v>
      </c>
      <c r="AX1252" t="s">
        <v>88</v>
      </c>
      <c r="AY1252" t="s">
        <v>88</v>
      </c>
      <c r="AZ1252" t="s">
        <v>88</v>
      </c>
      <c r="BA1252" t="s">
        <v>88</v>
      </c>
      <c r="BB1252" t="s">
        <v>88</v>
      </c>
      <c r="BC1252" t="s">
        <v>88</v>
      </c>
      <c r="BD1252" t="s">
        <v>88</v>
      </c>
      <c r="BE1252" t="s">
        <v>88</v>
      </c>
    </row>
    <row r="1253" spans="1:57">
      <c r="A1253" t="s">
        <v>2717</v>
      </c>
      <c r="B1253" t="s">
        <v>80</v>
      </c>
      <c r="C1253" t="s">
        <v>1104</v>
      </c>
      <c r="D1253" t="s">
        <v>82</v>
      </c>
      <c r="E1253" s="2" t="str">
        <f>HYPERLINK("capsilon://?command=openfolder&amp;siteaddress=FAM.docvelocity-na8.net&amp;folderid=FXA28F6FE4-AE18-3C9E-97DC-F34A2CF2FC9F","FX21125491")</f>
        <v>FX21125491</v>
      </c>
      <c r="F1253" t="s">
        <v>19</v>
      </c>
      <c r="G1253" t="s">
        <v>19</v>
      </c>
      <c r="H1253" t="s">
        <v>83</v>
      </c>
      <c r="I1253" t="s">
        <v>2718</v>
      </c>
      <c r="J1253">
        <v>30</v>
      </c>
      <c r="K1253" t="s">
        <v>85</v>
      </c>
      <c r="L1253" t="s">
        <v>86</v>
      </c>
      <c r="M1253" t="s">
        <v>87</v>
      </c>
      <c r="N1253">
        <v>2</v>
      </c>
      <c r="O1253" s="1">
        <v>44546.533888888887</v>
      </c>
      <c r="P1253" s="1">
        <v>44547.38521990741</v>
      </c>
      <c r="Q1253">
        <v>73388</v>
      </c>
      <c r="R1253">
        <v>167</v>
      </c>
      <c r="S1253" t="b">
        <v>0</v>
      </c>
      <c r="T1253" t="s">
        <v>88</v>
      </c>
      <c r="U1253" t="b">
        <v>0</v>
      </c>
      <c r="V1253" t="s">
        <v>337</v>
      </c>
      <c r="W1253" s="1">
        <v>44546.558680555558</v>
      </c>
      <c r="X1253">
        <v>87</v>
      </c>
      <c r="Y1253">
        <v>9</v>
      </c>
      <c r="Z1253">
        <v>0</v>
      </c>
      <c r="AA1253">
        <v>9</v>
      </c>
      <c r="AB1253">
        <v>0</v>
      </c>
      <c r="AC1253">
        <v>1</v>
      </c>
      <c r="AD1253">
        <v>21</v>
      </c>
      <c r="AE1253">
        <v>0</v>
      </c>
      <c r="AF1253">
        <v>0</v>
      </c>
      <c r="AG1253">
        <v>0</v>
      </c>
      <c r="AH1253" t="s">
        <v>265</v>
      </c>
      <c r="AI1253" s="1">
        <v>44547.38521990741</v>
      </c>
      <c r="AJ1253">
        <v>77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21</v>
      </c>
      <c r="AQ1253">
        <v>0</v>
      </c>
      <c r="AR1253">
        <v>0</v>
      </c>
      <c r="AS1253">
        <v>0</v>
      </c>
      <c r="AT1253" t="s">
        <v>88</v>
      </c>
      <c r="AU1253" t="s">
        <v>88</v>
      </c>
      <c r="AV1253" t="s">
        <v>88</v>
      </c>
      <c r="AW1253" t="s">
        <v>88</v>
      </c>
      <c r="AX1253" t="s">
        <v>88</v>
      </c>
      <c r="AY1253" t="s">
        <v>88</v>
      </c>
      <c r="AZ1253" t="s">
        <v>88</v>
      </c>
      <c r="BA1253" t="s">
        <v>88</v>
      </c>
      <c r="BB1253" t="s">
        <v>88</v>
      </c>
      <c r="BC1253" t="s">
        <v>88</v>
      </c>
      <c r="BD1253" t="s">
        <v>88</v>
      </c>
      <c r="BE1253" t="s">
        <v>88</v>
      </c>
    </row>
    <row r="1254" spans="1:57">
      <c r="A1254" t="s">
        <v>2719</v>
      </c>
      <c r="B1254" t="s">
        <v>80</v>
      </c>
      <c r="C1254" t="s">
        <v>1988</v>
      </c>
      <c r="D1254" t="s">
        <v>82</v>
      </c>
      <c r="E1254" s="2" t="str">
        <f>HYPERLINK("capsilon://?command=openfolder&amp;siteaddress=FAM.docvelocity-na8.net&amp;folderid=FX5FD0BF4A-B7AF-5700-CF02-2C9398996F3C","FX211113115")</f>
        <v>FX211113115</v>
      </c>
      <c r="F1254" t="s">
        <v>19</v>
      </c>
      <c r="G1254" t="s">
        <v>19</v>
      </c>
      <c r="H1254" t="s">
        <v>83</v>
      </c>
      <c r="I1254" t="s">
        <v>2720</v>
      </c>
      <c r="J1254">
        <v>66</v>
      </c>
      <c r="K1254" t="s">
        <v>85</v>
      </c>
      <c r="L1254" t="s">
        <v>86</v>
      </c>
      <c r="M1254" t="s">
        <v>87</v>
      </c>
      <c r="N1254">
        <v>2</v>
      </c>
      <c r="O1254" s="1">
        <v>44546.537280092591</v>
      </c>
      <c r="P1254" s="1">
        <v>44547.388472222221</v>
      </c>
      <c r="Q1254">
        <v>71692</v>
      </c>
      <c r="R1254">
        <v>1851</v>
      </c>
      <c r="S1254" t="b">
        <v>0</v>
      </c>
      <c r="T1254" t="s">
        <v>88</v>
      </c>
      <c r="U1254" t="b">
        <v>0</v>
      </c>
      <c r="V1254" t="s">
        <v>337</v>
      </c>
      <c r="W1254" s="1">
        <v>44546.581828703704</v>
      </c>
      <c r="X1254">
        <v>1561</v>
      </c>
      <c r="Y1254">
        <v>52</v>
      </c>
      <c r="Z1254">
        <v>0</v>
      </c>
      <c r="AA1254">
        <v>52</v>
      </c>
      <c r="AB1254">
        <v>0</v>
      </c>
      <c r="AC1254">
        <v>38</v>
      </c>
      <c r="AD1254">
        <v>14</v>
      </c>
      <c r="AE1254">
        <v>0</v>
      </c>
      <c r="AF1254">
        <v>0</v>
      </c>
      <c r="AG1254">
        <v>0</v>
      </c>
      <c r="AH1254" t="s">
        <v>265</v>
      </c>
      <c r="AI1254" s="1">
        <v>44547.388472222221</v>
      </c>
      <c r="AJ1254">
        <v>281</v>
      </c>
      <c r="AK1254">
        <v>2</v>
      </c>
      <c r="AL1254">
        <v>0</v>
      </c>
      <c r="AM1254">
        <v>2</v>
      </c>
      <c r="AN1254">
        <v>0</v>
      </c>
      <c r="AO1254">
        <v>1</v>
      </c>
      <c r="AP1254">
        <v>12</v>
      </c>
      <c r="AQ1254">
        <v>0</v>
      </c>
      <c r="AR1254">
        <v>0</v>
      </c>
      <c r="AS1254">
        <v>0</v>
      </c>
      <c r="AT1254" t="s">
        <v>88</v>
      </c>
      <c r="AU1254" t="s">
        <v>88</v>
      </c>
      <c r="AV1254" t="s">
        <v>88</v>
      </c>
      <c r="AW1254" t="s">
        <v>88</v>
      </c>
      <c r="AX1254" t="s">
        <v>88</v>
      </c>
      <c r="AY1254" t="s">
        <v>88</v>
      </c>
      <c r="AZ1254" t="s">
        <v>88</v>
      </c>
      <c r="BA1254" t="s">
        <v>88</v>
      </c>
      <c r="BB1254" t="s">
        <v>88</v>
      </c>
      <c r="BC1254" t="s">
        <v>88</v>
      </c>
      <c r="BD1254" t="s">
        <v>88</v>
      </c>
      <c r="BE1254" t="s">
        <v>88</v>
      </c>
    </row>
    <row r="1255" spans="1:57">
      <c r="A1255" t="s">
        <v>2721</v>
      </c>
      <c r="B1255" t="s">
        <v>80</v>
      </c>
      <c r="C1255" t="s">
        <v>2595</v>
      </c>
      <c r="D1255" t="s">
        <v>82</v>
      </c>
      <c r="E1255" s="2" t="str">
        <f>HYPERLINK("capsilon://?command=openfolder&amp;siteaddress=FAM.docvelocity-na8.net&amp;folderid=FXA1629849-6AF5-E37E-BB7D-88D20C416187","FX21127998")</f>
        <v>FX21127998</v>
      </c>
      <c r="F1255" t="s">
        <v>19</v>
      </c>
      <c r="G1255" t="s">
        <v>19</v>
      </c>
      <c r="H1255" t="s">
        <v>83</v>
      </c>
      <c r="I1255" t="s">
        <v>2722</v>
      </c>
      <c r="J1255">
        <v>28</v>
      </c>
      <c r="K1255" t="s">
        <v>85</v>
      </c>
      <c r="L1255" t="s">
        <v>86</v>
      </c>
      <c r="M1255" t="s">
        <v>87</v>
      </c>
      <c r="N1255">
        <v>2</v>
      </c>
      <c r="O1255" s="1">
        <v>44546.538715277777</v>
      </c>
      <c r="P1255" s="1">
        <v>44547.39166666667</v>
      </c>
      <c r="Q1255">
        <v>73067</v>
      </c>
      <c r="R1255">
        <v>628</v>
      </c>
      <c r="S1255" t="b">
        <v>0</v>
      </c>
      <c r="T1255" t="s">
        <v>88</v>
      </c>
      <c r="U1255" t="b">
        <v>0</v>
      </c>
      <c r="V1255" t="s">
        <v>151</v>
      </c>
      <c r="W1255" s="1">
        <v>44546.567766203705</v>
      </c>
      <c r="X1255">
        <v>282</v>
      </c>
      <c r="Y1255">
        <v>21</v>
      </c>
      <c r="Z1255">
        <v>0</v>
      </c>
      <c r="AA1255">
        <v>21</v>
      </c>
      <c r="AB1255">
        <v>0</v>
      </c>
      <c r="AC1255">
        <v>18</v>
      </c>
      <c r="AD1255">
        <v>7</v>
      </c>
      <c r="AE1255">
        <v>0</v>
      </c>
      <c r="AF1255">
        <v>0</v>
      </c>
      <c r="AG1255">
        <v>0</v>
      </c>
      <c r="AH1255" t="s">
        <v>95</v>
      </c>
      <c r="AI1255" s="1">
        <v>44547.39166666667</v>
      </c>
      <c r="AJ1255">
        <v>346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7</v>
      </c>
      <c r="AQ1255">
        <v>0</v>
      </c>
      <c r="AR1255">
        <v>0</v>
      </c>
      <c r="AS1255">
        <v>0</v>
      </c>
      <c r="AT1255" t="s">
        <v>88</v>
      </c>
      <c r="AU1255" t="s">
        <v>88</v>
      </c>
      <c r="AV1255" t="s">
        <v>88</v>
      </c>
      <c r="AW1255" t="s">
        <v>88</v>
      </c>
      <c r="AX1255" t="s">
        <v>88</v>
      </c>
      <c r="AY1255" t="s">
        <v>88</v>
      </c>
      <c r="AZ1255" t="s">
        <v>88</v>
      </c>
      <c r="BA1255" t="s">
        <v>88</v>
      </c>
      <c r="BB1255" t="s">
        <v>88</v>
      </c>
      <c r="BC1255" t="s">
        <v>88</v>
      </c>
      <c r="BD1255" t="s">
        <v>88</v>
      </c>
      <c r="BE1255" t="s">
        <v>88</v>
      </c>
    </row>
    <row r="1256" spans="1:57">
      <c r="A1256" t="s">
        <v>2723</v>
      </c>
      <c r="B1256" t="s">
        <v>80</v>
      </c>
      <c r="C1256" t="s">
        <v>2724</v>
      </c>
      <c r="D1256" t="s">
        <v>82</v>
      </c>
      <c r="E1256" s="2" t="str">
        <f>HYPERLINK("capsilon://?command=openfolder&amp;siteaddress=FAM.docvelocity-na8.net&amp;folderid=FXF0E9DCA6-3F50-8FBA-72C6-A90C773FEAA1","FX21128699")</f>
        <v>FX21128699</v>
      </c>
      <c r="F1256" t="s">
        <v>19</v>
      </c>
      <c r="G1256" t="s">
        <v>19</v>
      </c>
      <c r="H1256" t="s">
        <v>83</v>
      </c>
      <c r="I1256" t="s">
        <v>2725</v>
      </c>
      <c r="J1256">
        <v>66</v>
      </c>
      <c r="K1256" t="s">
        <v>85</v>
      </c>
      <c r="L1256" t="s">
        <v>86</v>
      </c>
      <c r="M1256" t="s">
        <v>87</v>
      </c>
      <c r="N1256">
        <v>1</v>
      </c>
      <c r="O1256" s="1">
        <v>44546.542141203703</v>
      </c>
      <c r="P1256" s="1">
        <v>44546.648946759262</v>
      </c>
      <c r="Q1256">
        <v>8793</v>
      </c>
      <c r="R1256">
        <v>435</v>
      </c>
      <c r="S1256" t="b">
        <v>0</v>
      </c>
      <c r="T1256" t="s">
        <v>88</v>
      </c>
      <c r="U1256" t="b">
        <v>0</v>
      </c>
      <c r="V1256" t="s">
        <v>155</v>
      </c>
      <c r="W1256" s="1">
        <v>44546.648946759262</v>
      </c>
      <c r="X1256">
        <v>280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66</v>
      </c>
      <c r="AE1256">
        <v>61</v>
      </c>
      <c r="AF1256">
        <v>0</v>
      </c>
      <c r="AG1256">
        <v>5</v>
      </c>
      <c r="AH1256" t="s">
        <v>88</v>
      </c>
      <c r="AI1256" t="s">
        <v>88</v>
      </c>
      <c r="AJ1256" t="s">
        <v>88</v>
      </c>
      <c r="AK1256" t="s">
        <v>88</v>
      </c>
      <c r="AL1256" t="s">
        <v>88</v>
      </c>
      <c r="AM1256" t="s">
        <v>88</v>
      </c>
      <c r="AN1256" t="s">
        <v>88</v>
      </c>
      <c r="AO1256" t="s">
        <v>88</v>
      </c>
      <c r="AP1256" t="s">
        <v>88</v>
      </c>
      <c r="AQ1256" t="s">
        <v>88</v>
      </c>
      <c r="AR1256" t="s">
        <v>88</v>
      </c>
      <c r="AS1256" t="s">
        <v>88</v>
      </c>
      <c r="AT1256" t="s">
        <v>88</v>
      </c>
      <c r="AU1256" t="s">
        <v>88</v>
      </c>
      <c r="AV1256" t="s">
        <v>88</v>
      </c>
      <c r="AW1256" t="s">
        <v>88</v>
      </c>
      <c r="AX1256" t="s">
        <v>88</v>
      </c>
      <c r="AY1256" t="s">
        <v>88</v>
      </c>
      <c r="AZ1256" t="s">
        <v>88</v>
      </c>
      <c r="BA1256" t="s">
        <v>88</v>
      </c>
      <c r="BB1256" t="s">
        <v>88</v>
      </c>
      <c r="BC1256" t="s">
        <v>88</v>
      </c>
      <c r="BD1256" t="s">
        <v>88</v>
      </c>
      <c r="BE1256" t="s">
        <v>88</v>
      </c>
    </row>
    <row r="1257" spans="1:57">
      <c r="A1257" t="s">
        <v>2726</v>
      </c>
      <c r="B1257" t="s">
        <v>80</v>
      </c>
      <c r="C1257" t="s">
        <v>2724</v>
      </c>
      <c r="D1257" t="s">
        <v>82</v>
      </c>
      <c r="E1257" s="2" t="str">
        <f>HYPERLINK("capsilon://?command=openfolder&amp;siteaddress=FAM.docvelocity-na8.net&amp;folderid=FXF0E9DCA6-3F50-8FBA-72C6-A90C773FEAA1","FX21128699")</f>
        <v>FX21128699</v>
      </c>
      <c r="F1257" t="s">
        <v>19</v>
      </c>
      <c r="G1257" t="s">
        <v>19</v>
      </c>
      <c r="H1257" t="s">
        <v>83</v>
      </c>
      <c r="I1257" t="s">
        <v>2727</v>
      </c>
      <c r="J1257">
        <v>28</v>
      </c>
      <c r="K1257" t="s">
        <v>85</v>
      </c>
      <c r="L1257" t="s">
        <v>86</v>
      </c>
      <c r="M1257" t="s">
        <v>87</v>
      </c>
      <c r="N1257">
        <v>2</v>
      </c>
      <c r="O1257" s="1">
        <v>44546.54241898148</v>
      </c>
      <c r="P1257" s="1">
        <v>44547.391493055555</v>
      </c>
      <c r="Q1257">
        <v>72998</v>
      </c>
      <c r="R1257">
        <v>362</v>
      </c>
      <c r="S1257" t="b">
        <v>0</v>
      </c>
      <c r="T1257" t="s">
        <v>88</v>
      </c>
      <c r="U1257" t="b">
        <v>0</v>
      </c>
      <c r="V1257" t="s">
        <v>244</v>
      </c>
      <c r="W1257" s="1">
        <v>44546.568333333336</v>
      </c>
      <c r="X1257">
        <v>102</v>
      </c>
      <c r="Y1257">
        <v>21</v>
      </c>
      <c r="Z1257">
        <v>0</v>
      </c>
      <c r="AA1257">
        <v>21</v>
      </c>
      <c r="AB1257">
        <v>0</v>
      </c>
      <c r="AC1257">
        <v>6</v>
      </c>
      <c r="AD1257">
        <v>7</v>
      </c>
      <c r="AE1257">
        <v>0</v>
      </c>
      <c r="AF1257">
        <v>0</v>
      </c>
      <c r="AG1257">
        <v>0</v>
      </c>
      <c r="AH1257" t="s">
        <v>265</v>
      </c>
      <c r="AI1257" s="1">
        <v>44547.391493055555</v>
      </c>
      <c r="AJ1257">
        <v>260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7</v>
      </c>
      <c r="AQ1257">
        <v>0</v>
      </c>
      <c r="AR1257">
        <v>0</v>
      </c>
      <c r="AS1257">
        <v>0</v>
      </c>
      <c r="AT1257" t="s">
        <v>88</v>
      </c>
      <c r="AU1257" t="s">
        <v>88</v>
      </c>
      <c r="AV1257" t="s">
        <v>88</v>
      </c>
      <c r="AW1257" t="s">
        <v>88</v>
      </c>
      <c r="AX1257" t="s">
        <v>88</v>
      </c>
      <c r="AY1257" t="s">
        <v>88</v>
      </c>
      <c r="AZ1257" t="s">
        <v>88</v>
      </c>
      <c r="BA1257" t="s">
        <v>88</v>
      </c>
      <c r="BB1257" t="s">
        <v>88</v>
      </c>
      <c r="BC1257" t="s">
        <v>88</v>
      </c>
      <c r="BD1257" t="s">
        <v>88</v>
      </c>
      <c r="BE1257" t="s">
        <v>88</v>
      </c>
    </row>
    <row r="1258" spans="1:57">
      <c r="A1258" t="s">
        <v>2728</v>
      </c>
      <c r="B1258" t="s">
        <v>80</v>
      </c>
      <c r="C1258" t="s">
        <v>2729</v>
      </c>
      <c r="D1258" t="s">
        <v>82</v>
      </c>
      <c r="E1258" s="2" t="str">
        <f>HYPERLINK("capsilon://?command=openfolder&amp;siteaddress=FAM.docvelocity-na8.net&amp;folderid=FX6FE0B6EE-6D10-D8C8-A230-5DACDE0FC722","FX21128879")</f>
        <v>FX21128879</v>
      </c>
      <c r="F1258" t="s">
        <v>19</v>
      </c>
      <c r="G1258" t="s">
        <v>19</v>
      </c>
      <c r="H1258" t="s">
        <v>83</v>
      </c>
      <c r="I1258" t="s">
        <v>2730</v>
      </c>
      <c r="J1258">
        <v>115</v>
      </c>
      <c r="K1258" t="s">
        <v>85</v>
      </c>
      <c r="L1258" t="s">
        <v>86</v>
      </c>
      <c r="M1258" t="s">
        <v>87</v>
      </c>
      <c r="N1258">
        <v>1</v>
      </c>
      <c r="O1258" s="1">
        <v>44546.547430555554</v>
      </c>
      <c r="P1258" s="1">
        <v>44546.659930555557</v>
      </c>
      <c r="Q1258">
        <v>9271</v>
      </c>
      <c r="R1258">
        <v>449</v>
      </c>
      <c r="S1258" t="b">
        <v>0</v>
      </c>
      <c r="T1258" t="s">
        <v>88</v>
      </c>
      <c r="U1258" t="b">
        <v>0</v>
      </c>
      <c r="V1258" t="s">
        <v>155</v>
      </c>
      <c r="W1258" s="1">
        <v>44546.659930555557</v>
      </c>
      <c r="X1258">
        <v>285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115</v>
      </c>
      <c r="AE1258">
        <v>103</v>
      </c>
      <c r="AF1258">
        <v>0</v>
      </c>
      <c r="AG1258">
        <v>8</v>
      </c>
      <c r="AH1258" t="s">
        <v>88</v>
      </c>
      <c r="AI1258" t="s">
        <v>88</v>
      </c>
      <c r="AJ1258" t="s">
        <v>88</v>
      </c>
      <c r="AK1258" t="s">
        <v>88</v>
      </c>
      <c r="AL1258" t="s">
        <v>88</v>
      </c>
      <c r="AM1258" t="s">
        <v>88</v>
      </c>
      <c r="AN1258" t="s">
        <v>88</v>
      </c>
      <c r="AO1258" t="s">
        <v>88</v>
      </c>
      <c r="AP1258" t="s">
        <v>88</v>
      </c>
      <c r="AQ1258" t="s">
        <v>88</v>
      </c>
      <c r="AR1258" t="s">
        <v>88</v>
      </c>
      <c r="AS1258" t="s">
        <v>88</v>
      </c>
      <c r="AT1258" t="s">
        <v>88</v>
      </c>
      <c r="AU1258" t="s">
        <v>88</v>
      </c>
      <c r="AV1258" t="s">
        <v>88</v>
      </c>
      <c r="AW1258" t="s">
        <v>88</v>
      </c>
      <c r="AX1258" t="s">
        <v>88</v>
      </c>
      <c r="AY1258" t="s">
        <v>88</v>
      </c>
      <c r="AZ1258" t="s">
        <v>88</v>
      </c>
      <c r="BA1258" t="s">
        <v>88</v>
      </c>
      <c r="BB1258" t="s">
        <v>88</v>
      </c>
      <c r="BC1258" t="s">
        <v>88</v>
      </c>
      <c r="BD1258" t="s">
        <v>88</v>
      </c>
      <c r="BE1258" t="s">
        <v>88</v>
      </c>
    </row>
    <row r="1259" spans="1:57">
      <c r="A1259" t="s">
        <v>2731</v>
      </c>
      <c r="B1259" t="s">
        <v>80</v>
      </c>
      <c r="C1259" t="s">
        <v>2610</v>
      </c>
      <c r="D1259" t="s">
        <v>82</v>
      </c>
      <c r="E1259" s="2" t="str">
        <f>HYPERLINK("capsilon://?command=openfolder&amp;siteaddress=FAM.docvelocity-na8.net&amp;folderid=FXE6661976-B3D1-5A8E-25C8-B568E1BB937D","FX21129275")</f>
        <v>FX21129275</v>
      </c>
      <c r="F1259" t="s">
        <v>19</v>
      </c>
      <c r="G1259" t="s">
        <v>19</v>
      </c>
      <c r="H1259" t="s">
        <v>83</v>
      </c>
      <c r="I1259" t="s">
        <v>2611</v>
      </c>
      <c r="J1259">
        <v>727</v>
      </c>
      <c r="K1259" t="s">
        <v>85</v>
      </c>
      <c r="L1259" t="s">
        <v>86</v>
      </c>
      <c r="M1259" t="s">
        <v>87</v>
      </c>
      <c r="N1259">
        <v>2</v>
      </c>
      <c r="O1259" s="1">
        <v>44546.550046296295</v>
      </c>
      <c r="P1259" s="1">
        <v>44546.704895833333</v>
      </c>
      <c r="Q1259">
        <v>3347</v>
      </c>
      <c r="R1259">
        <v>10032</v>
      </c>
      <c r="S1259" t="b">
        <v>0</v>
      </c>
      <c r="T1259" t="s">
        <v>88</v>
      </c>
      <c r="U1259" t="b">
        <v>1</v>
      </c>
      <c r="V1259" t="s">
        <v>1856</v>
      </c>
      <c r="W1259" s="1">
        <v>44546.625092592592</v>
      </c>
      <c r="X1259">
        <v>6441</v>
      </c>
      <c r="Y1259">
        <v>666</v>
      </c>
      <c r="Z1259">
        <v>0</v>
      </c>
      <c r="AA1259">
        <v>666</v>
      </c>
      <c r="AB1259">
        <v>0</v>
      </c>
      <c r="AC1259">
        <v>342</v>
      </c>
      <c r="AD1259">
        <v>61</v>
      </c>
      <c r="AE1259">
        <v>0</v>
      </c>
      <c r="AF1259">
        <v>0</v>
      </c>
      <c r="AG1259">
        <v>0</v>
      </c>
      <c r="AH1259" t="s">
        <v>167</v>
      </c>
      <c r="AI1259" s="1">
        <v>44546.704895833333</v>
      </c>
      <c r="AJ1259">
        <v>3591</v>
      </c>
      <c r="AK1259">
        <v>5</v>
      </c>
      <c r="AL1259">
        <v>0</v>
      </c>
      <c r="AM1259">
        <v>5</v>
      </c>
      <c r="AN1259">
        <v>0</v>
      </c>
      <c r="AO1259">
        <v>5</v>
      </c>
      <c r="AP1259">
        <v>56</v>
      </c>
      <c r="AQ1259">
        <v>0</v>
      </c>
      <c r="AR1259">
        <v>0</v>
      </c>
      <c r="AS1259">
        <v>0</v>
      </c>
      <c r="AT1259" t="s">
        <v>88</v>
      </c>
      <c r="AU1259" t="s">
        <v>88</v>
      </c>
      <c r="AV1259" t="s">
        <v>88</v>
      </c>
      <c r="AW1259" t="s">
        <v>88</v>
      </c>
      <c r="AX1259" t="s">
        <v>88</v>
      </c>
      <c r="AY1259" t="s">
        <v>88</v>
      </c>
      <c r="AZ1259" t="s">
        <v>88</v>
      </c>
      <c r="BA1259" t="s">
        <v>88</v>
      </c>
      <c r="BB1259" t="s">
        <v>88</v>
      </c>
      <c r="BC1259" t="s">
        <v>88</v>
      </c>
      <c r="BD1259" t="s">
        <v>88</v>
      </c>
      <c r="BE1259" t="s">
        <v>88</v>
      </c>
    </row>
    <row r="1260" spans="1:57">
      <c r="A1260" t="s">
        <v>2732</v>
      </c>
      <c r="B1260" t="s">
        <v>80</v>
      </c>
      <c r="C1260" t="s">
        <v>106</v>
      </c>
      <c r="D1260" t="s">
        <v>82</v>
      </c>
      <c r="E1260" s="2" t="str">
        <f>HYPERLINK("capsilon://?command=openfolder&amp;siteaddress=FAM.docvelocity-na8.net&amp;folderid=FXF9006F50-2748-0125-CA46-1397081BF509","FX211114869")</f>
        <v>FX211114869</v>
      </c>
      <c r="F1260" t="s">
        <v>19</v>
      </c>
      <c r="G1260" t="s">
        <v>19</v>
      </c>
      <c r="H1260" t="s">
        <v>83</v>
      </c>
      <c r="I1260" t="s">
        <v>2633</v>
      </c>
      <c r="J1260">
        <v>94</v>
      </c>
      <c r="K1260" t="s">
        <v>85</v>
      </c>
      <c r="L1260" t="s">
        <v>86</v>
      </c>
      <c r="M1260" t="s">
        <v>87</v>
      </c>
      <c r="N1260">
        <v>2</v>
      </c>
      <c r="O1260" s="1">
        <v>44546.550451388888</v>
      </c>
      <c r="P1260" s="1">
        <v>44546.665324074071</v>
      </c>
      <c r="Q1260">
        <v>9435</v>
      </c>
      <c r="R1260">
        <v>490</v>
      </c>
      <c r="S1260" t="b">
        <v>0</v>
      </c>
      <c r="T1260" t="s">
        <v>88</v>
      </c>
      <c r="U1260" t="b">
        <v>1</v>
      </c>
      <c r="V1260" t="s">
        <v>99</v>
      </c>
      <c r="W1260" s="1">
        <v>44546.554976851854</v>
      </c>
      <c r="X1260">
        <v>314</v>
      </c>
      <c r="Y1260">
        <v>73</v>
      </c>
      <c r="Z1260">
        <v>0</v>
      </c>
      <c r="AA1260">
        <v>73</v>
      </c>
      <c r="AB1260">
        <v>0</v>
      </c>
      <c r="AC1260">
        <v>57</v>
      </c>
      <c r="AD1260">
        <v>21</v>
      </c>
      <c r="AE1260">
        <v>0</v>
      </c>
      <c r="AF1260">
        <v>0</v>
      </c>
      <c r="AG1260">
        <v>0</v>
      </c>
      <c r="AH1260" t="s">
        <v>163</v>
      </c>
      <c r="AI1260" s="1">
        <v>44546.665324074071</v>
      </c>
      <c r="AJ1260">
        <v>157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21</v>
      </c>
      <c r="AQ1260">
        <v>0</v>
      </c>
      <c r="AR1260">
        <v>0</v>
      </c>
      <c r="AS1260">
        <v>0</v>
      </c>
      <c r="AT1260" t="s">
        <v>88</v>
      </c>
      <c r="AU1260" t="s">
        <v>88</v>
      </c>
      <c r="AV1260" t="s">
        <v>88</v>
      </c>
      <c r="AW1260" t="s">
        <v>88</v>
      </c>
      <c r="AX1260" t="s">
        <v>88</v>
      </c>
      <c r="AY1260" t="s">
        <v>88</v>
      </c>
      <c r="AZ1260" t="s">
        <v>88</v>
      </c>
      <c r="BA1260" t="s">
        <v>88</v>
      </c>
      <c r="BB1260" t="s">
        <v>88</v>
      </c>
      <c r="BC1260" t="s">
        <v>88</v>
      </c>
      <c r="BD1260" t="s">
        <v>88</v>
      </c>
      <c r="BE1260" t="s">
        <v>88</v>
      </c>
    </row>
    <row r="1261" spans="1:57">
      <c r="A1261" t="s">
        <v>2733</v>
      </c>
      <c r="B1261" t="s">
        <v>80</v>
      </c>
      <c r="C1261" t="s">
        <v>2734</v>
      </c>
      <c r="D1261" t="s">
        <v>82</v>
      </c>
      <c r="E1261" s="2" t="str">
        <f>HYPERLINK("capsilon://?command=openfolder&amp;siteaddress=FAM.docvelocity-na8.net&amp;folderid=FXC37DFF7B-1DD9-FF27-51DB-18DB0B6E2314","FX21129135")</f>
        <v>FX21129135</v>
      </c>
      <c r="F1261" t="s">
        <v>19</v>
      </c>
      <c r="G1261" t="s">
        <v>19</v>
      </c>
      <c r="H1261" t="s">
        <v>83</v>
      </c>
      <c r="I1261" t="s">
        <v>2735</v>
      </c>
      <c r="J1261">
        <v>122</v>
      </c>
      <c r="K1261" t="s">
        <v>85</v>
      </c>
      <c r="L1261" t="s">
        <v>86</v>
      </c>
      <c r="M1261" t="s">
        <v>87</v>
      </c>
      <c r="N1261">
        <v>1</v>
      </c>
      <c r="O1261" s="1">
        <v>44546.555185185185</v>
      </c>
      <c r="P1261" s="1">
        <v>44546.662939814814</v>
      </c>
      <c r="Q1261">
        <v>8815</v>
      </c>
      <c r="R1261">
        <v>495</v>
      </c>
      <c r="S1261" t="b">
        <v>0</v>
      </c>
      <c r="T1261" t="s">
        <v>88</v>
      </c>
      <c r="U1261" t="b">
        <v>0</v>
      </c>
      <c r="V1261" t="s">
        <v>155</v>
      </c>
      <c r="W1261" s="1">
        <v>44546.662939814814</v>
      </c>
      <c r="X1261">
        <v>259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122</v>
      </c>
      <c r="AE1261">
        <v>94</v>
      </c>
      <c r="AF1261">
        <v>0</v>
      </c>
      <c r="AG1261">
        <v>4</v>
      </c>
      <c r="AH1261" t="s">
        <v>88</v>
      </c>
      <c r="AI1261" t="s">
        <v>88</v>
      </c>
      <c r="AJ1261" t="s">
        <v>88</v>
      </c>
      <c r="AK1261" t="s">
        <v>88</v>
      </c>
      <c r="AL1261" t="s">
        <v>88</v>
      </c>
      <c r="AM1261" t="s">
        <v>88</v>
      </c>
      <c r="AN1261" t="s">
        <v>88</v>
      </c>
      <c r="AO1261" t="s">
        <v>88</v>
      </c>
      <c r="AP1261" t="s">
        <v>88</v>
      </c>
      <c r="AQ1261" t="s">
        <v>88</v>
      </c>
      <c r="AR1261" t="s">
        <v>88</v>
      </c>
      <c r="AS1261" t="s">
        <v>88</v>
      </c>
      <c r="AT1261" t="s">
        <v>88</v>
      </c>
      <c r="AU1261" t="s">
        <v>88</v>
      </c>
      <c r="AV1261" t="s">
        <v>88</v>
      </c>
      <c r="AW1261" t="s">
        <v>88</v>
      </c>
      <c r="AX1261" t="s">
        <v>88</v>
      </c>
      <c r="AY1261" t="s">
        <v>88</v>
      </c>
      <c r="AZ1261" t="s">
        <v>88</v>
      </c>
      <c r="BA1261" t="s">
        <v>88</v>
      </c>
      <c r="BB1261" t="s">
        <v>88</v>
      </c>
      <c r="BC1261" t="s">
        <v>88</v>
      </c>
      <c r="BD1261" t="s">
        <v>88</v>
      </c>
      <c r="BE1261" t="s">
        <v>88</v>
      </c>
    </row>
    <row r="1262" spans="1:57">
      <c r="A1262" t="s">
        <v>2736</v>
      </c>
      <c r="B1262" t="s">
        <v>80</v>
      </c>
      <c r="C1262" t="s">
        <v>2216</v>
      </c>
      <c r="D1262" t="s">
        <v>82</v>
      </c>
      <c r="E1262" s="2" t="str">
        <f>HYPERLINK("capsilon://?command=openfolder&amp;siteaddress=FAM.docvelocity-na8.net&amp;folderid=FX05E9226E-9981-C3F1-E4DB-B050D745B62D","FX21128334")</f>
        <v>FX21128334</v>
      </c>
      <c r="F1262" t="s">
        <v>19</v>
      </c>
      <c r="G1262" t="s">
        <v>19</v>
      </c>
      <c r="H1262" t="s">
        <v>83</v>
      </c>
      <c r="I1262" t="s">
        <v>2641</v>
      </c>
      <c r="J1262">
        <v>464</v>
      </c>
      <c r="K1262" t="s">
        <v>85</v>
      </c>
      <c r="L1262" t="s">
        <v>86</v>
      </c>
      <c r="M1262" t="s">
        <v>87</v>
      </c>
      <c r="N1262">
        <v>2</v>
      </c>
      <c r="O1262" s="1">
        <v>44546.562743055554</v>
      </c>
      <c r="P1262" s="1">
        <v>44546.683240740742</v>
      </c>
      <c r="Q1262">
        <v>5123</v>
      </c>
      <c r="R1262">
        <v>5288</v>
      </c>
      <c r="S1262" t="b">
        <v>0</v>
      </c>
      <c r="T1262" t="s">
        <v>88</v>
      </c>
      <c r="U1262" t="b">
        <v>1</v>
      </c>
      <c r="V1262" t="s">
        <v>89</v>
      </c>
      <c r="W1262" s="1">
        <v>44546.606423611112</v>
      </c>
      <c r="X1262">
        <v>3741</v>
      </c>
      <c r="Y1262">
        <v>476</v>
      </c>
      <c r="Z1262">
        <v>0</v>
      </c>
      <c r="AA1262">
        <v>476</v>
      </c>
      <c r="AB1262">
        <v>0</v>
      </c>
      <c r="AC1262">
        <v>206</v>
      </c>
      <c r="AD1262">
        <v>-12</v>
      </c>
      <c r="AE1262">
        <v>0</v>
      </c>
      <c r="AF1262">
        <v>0</v>
      </c>
      <c r="AG1262">
        <v>0</v>
      </c>
      <c r="AH1262" t="s">
        <v>163</v>
      </c>
      <c r="AI1262" s="1">
        <v>44546.683240740742</v>
      </c>
      <c r="AJ1262">
        <v>1547</v>
      </c>
      <c r="AK1262">
        <v>12</v>
      </c>
      <c r="AL1262">
        <v>0</v>
      </c>
      <c r="AM1262">
        <v>12</v>
      </c>
      <c r="AN1262">
        <v>0</v>
      </c>
      <c r="AO1262">
        <v>12</v>
      </c>
      <c r="AP1262">
        <v>-24</v>
      </c>
      <c r="AQ1262">
        <v>0</v>
      </c>
      <c r="AR1262">
        <v>0</v>
      </c>
      <c r="AS1262">
        <v>0</v>
      </c>
      <c r="AT1262" t="s">
        <v>88</v>
      </c>
      <c r="AU1262" t="s">
        <v>88</v>
      </c>
      <c r="AV1262" t="s">
        <v>88</v>
      </c>
      <c r="AW1262" t="s">
        <v>88</v>
      </c>
      <c r="AX1262" t="s">
        <v>88</v>
      </c>
      <c r="AY1262" t="s">
        <v>88</v>
      </c>
      <c r="AZ1262" t="s">
        <v>88</v>
      </c>
      <c r="BA1262" t="s">
        <v>88</v>
      </c>
      <c r="BB1262" t="s">
        <v>88</v>
      </c>
      <c r="BC1262" t="s">
        <v>88</v>
      </c>
      <c r="BD1262" t="s">
        <v>88</v>
      </c>
      <c r="BE1262" t="s">
        <v>88</v>
      </c>
    </row>
    <row r="1263" spans="1:57">
      <c r="A1263" t="s">
        <v>2737</v>
      </c>
      <c r="B1263" t="s">
        <v>80</v>
      </c>
      <c r="C1263" t="s">
        <v>2400</v>
      </c>
      <c r="D1263" t="s">
        <v>82</v>
      </c>
      <c r="E1263" s="2" t="str">
        <f>HYPERLINK("capsilon://?command=openfolder&amp;siteaddress=FAM.docvelocity-na8.net&amp;folderid=FX2A54C81B-8A6C-3FCC-1810-A2E062DAE6EF","FX21127958")</f>
        <v>FX21127958</v>
      </c>
      <c r="F1263" t="s">
        <v>19</v>
      </c>
      <c r="G1263" t="s">
        <v>19</v>
      </c>
      <c r="H1263" t="s">
        <v>83</v>
      </c>
      <c r="I1263" t="s">
        <v>2738</v>
      </c>
      <c r="J1263">
        <v>87</v>
      </c>
      <c r="K1263" t="s">
        <v>85</v>
      </c>
      <c r="L1263" t="s">
        <v>86</v>
      </c>
      <c r="M1263" t="s">
        <v>87</v>
      </c>
      <c r="N1263">
        <v>1</v>
      </c>
      <c r="O1263" s="1">
        <v>44546.569305555553</v>
      </c>
      <c r="P1263" s="1">
        <v>44546.666388888887</v>
      </c>
      <c r="Q1263">
        <v>7929</v>
      </c>
      <c r="R1263">
        <v>459</v>
      </c>
      <c r="S1263" t="b">
        <v>0</v>
      </c>
      <c r="T1263" t="s">
        <v>88</v>
      </c>
      <c r="U1263" t="b">
        <v>0</v>
      </c>
      <c r="V1263" t="s">
        <v>155</v>
      </c>
      <c r="W1263" s="1">
        <v>44546.666388888887</v>
      </c>
      <c r="X1263">
        <v>282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87</v>
      </c>
      <c r="AE1263">
        <v>75</v>
      </c>
      <c r="AF1263">
        <v>0</v>
      </c>
      <c r="AG1263">
        <v>5</v>
      </c>
      <c r="AH1263" t="s">
        <v>88</v>
      </c>
      <c r="AI1263" t="s">
        <v>88</v>
      </c>
      <c r="AJ1263" t="s">
        <v>88</v>
      </c>
      <c r="AK1263" t="s">
        <v>88</v>
      </c>
      <c r="AL1263" t="s">
        <v>88</v>
      </c>
      <c r="AM1263" t="s">
        <v>88</v>
      </c>
      <c r="AN1263" t="s">
        <v>88</v>
      </c>
      <c r="AO1263" t="s">
        <v>88</v>
      </c>
      <c r="AP1263" t="s">
        <v>88</v>
      </c>
      <c r="AQ1263" t="s">
        <v>88</v>
      </c>
      <c r="AR1263" t="s">
        <v>88</v>
      </c>
      <c r="AS1263" t="s">
        <v>88</v>
      </c>
      <c r="AT1263" t="s">
        <v>88</v>
      </c>
      <c r="AU1263" t="s">
        <v>88</v>
      </c>
      <c r="AV1263" t="s">
        <v>88</v>
      </c>
      <c r="AW1263" t="s">
        <v>88</v>
      </c>
      <c r="AX1263" t="s">
        <v>88</v>
      </c>
      <c r="AY1263" t="s">
        <v>88</v>
      </c>
      <c r="AZ1263" t="s">
        <v>88</v>
      </c>
      <c r="BA1263" t="s">
        <v>88</v>
      </c>
      <c r="BB1263" t="s">
        <v>88</v>
      </c>
      <c r="BC1263" t="s">
        <v>88</v>
      </c>
      <c r="BD1263" t="s">
        <v>88</v>
      </c>
      <c r="BE1263" t="s">
        <v>88</v>
      </c>
    </row>
    <row r="1264" spans="1:57">
      <c r="A1264" t="s">
        <v>2739</v>
      </c>
      <c r="B1264" t="s">
        <v>80</v>
      </c>
      <c r="C1264" t="s">
        <v>2613</v>
      </c>
      <c r="D1264" t="s">
        <v>82</v>
      </c>
      <c r="E1264" s="2" t="str">
        <f>HYPERLINK("capsilon://?command=openfolder&amp;siteaddress=FAM.docvelocity-na8.net&amp;folderid=FXA08F506E-7E40-EA0A-DEB8-999A858BEB2E","FX21125127")</f>
        <v>FX21125127</v>
      </c>
      <c r="F1264" t="s">
        <v>19</v>
      </c>
      <c r="G1264" t="s">
        <v>19</v>
      </c>
      <c r="H1264" t="s">
        <v>83</v>
      </c>
      <c r="I1264" t="s">
        <v>2614</v>
      </c>
      <c r="J1264">
        <v>323</v>
      </c>
      <c r="K1264" t="s">
        <v>85</v>
      </c>
      <c r="L1264" t="s">
        <v>86</v>
      </c>
      <c r="M1264" t="s">
        <v>87</v>
      </c>
      <c r="N1264">
        <v>2</v>
      </c>
      <c r="O1264" s="1">
        <v>44546.590960648151</v>
      </c>
      <c r="P1264" s="1">
        <v>44546.682905092595</v>
      </c>
      <c r="Q1264">
        <v>4515</v>
      </c>
      <c r="R1264">
        <v>3429</v>
      </c>
      <c r="S1264" t="b">
        <v>0</v>
      </c>
      <c r="T1264" t="s">
        <v>88</v>
      </c>
      <c r="U1264" t="b">
        <v>1</v>
      </c>
      <c r="V1264" t="s">
        <v>337</v>
      </c>
      <c r="W1264" s="1">
        <v>44546.617013888892</v>
      </c>
      <c r="X1264">
        <v>2142</v>
      </c>
      <c r="Y1264">
        <v>214</v>
      </c>
      <c r="Z1264">
        <v>0</v>
      </c>
      <c r="AA1264">
        <v>214</v>
      </c>
      <c r="AB1264">
        <v>52</v>
      </c>
      <c r="AC1264">
        <v>126</v>
      </c>
      <c r="AD1264">
        <v>109</v>
      </c>
      <c r="AE1264">
        <v>0</v>
      </c>
      <c r="AF1264">
        <v>0</v>
      </c>
      <c r="AG1264">
        <v>0</v>
      </c>
      <c r="AH1264" t="s">
        <v>104</v>
      </c>
      <c r="AI1264" s="1">
        <v>44546.682905092595</v>
      </c>
      <c r="AJ1264">
        <v>1287</v>
      </c>
      <c r="AK1264">
        <v>0</v>
      </c>
      <c r="AL1264">
        <v>0</v>
      </c>
      <c r="AM1264">
        <v>0</v>
      </c>
      <c r="AN1264">
        <v>52</v>
      </c>
      <c r="AO1264">
        <v>0</v>
      </c>
      <c r="AP1264">
        <v>109</v>
      </c>
      <c r="AQ1264">
        <v>0</v>
      </c>
      <c r="AR1264">
        <v>0</v>
      </c>
      <c r="AS1264">
        <v>0</v>
      </c>
      <c r="AT1264" t="s">
        <v>88</v>
      </c>
      <c r="AU1264" t="s">
        <v>88</v>
      </c>
      <c r="AV1264" t="s">
        <v>88</v>
      </c>
      <c r="AW1264" t="s">
        <v>88</v>
      </c>
      <c r="AX1264" t="s">
        <v>88</v>
      </c>
      <c r="AY1264" t="s">
        <v>88</v>
      </c>
      <c r="AZ1264" t="s">
        <v>88</v>
      </c>
      <c r="BA1264" t="s">
        <v>88</v>
      </c>
      <c r="BB1264" t="s">
        <v>88</v>
      </c>
      <c r="BC1264" t="s">
        <v>88</v>
      </c>
      <c r="BD1264" t="s">
        <v>88</v>
      </c>
      <c r="BE1264" t="s">
        <v>88</v>
      </c>
    </row>
    <row r="1265" spans="1:57">
      <c r="A1265" t="s">
        <v>2740</v>
      </c>
      <c r="B1265" t="s">
        <v>80</v>
      </c>
      <c r="C1265" t="s">
        <v>2741</v>
      </c>
      <c r="D1265" t="s">
        <v>82</v>
      </c>
      <c r="E1265" s="2" t="str">
        <f>HYPERLINK("capsilon://?command=openfolder&amp;siteaddress=FAM.docvelocity-na8.net&amp;folderid=FX68C59D43-5B0D-6923-2E5E-9F0D06C9A488","FX21128823")</f>
        <v>FX21128823</v>
      </c>
      <c r="F1265" t="s">
        <v>19</v>
      </c>
      <c r="G1265" t="s">
        <v>19</v>
      </c>
      <c r="H1265" t="s">
        <v>83</v>
      </c>
      <c r="I1265" t="s">
        <v>2742</v>
      </c>
      <c r="J1265">
        <v>95</v>
      </c>
      <c r="K1265" t="s">
        <v>85</v>
      </c>
      <c r="L1265" t="s">
        <v>86</v>
      </c>
      <c r="M1265" t="s">
        <v>87</v>
      </c>
      <c r="N1265">
        <v>1</v>
      </c>
      <c r="O1265" s="1">
        <v>44546.592083333337</v>
      </c>
      <c r="P1265" s="1">
        <v>44546.668495370373</v>
      </c>
      <c r="Q1265">
        <v>5909</v>
      </c>
      <c r="R1265">
        <v>693</v>
      </c>
      <c r="S1265" t="b">
        <v>0</v>
      </c>
      <c r="T1265" t="s">
        <v>88</v>
      </c>
      <c r="U1265" t="b">
        <v>0</v>
      </c>
      <c r="V1265" t="s">
        <v>155</v>
      </c>
      <c r="W1265" s="1">
        <v>44546.668495370373</v>
      </c>
      <c r="X1265">
        <v>173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95</v>
      </c>
      <c r="AE1265">
        <v>83</v>
      </c>
      <c r="AF1265">
        <v>0</v>
      </c>
      <c r="AG1265">
        <v>4</v>
      </c>
      <c r="AH1265" t="s">
        <v>88</v>
      </c>
      <c r="AI1265" t="s">
        <v>88</v>
      </c>
      <c r="AJ1265" t="s">
        <v>88</v>
      </c>
      <c r="AK1265" t="s">
        <v>88</v>
      </c>
      <c r="AL1265" t="s">
        <v>88</v>
      </c>
      <c r="AM1265" t="s">
        <v>88</v>
      </c>
      <c r="AN1265" t="s">
        <v>88</v>
      </c>
      <c r="AO1265" t="s">
        <v>88</v>
      </c>
      <c r="AP1265" t="s">
        <v>88</v>
      </c>
      <c r="AQ1265" t="s">
        <v>88</v>
      </c>
      <c r="AR1265" t="s">
        <v>88</v>
      </c>
      <c r="AS1265" t="s">
        <v>88</v>
      </c>
      <c r="AT1265" t="s">
        <v>88</v>
      </c>
      <c r="AU1265" t="s">
        <v>88</v>
      </c>
      <c r="AV1265" t="s">
        <v>88</v>
      </c>
      <c r="AW1265" t="s">
        <v>88</v>
      </c>
      <c r="AX1265" t="s">
        <v>88</v>
      </c>
      <c r="AY1265" t="s">
        <v>88</v>
      </c>
      <c r="AZ1265" t="s">
        <v>88</v>
      </c>
      <c r="BA1265" t="s">
        <v>88</v>
      </c>
      <c r="BB1265" t="s">
        <v>88</v>
      </c>
      <c r="BC1265" t="s">
        <v>88</v>
      </c>
      <c r="BD1265" t="s">
        <v>88</v>
      </c>
      <c r="BE1265" t="s">
        <v>88</v>
      </c>
    </row>
    <row r="1266" spans="1:57">
      <c r="A1266" t="s">
        <v>2743</v>
      </c>
      <c r="B1266" t="s">
        <v>80</v>
      </c>
      <c r="C1266" t="s">
        <v>2744</v>
      </c>
      <c r="D1266" t="s">
        <v>82</v>
      </c>
      <c r="E1266" s="2" t="str">
        <f>HYPERLINK("capsilon://?command=openfolder&amp;siteaddress=FAM.docvelocity-na8.net&amp;folderid=FXF1927C37-EBB4-8DAA-AC8A-A2D073D150EA","FX21129347")</f>
        <v>FX21129347</v>
      </c>
      <c r="F1266" t="s">
        <v>19</v>
      </c>
      <c r="G1266" t="s">
        <v>19</v>
      </c>
      <c r="H1266" t="s">
        <v>83</v>
      </c>
      <c r="I1266" t="s">
        <v>2745</v>
      </c>
      <c r="J1266">
        <v>56</v>
      </c>
      <c r="K1266" t="s">
        <v>85</v>
      </c>
      <c r="L1266" t="s">
        <v>86</v>
      </c>
      <c r="M1266" t="s">
        <v>87</v>
      </c>
      <c r="N1266">
        <v>1</v>
      </c>
      <c r="O1266" s="1">
        <v>44546.592499999999</v>
      </c>
      <c r="P1266" s="1">
        <v>44546.671168981484</v>
      </c>
      <c r="Q1266">
        <v>6464</v>
      </c>
      <c r="R1266">
        <v>333</v>
      </c>
      <c r="S1266" t="b">
        <v>0</v>
      </c>
      <c r="T1266" t="s">
        <v>88</v>
      </c>
      <c r="U1266" t="b">
        <v>0</v>
      </c>
      <c r="V1266" t="s">
        <v>155</v>
      </c>
      <c r="W1266" s="1">
        <v>44546.671168981484</v>
      </c>
      <c r="X1266">
        <v>224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56</v>
      </c>
      <c r="AE1266">
        <v>42</v>
      </c>
      <c r="AF1266">
        <v>0</v>
      </c>
      <c r="AG1266">
        <v>5</v>
      </c>
      <c r="AH1266" t="s">
        <v>88</v>
      </c>
      <c r="AI1266" t="s">
        <v>88</v>
      </c>
      <c r="AJ1266" t="s">
        <v>88</v>
      </c>
      <c r="AK1266" t="s">
        <v>88</v>
      </c>
      <c r="AL1266" t="s">
        <v>88</v>
      </c>
      <c r="AM1266" t="s">
        <v>88</v>
      </c>
      <c r="AN1266" t="s">
        <v>88</v>
      </c>
      <c r="AO1266" t="s">
        <v>88</v>
      </c>
      <c r="AP1266" t="s">
        <v>88</v>
      </c>
      <c r="AQ1266" t="s">
        <v>88</v>
      </c>
      <c r="AR1266" t="s">
        <v>88</v>
      </c>
      <c r="AS1266" t="s">
        <v>88</v>
      </c>
      <c r="AT1266" t="s">
        <v>88</v>
      </c>
      <c r="AU1266" t="s">
        <v>88</v>
      </c>
      <c r="AV1266" t="s">
        <v>88</v>
      </c>
      <c r="AW1266" t="s">
        <v>88</v>
      </c>
      <c r="AX1266" t="s">
        <v>88</v>
      </c>
      <c r="AY1266" t="s">
        <v>88</v>
      </c>
      <c r="AZ1266" t="s">
        <v>88</v>
      </c>
      <c r="BA1266" t="s">
        <v>88</v>
      </c>
      <c r="BB1266" t="s">
        <v>88</v>
      </c>
      <c r="BC1266" t="s">
        <v>88</v>
      </c>
      <c r="BD1266" t="s">
        <v>88</v>
      </c>
      <c r="BE1266" t="s">
        <v>88</v>
      </c>
    </row>
    <row r="1267" spans="1:57">
      <c r="A1267" t="s">
        <v>2746</v>
      </c>
      <c r="B1267" t="s">
        <v>80</v>
      </c>
      <c r="C1267" t="s">
        <v>2744</v>
      </c>
      <c r="D1267" t="s">
        <v>82</v>
      </c>
      <c r="E1267" s="2" t="str">
        <f>HYPERLINK("capsilon://?command=openfolder&amp;siteaddress=FAM.docvelocity-na8.net&amp;folderid=FXF1927C37-EBB4-8DAA-AC8A-A2D073D150EA","FX21129347")</f>
        <v>FX21129347</v>
      </c>
      <c r="F1267" t="s">
        <v>19</v>
      </c>
      <c r="G1267" t="s">
        <v>19</v>
      </c>
      <c r="H1267" t="s">
        <v>83</v>
      </c>
      <c r="I1267" t="s">
        <v>2747</v>
      </c>
      <c r="J1267">
        <v>115</v>
      </c>
      <c r="K1267" t="s">
        <v>85</v>
      </c>
      <c r="L1267" t="s">
        <v>86</v>
      </c>
      <c r="M1267" t="s">
        <v>87</v>
      </c>
      <c r="N1267">
        <v>1</v>
      </c>
      <c r="O1267" s="1">
        <v>44546.594363425924</v>
      </c>
      <c r="P1267" s="1">
        <v>44546.678969907407</v>
      </c>
      <c r="Q1267">
        <v>7010</v>
      </c>
      <c r="R1267">
        <v>300</v>
      </c>
      <c r="S1267" t="b">
        <v>0</v>
      </c>
      <c r="T1267" t="s">
        <v>88</v>
      </c>
      <c r="U1267" t="b">
        <v>0</v>
      </c>
      <c r="V1267" t="s">
        <v>155</v>
      </c>
      <c r="W1267" s="1">
        <v>44546.678969907407</v>
      </c>
      <c r="X1267">
        <v>159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115</v>
      </c>
      <c r="AE1267">
        <v>96</v>
      </c>
      <c r="AF1267">
        <v>0</v>
      </c>
      <c r="AG1267">
        <v>6</v>
      </c>
      <c r="AH1267" t="s">
        <v>88</v>
      </c>
      <c r="AI1267" t="s">
        <v>88</v>
      </c>
      <c r="AJ1267" t="s">
        <v>88</v>
      </c>
      <c r="AK1267" t="s">
        <v>88</v>
      </c>
      <c r="AL1267" t="s">
        <v>88</v>
      </c>
      <c r="AM1267" t="s">
        <v>88</v>
      </c>
      <c r="AN1267" t="s">
        <v>88</v>
      </c>
      <c r="AO1267" t="s">
        <v>88</v>
      </c>
      <c r="AP1267" t="s">
        <v>88</v>
      </c>
      <c r="AQ1267" t="s">
        <v>88</v>
      </c>
      <c r="AR1267" t="s">
        <v>88</v>
      </c>
      <c r="AS1267" t="s">
        <v>88</v>
      </c>
      <c r="AT1267" t="s">
        <v>88</v>
      </c>
      <c r="AU1267" t="s">
        <v>88</v>
      </c>
      <c r="AV1267" t="s">
        <v>88</v>
      </c>
      <c r="AW1267" t="s">
        <v>88</v>
      </c>
      <c r="AX1267" t="s">
        <v>88</v>
      </c>
      <c r="AY1267" t="s">
        <v>88</v>
      </c>
      <c r="AZ1267" t="s">
        <v>88</v>
      </c>
      <c r="BA1267" t="s">
        <v>88</v>
      </c>
      <c r="BB1267" t="s">
        <v>88</v>
      </c>
      <c r="BC1267" t="s">
        <v>88</v>
      </c>
      <c r="BD1267" t="s">
        <v>88</v>
      </c>
      <c r="BE1267" t="s">
        <v>88</v>
      </c>
    </row>
    <row r="1268" spans="1:57">
      <c r="A1268" t="s">
        <v>2748</v>
      </c>
      <c r="B1268" t="s">
        <v>80</v>
      </c>
      <c r="C1268" t="s">
        <v>2744</v>
      </c>
      <c r="D1268" t="s">
        <v>82</v>
      </c>
      <c r="E1268" s="2" t="str">
        <f>HYPERLINK("capsilon://?command=openfolder&amp;siteaddress=FAM.docvelocity-na8.net&amp;folderid=FXF1927C37-EBB4-8DAA-AC8A-A2D073D150EA","FX21129347")</f>
        <v>FX21129347</v>
      </c>
      <c r="F1268" t="s">
        <v>19</v>
      </c>
      <c r="G1268" t="s">
        <v>19</v>
      </c>
      <c r="H1268" t="s">
        <v>83</v>
      </c>
      <c r="I1268" t="s">
        <v>2749</v>
      </c>
      <c r="J1268">
        <v>161</v>
      </c>
      <c r="K1268" t="s">
        <v>85</v>
      </c>
      <c r="L1268" t="s">
        <v>86</v>
      </c>
      <c r="M1268" t="s">
        <v>87</v>
      </c>
      <c r="N1268">
        <v>1</v>
      </c>
      <c r="O1268" s="1">
        <v>44546.597280092596</v>
      </c>
      <c r="P1268" s="1">
        <v>44546.683599537035</v>
      </c>
      <c r="Q1268">
        <v>6969</v>
      </c>
      <c r="R1268">
        <v>489</v>
      </c>
      <c r="S1268" t="b">
        <v>0</v>
      </c>
      <c r="T1268" t="s">
        <v>88</v>
      </c>
      <c r="U1268" t="b">
        <v>0</v>
      </c>
      <c r="V1268" t="s">
        <v>155</v>
      </c>
      <c r="W1268" s="1">
        <v>44546.683599537035</v>
      </c>
      <c r="X1268">
        <v>399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161</v>
      </c>
      <c r="AE1268">
        <v>151</v>
      </c>
      <c r="AF1268">
        <v>0</v>
      </c>
      <c r="AG1268">
        <v>6</v>
      </c>
      <c r="AH1268" t="s">
        <v>88</v>
      </c>
      <c r="AI1268" t="s">
        <v>88</v>
      </c>
      <c r="AJ1268" t="s">
        <v>88</v>
      </c>
      <c r="AK1268" t="s">
        <v>88</v>
      </c>
      <c r="AL1268" t="s">
        <v>88</v>
      </c>
      <c r="AM1268" t="s">
        <v>88</v>
      </c>
      <c r="AN1268" t="s">
        <v>88</v>
      </c>
      <c r="AO1268" t="s">
        <v>88</v>
      </c>
      <c r="AP1268" t="s">
        <v>88</v>
      </c>
      <c r="AQ1268" t="s">
        <v>88</v>
      </c>
      <c r="AR1268" t="s">
        <v>88</v>
      </c>
      <c r="AS1268" t="s">
        <v>88</v>
      </c>
      <c r="AT1268" t="s">
        <v>88</v>
      </c>
      <c r="AU1268" t="s">
        <v>88</v>
      </c>
      <c r="AV1268" t="s">
        <v>88</v>
      </c>
      <c r="AW1268" t="s">
        <v>88</v>
      </c>
      <c r="AX1268" t="s">
        <v>88</v>
      </c>
      <c r="AY1268" t="s">
        <v>88</v>
      </c>
      <c r="AZ1268" t="s">
        <v>88</v>
      </c>
      <c r="BA1268" t="s">
        <v>88</v>
      </c>
      <c r="BB1268" t="s">
        <v>88</v>
      </c>
      <c r="BC1268" t="s">
        <v>88</v>
      </c>
      <c r="BD1268" t="s">
        <v>88</v>
      </c>
      <c r="BE1268" t="s">
        <v>88</v>
      </c>
    </row>
    <row r="1269" spans="1:57">
      <c r="A1269" t="s">
        <v>2750</v>
      </c>
      <c r="B1269" t="s">
        <v>80</v>
      </c>
      <c r="C1269" t="s">
        <v>2751</v>
      </c>
      <c r="D1269" t="s">
        <v>82</v>
      </c>
      <c r="E1269" s="2" t="str">
        <f>HYPERLINK("capsilon://?command=openfolder&amp;siteaddress=FAM.docvelocity-na8.net&amp;folderid=FX903C92D5-0F1F-FB9C-D484-6348C6EBE1B2","FX21128153")</f>
        <v>FX21128153</v>
      </c>
      <c r="F1269" t="s">
        <v>19</v>
      </c>
      <c r="G1269" t="s">
        <v>19</v>
      </c>
      <c r="H1269" t="s">
        <v>83</v>
      </c>
      <c r="I1269" t="s">
        <v>2752</v>
      </c>
      <c r="J1269">
        <v>111</v>
      </c>
      <c r="K1269" t="s">
        <v>85</v>
      </c>
      <c r="L1269" t="s">
        <v>86</v>
      </c>
      <c r="M1269" t="s">
        <v>87</v>
      </c>
      <c r="N1269">
        <v>1</v>
      </c>
      <c r="O1269" s="1">
        <v>44546.601087962961</v>
      </c>
      <c r="P1269" s="1">
        <v>44546.685671296298</v>
      </c>
      <c r="Q1269">
        <v>6307</v>
      </c>
      <c r="R1269">
        <v>1001</v>
      </c>
      <c r="S1269" t="b">
        <v>0</v>
      </c>
      <c r="T1269" t="s">
        <v>88</v>
      </c>
      <c r="U1269" t="b">
        <v>0</v>
      </c>
      <c r="V1269" t="s">
        <v>155</v>
      </c>
      <c r="W1269" s="1">
        <v>44546.685671296298</v>
      </c>
      <c r="X1269">
        <v>162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111</v>
      </c>
      <c r="AE1269">
        <v>99</v>
      </c>
      <c r="AF1269">
        <v>0</v>
      </c>
      <c r="AG1269">
        <v>4</v>
      </c>
      <c r="AH1269" t="s">
        <v>88</v>
      </c>
      <c r="AI1269" t="s">
        <v>88</v>
      </c>
      <c r="AJ1269" t="s">
        <v>88</v>
      </c>
      <c r="AK1269" t="s">
        <v>88</v>
      </c>
      <c r="AL1269" t="s">
        <v>88</v>
      </c>
      <c r="AM1269" t="s">
        <v>88</v>
      </c>
      <c r="AN1269" t="s">
        <v>88</v>
      </c>
      <c r="AO1269" t="s">
        <v>88</v>
      </c>
      <c r="AP1269" t="s">
        <v>88</v>
      </c>
      <c r="AQ1269" t="s">
        <v>88</v>
      </c>
      <c r="AR1269" t="s">
        <v>88</v>
      </c>
      <c r="AS1269" t="s">
        <v>88</v>
      </c>
      <c r="AT1269" t="s">
        <v>88</v>
      </c>
      <c r="AU1269" t="s">
        <v>88</v>
      </c>
      <c r="AV1269" t="s">
        <v>88</v>
      </c>
      <c r="AW1269" t="s">
        <v>88</v>
      </c>
      <c r="AX1269" t="s">
        <v>88</v>
      </c>
      <c r="AY1269" t="s">
        <v>88</v>
      </c>
      <c r="AZ1269" t="s">
        <v>88</v>
      </c>
      <c r="BA1269" t="s">
        <v>88</v>
      </c>
      <c r="BB1269" t="s">
        <v>88</v>
      </c>
      <c r="BC1269" t="s">
        <v>88</v>
      </c>
      <c r="BD1269" t="s">
        <v>88</v>
      </c>
      <c r="BE1269" t="s">
        <v>88</v>
      </c>
    </row>
    <row r="1270" spans="1:57">
      <c r="A1270" t="s">
        <v>2753</v>
      </c>
      <c r="B1270" t="s">
        <v>80</v>
      </c>
      <c r="C1270" t="s">
        <v>2673</v>
      </c>
      <c r="D1270" t="s">
        <v>82</v>
      </c>
      <c r="E1270" s="2" t="str">
        <f>HYPERLINK("capsilon://?command=openfolder&amp;siteaddress=FAM.docvelocity-na8.net&amp;folderid=FX22F32DB6-9009-926E-06D5-75AD24B176B9","FX21127550")</f>
        <v>FX21127550</v>
      </c>
      <c r="F1270" t="s">
        <v>19</v>
      </c>
      <c r="G1270" t="s">
        <v>19</v>
      </c>
      <c r="H1270" t="s">
        <v>83</v>
      </c>
      <c r="I1270" t="s">
        <v>2674</v>
      </c>
      <c r="J1270">
        <v>1100</v>
      </c>
      <c r="K1270" t="s">
        <v>85</v>
      </c>
      <c r="L1270" t="s">
        <v>86</v>
      </c>
      <c r="M1270" t="s">
        <v>87</v>
      </c>
      <c r="N1270">
        <v>2</v>
      </c>
      <c r="O1270" s="1">
        <v>44546.604733796295</v>
      </c>
      <c r="P1270" s="1">
        <v>44546.834074074075</v>
      </c>
      <c r="Q1270">
        <v>11149</v>
      </c>
      <c r="R1270">
        <v>8666</v>
      </c>
      <c r="S1270" t="b">
        <v>0</v>
      </c>
      <c r="T1270" t="s">
        <v>88</v>
      </c>
      <c r="U1270" t="b">
        <v>1</v>
      </c>
      <c r="V1270" t="s">
        <v>99</v>
      </c>
      <c r="W1270" s="1">
        <v>44546.685393518521</v>
      </c>
      <c r="X1270">
        <v>5012</v>
      </c>
      <c r="Y1270">
        <v>803</v>
      </c>
      <c r="Z1270">
        <v>0</v>
      </c>
      <c r="AA1270">
        <v>803</v>
      </c>
      <c r="AB1270">
        <v>456</v>
      </c>
      <c r="AC1270">
        <v>729</v>
      </c>
      <c r="AD1270">
        <v>297</v>
      </c>
      <c r="AE1270">
        <v>0</v>
      </c>
      <c r="AF1270">
        <v>0</v>
      </c>
      <c r="AG1270">
        <v>0</v>
      </c>
      <c r="AH1270" t="s">
        <v>163</v>
      </c>
      <c r="AI1270" s="1">
        <v>44546.834074074075</v>
      </c>
      <c r="AJ1270">
        <v>2816</v>
      </c>
      <c r="AK1270">
        <v>15</v>
      </c>
      <c r="AL1270">
        <v>0</v>
      </c>
      <c r="AM1270">
        <v>15</v>
      </c>
      <c r="AN1270">
        <v>152</v>
      </c>
      <c r="AO1270">
        <v>15</v>
      </c>
      <c r="AP1270">
        <v>282</v>
      </c>
      <c r="AQ1270">
        <v>0</v>
      </c>
      <c r="AR1270">
        <v>0</v>
      </c>
      <c r="AS1270">
        <v>0</v>
      </c>
      <c r="AT1270" t="s">
        <v>88</v>
      </c>
      <c r="AU1270" t="s">
        <v>88</v>
      </c>
      <c r="AV1270" t="s">
        <v>88</v>
      </c>
      <c r="AW1270" t="s">
        <v>88</v>
      </c>
      <c r="AX1270" t="s">
        <v>88</v>
      </c>
      <c r="AY1270" t="s">
        <v>88</v>
      </c>
      <c r="AZ1270" t="s">
        <v>88</v>
      </c>
      <c r="BA1270" t="s">
        <v>88</v>
      </c>
      <c r="BB1270" t="s">
        <v>88</v>
      </c>
      <c r="BC1270" t="s">
        <v>88</v>
      </c>
      <c r="BD1270" t="s">
        <v>88</v>
      </c>
      <c r="BE1270" t="s">
        <v>88</v>
      </c>
    </row>
    <row r="1271" spans="1:57">
      <c r="A1271" t="s">
        <v>2754</v>
      </c>
      <c r="B1271" t="s">
        <v>80</v>
      </c>
      <c r="C1271" t="s">
        <v>2676</v>
      </c>
      <c r="D1271" t="s">
        <v>82</v>
      </c>
      <c r="E1271" s="2" t="str">
        <f>HYPERLINK("capsilon://?command=openfolder&amp;siteaddress=FAM.docvelocity-na8.net&amp;folderid=FXBC36B9A0-EE69-20FB-B8F1-06D3500E07AD","FX21128547")</f>
        <v>FX21128547</v>
      </c>
      <c r="F1271" t="s">
        <v>19</v>
      </c>
      <c r="G1271" t="s">
        <v>19</v>
      </c>
      <c r="H1271" t="s">
        <v>83</v>
      </c>
      <c r="I1271" t="s">
        <v>2681</v>
      </c>
      <c r="J1271">
        <v>514</v>
      </c>
      <c r="K1271" t="s">
        <v>85</v>
      </c>
      <c r="L1271" t="s">
        <v>86</v>
      </c>
      <c r="M1271" t="s">
        <v>87</v>
      </c>
      <c r="N1271">
        <v>2</v>
      </c>
      <c r="O1271" s="1">
        <v>44546.605787037035</v>
      </c>
      <c r="P1271" s="1">
        <v>44546.704525462963</v>
      </c>
      <c r="Q1271">
        <v>4080</v>
      </c>
      <c r="R1271">
        <v>4451</v>
      </c>
      <c r="S1271" t="b">
        <v>0</v>
      </c>
      <c r="T1271" t="s">
        <v>88</v>
      </c>
      <c r="U1271" t="b">
        <v>1</v>
      </c>
      <c r="V1271" t="s">
        <v>89</v>
      </c>
      <c r="W1271" s="1">
        <v>44546.637430555558</v>
      </c>
      <c r="X1271">
        <v>2678</v>
      </c>
      <c r="Y1271">
        <v>306</v>
      </c>
      <c r="Z1271">
        <v>0</v>
      </c>
      <c r="AA1271">
        <v>306</v>
      </c>
      <c r="AB1271">
        <v>158</v>
      </c>
      <c r="AC1271">
        <v>139</v>
      </c>
      <c r="AD1271">
        <v>208</v>
      </c>
      <c r="AE1271">
        <v>0</v>
      </c>
      <c r="AF1271">
        <v>0</v>
      </c>
      <c r="AG1271">
        <v>0</v>
      </c>
      <c r="AH1271" t="s">
        <v>104</v>
      </c>
      <c r="AI1271" s="1">
        <v>44546.704525462963</v>
      </c>
      <c r="AJ1271">
        <v>1759</v>
      </c>
      <c r="AK1271">
        <v>0</v>
      </c>
      <c r="AL1271">
        <v>0</v>
      </c>
      <c r="AM1271">
        <v>0</v>
      </c>
      <c r="AN1271">
        <v>158</v>
      </c>
      <c r="AO1271">
        <v>0</v>
      </c>
      <c r="AP1271">
        <v>208</v>
      </c>
      <c r="AQ1271">
        <v>0</v>
      </c>
      <c r="AR1271">
        <v>0</v>
      </c>
      <c r="AS1271">
        <v>0</v>
      </c>
      <c r="AT1271" t="s">
        <v>88</v>
      </c>
      <c r="AU1271" t="s">
        <v>88</v>
      </c>
      <c r="AV1271" t="s">
        <v>88</v>
      </c>
      <c r="AW1271" t="s">
        <v>88</v>
      </c>
      <c r="AX1271" t="s">
        <v>88</v>
      </c>
      <c r="AY1271" t="s">
        <v>88</v>
      </c>
      <c r="AZ1271" t="s">
        <v>88</v>
      </c>
      <c r="BA1271" t="s">
        <v>88</v>
      </c>
      <c r="BB1271" t="s">
        <v>88</v>
      </c>
      <c r="BC1271" t="s">
        <v>88</v>
      </c>
      <c r="BD1271" t="s">
        <v>88</v>
      </c>
      <c r="BE1271" t="s">
        <v>88</v>
      </c>
    </row>
    <row r="1272" spans="1:57">
      <c r="A1272" t="s">
        <v>2755</v>
      </c>
      <c r="B1272" t="s">
        <v>80</v>
      </c>
      <c r="C1272" t="s">
        <v>2676</v>
      </c>
      <c r="D1272" t="s">
        <v>82</v>
      </c>
      <c r="E1272" s="2" t="str">
        <f>HYPERLINK("capsilon://?command=openfolder&amp;siteaddress=FAM.docvelocity-na8.net&amp;folderid=FXBC36B9A0-EE69-20FB-B8F1-06D3500E07AD","FX21128547")</f>
        <v>FX21128547</v>
      </c>
      <c r="F1272" t="s">
        <v>19</v>
      </c>
      <c r="G1272" t="s">
        <v>19</v>
      </c>
      <c r="H1272" t="s">
        <v>83</v>
      </c>
      <c r="I1272" t="s">
        <v>2683</v>
      </c>
      <c r="J1272">
        <v>613</v>
      </c>
      <c r="K1272" t="s">
        <v>85</v>
      </c>
      <c r="L1272" t="s">
        <v>86</v>
      </c>
      <c r="M1272" t="s">
        <v>87</v>
      </c>
      <c r="N1272">
        <v>2</v>
      </c>
      <c r="O1272" s="1">
        <v>44546.607002314813</v>
      </c>
      <c r="P1272" s="1">
        <v>44546.819988425923</v>
      </c>
      <c r="Q1272">
        <v>15350</v>
      </c>
      <c r="R1272">
        <v>3052</v>
      </c>
      <c r="S1272" t="b">
        <v>0</v>
      </c>
      <c r="T1272" t="s">
        <v>88</v>
      </c>
      <c r="U1272" t="b">
        <v>1</v>
      </c>
      <c r="V1272" t="s">
        <v>155</v>
      </c>
      <c r="W1272" s="1">
        <v>44546.627800925926</v>
      </c>
      <c r="X1272">
        <v>1532</v>
      </c>
      <c r="Y1272">
        <v>469</v>
      </c>
      <c r="Z1272">
        <v>0</v>
      </c>
      <c r="AA1272">
        <v>469</v>
      </c>
      <c r="AB1272">
        <v>79</v>
      </c>
      <c r="AC1272">
        <v>234</v>
      </c>
      <c r="AD1272">
        <v>144</v>
      </c>
      <c r="AE1272">
        <v>0</v>
      </c>
      <c r="AF1272">
        <v>0</v>
      </c>
      <c r="AG1272">
        <v>0</v>
      </c>
      <c r="AH1272" t="s">
        <v>104</v>
      </c>
      <c r="AI1272" s="1">
        <v>44546.819988425923</v>
      </c>
      <c r="AJ1272">
        <v>1520</v>
      </c>
      <c r="AK1272">
        <v>0</v>
      </c>
      <c r="AL1272">
        <v>0</v>
      </c>
      <c r="AM1272">
        <v>0</v>
      </c>
      <c r="AN1272">
        <v>79</v>
      </c>
      <c r="AO1272">
        <v>0</v>
      </c>
      <c r="AP1272">
        <v>144</v>
      </c>
      <c r="AQ1272">
        <v>0</v>
      </c>
      <c r="AR1272">
        <v>0</v>
      </c>
      <c r="AS1272">
        <v>0</v>
      </c>
      <c r="AT1272" t="s">
        <v>88</v>
      </c>
      <c r="AU1272" t="s">
        <v>88</v>
      </c>
      <c r="AV1272" t="s">
        <v>88</v>
      </c>
      <c r="AW1272" t="s">
        <v>88</v>
      </c>
      <c r="AX1272" t="s">
        <v>88</v>
      </c>
      <c r="AY1272" t="s">
        <v>88</v>
      </c>
      <c r="AZ1272" t="s">
        <v>88</v>
      </c>
      <c r="BA1272" t="s">
        <v>88</v>
      </c>
      <c r="BB1272" t="s">
        <v>88</v>
      </c>
      <c r="BC1272" t="s">
        <v>88</v>
      </c>
      <c r="BD1272" t="s">
        <v>88</v>
      </c>
      <c r="BE1272" t="s">
        <v>88</v>
      </c>
    </row>
    <row r="1273" spans="1:57">
      <c r="A1273" t="s">
        <v>2756</v>
      </c>
      <c r="B1273" t="s">
        <v>80</v>
      </c>
      <c r="C1273" t="s">
        <v>2685</v>
      </c>
      <c r="D1273" t="s">
        <v>82</v>
      </c>
      <c r="E1273" s="2" t="str">
        <f>HYPERLINK("capsilon://?command=openfolder&amp;siteaddress=FAM.docvelocity-na8.net&amp;folderid=FXD0918D56-B494-0E97-B4D4-F16B7554DD28","FX21129281")</f>
        <v>FX21129281</v>
      </c>
      <c r="F1273" t="s">
        <v>19</v>
      </c>
      <c r="G1273" t="s">
        <v>19</v>
      </c>
      <c r="H1273" t="s">
        <v>83</v>
      </c>
      <c r="I1273" t="s">
        <v>2686</v>
      </c>
      <c r="J1273">
        <v>553</v>
      </c>
      <c r="K1273" t="s">
        <v>85</v>
      </c>
      <c r="L1273" t="s">
        <v>86</v>
      </c>
      <c r="M1273" t="s">
        <v>87</v>
      </c>
      <c r="N1273">
        <v>2</v>
      </c>
      <c r="O1273" s="1">
        <v>44546.611851851849</v>
      </c>
      <c r="P1273" s="1">
        <v>44547.19195601852</v>
      </c>
      <c r="Q1273">
        <v>40966</v>
      </c>
      <c r="R1273">
        <v>9155</v>
      </c>
      <c r="S1273" t="b">
        <v>0</v>
      </c>
      <c r="T1273" t="s">
        <v>88</v>
      </c>
      <c r="U1273" t="b">
        <v>1</v>
      </c>
      <c r="V1273" t="s">
        <v>337</v>
      </c>
      <c r="W1273" s="1">
        <v>44546.694618055553</v>
      </c>
      <c r="X1273">
        <v>6111</v>
      </c>
      <c r="Y1273">
        <v>570</v>
      </c>
      <c r="Z1273">
        <v>0</v>
      </c>
      <c r="AA1273">
        <v>570</v>
      </c>
      <c r="AB1273">
        <v>0</v>
      </c>
      <c r="AC1273">
        <v>328</v>
      </c>
      <c r="AD1273">
        <v>-17</v>
      </c>
      <c r="AE1273">
        <v>0</v>
      </c>
      <c r="AF1273">
        <v>0</v>
      </c>
      <c r="AG1273">
        <v>0</v>
      </c>
      <c r="AH1273" t="s">
        <v>94</v>
      </c>
      <c r="AI1273" s="1">
        <v>44547.19195601852</v>
      </c>
      <c r="AJ1273">
        <v>2920</v>
      </c>
      <c r="AK1273">
        <v>5</v>
      </c>
      <c r="AL1273">
        <v>0</v>
      </c>
      <c r="AM1273">
        <v>5</v>
      </c>
      <c r="AN1273">
        <v>0</v>
      </c>
      <c r="AO1273">
        <v>5</v>
      </c>
      <c r="AP1273">
        <v>-22</v>
      </c>
      <c r="AQ1273">
        <v>0</v>
      </c>
      <c r="AR1273">
        <v>0</v>
      </c>
      <c r="AS1273">
        <v>0</v>
      </c>
      <c r="AT1273" t="s">
        <v>88</v>
      </c>
      <c r="AU1273" t="s">
        <v>88</v>
      </c>
      <c r="AV1273" t="s">
        <v>88</v>
      </c>
      <c r="AW1273" t="s">
        <v>88</v>
      </c>
      <c r="AX1273" t="s">
        <v>88</v>
      </c>
      <c r="AY1273" t="s">
        <v>88</v>
      </c>
      <c r="AZ1273" t="s">
        <v>88</v>
      </c>
      <c r="BA1273" t="s">
        <v>88</v>
      </c>
      <c r="BB1273" t="s">
        <v>88</v>
      </c>
      <c r="BC1273" t="s">
        <v>88</v>
      </c>
      <c r="BD1273" t="s">
        <v>88</v>
      </c>
      <c r="BE1273" t="s">
        <v>88</v>
      </c>
    </row>
    <row r="1274" spans="1:57">
      <c r="A1274" t="s">
        <v>2757</v>
      </c>
      <c r="B1274" t="s">
        <v>80</v>
      </c>
      <c r="C1274" t="s">
        <v>2758</v>
      </c>
      <c r="D1274" t="s">
        <v>82</v>
      </c>
      <c r="E1274" s="2" t="str">
        <f>HYPERLINK("capsilon://?command=openfolder&amp;siteaddress=FAM.docvelocity-na8.net&amp;folderid=FX0C92A632-1F5A-119A-2DF9-E8E876F1C064","FX21115069")</f>
        <v>FX21115069</v>
      </c>
      <c r="F1274" t="s">
        <v>19</v>
      </c>
      <c r="G1274" t="s">
        <v>19</v>
      </c>
      <c r="H1274" t="s">
        <v>83</v>
      </c>
      <c r="I1274" t="s">
        <v>2759</v>
      </c>
      <c r="J1274">
        <v>85</v>
      </c>
      <c r="K1274" t="s">
        <v>85</v>
      </c>
      <c r="L1274" t="s">
        <v>86</v>
      </c>
      <c r="M1274" t="s">
        <v>87</v>
      </c>
      <c r="N1274">
        <v>1</v>
      </c>
      <c r="O1274" s="1">
        <v>44531.956122685187</v>
      </c>
      <c r="P1274" s="1">
        <v>44532.358425925922</v>
      </c>
      <c r="Q1274">
        <v>34635</v>
      </c>
      <c r="R1274">
        <v>124</v>
      </c>
      <c r="S1274" t="b">
        <v>0</v>
      </c>
      <c r="T1274" t="s">
        <v>88</v>
      </c>
      <c r="U1274" t="b">
        <v>0</v>
      </c>
      <c r="V1274" t="s">
        <v>144</v>
      </c>
      <c r="W1274" s="1">
        <v>44532.358425925922</v>
      </c>
      <c r="X1274">
        <v>124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85</v>
      </c>
      <c r="AE1274">
        <v>75</v>
      </c>
      <c r="AF1274">
        <v>0</v>
      </c>
      <c r="AG1274">
        <v>5</v>
      </c>
      <c r="AH1274" t="s">
        <v>88</v>
      </c>
      <c r="AI1274" t="s">
        <v>88</v>
      </c>
      <c r="AJ1274" t="s">
        <v>88</v>
      </c>
      <c r="AK1274" t="s">
        <v>88</v>
      </c>
      <c r="AL1274" t="s">
        <v>88</v>
      </c>
      <c r="AM1274" t="s">
        <v>88</v>
      </c>
      <c r="AN1274" t="s">
        <v>88</v>
      </c>
      <c r="AO1274" t="s">
        <v>88</v>
      </c>
      <c r="AP1274" t="s">
        <v>88</v>
      </c>
      <c r="AQ1274" t="s">
        <v>88</v>
      </c>
      <c r="AR1274" t="s">
        <v>88</v>
      </c>
      <c r="AS1274" t="s">
        <v>88</v>
      </c>
      <c r="AT1274" t="s">
        <v>88</v>
      </c>
      <c r="AU1274" t="s">
        <v>88</v>
      </c>
      <c r="AV1274" t="s">
        <v>88</v>
      </c>
      <c r="AW1274" t="s">
        <v>88</v>
      </c>
      <c r="AX1274" t="s">
        <v>88</v>
      </c>
      <c r="AY1274" t="s">
        <v>88</v>
      </c>
      <c r="AZ1274" t="s">
        <v>88</v>
      </c>
      <c r="BA1274" t="s">
        <v>88</v>
      </c>
      <c r="BB1274" t="s">
        <v>88</v>
      </c>
      <c r="BC1274" t="s">
        <v>88</v>
      </c>
      <c r="BD1274" t="s">
        <v>88</v>
      </c>
      <c r="BE1274" t="s">
        <v>88</v>
      </c>
    </row>
    <row r="1275" spans="1:57">
      <c r="A1275" t="s">
        <v>2760</v>
      </c>
      <c r="B1275" t="s">
        <v>80</v>
      </c>
      <c r="C1275" t="s">
        <v>2049</v>
      </c>
      <c r="D1275" t="s">
        <v>82</v>
      </c>
      <c r="E1275" s="2" t="str">
        <f>HYPERLINK("capsilon://?command=openfolder&amp;siteaddress=FAM.docvelocity-na8.net&amp;folderid=FX1E2459A6-AD8F-019C-3366-977508A025A4","FX21124178")</f>
        <v>FX21124178</v>
      </c>
      <c r="F1275" t="s">
        <v>19</v>
      </c>
      <c r="G1275" t="s">
        <v>19</v>
      </c>
      <c r="H1275" t="s">
        <v>83</v>
      </c>
      <c r="I1275" t="s">
        <v>2693</v>
      </c>
      <c r="J1275">
        <v>208</v>
      </c>
      <c r="K1275" t="s">
        <v>85</v>
      </c>
      <c r="L1275" t="s">
        <v>86</v>
      </c>
      <c r="M1275" t="s">
        <v>87</v>
      </c>
      <c r="N1275">
        <v>2</v>
      </c>
      <c r="O1275" s="1">
        <v>44546.635983796295</v>
      </c>
      <c r="P1275" s="1">
        <v>44547.188240740739</v>
      </c>
      <c r="Q1275">
        <v>42392</v>
      </c>
      <c r="R1275">
        <v>5323</v>
      </c>
      <c r="S1275" t="b">
        <v>0</v>
      </c>
      <c r="T1275" t="s">
        <v>88</v>
      </c>
      <c r="U1275" t="b">
        <v>1</v>
      </c>
      <c r="V1275" t="s">
        <v>1856</v>
      </c>
      <c r="W1275" s="1">
        <v>44546.668078703704</v>
      </c>
      <c r="X1275">
        <v>2694</v>
      </c>
      <c r="Y1275">
        <v>188</v>
      </c>
      <c r="Z1275">
        <v>0</v>
      </c>
      <c r="AA1275">
        <v>188</v>
      </c>
      <c r="AB1275">
        <v>0</v>
      </c>
      <c r="AC1275">
        <v>51</v>
      </c>
      <c r="AD1275">
        <v>20</v>
      </c>
      <c r="AE1275">
        <v>0</v>
      </c>
      <c r="AF1275">
        <v>0</v>
      </c>
      <c r="AG1275">
        <v>0</v>
      </c>
      <c r="AH1275" t="s">
        <v>108</v>
      </c>
      <c r="AI1275" s="1">
        <v>44547.188240740739</v>
      </c>
      <c r="AJ1275">
        <v>2589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20</v>
      </c>
      <c r="AQ1275">
        <v>0</v>
      </c>
      <c r="AR1275">
        <v>0</v>
      </c>
      <c r="AS1275">
        <v>0</v>
      </c>
      <c r="AT1275" t="s">
        <v>88</v>
      </c>
      <c r="AU1275" t="s">
        <v>88</v>
      </c>
      <c r="AV1275" t="s">
        <v>88</v>
      </c>
      <c r="AW1275" t="s">
        <v>88</v>
      </c>
      <c r="AX1275" t="s">
        <v>88</v>
      </c>
      <c r="AY1275" t="s">
        <v>88</v>
      </c>
      <c r="AZ1275" t="s">
        <v>88</v>
      </c>
      <c r="BA1275" t="s">
        <v>88</v>
      </c>
      <c r="BB1275" t="s">
        <v>88</v>
      </c>
      <c r="BC1275" t="s">
        <v>88</v>
      </c>
      <c r="BD1275" t="s">
        <v>88</v>
      </c>
      <c r="BE1275" t="s">
        <v>88</v>
      </c>
    </row>
    <row r="1276" spans="1:57">
      <c r="A1276" t="s">
        <v>2761</v>
      </c>
      <c r="B1276" t="s">
        <v>80</v>
      </c>
      <c r="C1276" t="s">
        <v>1083</v>
      </c>
      <c r="D1276" t="s">
        <v>82</v>
      </c>
      <c r="E1276" s="2" t="str">
        <f>HYPERLINK("capsilon://?command=openfolder&amp;siteaddress=FAM.docvelocity-na8.net&amp;folderid=FXFC9F8F0F-E5F3-4CB2-292F-C9DDB731B95B","FX211114706")</f>
        <v>FX211114706</v>
      </c>
      <c r="F1276" t="s">
        <v>19</v>
      </c>
      <c r="G1276" t="s">
        <v>19</v>
      </c>
      <c r="H1276" t="s">
        <v>83</v>
      </c>
      <c r="I1276" t="s">
        <v>2703</v>
      </c>
      <c r="J1276">
        <v>152</v>
      </c>
      <c r="K1276" t="s">
        <v>85</v>
      </c>
      <c r="L1276" t="s">
        <v>86</v>
      </c>
      <c r="M1276" t="s">
        <v>87</v>
      </c>
      <c r="N1276">
        <v>2</v>
      </c>
      <c r="O1276" s="1">
        <v>44546.637106481481</v>
      </c>
      <c r="P1276" s="1">
        <v>44547.168113425927</v>
      </c>
      <c r="Q1276">
        <v>43719</v>
      </c>
      <c r="R1276">
        <v>2160</v>
      </c>
      <c r="S1276" t="b">
        <v>0</v>
      </c>
      <c r="T1276" t="s">
        <v>88</v>
      </c>
      <c r="U1276" t="b">
        <v>1</v>
      </c>
      <c r="V1276" t="s">
        <v>89</v>
      </c>
      <c r="W1276" s="1">
        <v>44546.655648148146</v>
      </c>
      <c r="X1276">
        <v>1574</v>
      </c>
      <c r="Y1276">
        <v>132</v>
      </c>
      <c r="Z1276">
        <v>0</v>
      </c>
      <c r="AA1276">
        <v>132</v>
      </c>
      <c r="AB1276">
        <v>0</v>
      </c>
      <c r="AC1276">
        <v>79</v>
      </c>
      <c r="AD1276">
        <v>20</v>
      </c>
      <c r="AE1276">
        <v>0</v>
      </c>
      <c r="AF1276">
        <v>0</v>
      </c>
      <c r="AG1276">
        <v>0</v>
      </c>
      <c r="AH1276" t="s">
        <v>265</v>
      </c>
      <c r="AI1276" s="1">
        <v>44547.168113425927</v>
      </c>
      <c r="AJ1276">
        <v>586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20</v>
      </c>
      <c r="AQ1276">
        <v>0</v>
      </c>
      <c r="AR1276">
        <v>0</v>
      </c>
      <c r="AS1276">
        <v>0</v>
      </c>
      <c r="AT1276" t="s">
        <v>88</v>
      </c>
      <c r="AU1276" t="s">
        <v>88</v>
      </c>
      <c r="AV1276" t="s">
        <v>88</v>
      </c>
      <c r="AW1276" t="s">
        <v>88</v>
      </c>
      <c r="AX1276" t="s">
        <v>88</v>
      </c>
      <c r="AY1276" t="s">
        <v>88</v>
      </c>
      <c r="AZ1276" t="s">
        <v>88</v>
      </c>
      <c r="BA1276" t="s">
        <v>88</v>
      </c>
      <c r="BB1276" t="s">
        <v>88</v>
      </c>
      <c r="BC1276" t="s">
        <v>88</v>
      </c>
      <c r="BD1276" t="s">
        <v>88</v>
      </c>
      <c r="BE1276" t="s">
        <v>88</v>
      </c>
    </row>
    <row r="1277" spans="1:57">
      <c r="A1277" t="s">
        <v>2762</v>
      </c>
      <c r="B1277" t="s">
        <v>80</v>
      </c>
      <c r="C1277" t="s">
        <v>2763</v>
      </c>
      <c r="D1277" t="s">
        <v>82</v>
      </c>
      <c r="E1277" s="2" t="str">
        <f>HYPERLINK("capsilon://?command=openfolder&amp;siteaddress=FAM.docvelocity-na8.net&amp;folderid=FX318095A5-16AC-F3D6-A2F8-E2465D403FA1","FX21128723")</f>
        <v>FX21128723</v>
      </c>
      <c r="F1277" t="s">
        <v>19</v>
      </c>
      <c r="G1277" t="s">
        <v>19</v>
      </c>
      <c r="H1277" t="s">
        <v>83</v>
      </c>
      <c r="I1277" t="s">
        <v>2764</v>
      </c>
      <c r="J1277">
        <v>112</v>
      </c>
      <c r="K1277" t="s">
        <v>85</v>
      </c>
      <c r="L1277" t="s">
        <v>86</v>
      </c>
      <c r="M1277" t="s">
        <v>87</v>
      </c>
      <c r="N1277">
        <v>1</v>
      </c>
      <c r="O1277" s="1">
        <v>44546.640219907407</v>
      </c>
      <c r="P1277" s="1">
        <v>44546.686956018515</v>
      </c>
      <c r="Q1277">
        <v>3826</v>
      </c>
      <c r="R1277">
        <v>212</v>
      </c>
      <c r="S1277" t="b">
        <v>0</v>
      </c>
      <c r="T1277" t="s">
        <v>88</v>
      </c>
      <c r="U1277" t="b">
        <v>0</v>
      </c>
      <c r="V1277" t="s">
        <v>155</v>
      </c>
      <c r="W1277" s="1">
        <v>44546.686956018515</v>
      </c>
      <c r="X1277">
        <v>104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112</v>
      </c>
      <c r="AE1277">
        <v>100</v>
      </c>
      <c r="AF1277">
        <v>0</v>
      </c>
      <c r="AG1277">
        <v>4</v>
      </c>
      <c r="AH1277" t="s">
        <v>88</v>
      </c>
      <c r="AI1277" t="s">
        <v>88</v>
      </c>
      <c r="AJ1277" t="s">
        <v>88</v>
      </c>
      <c r="AK1277" t="s">
        <v>88</v>
      </c>
      <c r="AL1277" t="s">
        <v>88</v>
      </c>
      <c r="AM1277" t="s">
        <v>88</v>
      </c>
      <c r="AN1277" t="s">
        <v>88</v>
      </c>
      <c r="AO1277" t="s">
        <v>88</v>
      </c>
      <c r="AP1277" t="s">
        <v>88</v>
      </c>
      <c r="AQ1277" t="s">
        <v>88</v>
      </c>
      <c r="AR1277" t="s">
        <v>88</v>
      </c>
      <c r="AS1277" t="s">
        <v>88</v>
      </c>
      <c r="AT1277" t="s">
        <v>88</v>
      </c>
      <c r="AU1277" t="s">
        <v>88</v>
      </c>
      <c r="AV1277" t="s">
        <v>88</v>
      </c>
      <c r="AW1277" t="s">
        <v>88</v>
      </c>
      <c r="AX1277" t="s">
        <v>88</v>
      </c>
      <c r="AY1277" t="s">
        <v>88</v>
      </c>
      <c r="AZ1277" t="s">
        <v>88</v>
      </c>
      <c r="BA1277" t="s">
        <v>88</v>
      </c>
      <c r="BB1277" t="s">
        <v>88</v>
      </c>
      <c r="BC1277" t="s">
        <v>88</v>
      </c>
      <c r="BD1277" t="s">
        <v>88</v>
      </c>
      <c r="BE1277" t="s">
        <v>88</v>
      </c>
    </row>
    <row r="1278" spans="1:57">
      <c r="A1278" t="s">
        <v>2765</v>
      </c>
      <c r="B1278" t="s">
        <v>80</v>
      </c>
      <c r="C1278" t="s">
        <v>2705</v>
      </c>
      <c r="D1278" t="s">
        <v>82</v>
      </c>
      <c r="E1278" s="2" t="str">
        <f>HYPERLINK("capsilon://?command=openfolder&amp;siteaddress=FAM.docvelocity-na8.net&amp;folderid=FXC84F1922-CE62-5CA3-73BF-D5750151348F","FX21129034")</f>
        <v>FX21129034</v>
      </c>
      <c r="F1278" t="s">
        <v>19</v>
      </c>
      <c r="G1278" t="s">
        <v>19</v>
      </c>
      <c r="H1278" t="s">
        <v>83</v>
      </c>
      <c r="I1278" t="s">
        <v>2706</v>
      </c>
      <c r="J1278">
        <v>747</v>
      </c>
      <c r="K1278" t="s">
        <v>85</v>
      </c>
      <c r="L1278" t="s">
        <v>86</v>
      </c>
      <c r="M1278" t="s">
        <v>87</v>
      </c>
      <c r="N1278">
        <v>2</v>
      </c>
      <c r="O1278" s="1">
        <v>44546.643726851849</v>
      </c>
      <c r="P1278" s="1">
        <v>44547.211886574078</v>
      </c>
      <c r="Q1278">
        <v>41891</v>
      </c>
      <c r="R1278">
        <v>7198</v>
      </c>
      <c r="S1278" t="b">
        <v>0</v>
      </c>
      <c r="T1278" t="s">
        <v>88</v>
      </c>
      <c r="U1278" t="b">
        <v>1</v>
      </c>
      <c r="V1278" t="s">
        <v>89</v>
      </c>
      <c r="W1278" s="1">
        <v>44546.72314814815</v>
      </c>
      <c r="X1278">
        <v>5831</v>
      </c>
      <c r="Y1278">
        <v>639</v>
      </c>
      <c r="Z1278">
        <v>0</v>
      </c>
      <c r="AA1278">
        <v>639</v>
      </c>
      <c r="AB1278">
        <v>0</v>
      </c>
      <c r="AC1278">
        <v>278</v>
      </c>
      <c r="AD1278">
        <v>108</v>
      </c>
      <c r="AE1278">
        <v>0</v>
      </c>
      <c r="AF1278">
        <v>0</v>
      </c>
      <c r="AG1278">
        <v>0</v>
      </c>
      <c r="AH1278" t="s">
        <v>265</v>
      </c>
      <c r="AI1278" s="1">
        <v>44547.211886574078</v>
      </c>
      <c r="AJ1278">
        <v>1227</v>
      </c>
      <c r="AK1278">
        <v>2</v>
      </c>
      <c r="AL1278">
        <v>0</v>
      </c>
      <c r="AM1278">
        <v>2</v>
      </c>
      <c r="AN1278">
        <v>0</v>
      </c>
      <c r="AO1278">
        <v>1</v>
      </c>
      <c r="AP1278">
        <v>106</v>
      </c>
      <c r="AQ1278">
        <v>0</v>
      </c>
      <c r="AR1278">
        <v>0</v>
      </c>
      <c r="AS1278">
        <v>0</v>
      </c>
      <c r="AT1278" t="s">
        <v>88</v>
      </c>
      <c r="AU1278" t="s">
        <v>88</v>
      </c>
      <c r="AV1278" t="s">
        <v>88</v>
      </c>
      <c r="AW1278" t="s">
        <v>88</v>
      </c>
      <c r="AX1278" t="s">
        <v>88</v>
      </c>
      <c r="AY1278" t="s">
        <v>88</v>
      </c>
      <c r="AZ1278" t="s">
        <v>88</v>
      </c>
      <c r="BA1278" t="s">
        <v>88</v>
      </c>
      <c r="BB1278" t="s">
        <v>88</v>
      </c>
      <c r="BC1278" t="s">
        <v>88</v>
      </c>
      <c r="BD1278" t="s">
        <v>88</v>
      </c>
      <c r="BE1278" t="s">
        <v>88</v>
      </c>
    </row>
    <row r="1279" spans="1:57">
      <c r="A1279" t="s">
        <v>2766</v>
      </c>
      <c r="B1279" t="s">
        <v>80</v>
      </c>
      <c r="C1279" t="s">
        <v>2699</v>
      </c>
      <c r="D1279" t="s">
        <v>82</v>
      </c>
      <c r="E1279" s="2" t="str">
        <f>HYPERLINK("capsilon://?command=openfolder&amp;siteaddress=FAM.docvelocity-na8.net&amp;folderid=FXEE7E330A-7F2C-696D-44FB-4170554F5555","FX21129080")</f>
        <v>FX21129080</v>
      </c>
      <c r="F1279" t="s">
        <v>19</v>
      </c>
      <c r="G1279" t="s">
        <v>19</v>
      </c>
      <c r="H1279" t="s">
        <v>83</v>
      </c>
      <c r="I1279" t="s">
        <v>2700</v>
      </c>
      <c r="J1279">
        <v>458</v>
      </c>
      <c r="K1279" t="s">
        <v>85</v>
      </c>
      <c r="L1279" t="s">
        <v>86</v>
      </c>
      <c r="M1279" t="s">
        <v>87</v>
      </c>
      <c r="N1279">
        <v>2</v>
      </c>
      <c r="O1279" s="1">
        <v>44546.647037037037</v>
      </c>
      <c r="P1279" s="1">
        <v>44547.221712962964</v>
      </c>
      <c r="Q1279">
        <v>40984</v>
      </c>
      <c r="R1279">
        <v>8668</v>
      </c>
      <c r="S1279" t="b">
        <v>0</v>
      </c>
      <c r="T1279" t="s">
        <v>88</v>
      </c>
      <c r="U1279" t="b">
        <v>1</v>
      </c>
      <c r="V1279" t="s">
        <v>856</v>
      </c>
      <c r="W1279" s="1">
        <v>44546.740439814814</v>
      </c>
      <c r="X1279">
        <v>5667</v>
      </c>
      <c r="Y1279">
        <v>361</v>
      </c>
      <c r="Z1279">
        <v>0</v>
      </c>
      <c r="AA1279">
        <v>361</v>
      </c>
      <c r="AB1279">
        <v>54</v>
      </c>
      <c r="AC1279">
        <v>196</v>
      </c>
      <c r="AD1279">
        <v>97</v>
      </c>
      <c r="AE1279">
        <v>0</v>
      </c>
      <c r="AF1279">
        <v>0</v>
      </c>
      <c r="AG1279">
        <v>0</v>
      </c>
      <c r="AH1279" t="s">
        <v>108</v>
      </c>
      <c r="AI1279" s="1">
        <v>44547.221712962964</v>
      </c>
      <c r="AJ1279">
        <v>2892</v>
      </c>
      <c r="AK1279">
        <v>1</v>
      </c>
      <c r="AL1279">
        <v>0</v>
      </c>
      <c r="AM1279">
        <v>1</v>
      </c>
      <c r="AN1279">
        <v>54</v>
      </c>
      <c r="AO1279">
        <v>1</v>
      </c>
      <c r="AP1279">
        <v>96</v>
      </c>
      <c r="AQ1279">
        <v>0</v>
      </c>
      <c r="AR1279">
        <v>0</v>
      </c>
      <c r="AS1279">
        <v>0</v>
      </c>
      <c r="AT1279" t="s">
        <v>88</v>
      </c>
      <c r="AU1279" t="s">
        <v>88</v>
      </c>
      <c r="AV1279" t="s">
        <v>88</v>
      </c>
      <c r="AW1279" t="s">
        <v>88</v>
      </c>
      <c r="AX1279" t="s">
        <v>88</v>
      </c>
      <c r="AY1279" t="s">
        <v>88</v>
      </c>
      <c r="AZ1279" t="s">
        <v>88</v>
      </c>
      <c r="BA1279" t="s">
        <v>88</v>
      </c>
      <c r="BB1279" t="s">
        <v>88</v>
      </c>
      <c r="BC1279" t="s">
        <v>88</v>
      </c>
      <c r="BD1279" t="s">
        <v>88</v>
      </c>
      <c r="BE1279" t="s">
        <v>88</v>
      </c>
    </row>
    <row r="1280" spans="1:57">
      <c r="A1280" t="s">
        <v>2767</v>
      </c>
      <c r="B1280" t="s">
        <v>80</v>
      </c>
      <c r="C1280" t="s">
        <v>2724</v>
      </c>
      <c r="D1280" t="s">
        <v>82</v>
      </c>
      <c r="E1280" s="2" t="str">
        <f>HYPERLINK("capsilon://?command=openfolder&amp;siteaddress=FAM.docvelocity-na8.net&amp;folderid=FXF0E9DCA6-3F50-8FBA-72C6-A90C773FEAA1","FX21128699")</f>
        <v>FX21128699</v>
      </c>
      <c r="F1280" t="s">
        <v>19</v>
      </c>
      <c r="G1280" t="s">
        <v>19</v>
      </c>
      <c r="H1280" t="s">
        <v>83</v>
      </c>
      <c r="I1280" t="s">
        <v>2725</v>
      </c>
      <c r="J1280">
        <v>224</v>
      </c>
      <c r="K1280" t="s">
        <v>85</v>
      </c>
      <c r="L1280" t="s">
        <v>86</v>
      </c>
      <c r="M1280" t="s">
        <v>87</v>
      </c>
      <c r="N1280">
        <v>2</v>
      </c>
      <c r="O1280" s="1">
        <v>44546.650219907409</v>
      </c>
      <c r="P1280" s="1">
        <v>44547.218460648146</v>
      </c>
      <c r="Q1280">
        <v>44579</v>
      </c>
      <c r="R1280">
        <v>4517</v>
      </c>
      <c r="S1280" t="b">
        <v>0</v>
      </c>
      <c r="T1280" t="s">
        <v>88</v>
      </c>
      <c r="U1280" t="b">
        <v>1</v>
      </c>
      <c r="V1280" t="s">
        <v>1856</v>
      </c>
      <c r="W1280" s="1">
        <v>44546.729594907411</v>
      </c>
      <c r="X1280">
        <v>3941</v>
      </c>
      <c r="Y1280">
        <v>144</v>
      </c>
      <c r="Z1280">
        <v>0</v>
      </c>
      <c r="AA1280">
        <v>144</v>
      </c>
      <c r="AB1280">
        <v>27</v>
      </c>
      <c r="AC1280">
        <v>86</v>
      </c>
      <c r="AD1280">
        <v>80</v>
      </c>
      <c r="AE1280">
        <v>0</v>
      </c>
      <c r="AF1280">
        <v>0</v>
      </c>
      <c r="AG1280">
        <v>0</v>
      </c>
      <c r="AH1280" t="s">
        <v>265</v>
      </c>
      <c r="AI1280" s="1">
        <v>44547.218460648146</v>
      </c>
      <c r="AJ1280">
        <v>567</v>
      </c>
      <c r="AK1280">
        <v>0</v>
      </c>
      <c r="AL1280">
        <v>0</v>
      </c>
      <c r="AM1280">
        <v>0</v>
      </c>
      <c r="AN1280">
        <v>27</v>
      </c>
      <c r="AO1280">
        <v>0</v>
      </c>
      <c r="AP1280">
        <v>80</v>
      </c>
      <c r="AQ1280">
        <v>0</v>
      </c>
      <c r="AR1280">
        <v>0</v>
      </c>
      <c r="AS1280">
        <v>0</v>
      </c>
      <c r="AT1280" t="s">
        <v>88</v>
      </c>
      <c r="AU1280" t="s">
        <v>88</v>
      </c>
      <c r="AV1280" t="s">
        <v>88</v>
      </c>
      <c r="AW1280" t="s">
        <v>88</v>
      </c>
      <c r="AX1280" t="s">
        <v>88</v>
      </c>
      <c r="AY1280" t="s">
        <v>88</v>
      </c>
      <c r="AZ1280" t="s">
        <v>88</v>
      </c>
      <c r="BA1280" t="s">
        <v>88</v>
      </c>
      <c r="BB1280" t="s">
        <v>88</v>
      </c>
      <c r="BC1280" t="s">
        <v>88</v>
      </c>
      <c r="BD1280" t="s">
        <v>88</v>
      </c>
      <c r="BE1280" t="s">
        <v>88</v>
      </c>
    </row>
    <row r="1281" spans="1:57">
      <c r="A1281" t="s">
        <v>2768</v>
      </c>
      <c r="B1281" t="s">
        <v>80</v>
      </c>
      <c r="C1281" t="s">
        <v>2769</v>
      </c>
      <c r="D1281" t="s">
        <v>82</v>
      </c>
      <c r="E1281" s="2" t="str">
        <f>HYPERLINK("capsilon://?command=openfolder&amp;siteaddress=FAM.docvelocity-na8.net&amp;folderid=FX079FEBAE-7034-A150-8499-D23561DCD4D5","FX21128783")</f>
        <v>FX21128783</v>
      </c>
      <c r="F1281" t="s">
        <v>19</v>
      </c>
      <c r="G1281" t="s">
        <v>19</v>
      </c>
      <c r="H1281" t="s">
        <v>83</v>
      </c>
      <c r="I1281" t="s">
        <v>2770</v>
      </c>
      <c r="J1281">
        <v>60</v>
      </c>
      <c r="K1281" t="s">
        <v>85</v>
      </c>
      <c r="L1281" t="s">
        <v>86</v>
      </c>
      <c r="M1281" t="s">
        <v>87</v>
      </c>
      <c r="N1281">
        <v>1</v>
      </c>
      <c r="O1281" s="1">
        <v>44546.652708333335</v>
      </c>
      <c r="P1281" s="1">
        <v>44546.68855324074</v>
      </c>
      <c r="Q1281">
        <v>2960</v>
      </c>
      <c r="R1281">
        <v>137</v>
      </c>
      <c r="S1281" t="b">
        <v>0</v>
      </c>
      <c r="T1281" t="s">
        <v>88</v>
      </c>
      <c r="U1281" t="b">
        <v>0</v>
      </c>
      <c r="V1281" t="s">
        <v>155</v>
      </c>
      <c r="W1281" s="1">
        <v>44546.68855324074</v>
      </c>
      <c r="X1281">
        <v>137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60</v>
      </c>
      <c r="AE1281">
        <v>48</v>
      </c>
      <c r="AF1281">
        <v>0</v>
      </c>
      <c r="AG1281">
        <v>4</v>
      </c>
      <c r="AH1281" t="s">
        <v>88</v>
      </c>
      <c r="AI1281" t="s">
        <v>88</v>
      </c>
      <c r="AJ1281" t="s">
        <v>88</v>
      </c>
      <c r="AK1281" t="s">
        <v>88</v>
      </c>
      <c r="AL1281" t="s">
        <v>88</v>
      </c>
      <c r="AM1281" t="s">
        <v>88</v>
      </c>
      <c r="AN1281" t="s">
        <v>88</v>
      </c>
      <c r="AO1281" t="s">
        <v>88</v>
      </c>
      <c r="AP1281" t="s">
        <v>88</v>
      </c>
      <c r="AQ1281" t="s">
        <v>88</v>
      </c>
      <c r="AR1281" t="s">
        <v>88</v>
      </c>
      <c r="AS1281" t="s">
        <v>88</v>
      </c>
      <c r="AT1281" t="s">
        <v>88</v>
      </c>
      <c r="AU1281" t="s">
        <v>88</v>
      </c>
      <c r="AV1281" t="s">
        <v>88</v>
      </c>
      <c r="AW1281" t="s">
        <v>88</v>
      </c>
      <c r="AX1281" t="s">
        <v>88</v>
      </c>
      <c r="AY1281" t="s">
        <v>88</v>
      </c>
      <c r="AZ1281" t="s">
        <v>88</v>
      </c>
      <c r="BA1281" t="s">
        <v>88</v>
      </c>
      <c r="BB1281" t="s">
        <v>88</v>
      </c>
      <c r="BC1281" t="s">
        <v>88</v>
      </c>
      <c r="BD1281" t="s">
        <v>88</v>
      </c>
      <c r="BE1281" t="s">
        <v>88</v>
      </c>
    </row>
    <row r="1282" spans="1:57">
      <c r="A1282" t="s">
        <v>2771</v>
      </c>
      <c r="B1282" t="s">
        <v>80</v>
      </c>
      <c r="C1282" t="s">
        <v>2729</v>
      </c>
      <c r="D1282" t="s">
        <v>82</v>
      </c>
      <c r="E1282" s="2" t="str">
        <f>HYPERLINK("capsilon://?command=openfolder&amp;siteaddress=FAM.docvelocity-na8.net&amp;folderid=FX6FE0B6EE-6D10-D8C8-A230-5DACDE0FC722","FX21128879")</f>
        <v>FX21128879</v>
      </c>
      <c r="F1282" t="s">
        <v>19</v>
      </c>
      <c r="G1282" t="s">
        <v>19</v>
      </c>
      <c r="H1282" t="s">
        <v>83</v>
      </c>
      <c r="I1282" t="s">
        <v>2730</v>
      </c>
      <c r="J1282">
        <v>578</v>
      </c>
      <c r="K1282" t="s">
        <v>85</v>
      </c>
      <c r="L1282" t="s">
        <v>86</v>
      </c>
      <c r="M1282" t="s">
        <v>87</v>
      </c>
      <c r="N1282">
        <v>2</v>
      </c>
      <c r="O1282" s="1">
        <v>44546.661712962959</v>
      </c>
      <c r="P1282" s="1">
        <v>44547.260023148148</v>
      </c>
      <c r="Q1282">
        <v>46937</v>
      </c>
      <c r="R1282">
        <v>4757</v>
      </c>
      <c r="S1282" t="b">
        <v>0</v>
      </c>
      <c r="T1282" t="s">
        <v>88</v>
      </c>
      <c r="U1282" t="b">
        <v>1</v>
      </c>
      <c r="V1282" t="s">
        <v>337</v>
      </c>
      <c r="W1282" s="1">
        <v>44546.764155092591</v>
      </c>
      <c r="X1282">
        <v>3402</v>
      </c>
      <c r="Y1282">
        <v>532</v>
      </c>
      <c r="Z1282">
        <v>0</v>
      </c>
      <c r="AA1282">
        <v>532</v>
      </c>
      <c r="AB1282">
        <v>492</v>
      </c>
      <c r="AC1282">
        <v>185</v>
      </c>
      <c r="AD1282">
        <v>46</v>
      </c>
      <c r="AE1282">
        <v>0</v>
      </c>
      <c r="AF1282">
        <v>0</v>
      </c>
      <c r="AG1282">
        <v>0</v>
      </c>
      <c r="AH1282" t="s">
        <v>108</v>
      </c>
      <c r="AI1282" s="1">
        <v>44547.260023148148</v>
      </c>
      <c r="AJ1282">
        <v>1222</v>
      </c>
      <c r="AK1282">
        <v>0</v>
      </c>
      <c r="AL1282">
        <v>0</v>
      </c>
      <c r="AM1282">
        <v>0</v>
      </c>
      <c r="AN1282">
        <v>246</v>
      </c>
      <c r="AO1282">
        <v>0</v>
      </c>
      <c r="AP1282">
        <v>46</v>
      </c>
      <c r="AQ1282">
        <v>0</v>
      </c>
      <c r="AR1282">
        <v>0</v>
      </c>
      <c r="AS1282">
        <v>0</v>
      </c>
      <c r="AT1282" t="s">
        <v>88</v>
      </c>
      <c r="AU1282" t="s">
        <v>88</v>
      </c>
      <c r="AV1282" t="s">
        <v>88</v>
      </c>
      <c r="AW1282" t="s">
        <v>88</v>
      </c>
      <c r="AX1282" t="s">
        <v>88</v>
      </c>
      <c r="AY1282" t="s">
        <v>88</v>
      </c>
      <c r="AZ1282" t="s">
        <v>88</v>
      </c>
      <c r="BA1282" t="s">
        <v>88</v>
      </c>
      <c r="BB1282" t="s">
        <v>88</v>
      </c>
      <c r="BC1282" t="s">
        <v>88</v>
      </c>
      <c r="BD1282" t="s">
        <v>88</v>
      </c>
      <c r="BE1282" t="s">
        <v>88</v>
      </c>
    </row>
    <row r="1283" spans="1:57">
      <c r="A1283" t="s">
        <v>2772</v>
      </c>
      <c r="B1283" t="s">
        <v>80</v>
      </c>
      <c r="C1283" t="s">
        <v>2734</v>
      </c>
      <c r="D1283" t="s">
        <v>82</v>
      </c>
      <c r="E1283" s="2" t="str">
        <f>HYPERLINK("capsilon://?command=openfolder&amp;siteaddress=FAM.docvelocity-na8.net&amp;folderid=FXC37DFF7B-1DD9-FF27-51DB-18DB0B6E2314","FX21129135")</f>
        <v>FX21129135</v>
      </c>
      <c r="F1283" t="s">
        <v>19</v>
      </c>
      <c r="G1283" t="s">
        <v>19</v>
      </c>
      <c r="H1283" t="s">
        <v>83</v>
      </c>
      <c r="I1283" t="s">
        <v>2735</v>
      </c>
      <c r="J1283">
        <v>150</v>
      </c>
      <c r="K1283" t="s">
        <v>85</v>
      </c>
      <c r="L1283" t="s">
        <v>86</v>
      </c>
      <c r="M1283" t="s">
        <v>87</v>
      </c>
      <c r="N1283">
        <v>2</v>
      </c>
      <c r="O1283" s="1">
        <v>44546.663506944446</v>
      </c>
      <c r="P1283" s="1">
        <v>44547.256053240744</v>
      </c>
      <c r="Q1283">
        <v>49978</v>
      </c>
      <c r="R1283">
        <v>1218</v>
      </c>
      <c r="S1283" t="b">
        <v>0</v>
      </c>
      <c r="T1283" t="s">
        <v>88</v>
      </c>
      <c r="U1283" t="b">
        <v>1</v>
      </c>
      <c r="V1283" t="s">
        <v>151</v>
      </c>
      <c r="W1283" s="1">
        <v>44546.710266203707</v>
      </c>
      <c r="X1283">
        <v>538</v>
      </c>
      <c r="Y1283">
        <v>115</v>
      </c>
      <c r="Z1283">
        <v>0</v>
      </c>
      <c r="AA1283">
        <v>115</v>
      </c>
      <c r="AB1283">
        <v>0</v>
      </c>
      <c r="AC1283">
        <v>44</v>
      </c>
      <c r="AD1283">
        <v>35</v>
      </c>
      <c r="AE1283">
        <v>0</v>
      </c>
      <c r="AF1283">
        <v>0</v>
      </c>
      <c r="AG1283">
        <v>0</v>
      </c>
      <c r="AH1283" t="s">
        <v>265</v>
      </c>
      <c r="AI1283" s="1">
        <v>44547.256053240744</v>
      </c>
      <c r="AJ1283">
        <v>673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35</v>
      </c>
      <c r="AQ1283">
        <v>0</v>
      </c>
      <c r="AR1283">
        <v>0</v>
      </c>
      <c r="AS1283">
        <v>0</v>
      </c>
      <c r="AT1283" t="s">
        <v>88</v>
      </c>
      <c r="AU1283" t="s">
        <v>88</v>
      </c>
      <c r="AV1283" t="s">
        <v>88</v>
      </c>
      <c r="AW1283" t="s">
        <v>88</v>
      </c>
      <c r="AX1283" t="s">
        <v>88</v>
      </c>
      <c r="AY1283" t="s">
        <v>88</v>
      </c>
      <c r="AZ1283" t="s">
        <v>88</v>
      </c>
      <c r="BA1283" t="s">
        <v>88</v>
      </c>
      <c r="BB1283" t="s">
        <v>88</v>
      </c>
      <c r="BC1283" t="s">
        <v>88</v>
      </c>
      <c r="BD1283" t="s">
        <v>88</v>
      </c>
      <c r="BE1283" t="s">
        <v>88</v>
      </c>
    </row>
    <row r="1284" spans="1:57">
      <c r="A1284" t="s">
        <v>2773</v>
      </c>
      <c r="B1284" t="s">
        <v>80</v>
      </c>
      <c r="C1284" t="s">
        <v>2376</v>
      </c>
      <c r="D1284" t="s">
        <v>82</v>
      </c>
      <c r="E1284" s="2" t="str">
        <f>HYPERLINK("capsilon://?command=openfolder&amp;siteaddress=FAM.docvelocity-na8.net&amp;folderid=FXB099CF73-499C-E106-C19A-EBE29850D3C6","FX21128500")</f>
        <v>FX21128500</v>
      </c>
      <c r="F1284" t="s">
        <v>19</v>
      </c>
      <c r="G1284" t="s">
        <v>19</v>
      </c>
      <c r="H1284" t="s">
        <v>83</v>
      </c>
      <c r="I1284" t="s">
        <v>2774</v>
      </c>
      <c r="J1284">
        <v>30</v>
      </c>
      <c r="K1284" t="s">
        <v>85</v>
      </c>
      <c r="L1284" t="s">
        <v>86</v>
      </c>
      <c r="M1284" t="s">
        <v>87</v>
      </c>
      <c r="N1284">
        <v>2</v>
      </c>
      <c r="O1284" s="1">
        <v>44546.663726851853</v>
      </c>
      <c r="P1284" s="1">
        <v>44547.390405092592</v>
      </c>
      <c r="Q1284">
        <v>62559</v>
      </c>
      <c r="R1284">
        <v>226</v>
      </c>
      <c r="S1284" t="b">
        <v>0</v>
      </c>
      <c r="T1284" t="s">
        <v>88</v>
      </c>
      <c r="U1284" t="b">
        <v>0</v>
      </c>
      <c r="V1284" t="s">
        <v>155</v>
      </c>
      <c r="W1284" s="1">
        <v>44546.689606481479</v>
      </c>
      <c r="X1284">
        <v>82</v>
      </c>
      <c r="Y1284">
        <v>9</v>
      </c>
      <c r="Z1284">
        <v>0</v>
      </c>
      <c r="AA1284">
        <v>9</v>
      </c>
      <c r="AB1284">
        <v>0</v>
      </c>
      <c r="AC1284">
        <v>4</v>
      </c>
      <c r="AD1284">
        <v>21</v>
      </c>
      <c r="AE1284">
        <v>0</v>
      </c>
      <c r="AF1284">
        <v>0</v>
      </c>
      <c r="AG1284">
        <v>0</v>
      </c>
      <c r="AH1284" t="s">
        <v>94</v>
      </c>
      <c r="AI1284" s="1">
        <v>44547.390405092592</v>
      </c>
      <c r="AJ1284">
        <v>144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21</v>
      </c>
      <c r="AQ1284">
        <v>0</v>
      </c>
      <c r="AR1284">
        <v>0</v>
      </c>
      <c r="AS1284">
        <v>0</v>
      </c>
      <c r="AT1284" t="s">
        <v>88</v>
      </c>
      <c r="AU1284" t="s">
        <v>88</v>
      </c>
      <c r="AV1284" t="s">
        <v>88</v>
      </c>
      <c r="AW1284" t="s">
        <v>88</v>
      </c>
      <c r="AX1284" t="s">
        <v>88</v>
      </c>
      <c r="AY1284" t="s">
        <v>88</v>
      </c>
      <c r="AZ1284" t="s">
        <v>88</v>
      </c>
      <c r="BA1284" t="s">
        <v>88</v>
      </c>
      <c r="BB1284" t="s">
        <v>88</v>
      </c>
      <c r="BC1284" t="s">
        <v>88</v>
      </c>
      <c r="BD1284" t="s">
        <v>88</v>
      </c>
      <c r="BE1284" t="s">
        <v>88</v>
      </c>
    </row>
    <row r="1285" spans="1:57">
      <c r="A1285" t="s">
        <v>2775</v>
      </c>
      <c r="B1285" t="s">
        <v>80</v>
      </c>
      <c r="C1285" t="s">
        <v>2400</v>
      </c>
      <c r="D1285" t="s">
        <v>82</v>
      </c>
      <c r="E1285" s="2" t="str">
        <f>HYPERLINK("capsilon://?command=openfolder&amp;siteaddress=FAM.docvelocity-na8.net&amp;folderid=FX2A54C81B-8A6C-3FCC-1810-A2E062DAE6EF","FX21127958")</f>
        <v>FX21127958</v>
      </c>
      <c r="F1285" t="s">
        <v>19</v>
      </c>
      <c r="G1285" t="s">
        <v>19</v>
      </c>
      <c r="H1285" t="s">
        <v>83</v>
      </c>
      <c r="I1285" t="s">
        <v>2738</v>
      </c>
      <c r="J1285">
        <v>214</v>
      </c>
      <c r="K1285" t="s">
        <v>85</v>
      </c>
      <c r="L1285" t="s">
        <v>86</v>
      </c>
      <c r="M1285" t="s">
        <v>87</v>
      </c>
      <c r="N1285">
        <v>2</v>
      </c>
      <c r="O1285" s="1">
        <v>44546.667997685188</v>
      </c>
      <c r="P1285" s="1">
        <v>44547.267847222225</v>
      </c>
      <c r="Q1285">
        <v>46469</v>
      </c>
      <c r="R1285">
        <v>5358</v>
      </c>
      <c r="S1285" t="b">
        <v>0</v>
      </c>
      <c r="T1285" t="s">
        <v>88</v>
      </c>
      <c r="U1285" t="b">
        <v>1</v>
      </c>
      <c r="V1285" t="s">
        <v>89</v>
      </c>
      <c r="W1285" s="1">
        <v>44546.773090277777</v>
      </c>
      <c r="X1285">
        <v>4314</v>
      </c>
      <c r="Y1285">
        <v>197</v>
      </c>
      <c r="Z1285">
        <v>0</v>
      </c>
      <c r="AA1285">
        <v>197</v>
      </c>
      <c r="AB1285">
        <v>0</v>
      </c>
      <c r="AC1285">
        <v>161</v>
      </c>
      <c r="AD1285">
        <v>17</v>
      </c>
      <c r="AE1285">
        <v>0</v>
      </c>
      <c r="AF1285">
        <v>0</v>
      </c>
      <c r="AG1285">
        <v>0</v>
      </c>
      <c r="AH1285" t="s">
        <v>265</v>
      </c>
      <c r="AI1285" s="1">
        <v>44547.267847222225</v>
      </c>
      <c r="AJ1285">
        <v>1019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17</v>
      </c>
      <c r="AQ1285">
        <v>0</v>
      </c>
      <c r="AR1285">
        <v>0</v>
      </c>
      <c r="AS1285">
        <v>0</v>
      </c>
      <c r="AT1285" t="s">
        <v>88</v>
      </c>
      <c r="AU1285" t="s">
        <v>88</v>
      </c>
      <c r="AV1285" t="s">
        <v>88</v>
      </c>
      <c r="AW1285" t="s">
        <v>88</v>
      </c>
      <c r="AX1285" t="s">
        <v>88</v>
      </c>
      <c r="AY1285" t="s">
        <v>88</v>
      </c>
      <c r="AZ1285" t="s">
        <v>88</v>
      </c>
      <c r="BA1285" t="s">
        <v>88</v>
      </c>
      <c r="BB1285" t="s">
        <v>88</v>
      </c>
      <c r="BC1285" t="s">
        <v>88</v>
      </c>
      <c r="BD1285" t="s">
        <v>88</v>
      </c>
      <c r="BE1285" t="s">
        <v>88</v>
      </c>
    </row>
    <row r="1286" spans="1:57">
      <c r="A1286" t="s">
        <v>2776</v>
      </c>
      <c r="B1286" t="s">
        <v>80</v>
      </c>
      <c r="C1286" t="s">
        <v>2777</v>
      </c>
      <c r="D1286" t="s">
        <v>82</v>
      </c>
      <c r="E1286" s="2" t="str">
        <f>HYPERLINK("capsilon://?command=openfolder&amp;siteaddress=FAM.docvelocity-na8.net&amp;folderid=FX41D06408-06A4-55BA-3431-6168EDDD090B","FX21121685")</f>
        <v>FX21121685</v>
      </c>
      <c r="F1286" t="s">
        <v>19</v>
      </c>
      <c r="G1286" t="s">
        <v>19</v>
      </c>
      <c r="H1286" t="s">
        <v>83</v>
      </c>
      <c r="I1286" t="s">
        <v>2778</v>
      </c>
      <c r="J1286">
        <v>84</v>
      </c>
      <c r="K1286" t="s">
        <v>85</v>
      </c>
      <c r="L1286" t="s">
        <v>86</v>
      </c>
      <c r="M1286" t="s">
        <v>87</v>
      </c>
      <c r="N1286">
        <v>1</v>
      </c>
      <c r="O1286" s="1">
        <v>44531.980393518519</v>
      </c>
      <c r="P1286" s="1">
        <v>44532.376018518517</v>
      </c>
      <c r="Q1286">
        <v>32690</v>
      </c>
      <c r="R1286">
        <v>1492</v>
      </c>
      <c r="S1286" t="b">
        <v>0</v>
      </c>
      <c r="T1286" t="s">
        <v>88</v>
      </c>
      <c r="U1286" t="b">
        <v>0</v>
      </c>
      <c r="V1286" t="s">
        <v>144</v>
      </c>
      <c r="W1286" s="1">
        <v>44532.376018518517</v>
      </c>
      <c r="X1286">
        <v>1492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84</v>
      </c>
      <c r="AE1286">
        <v>72</v>
      </c>
      <c r="AF1286">
        <v>0</v>
      </c>
      <c r="AG1286">
        <v>4</v>
      </c>
      <c r="AH1286" t="s">
        <v>88</v>
      </c>
      <c r="AI1286" t="s">
        <v>88</v>
      </c>
      <c r="AJ1286" t="s">
        <v>88</v>
      </c>
      <c r="AK1286" t="s">
        <v>88</v>
      </c>
      <c r="AL1286" t="s">
        <v>88</v>
      </c>
      <c r="AM1286" t="s">
        <v>88</v>
      </c>
      <c r="AN1286" t="s">
        <v>88</v>
      </c>
      <c r="AO1286" t="s">
        <v>88</v>
      </c>
      <c r="AP1286" t="s">
        <v>88</v>
      </c>
      <c r="AQ1286" t="s">
        <v>88</v>
      </c>
      <c r="AR1286" t="s">
        <v>88</v>
      </c>
      <c r="AS1286" t="s">
        <v>88</v>
      </c>
      <c r="AT1286" t="s">
        <v>88</v>
      </c>
      <c r="AU1286" t="s">
        <v>88</v>
      </c>
      <c r="AV1286" t="s">
        <v>88</v>
      </c>
      <c r="AW1286" t="s">
        <v>88</v>
      </c>
      <c r="AX1286" t="s">
        <v>88</v>
      </c>
      <c r="AY1286" t="s">
        <v>88</v>
      </c>
      <c r="AZ1286" t="s">
        <v>88</v>
      </c>
      <c r="BA1286" t="s">
        <v>88</v>
      </c>
      <c r="BB1286" t="s">
        <v>88</v>
      </c>
      <c r="BC1286" t="s">
        <v>88</v>
      </c>
      <c r="BD1286" t="s">
        <v>88</v>
      </c>
      <c r="BE1286" t="s">
        <v>88</v>
      </c>
    </row>
    <row r="1287" spans="1:57">
      <c r="A1287" t="s">
        <v>2779</v>
      </c>
      <c r="B1287" t="s">
        <v>80</v>
      </c>
      <c r="C1287" t="s">
        <v>2741</v>
      </c>
      <c r="D1287" t="s">
        <v>82</v>
      </c>
      <c r="E1287" s="2" t="str">
        <f>HYPERLINK("capsilon://?command=openfolder&amp;siteaddress=FAM.docvelocity-na8.net&amp;folderid=FX68C59D43-5B0D-6923-2E5E-9F0D06C9A488","FX21128823")</f>
        <v>FX21128823</v>
      </c>
      <c r="F1287" t="s">
        <v>19</v>
      </c>
      <c r="G1287" t="s">
        <v>19</v>
      </c>
      <c r="H1287" t="s">
        <v>83</v>
      </c>
      <c r="I1287" t="s">
        <v>2742</v>
      </c>
      <c r="J1287">
        <v>190</v>
      </c>
      <c r="K1287" t="s">
        <v>85</v>
      </c>
      <c r="L1287" t="s">
        <v>86</v>
      </c>
      <c r="M1287" t="s">
        <v>87</v>
      </c>
      <c r="N1287">
        <v>2</v>
      </c>
      <c r="O1287" s="1">
        <v>44546.671122685184</v>
      </c>
      <c r="P1287" s="1">
        <v>44547.286585648151</v>
      </c>
      <c r="Q1287">
        <v>49995</v>
      </c>
      <c r="R1287">
        <v>3181</v>
      </c>
      <c r="S1287" t="b">
        <v>0</v>
      </c>
      <c r="T1287" t="s">
        <v>88</v>
      </c>
      <c r="U1287" t="b">
        <v>1</v>
      </c>
      <c r="V1287" t="s">
        <v>151</v>
      </c>
      <c r="W1287" s="1">
        <v>44546.7344212963</v>
      </c>
      <c r="X1287">
        <v>880</v>
      </c>
      <c r="Y1287">
        <v>178</v>
      </c>
      <c r="Z1287">
        <v>0</v>
      </c>
      <c r="AA1287">
        <v>178</v>
      </c>
      <c r="AB1287">
        <v>0</v>
      </c>
      <c r="AC1287">
        <v>106</v>
      </c>
      <c r="AD1287">
        <v>12</v>
      </c>
      <c r="AE1287">
        <v>0</v>
      </c>
      <c r="AF1287">
        <v>0</v>
      </c>
      <c r="AG1287">
        <v>0</v>
      </c>
      <c r="AH1287" t="s">
        <v>108</v>
      </c>
      <c r="AI1287" s="1">
        <v>44547.286585648151</v>
      </c>
      <c r="AJ1287">
        <v>2294</v>
      </c>
      <c r="AK1287">
        <v>21</v>
      </c>
      <c r="AL1287">
        <v>0</v>
      </c>
      <c r="AM1287">
        <v>21</v>
      </c>
      <c r="AN1287">
        <v>0</v>
      </c>
      <c r="AO1287">
        <v>20</v>
      </c>
      <c r="AP1287">
        <v>-9</v>
      </c>
      <c r="AQ1287">
        <v>0</v>
      </c>
      <c r="AR1287">
        <v>0</v>
      </c>
      <c r="AS1287">
        <v>0</v>
      </c>
      <c r="AT1287" t="s">
        <v>88</v>
      </c>
      <c r="AU1287" t="s">
        <v>88</v>
      </c>
      <c r="AV1287" t="s">
        <v>88</v>
      </c>
      <c r="AW1287" t="s">
        <v>88</v>
      </c>
      <c r="AX1287" t="s">
        <v>88</v>
      </c>
      <c r="AY1287" t="s">
        <v>88</v>
      </c>
      <c r="AZ1287" t="s">
        <v>88</v>
      </c>
      <c r="BA1287" t="s">
        <v>88</v>
      </c>
      <c r="BB1287" t="s">
        <v>88</v>
      </c>
      <c r="BC1287" t="s">
        <v>88</v>
      </c>
      <c r="BD1287" t="s">
        <v>88</v>
      </c>
      <c r="BE1287" t="s">
        <v>88</v>
      </c>
    </row>
    <row r="1288" spans="1:57">
      <c r="A1288" t="s">
        <v>2780</v>
      </c>
      <c r="B1288" t="s">
        <v>80</v>
      </c>
      <c r="C1288" t="s">
        <v>2744</v>
      </c>
      <c r="D1288" t="s">
        <v>82</v>
      </c>
      <c r="E1288" s="2" t="str">
        <f>HYPERLINK("capsilon://?command=openfolder&amp;siteaddress=FAM.docvelocity-na8.net&amp;folderid=FXF1927C37-EBB4-8DAA-AC8A-A2D073D150EA","FX21129347")</f>
        <v>FX21129347</v>
      </c>
      <c r="F1288" t="s">
        <v>19</v>
      </c>
      <c r="G1288" t="s">
        <v>19</v>
      </c>
      <c r="H1288" t="s">
        <v>83</v>
      </c>
      <c r="I1288" t="s">
        <v>2745</v>
      </c>
      <c r="J1288">
        <v>140</v>
      </c>
      <c r="K1288" t="s">
        <v>85</v>
      </c>
      <c r="L1288" t="s">
        <v>86</v>
      </c>
      <c r="M1288" t="s">
        <v>87</v>
      </c>
      <c r="N1288">
        <v>2</v>
      </c>
      <c r="O1288" s="1">
        <v>44546.672164351854</v>
      </c>
      <c r="P1288" s="1">
        <v>44547.278240740743</v>
      </c>
      <c r="Q1288">
        <v>49178</v>
      </c>
      <c r="R1288">
        <v>3187</v>
      </c>
      <c r="S1288" t="b">
        <v>0</v>
      </c>
      <c r="T1288" t="s">
        <v>88</v>
      </c>
      <c r="U1288" t="b">
        <v>1</v>
      </c>
      <c r="V1288" t="s">
        <v>1856</v>
      </c>
      <c r="W1288" s="1">
        <v>44546.751319444447</v>
      </c>
      <c r="X1288">
        <v>1841</v>
      </c>
      <c r="Y1288">
        <v>105</v>
      </c>
      <c r="Z1288">
        <v>0</v>
      </c>
      <c r="AA1288">
        <v>105</v>
      </c>
      <c r="AB1288">
        <v>0</v>
      </c>
      <c r="AC1288">
        <v>49</v>
      </c>
      <c r="AD1288">
        <v>35</v>
      </c>
      <c r="AE1288">
        <v>0</v>
      </c>
      <c r="AF1288">
        <v>0</v>
      </c>
      <c r="AG1288">
        <v>0</v>
      </c>
      <c r="AH1288" t="s">
        <v>94</v>
      </c>
      <c r="AI1288" s="1">
        <v>44547.278240740743</v>
      </c>
      <c r="AJ1288">
        <v>1340</v>
      </c>
      <c r="AK1288">
        <v>2</v>
      </c>
      <c r="AL1288">
        <v>0</v>
      </c>
      <c r="AM1288">
        <v>2</v>
      </c>
      <c r="AN1288">
        <v>0</v>
      </c>
      <c r="AO1288">
        <v>2</v>
      </c>
      <c r="AP1288">
        <v>33</v>
      </c>
      <c r="AQ1288">
        <v>0</v>
      </c>
      <c r="AR1288">
        <v>0</v>
      </c>
      <c r="AS1288">
        <v>0</v>
      </c>
      <c r="AT1288" t="s">
        <v>88</v>
      </c>
      <c r="AU1288" t="s">
        <v>88</v>
      </c>
      <c r="AV1288" t="s">
        <v>88</v>
      </c>
      <c r="AW1288" t="s">
        <v>88</v>
      </c>
      <c r="AX1288" t="s">
        <v>88</v>
      </c>
      <c r="AY1288" t="s">
        <v>88</v>
      </c>
      <c r="AZ1288" t="s">
        <v>88</v>
      </c>
      <c r="BA1288" t="s">
        <v>88</v>
      </c>
      <c r="BB1288" t="s">
        <v>88</v>
      </c>
      <c r="BC1288" t="s">
        <v>88</v>
      </c>
      <c r="BD1288" t="s">
        <v>88</v>
      </c>
      <c r="BE1288" t="s">
        <v>88</v>
      </c>
    </row>
    <row r="1289" spans="1:57">
      <c r="A1289" t="s">
        <v>2781</v>
      </c>
      <c r="B1289" t="s">
        <v>80</v>
      </c>
      <c r="C1289" t="s">
        <v>2744</v>
      </c>
      <c r="D1289" t="s">
        <v>82</v>
      </c>
      <c r="E1289" s="2" t="str">
        <f>HYPERLINK("capsilon://?command=openfolder&amp;siteaddress=FAM.docvelocity-na8.net&amp;folderid=FXF1927C37-EBB4-8DAA-AC8A-A2D073D150EA","FX21129347")</f>
        <v>FX21129347</v>
      </c>
      <c r="F1289" t="s">
        <v>19</v>
      </c>
      <c r="G1289" t="s">
        <v>19</v>
      </c>
      <c r="H1289" t="s">
        <v>83</v>
      </c>
      <c r="I1289" t="s">
        <v>2747</v>
      </c>
      <c r="J1289">
        <v>199</v>
      </c>
      <c r="K1289" t="s">
        <v>85</v>
      </c>
      <c r="L1289" t="s">
        <v>86</v>
      </c>
      <c r="M1289" t="s">
        <v>87</v>
      </c>
      <c r="N1289">
        <v>2</v>
      </c>
      <c r="O1289" s="1">
        <v>44546.680312500001</v>
      </c>
      <c r="P1289" s="1">
        <v>44547.279745370368</v>
      </c>
      <c r="Q1289">
        <v>47843</v>
      </c>
      <c r="R1289">
        <v>3948</v>
      </c>
      <c r="S1289" t="b">
        <v>0</v>
      </c>
      <c r="T1289" t="s">
        <v>88</v>
      </c>
      <c r="U1289" t="b">
        <v>1</v>
      </c>
      <c r="V1289" t="s">
        <v>222</v>
      </c>
      <c r="W1289" s="1">
        <v>44546.777546296296</v>
      </c>
      <c r="X1289">
        <v>2870</v>
      </c>
      <c r="Y1289">
        <v>156</v>
      </c>
      <c r="Z1289">
        <v>0</v>
      </c>
      <c r="AA1289">
        <v>156</v>
      </c>
      <c r="AB1289">
        <v>0</v>
      </c>
      <c r="AC1289">
        <v>65</v>
      </c>
      <c r="AD1289">
        <v>43</v>
      </c>
      <c r="AE1289">
        <v>0</v>
      </c>
      <c r="AF1289">
        <v>0</v>
      </c>
      <c r="AG1289">
        <v>0</v>
      </c>
      <c r="AH1289" t="s">
        <v>265</v>
      </c>
      <c r="AI1289" s="1">
        <v>44547.279745370368</v>
      </c>
      <c r="AJ1289">
        <v>1027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43</v>
      </c>
      <c r="AQ1289">
        <v>0</v>
      </c>
      <c r="AR1289">
        <v>0</v>
      </c>
      <c r="AS1289">
        <v>0</v>
      </c>
      <c r="AT1289" t="s">
        <v>88</v>
      </c>
      <c r="AU1289" t="s">
        <v>88</v>
      </c>
      <c r="AV1289" t="s">
        <v>88</v>
      </c>
      <c r="AW1289" t="s">
        <v>88</v>
      </c>
      <c r="AX1289" t="s">
        <v>88</v>
      </c>
      <c r="AY1289" t="s">
        <v>88</v>
      </c>
      <c r="AZ1289" t="s">
        <v>88</v>
      </c>
      <c r="BA1289" t="s">
        <v>88</v>
      </c>
      <c r="BB1289" t="s">
        <v>88</v>
      </c>
      <c r="BC1289" t="s">
        <v>88</v>
      </c>
      <c r="BD1289" t="s">
        <v>88</v>
      </c>
      <c r="BE1289" t="s">
        <v>88</v>
      </c>
    </row>
    <row r="1290" spans="1:57">
      <c r="A1290" t="s">
        <v>2782</v>
      </c>
      <c r="B1290" t="s">
        <v>80</v>
      </c>
      <c r="C1290" t="s">
        <v>2744</v>
      </c>
      <c r="D1290" t="s">
        <v>82</v>
      </c>
      <c r="E1290" s="2" t="str">
        <f>HYPERLINK("capsilon://?command=openfolder&amp;siteaddress=FAM.docvelocity-na8.net&amp;folderid=FXF1927C37-EBB4-8DAA-AC8A-A2D073D150EA","FX21129347")</f>
        <v>FX21129347</v>
      </c>
      <c r="F1290" t="s">
        <v>19</v>
      </c>
      <c r="G1290" t="s">
        <v>19</v>
      </c>
      <c r="H1290" t="s">
        <v>83</v>
      </c>
      <c r="I1290" t="s">
        <v>2749</v>
      </c>
      <c r="J1290">
        <v>430</v>
      </c>
      <c r="K1290" t="s">
        <v>85</v>
      </c>
      <c r="L1290" t="s">
        <v>86</v>
      </c>
      <c r="M1290" t="s">
        <v>87</v>
      </c>
      <c r="N1290">
        <v>2</v>
      </c>
      <c r="O1290" s="1">
        <v>44546.685081018521</v>
      </c>
      <c r="P1290" s="1">
        <v>44547.297118055554</v>
      </c>
      <c r="Q1290">
        <v>45301</v>
      </c>
      <c r="R1290">
        <v>7579</v>
      </c>
      <c r="S1290" t="b">
        <v>0</v>
      </c>
      <c r="T1290" t="s">
        <v>88</v>
      </c>
      <c r="U1290" t="b">
        <v>1</v>
      </c>
      <c r="V1290" t="s">
        <v>1856</v>
      </c>
      <c r="W1290" s="1">
        <v>44546.821226851855</v>
      </c>
      <c r="X1290">
        <v>6039</v>
      </c>
      <c r="Y1290">
        <v>358</v>
      </c>
      <c r="Z1290">
        <v>0</v>
      </c>
      <c r="AA1290">
        <v>358</v>
      </c>
      <c r="AB1290">
        <v>0</v>
      </c>
      <c r="AC1290">
        <v>110</v>
      </c>
      <c r="AD1290">
        <v>72</v>
      </c>
      <c r="AE1290">
        <v>0</v>
      </c>
      <c r="AF1290">
        <v>0</v>
      </c>
      <c r="AG1290">
        <v>0</v>
      </c>
      <c r="AH1290" t="s">
        <v>94</v>
      </c>
      <c r="AI1290" s="1">
        <v>44547.297118055554</v>
      </c>
      <c r="AJ1290">
        <v>1525</v>
      </c>
      <c r="AK1290">
        <v>3</v>
      </c>
      <c r="AL1290">
        <v>0</v>
      </c>
      <c r="AM1290">
        <v>3</v>
      </c>
      <c r="AN1290">
        <v>0</v>
      </c>
      <c r="AO1290">
        <v>3</v>
      </c>
      <c r="AP1290">
        <v>69</v>
      </c>
      <c r="AQ1290">
        <v>0</v>
      </c>
      <c r="AR1290">
        <v>0</v>
      </c>
      <c r="AS1290">
        <v>0</v>
      </c>
      <c r="AT1290" t="s">
        <v>88</v>
      </c>
      <c r="AU1290" t="s">
        <v>88</v>
      </c>
      <c r="AV1290" t="s">
        <v>88</v>
      </c>
      <c r="AW1290" t="s">
        <v>88</v>
      </c>
      <c r="AX1290" t="s">
        <v>88</v>
      </c>
      <c r="AY1290" t="s">
        <v>88</v>
      </c>
      <c r="AZ1290" t="s">
        <v>88</v>
      </c>
      <c r="BA1290" t="s">
        <v>88</v>
      </c>
      <c r="BB1290" t="s">
        <v>88</v>
      </c>
      <c r="BC1290" t="s">
        <v>88</v>
      </c>
      <c r="BD1290" t="s">
        <v>88</v>
      </c>
      <c r="BE1290" t="s">
        <v>88</v>
      </c>
    </row>
    <row r="1291" spans="1:57">
      <c r="A1291" t="s">
        <v>2783</v>
      </c>
      <c r="B1291" t="s">
        <v>80</v>
      </c>
      <c r="C1291" t="s">
        <v>2751</v>
      </c>
      <c r="D1291" t="s">
        <v>82</v>
      </c>
      <c r="E1291" s="2" t="str">
        <f>HYPERLINK("capsilon://?command=openfolder&amp;siteaddress=FAM.docvelocity-na8.net&amp;folderid=FX903C92D5-0F1F-FB9C-D484-6348C6EBE1B2","FX21128153")</f>
        <v>FX21128153</v>
      </c>
      <c r="F1291" t="s">
        <v>19</v>
      </c>
      <c r="G1291" t="s">
        <v>19</v>
      </c>
      <c r="H1291" t="s">
        <v>83</v>
      </c>
      <c r="I1291" t="s">
        <v>2752</v>
      </c>
      <c r="J1291">
        <v>222</v>
      </c>
      <c r="K1291" t="s">
        <v>85</v>
      </c>
      <c r="L1291" t="s">
        <v>86</v>
      </c>
      <c r="M1291" t="s">
        <v>87</v>
      </c>
      <c r="N1291">
        <v>2</v>
      </c>
      <c r="O1291" s="1">
        <v>44546.6871875</v>
      </c>
      <c r="P1291" s="1">
        <v>44547.292743055557</v>
      </c>
      <c r="Q1291">
        <v>50322</v>
      </c>
      <c r="R1291">
        <v>1998</v>
      </c>
      <c r="S1291" t="b">
        <v>0</v>
      </c>
      <c r="T1291" t="s">
        <v>88</v>
      </c>
      <c r="U1291" t="b">
        <v>1</v>
      </c>
      <c r="V1291" t="s">
        <v>244</v>
      </c>
      <c r="W1291" s="1">
        <v>44546.763032407405</v>
      </c>
      <c r="X1291">
        <v>868</v>
      </c>
      <c r="Y1291">
        <v>150</v>
      </c>
      <c r="Z1291">
        <v>0</v>
      </c>
      <c r="AA1291">
        <v>150</v>
      </c>
      <c r="AB1291">
        <v>0</v>
      </c>
      <c r="AC1291">
        <v>21</v>
      </c>
      <c r="AD1291">
        <v>72</v>
      </c>
      <c r="AE1291">
        <v>0</v>
      </c>
      <c r="AF1291">
        <v>0</v>
      </c>
      <c r="AG1291">
        <v>0</v>
      </c>
      <c r="AH1291" t="s">
        <v>265</v>
      </c>
      <c r="AI1291" s="1">
        <v>44547.292743055557</v>
      </c>
      <c r="AJ1291">
        <v>1123</v>
      </c>
      <c r="AK1291">
        <v>4</v>
      </c>
      <c r="AL1291">
        <v>0</v>
      </c>
      <c r="AM1291">
        <v>4</v>
      </c>
      <c r="AN1291">
        <v>0</v>
      </c>
      <c r="AO1291">
        <v>3</v>
      </c>
      <c r="AP1291">
        <v>68</v>
      </c>
      <c r="AQ1291">
        <v>0</v>
      </c>
      <c r="AR1291">
        <v>0</v>
      </c>
      <c r="AS1291">
        <v>0</v>
      </c>
      <c r="AT1291" t="s">
        <v>88</v>
      </c>
      <c r="AU1291" t="s">
        <v>88</v>
      </c>
      <c r="AV1291" t="s">
        <v>88</v>
      </c>
      <c r="AW1291" t="s">
        <v>88</v>
      </c>
      <c r="AX1291" t="s">
        <v>88</v>
      </c>
      <c r="AY1291" t="s">
        <v>88</v>
      </c>
      <c r="AZ1291" t="s">
        <v>88</v>
      </c>
      <c r="BA1291" t="s">
        <v>88</v>
      </c>
      <c r="BB1291" t="s">
        <v>88</v>
      </c>
      <c r="BC1291" t="s">
        <v>88</v>
      </c>
      <c r="BD1291" t="s">
        <v>88</v>
      </c>
      <c r="BE1291" t="s">
        <v>88</v>
      </c>
    </row>
    <row r="1292" spans="1:57">
      <c r="A1292" t="s">
        <v>2784</v>
      </c>
      <c r="B1292" t="s">
        <v>80</v>
      </c>
      <c r="C1292" t="s">
        <v>2763</v>
      </c>
      <c r="D1292" t="s">
        <v>82</v>
      </c>
      <c r="E1292" s="2" t="str">
        <f>HYPERLINK("capsilon://?command=openfolder&amp;siteaddress=FAM.docvelocity-na8.net&amp;folderid=FX318095A5-16AC-F3D6-A2F8-E2465D403FA1","FX21128723")</f>
        <v>FX21128723</v>
      </c>
      <c r="F1292" t="s">
        <v>19</v>
      </c>
      <c r="G1292" t="s">
        <v>19</v>
      </c>
      <c r="H1292" t="s">
        <v>83</v>
      </c>
      <c r="I1292" t="s">
        <v>2764</v>
      </c>
      <c r="J1292">
        <v>280</v>
      </c>
      <c r="K1292" t="s">
        <v>85</v>
      </c>
      <c r="L1292" t="s">
        <v>86</v>
      </c>
      <c r="M1292" t="s">
        <v>87</v>
      </c>
      <c r="N1292">
        <v>2</v>
      </c>
      <c r="O1292" s="1">
        <v>44546.689039351855</v>
      </c>
      <c r="P1292" s="1">
        <v>44547.296446759261</v>
      </c>
      <c r="Q1292">
        <v>49730</v>
      </c>
      <c r="R1292">
        <v>2750</v>
      </c>
      <c r="S1292" t="b">
        <v>0</v>
      </c>
      <c r="T1292" t="s">
        <v>88</v>
      </c>
      <c r="U1292" t="b">
        <v>1</v>
      </c>
      <c r="V1292" t="s">
        <v>337</v>
      </c>
      <c r="W1292" s="1">
        <v>44546.782361111109</v>
      </c>
      <c r="X1292">
        <v>1572</v>
      </c>
      <c r="Y1292">
        <v>273</v>
      </c>
      <c r="Z1292">
        <v>0</v>
      </c>
      <c r="AA1292">
        <v>273</v>
      </c>
      <c r="AB1292">
        <v>0</v>
      </c>
      <c r="AC1292">
        <v>95</v>
      </c>
      <c r="AD1292">
        <v>7</v>
      </c>
      <c r="AE1292">
        <v>0</v>
      </c>
      <c r="AF1292">
        <v>0</v>
      </c>
      <c r="AG1292">
        <v>0</v>
      </c>
      <c r="AH1292" t="s">
        <v>95</v>
      </c>
      <c r="AI1292" s="1">
        <v>44547.296446759261</v>
      </c>
      <c r="AJ1292">
        <v>1160</v>
      </c>
      <c r="AK1292">
        <v>3</v>
      </c>
      <c r="AL1292">
        <v>0</v>
      </c>
      <c r="AM1292">
        <v>3</v>
      </c>
      <c r="AN1292">
        <v>0</v>
      </c>
      <c r="AO1292">
        <v>3</v>
      </c>
      <c r="AP1292">
        <v>4</v>
      </c>
      <c r="AQ1292">
        <v>0</v>
      </c>
      <c r="AR1292">
        <v>0</v>
      </c>
      <c r="AS1292">
        <v>0</v>
      </c>
      <c r="AT1292" t="s">
        <v>88</v>
      </c>
      <c r="AU1292" t="s">
        <v>88</v>
      </c>
      <c r="AV1292" t="s">
        <v>88</v>
      </c>
      <c r="AW1292" t="s">
        <v>88</v>
      </c>
      <c r="AX1292" t="s">
        <v>88</v>
      </c>
      <c r="AY1292" t="s">
        <v>88</v>
      </c>
      <c r="AZ1292" t="s">
        <v>88</v>
      </c>
      <c r="BA1292" t="s">
        <v>88</v>
      </c>
      <c r="BB1292" t="s">
        <v>88</v>
      </c>
      <c r="BC1292" t="s">
        <v>88</v>
      </c>
      <c r="BD1292" t="s">
        <v>88</v>
      </c>
      <c r="BE1292" t="s">
        <v>88</v>
      </c>
    </row>
    <row r="1293" spans="1:57">
      <c r="A1293" t="s">
        <v>2785</v>
      </c>
      <c r="B1293" t="s">
        <v>80</v>
      </c>
      <c r="C1293" t="s">
        <v>2769</v>
      </c>
      <c r="D1293" t="s">
        <v>82</v>
      </c>
      <c r="E1293" s="2" t="str">
        <f>HYPERLINK("capsilon://?command=openfolder&amp;siteaddress=FAM.docvelocity-na8.net&amp;folderid=FX079FEBAE-7034-A150-8499-D23561DCD4D5","FX21128783")</f>
        <v>FX21128783</v>
      </c>
      <c r="F1293" t="s">
        <v>19</v>
      </c>
      <c r="G1293" t="s">
        <v>19</v>
      </c>
      <c r="H1293" t="s">
        <v>83</v>
      </c>
      <c r="I1293" t="s">
        <v>2770</v>
      </c>
      <c r="J1293">
        <v>124</v>
      </c>
      <c r="K1293" t="s">
        <v>85</v>
      </c>
      <c r="L1293" t="s">
        <v>86</v>
      </c>
      <c r="M1293" t="s">
        <v>87</v>
      </c>
      <c r="N1293">
        <v>2</v>
      </c>
      <c r="O1293" s="1">
        <v>44546.690393518518</v>
      </c>
      <c r="P1293" s="1">
        <v>44547.312731481485</v>
      </c>
      <c r="Q1293">
        <v>49201</v>
      </c>
      <c r="R1293">
        <v>4569</v>
      </c>
      <c r="S1293" t="b">
        <v>0</v>
      </c>
      <c r="T1293" t="s">
        <v>88</v>
      </c>
      <c r="U1293" t="b">
        <v>1</v>
      </c>
      <c r="V1293" t="s">
        <v>337</v>
      </c>
      <c r="W1293" s="1">
        <v>44546.806168981479</v>
      </c>
      <c r="X1293">
        <v>2056</v>
      </c>
      <c r="Y1293">
        <v>168</v>
      </c>
      <c r="Z1293">
        <v>0</v>
      </c>
      <c r="AA1293">
        <v>168</v>
      </c>
      <c r="AB1293">
        <v>0</v>
      </c>
      <c r="AC1293">
        <v>140</v>
      </c>
      <c r="AD1293">
        <v>-44</v>
      </c>
      <c r="AE1293">
        <v>0</v>
      </c>
      <c r="AF1293">
        <v>0</v>
      </c>
      <c r="AG1293">
        <v>0</v>
      </c>
      <c r="AH1293" t="s">
        <v>108</v>
      </c>
      <c r="AI1293" s="1">
        <v>44547.312731481485</v>
      </c>
      <c r="AJ1293">
        <v>2259</v>
      </c>
      <c r="AK1293">
        <v>23</v>
      </c>
      <c r="AL1293">
        <v>0</v>
      </c>
      <c r="AM1293">
        <v>23</v>
      </c>
      <c r="AN1293">
        <v>0</v>
      </c>
      <c r="AO1293">
        <v>23</v>
      </c>
      <c r="AP1293">
        <v>-67</v>
      </c>
      <c r="AQ1293">
        <v>0</v>
      </c>
      <c r="AR1293">
        <v>0</v>
      </c>
      <c r="AS1293">
        <v>0</v>
      </c>
      <c r="AT1293" t="s">
        <v>88</v>
      </c>
      <c r="AU1293" t="s">
        <v>88</v>
      </c>
      <c r="AV1293" t="s">
        <v>88</v>
      </c>
      <c r="AW1293" t="s">
        <v>88</v>
      </c>
      <c r="AX1293" t="s">
        <v>88</v>
      </c>
      <c r="AY1293" t="s">
        <v>88</v>
      </c>
      <c r="AZ1293" t="s">
        <v>88</v>
      </c>
      <c r="BA1293" t="s">
        <v>88</v>
      </c>
      <c r="BB1293" t="s">
        <v>88</v>
      </c>
      <c r="BC1293" t="s">
        <v>88</v>
      </c>
      <c r="BD1293" t="s">
        <v>88</v>
      </c>
      <c r="BE1293" t="s">
        <v>88</v>
      </c>
    </row>
    <row r="1294" spans="1:57">
      <c r="A1294" t="s">
        <v>2786</v>
      </c>
      <c r="B1294" t="s">
        <v>80</v>
      </c>
      <c r="C1294" t="s">
        <v>2787</v>
      </c>
      <c r="D1294" t="s">
        <v>82</v>
      </c>
      <c r="E1294" s="2" t="str">
        <f>HYPERLINK("capsilon://?command=openfolder&amp;siteaddress=FAM.docvelocity-na8.net&amp;folderid=FXD28D0812-F9D5-35BE-DF2C-D2BC2C8B7C3B","FX211260")</f>
        <v>FX211260</v>
      </c>
      <c r="F1294" t="s">
        <v>19</v>
      </c>
      <c r="G1294" t="s">
        <v>19</v>
      </c>
      <c r="H1294" t="s">
        <v>83</v>
      </c>
      <c r="I1294" t="s">
        <v>2788</v>
      </c>
      <c r="J1294">
        <v>28</v>
      </c>
      <c r="K1294" t="s">
        <v>85</v>
      </c>
      <c r="L1294" t="s">
        <v>86</v>
      </c>
      <c r="M1294" t="s">
        <v>87</v>
      </c>
      <c r="N1294">
        <v>2</v>
      </c>
      <c r="O1294" s="1">
        <v>44532.020914351851</v>
      </c>
      <c r="P1294" s="1">
        <v>44532.39099537037</v>
      </c>
      <c r="Q1294">
        <v>31710</v>
      </c>
      <c r="R1294">
        <v>265</v>
      </c>
      <c r="S1294" t="b">
        <v>0</v>
      </c>
      <c r="T1294" t="s">
        <v>88</v>
      </c>
      <c r="U1294" t="b">
        <v>0</v>
      </c>
      <c r="V1294" t="s">
        <v>144</v>
      </c>
      <c r="W1294" s="1">
        <v>44532.380729166667</v>
      </c>
      <c r="X1294">
        <v>83</v>
      </c>
      <c r="Y1294">
        <v>21</v>
      </c>
      <c r="Z1294">
        <v>0</v>
      </c>
      <c r="AA1294">
        <v>21</v>
      </c>
      <c r="AB1294">
        <v>0</v>
      </c>
      <c r="AC1294">
        <v>0</v>
      </c>
      <c r="AD1294">
        <v>7</v>
      </c>
      <c r="AE1294">
        <v>0</v>
      </c>
      <c r="AF1294">
        <v>0</v>
      </c>
      <c r="AG1294">
        <v>0</v>
      </c>
      <c r="AH1294" t="s">
        <v>109</v>
      </c>
      <c r="AI1294" s="1">
        <v>44532.39099537037</v>
      </c>
      <c r="AJ1294">
        <v>182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7</v>
      </c>
      <c r="AQ1294">
        <v>0</v>
      </c>
      <c r="AR1294">
        <v>0</v>
      </c>
      <c r="AS1294">
        <v>0</v>
      </c>
      <c r="AT1294" t="s">
        <v>88</v>
      </c>
      <c r="AU1294" t="s">
        <v>88</v>
      </c>
      <c r="AV1294" t="s">
        <v>88</v>
      </c>
      <c r="AW1294" t="s">
        <v>88</v>
      </c>
      <c r="AX1294" t="s">
        <v>88</v>
      </c>
      <c r="AY1294" t="s">
        <v>88</v>
      </c>
      <c r="AZ1294" t="s">
        <v>88</v>
      </c>
      <c r="BA1294" t="s">
        <v>88</v>
      </c>
      <c r="BB1294" t="s">
        <v>88</v>
      </c>
      <c r="BC1294" t="s">
        <v>88</v>
      </c>
      <c r="BD1294" t="s">
        <v>88</v>
      </c>
      <c r="BE1294" t="s">
        <v>88</v>
      </c>
    </row>
    <row r="1295" spans="1:57">
      <c r="A1295" t="s">
        <v>2789</v>
      </c>
      <c r="B1295" t="s">
        <v>80</v>
      </c>
      <c r="C1295" t="s">
        <v>2787</v>
      </c>
      <c r="D1295" t="s">
        <v>82</v>
      </c>
      <c r="E1295" s="2" t="str">
        <f>HYPERLINK("capsilon://?command=openfolder&amp;siteaddress=FAM.docvelocity-na8.net&amp;folderid=FXD28D0812-F9D5-35BE-DF2C-D2BC2C8B7C3B","FX211260")</f>
        <v>FX211260</v>
      </c>
      <c r="F1295" t="s">
        <v>19</v>
      </c>
      <c r="G1295" t="s">
        <v>19</v>
      </c>
      <c r="H1295" t="s">
        <v>83</v>
      </c>
      <c r="I1295" t="s">
        <v>2790</v>
      </c>
      <c r="J1295">
        <v>125</v>
      </c>
      <c r="K1295" t="s">
        <v>85</v>
      </c>
      <c r="L1295" t="s">
        <v>86</v>
      </c>
      <c r="M1295" t="s">
        <v>87</v>
      </c>
      <c r="N1295">
        <v>2</v>
      </c>
      <c r="O1295" s="1">
        <v>44532.021967592591</v>
      </c>
      <c r="P1295" s="1">
        <v>44532.394456018519</v>
      </c>
      <c r="Q1295">
        <v>31610</v>
      </c>
      <c r="R1295">
        <v>573</v>
      </c>
      <c r="S1295" t="b">
        <v>0</v>
      </c>
      <c r="T1295" t="s">
        <v>88</v>
      </c>
      <c r="U1295" t="b">
        <v>0</v>
      </c>
      <c r="V1295" t="s">
        <v>144</v>
      </c>
      <c r="W1295" s="1">
        <v>44532.383923611109</v>
      </c>
      <c r="X1295">
        <v>275</v>
      </c>
      <c r="Y1295">
        <v>87</v>
      </c>
      <c r="Z1295">
        <v>0</v>
      </c>
      <c r="AA1295">
        <v>87</v>
      </c>
      <c r="AB1295">
        <v>0</v>
      </c>
      <c r="AC1295">
        <v>34</v>
      </c>
      <c r="AD1295">
        <v>38</v>
      </c>
      <c r="AE1295">
        <v>0</v>
      </c>
      <c r="AF1295">
        <v>0</v>
      </c>
      <c r="AG1295">
        <v>0</v>
      </c>
      <c r="AH1295" t="s">
        <v>109</v>
      </c>
      <c r="AI1295" s="1">
        <v>44532.394456018519</v>
      </c>
      <c r="AJ1295">
        <v>298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38</v>
      </c>
      <c r="AQ1295">
        <v>0</v>
      </c>
      <c r="AR1295">
        <v>0</v>
      </c>
      <c r="AS1295">
        <v>0</v>
      </c>
      <c r="AT1295" t="s">
        <v>88</v>
      </c>
      <c r="AU1295" t="s">
        <v>88</v>
      </c>
      <c r="AV1295" t="s">
        <v>88</v>
      </c>
      <c r="AW1295" t="s">
        <v>88</v>
      </c>
      <c r="AX1295" t="s">
        <v>88</v>
      </c>
      <c r="AY1295" t="s">
        <v>88</v>
      </c>
      <c r="AZ1295" t="s">
        <v>88</v>
      </c>
      <c r="BA1295" t="s">
        <v>88</v>
      </c>
      <c r="BB1295" t="s">
        <v>88</v>
      </c>
      <c r="BC1295" t="s">
        <v>88</v>
      </c>
      <c r="BD1295" t="s">
        <v>88</v>
      </c>
      <c r="BE1295" t="s">
        <v>88</v>
      </c>
    </row>
    <row r="1296" spans="1:57">
      <c r="A1296" t="s">
        <v>2791</v>
      </c>
      <c r="B1296" t="s">
        <v>80</v>
      </c>
      <c r="C1296" t="s">
        <v>2787</v>
      </c>
      <c r="D1296" t="s">
        <v>82</v>
      </c>
      <c r="E1296" s="2" t="str">
        <f>HYPERLINK("capsilon://?command=openfolder&amp;siteaddress=FAM.docvelocity-na8.net&amp;folderid=FXD28D0812-F9D5-35BE-DF2C-D2BC2C8B7C3B","FX211260")</f>
        <v>FX211260</v>
      </c>
      <c r="F1296" t="s">
        <v>19</v>
      </c>
      <c r="G1296" t="s">
        <v>19</v>
      </c>
      <c r="H1296" t="s">
        <v>83</v>
      </c>
      <c r="I1296" t="s">
        <v>2792</v>
      </c>
      <c r="J1296">
        <v>28</v>
      </c>
      <c r="K1296" t="s">
        <v>85</v>
      </c>
      <c r="L1296" t="s">
        <v>86</v>
      </c>
      <c r="M1296" t="s">
        <v>87</v>
      </c>
      <c r="N1296">
        <v>2</v>
      </c>
      <c r="O1296" s="1">
        <v>44532.022303240738</v>
      </c>
      <c r="P1296" s="1">
        <v>44532.39644675926</v>
      </c>
      <c r="Q1296">
        <v>32097</v>
      </c>
      <c r="R1296">
        <v>229</v>
      </c>
      <c r="S1296" t="b">
        <v>0</v>
      </c>
      <c r="T1296" t="s">
        <v>88</v>
      </c>
      <c r="U1296" t="b">
        <v>0</v>
      </c>
      <c r="V1296" t="s">
        <v>144</v>
      </c>
      <c r="W1296" s="1">
        <v>44532.384606481479</v>
      </c>
      <c r="X1296">
        <v>58</v>
      </c>
      <c r="Y1296">
        <v>21</v>
      </c>
      <c r="Z1296">
        <v>0</v>
      </c>
      <c r="AA1296">
        <v>21</v>
      </c>
      <c r="AB1296">
        <v>0</v>
      </c>
      <c r="AC1296">
        <v>0</v>
      </c>
      <c r="AD1296">
        <v>7</v>
      </c>
      <c r="AE1296">
        <v>0</v>
      </c>
      <c r="AF1296">
        <v>0</v>
      </c>
      <c r="AG1296">
        <v>0</v>
      </c>
      <c r="AH1296" t="s">
        <v>109</v>
      </c>
      <c r="AI1296" s="1">
        <v>44532.39644675926</v>
      </c>
      <c r="AJ1296">
        <v>171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7</v>
      </c>
      <c r="AQ1296">
        <v>0</v>
      </c>
      <c r="AR1296">
        <v>0</v>
      </c>
      <c r="AS1296">
        <v>0</v>
      </c>
      <c r="AT1296" t="s">
        <v>88</v>
      </c>
      <c r="AU1296" t="s">
        <v>88</v>
      </c>
      <c r="AV1296" t="s">
        <v>88</v>
      </c>
      <c r="AW1296" t="s">
        <v>88</v>
      </c>
      <c r="AX1296" t="s">
        <v>88</v>
      </c>
      <c r="AY1296" t="s">
        <v>88</v>
      </c>
      <c r="AZ1296" t="s">
        <v>88</v>
      </c>
      <c r="BA1296" t="s">
        <v>88</v>
      </c>
      <c r="BB1296" t="s">
        <v>88</v>
      </c>
      <c r="BC1296" t="s">
        <v>88</v>
      </c>
      <c r="BD1296" t="s">
        <v>88</v>
      </c>
      <c r="BE1296" t="s">
        <v>88</v>
      </c>
    </row>
    <row r="1297" spans="1:57">
      <c r="A1297" t="s">
        <v>2793</v>
      </c>
      <c r="B1297" t="s">
        <v>80</v>
      </c>
      <c r="C1297" t="s">
        <v>2787</v>
      </c>
      <c r="D1297" t="s">
        <v>82</v>
      </c>
      <c r="E1297" s="2" t="str">
        <f>HYPERLINK("capsilon://?command=openfolder&amp;siteaddress=FAM.docvelocity-na8.net&amp;folderid=FXD28D0812-F9D5-35BE-DF2C-D2BC2C8B7C3B","FX211260")</f>
        <v>FX211260</v>
      </c>
      <c r="F1297" t="s">
        <v>19</v>
      </c>
      <c r="G1297" t="s">
        <v>19</v>
      </c>
      <c r="H1297" t="s">
        <v>83</v>
      </c>
      <c r="I1297" t="s">
        <v>2794</v>
      </c>
      <c r="J1297">
        <v>116</v>
      </c>
      <c r="K1297" t="s">
        <v>85</v>
      </c>
      <c r="L1297" t="s">
        <v>86</v>
      </c>
      <c r="M1297" t="s">
        <v>87</v>
      </c>
      <c r="N1297">
        <v>2</v>
      </c>
      <c r="O1297" s="1">
        <v>44532.02238425926</v>
      </c>
      <c r="P1297" s="1">
        <v>44532.39980324074</v>
      </c>
      <c r="Q1297">
        <v>32170</v>
      </c>
      <c r="R1297">
        <v>439</v>
      </c>
      <c r="S1297" t="b">
        <v>0</v>
      </c>
      <c r="T1297" t="s">
        <v>88</v>
      </c>
      <c r="U1297" t="b">
        <v>0</v>
      </c>
      <c r="V1297" t="s">
        <v>144</v>
      </c>
      <c r="W1297" s="1">
        <v>44532.386342592596</v>
      </c>
      <c r="X1297">
        <v>150</v>
      </c>
      <c r="Y1297">
        <v>87</v>
      </c>
      <c r="Z1297">
        <v>0</v>
      </c>
      <c r="AA1297">
        <v>87</v>
      </c>
      <c r="AB1297">
        <v>0</v>
      </c>
      <c r="AC1297">
        <v>28</v>
      </c>
      <c r="AD1297">
        <v>29</v>
      </c>
      <c r="AE1297">
        <v>0</v>
      </c>
      <c r="AF1297">
        <v>0</v>
      </c>
      <c r="AG1297">
        <v>0</v>
      </c>
      <c r="AH1297" t="s">
        <v>109</v>
      </c>
      <c r="AI1297" s="1">
        <v>44532.39980324074</v>
      </c>
      <c r="AJ1297">
        <v>289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29</v>
      </c>
      <c r="AQ1297">
        <v>0</v>
      </c>
      <c r="AR1297">
        <v>0</v>
      </c>
      <c r="AS1297">
        <v>0</v>
      </c>
      <c r="AT1297" t="s">
        <v>88</v>
      </c>
      <c r="AU1297" t="s">
        <v>88</v>
      </c>
      <c r="AV1297" t="s">
        <v>88</v>
      </c>
      <c r="AW1297" t="s">
        <v>88</v>
      </c>
      <c r="AX1297" t="s">
        <v>88</v>
      </c>
      <c r="AY1297" t="s">
        <v>88</v>
      </c>
      <c r="AZ1297" t="s">
        <v>88</v>
      </c>
      <c r="BA1297" t="s">
        <v>88</v>
      </c>
      <c r="BB1297" t="s">
        <v>88</v>
      </c>
      <c r="BC1297" t="s">
        <v>88</v>
      </c>
      <c r="BD1297" t="s">
        <v>88</v>
      </c>
      <c r="BE1297" t="s">
        <v>88</v>
      </c>
    </row>
    <row r="1298" spans="1:57">
      <c r="A1298" t="s">
        <v>2795</v>
      </c>
      <c r="B1298" t="s">
        <v>80</v>
      </c>
      <c r="C1298" t="s">
        <v>2787</v>
      </c>
      <c r="D1298" t="s">
        <v>82</v>
      </c>
      <c r="E1298" s="2" t="str">
        <f>HYPERLINK("capsilon://?command=openfolder&amp;siteaddress=FAM.docvelocity-na8.net&amp;folderid=FXD28D0812-F9D5-35BE-DF2C-D2BC2C8B7C3B","FX211260")</f>
        <v>FX211260</v>
      </c>
      <c r="F1298" t="s">
        <v>19</v>
      </c>
      <c r="G1298" t="s">
        <v>19</v>
      </c>
      <c r="H1298" t="s">
        <v>83</v>
      </c>
      <c r="I1298" t="s">
        <v>2796</v>
      </c>
      <c r="J1298">
        <v>28</v>
      </c>
      <c r="K1298" t="s">
        <v>85</v>
      </c>
      <c r="L1298" t="s">
        <v>86</v>
      </c>
      <c r="M1298" t="s">
        <v>87</v>
      </c>
      <c r="N1298">
        <v>2</v>
      </c>
      <c r="O1298" s="1">
        <v>44532.022673611114</v>
      </c>
      <c r="P1298" s="1">
        <v>44532.402256944442</v>
      </c>
      <c r="Q1298">
        <v>32460</v>
      </c>
      <c r="R1298">
        <v>336</v>
      </c>
      <c r="S1298" t="b">
        <v>0</v>
      </c>
      <c r="T1298" t="s">
        <v>88</v>
      </c>
      <c r="U1298" t="b">
        <v>0</v>
      </c>
      <c r="V1298" t="s">
        <v>144</v>
      </c>
      <c r="W1298" s="1">
        <v>44532.387800925928</v>
      </c>
      <c r="X1298">
        <v>125</v>
      </c>
      <c r="Y1298">
        <v>21</v>
      </c>
      <c r="Z1298">
        <v>0</v>
      </c>
      <c r="AA1298">
        <v>21</v>
      </c>
      <c r="AB1298">
        <v>0</v>
      </c>
      <c r="AC1298">
        <v>0</v>
      </c>
      <c r="AD1298">
        <v>7</v>
      </c>
      <c r="AE1298">
        <v>0</v>
      </c>
      <c r="AF1298">
        <v>0</v>
      </c>
      <c r="AG1298">
        <v>0</v>
      </c>
      <c r="AH1298" t="s">
        <v>109</v>
      </c>
      <c r="AI1298" s="1">
        <v>44532.402256944442</v>
      </c>
      <c r="AJ1298">
        <v>211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7</v>
      </c>
      <c r="AQ1298">
        <v>0</v>
      </c>
      <c r="AR1298">
        <v>0</v>
      </c>
      <c r="AS1298">
        <v>0</v>
      </c>
      <c r="AT1298" t="s">
        <v>88</v>
      </c>
      <c r="AU1298" t="s">
        <v>88</v>
      </c>
      <c r="AV1298" t="s">
        <v>88</v>
      </c>
      <c r="AW1298" t="s">
        <v>88</v>
      </c>
      <c r="AX1298" t="s">
        <v>88</v>
      </c>
      <c r="AY1298" t="s">
        <v>88</v>
      </c>
      <c r="AZ1298" t="s">
        <v>88</v>
      </c>
      <c r="BA1298" t="s">
        <v>88</v>
      </c>
      <c r="BB1298" t="s">
        <v>88</v>
      </c>
      <c r="BC1298" t="s">
        <v>88</v>
      </c>
      <c r="BD1298" t="s">
        <v>88</v>
      </c>
      <c r="BE1298" t="s">
        <v>88</v>
      </c>
    </row>
    <row r="1299" spans="1:57">
      <c r="A1299" t="s">
        <v>2797</v>
      </c>
      <c r="B1299" t="s">
        <v>80</v>
      </c>
      <c r="C1299" t="s">
        <v>2787</v>
      </c>
      <c r="D1299" t="s">
        <v>82</v>
      </c>
      <c r="E1299" s="2" t="str">
        <f>HYPERLINK("capsilon://?command=openfolder&amp;siteaddress=FAM.docvelocity-na8.net&amp;folderid=FXD28D0812-F9D5-35BE-DF2C-D2BC2C8B7C3B","FX211260")</f>
        <v>FX211260</v>
      </c>
      <c r="F1299" t="s">
        <v>19</v>
      </c>
      <c r="G1299" t="s">
        <v>19</v>
      </c>
      <c r="H1299" t="s">
        <v>83</v>
      </c>
      <c r="I1299" t="s">
        <v>2798</v>
      </c>
      <c r="J1299">
        <v>28</v>
      </c>
      <c r="K1299" t="s">
        <v>85</v>
      </c>
      <c r="L1299" t="s">
        <v>86</v>
      </c>
      <c r="M1299" t="s">
        <v>87</v>
      </c>
      <c r="N1299">
        <v>2</v>
      </c>
      <c r="O1299" s="1">
        <v>44532.022731481484</v>
      </c>
      <c r="P1299" s="1">
        <v>44532.404618055552</v>
      </c>
      <c r="Q1299">
        <v>32732</v>
      </c>
      <c r="R1299">
        <v>263</v>
      </c>
      <c r="S1299" t="b">
        <v>0</v>
      </c>
      <c r="T1299" t="s">
        <v>88</v>
      </c>
      <c r="U1299" t="b">
        <v>0</v>
      </c>
      <c r="V1299" t="s">
        <v>144</v>
      </c>
      <c r="W1299" s="1">
        <v>44532.388506944444</v>
      </c>
      <c r="X1299">
        <v>60</v>
      </c>
      <c r="Y1299">
        <v>21</v>
      </c>
      <c r="Z1299">
        <v>0</v>
      </c>
      <c r="AA1299">
        <v>21</v>
      </c>
      <c r="AB1299">
        <v>0</v>
      </c>
      <c r="AC1299">
        <v>0</v>
      </c>
      <c r="AD1299">
        <v>7</v>
      </c>
      <c r="AE1299">
        <v>0</v>
      </c>
      <c r="AF1299">
        <v>0</v>
      </c>
      <c r="AG1299">
        <v>0</v>
      </c>
      <c r="AH1299" t="s">
        <v>109</v>
      </c>
      <c r="AI1299" s="1">
        <v>44532.404618055552</v>
      </c>
      <c r="AJ1299">
        <v>203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7</v>
      </c>
      <c r="AQ1299">
        <v>0</v>
      </c>
      <c r="AR1299">
        <v>0</v>
      </c>
      <c r="AS1299">
        <v>0</v>
      </c>
      <c r="AT1299" t="s">
        <v>88</v>
      </c>
      <c r="AU1299" t="s">
        <v>88</v>
      </c>
      <c r="AV1299" t="s">
        <v>88</v>
      </c>
      <c r="AW1299" t="s">
        <v>88</v>
      </c>
      <c r="AX1299" t="s">
        <v>88</v>
      </c>
      <c r="AY1299" t="s">
        <v>88</v>
      </c>
      <c r="AZ1299" t="s">
        <v>88</v>
      </c>
      <c r="BA1299" t="s">
        <v>88</v>
      </c>
      <c r="BB1299" t="s">
        <v>88</v>
      </c>
      <c r="BC1299" t="s">
        <v>88</v>
      </c>
      <c r="BD1299" t="s">
        <v>88</v>
      </c>
      <c r="BE1299" t="s">
        <v>88</v>
      </c>
    </row>
    <row r="1300" spans="1:57">
      <c r="A1300" t="s">
        <v>2799</v>
      </c>
      <c r="B1300" t="s">
        <v>80</v>
      </c>
      <c r="C1300" t="s">
        <v>2787</v>
      </c>
      <c r="D1300" t="s">
        <v>82</v>
      </c>
      <c r="E1300" s="2" t="str">
        <f>HYPERLINK("capsilon://?command=openfolder&amp;siteaddress=FAM.docvelocity-na8.net&amp;folderid=FXD28D0812-F9D5-35BE-DF2C-D2BC2C8B7C3B","FX211260")</f>
        <v>FX211260</v>
      </c>
      <c r="F1300" t="s">
        <v>19</v>
      </c>
      <c r="G1300" t="s">
        <v>19</v>
      </c>
      <c r="H1300" t="s">
        <v>83</v>
      </c>
      <c r="I1300" t="s">
        <v>2800</v>
      </c>
      <c r="J1300">
        <v>125</v>
      </c>
      <c r="K1300" t="s">
        <v>85</v>
      </c>
      <c r="L1300" t="s">
        <v>86</v>
      </c>
      <c r="M1300" t="s">
        <v>87</v>
      </c>
      <c r="N1300">
        <v>2</v>
      </c>
      <c r="O1300" s="1">
        <v>44532.024212962962</v>
      </c>
      <c r="P1300" s="1">
        <v>44532.407824074071</v>
      </c>
      <c r="Q1300">
        <v>32683</v>
      </c>
      <c r="R1300">
        <v>461</v>
      </c>
      <c r="S1300" t="b">
        <v>0</v>
      </c>
      <c r="T1300" t="s">
        <v>88</v>
      </c>
      <c r="U1300" t="b">
        <v>0</v>
      </c>
      <c r="V1300" t="s">
        <v>144</v>
      </c>
      <c r="W1300" s="1">
        <v>44532.390648148146</v>
      </c>
      <c r="X1300">
        <v>185</v>
      </c>
      <c r="Y1300">
        <v>87</v>
      </c>
      <c r="Z1300">
        <v>0</v>
      </c>
      <c r="AA1300">
        <v>87</v>
      </c>
      <c r="AB1300">
        <v>0</v>
      </c>
      <c r="AC1300">
        <v>33</v>
      </c>
      <c r="AD1300">
        <v>38</v>
      </c>
      <c r="AE1300">
        <v>0</v>
      </c>
      <c r="AF1300">
        <v>0</v>
      </c>
      <c r="AG1300">
        <v>0</v>
      </c>
      <c r="AH1300" t="s">
        <v>109</v>
      </c>
      <c r="AI1300" s="1">
        <v>44532.407824074071</v>
      </c>
      <c r="AJ1300">
        <v>276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38</v>
      </c>
      <c r="AQ1300">
        <v>0</v>
      </c>
      <c r="AR1300">
        <v>0</v>
      </c>
      <c r="AS1300">
        <v>0</v>
      </c>
      <c r="AT1300" t="s">
        <v>88</v>
      </c>
      <c r="AU1300" t="s">
        <v>88</v>
      </c>
      <c r="AV1300" t="s">
        <v>88</v>
      </c>
      <c r="AW1300" t="s">
        <v>88</v>
      </c>
      <c r="AX1300" t="s">
        <v>88</v>
      </c>
      <c r="AY1300" t="s">
        <v>88</v>
      </c>
      <c r="AZ1300" t="s">
        <v>88</v>
      </c>
      <c r="BA1300" t="s">
        <v>88</v>
      </c>
      <c r="BB1300" t="s">
        <v>88</v>
      </c>
      <c r="BC1300" t="s">
        <v>88</v>
      </c>
      <c r="BD1300" t="s">
        <v>88</v>
      </c>
      <c r="BE1300" t="s">
        <v>88</v>
      </c>
    </row>
    <row r="1301" spans="1:57">
      <c r="A1301" t="s">
        <v>2801</v>
      </c>
      <c r="B1301" t="s">
        <v>80</v>
      </c>
      <c r="C1301" t="s">
        <v>2787</v>
      </c>
      <c r="D1301" t="s">
        <v>82</v>
      </c>
      <c r="E1301" s="2" t="str">
        <f>HYPERLINK("capsilon://?command=openfolder&amp;siteaddress=FAM.docvelocity-na8.net&amp;folderid=FXD28D0812-F9D5-35BE-DF2C-D2BC2C8B7C3B","FX211260")</f>
        <v>FX211260</v>
      </c>
      <c r="F1301" t="s">
        <v>19</v>
      </c>
      <c r="G1301" t="s">
        <v>19</v>
      </c>
      <c r="H1301" t="s">
        <v>83</v>
      </c>
      <c r="I1301" t="s">
        <v>2802</v>
      </c>
      <c r="J1301">
        <v>116</v>
      </c>
      <c r="K1301" t="s">
        <v>85</v>
      </c>
      <c r="L1301" t="s">
        <v>86</v>
      </c>
      <c r="M1301" t="s">
        <v>87</v>
      </c>
      <c r="N1301">
        <v>2</v>
      </c>
      <c r="O1301" s="1">
        <v>44532.024282407408</v>
      </c>
      <c r="P1301" s="1">
        <v>44532.639976851853</v>
      </c>
      <c r="Q1301">
        <v>52827</v>
      </c>
      <c r="R1301">
        <v>369</v>
      </c>
      <c r="S1301" t="b">
        <v>0</v>
      </c>
      <c r="T1301" t="s">
        <v>88</v>
      </c>
      <c r="U1301" t="b">
        <v>0</v>
      </c>
      <c r="V1301" t="s">
        <v>144</v>
      </c>
      <c r="W1301" s="1">
        <v>44532.392453703702</v>
      </c>
      <c r="X1301">
        <v>155</v>
      </c>
      <c r="Y1301">
        <v>87</v>
      </c>
      <c r="Z1301">
        <v>0</v>
      </c>
      <c r="AA1301">
        <v>87</v>
      </c>
      <c r="AB1301">
        <v>0</v>
      </c>
      <c r="AC1301">
        <v>28</v>
      </c>
      <c r="AD1301">
        <v>29</v>
      </c>
      <c r="AE1301">
        <v>0</v>
      </c>
      <c r="AF1301">
        <v>0</v>
      </c>
      <c r="AG1301">
        <v>0</v>
      </c>
      <c r="AH1301" t="s">
        <v>163</v>
      </c>
      <c r="AI1301" s="1">
        <v>44532.639976851853</v>
      </c>
      <c r="AJ1301">
        <v>201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29</v>
      </c>
      <c r="AQ1301">
        <v>0</v>
      </c>
      <c r="AR1301">
        <v>0</v>
      </c>
      <c r="AS1301">
        <v>0</v>
      </c>
      <c r="AT1301" t="s">
        <v>88</v>
      </c>
      <c r="AU1301" t="s">
        <v>88</v>
      </c>
      <c r="AV1301" t="s">
        <v>88</v>
      </c>
      <c r="AW1301" t="s">
        <v>88</v>
      </c>
      <c r="AX1301" t="s">
        <v>88</v>
      </c>
      <c r="AY1301" t="s">
        <v>88</v>
      </c>
      <c r="AZ1301" t="s">
        <v>88</v>
      </c>
      <c r="BA1301" t="s">
        <v>88</v>
      </c>
      <c r="BB1301" t="s">
        <v>88</v>
      </c>
      <c r="BC1301" t="s">
        <v>88</v>
      </c>
      <c r="BD1301" t="s">
        <v>88</v>
      </c>
      <c r="BE1301" t="s">
        <v>88</v>
      </c>
    </row>
    <row r="1302" spans="1:57">
      <c r="A1302" t="s">
        <v>2803</v>
      </c>
      <c r="B1302" t="s">
        <v>80</v>
      </c>
      <c r="C1302" t="s">
        <v>2804</v>
      </c>
      <c r="D1302" t="s">
        <v>82</v>
      </c>
      <c r="E1302" s="2" t="str">
        <f>HYPERLINK("capsilon://?command=openfolder&amp;siteaddress=FAM.docvelocity-na8.net&amp;folderid=FXBBB66388-4D20-7CBD-BA0D-1F5098AAA089","FX21122024")</f>
        <v>FX21122024</v>
      </c>
      <c r="F1302" t="s">
        <v>19</v>
      </c>
      <c r="G1302" t="s">
        <v>19</v>
      </c>
      <c r="H1302" t="s">
        <v>83</v>
      </c>
      <c r="I1302" t="s">
        <v>2805</v>
      </c>
      <c r="J1302">
        <v>186</v>
      </c>
      <c r="K1302" t="s">
        <v>85</v>
      </c>
      <c r="L1302" t="s">
        <v>86</v>
      </c>
      <c r="M1302" t="s">
        <v>87</v>
      </c>
      <c r="N1302">
        <v>1</v>
      </c>
      <c r="O1302" s="1">
        <v>44532.033414351848</v>
      </c>
      <c r="P1302" s="1">
        <v>44532.395740740743</v>
      </c>
      <c r="Q1302">
        <v>31022</v>
      </c>
      <c r="R1302">
        <v>283</v>
      </c>
      <c r="S1302" t="b">
        <v>0</v>
      </c>
      <c r="T1302" t="s">
        <v>88</v>
      </c>
      <c r="U1302" t="b">
        <v>0</v>
      </c>
      <c r="V1302" t="s">
        <v>144</v>
      </c>
      <c r="W1302" s="1">
        <v>44532.395740740743</v>
      </c>
      <c r="X1302">
        <v>283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186</v>
      </c>
      <c r="AE1302">
        <v>176</v>
      </c>
      <c r="AF1302">
        <v>0</v>
      </c>
      <c r="AG1302">
        <v>5</v>
      </c>
      <c r="AH1302" t="s">
        <v>88</v>
      </c>
      <c r="AI1302" t="s">
        <v>88</v>
      </c>
      <c r="AJ1302" t="s">
        <v>88</v>
      </c>
      <c r="AK1302" t="s">
        <v>88</v>
      </c>
      <c r="AL1302" t="s">
        <v>88</v>
      </c>
      <c r="AM1302" t="s">
        <v>88</v>
      </c>
      <c r="AN1302" t="s">
        <v>88</v>
      </c>
      <c r="AO1302" t="s">
        <v>88</v>
      </c>
      <c r="AP1302" t="s">
        <v>88</v>
      </c>
      <c r="AQ1302" t="s">
        <v>88</v>
      </c>
      <c r="AR1302" t="s">
        <v>88</v>
      </c>
      <c r="AS1302" t="s">
        <v>88</v>
      </c>
      <c r="AT1302" t="s">
        <v>88</v>
      </c>
      <c r="AU1302" t="s">
        <v>88</v>
      </c>
      <c r="AV1302" t="s">
        <v>88</v>
      </c>
      <c r="AW1302" t="s">
        <v>88</v>
      </c>
      <c r="AX1302" t="s">
        <v>88</v>
      </c>
      <c r="AY1302" t="s">
        <v>88</v>
      </c>
      <c r="AZ1302" t="s">
        <v>88</v>
      </c>
      <c r="BA1302" t="s">
        <v>88</v>
      </c>
      <c r="BB1302" t="s">
        <v>88</v>
      </c>
      <c r="BC1302" t="s">
        <v>88</v>
      </c>
      <c r="BD1302" t="s">
        <v>88</v>
      </c>
      <c r="BE1302" t="s">
        <v>88</v>
      </c>
    </row>
    <row r="1303" spans="1:57">
      <c r="A1303" t="s">
        <v>2806</v>
      </c>
      <c r="B1303" t="s">
        <v>80</v>
      </c>
      <c r="C1303" t="s">
        <v>796</v>
      </c>
      <c r="D1303" t="s">
        <v>82</v>
      </c>
      <c r="E1303" s="2" t="str">
        <f>HYPERLINK("capsilon://?command=openfolder&amp;siteaddress=FAM.docvelocity-na8.net&amp;folderid=FXE1A5449C-9181-9733-2566-40064F2367AB","FX21125")</f>
        <v>FX21125</v>
      </c>
      <c r="F1303" t="s">
        <v>19</v>
      </c>
      <c r="G1303" t="s">
        <v>19</v>
      </c>
      <c r="H1303" t="s">
        <v>83</v>
      </c>
      <c r="I1303" t="s">
        <v>2807</v>
      </c>
      <c r="J1303">
        <v>41</v>
      </c>
      <c r="K1303" t="s">
        <v>85</v>
      </c>
      <c r="L1303" t="s">
        <v>86</v>
      </c>
      <c r="M1303" t="s">
        <v>87</v>
      </c>
      <c r="N1303">
        <v>2</v>
      </c>
      <c r="O1303" s="1">
        <v>44532.06521990741</v>
      </c>
      <c r="P1303" s="1">
        <v>44532.642025462963</v>
      </c>
      <c r="Q1303">
        <v>49276</v>
      </c>
      <c r="R1303">
        <v>560</v>
      </c>
      <c r="S1303" t="b">
        <v>0</v>
      </c>
      <c r="T1303" t="s">
        <v>88</v>
      </c>
      <c r="U1303" t="b">
        <v>0</v>
      </c>
      <c r="V1303" t="s">
        <v>144</v>
      </c>
      <c r="W1303" s="1">
        <v>44532.399317129632</v>
      </c>
      <c r="X1303">
        <v>308</v>
      </c>
      <c r="Y1303">
        <v>36</v>
      </c>
      <c r="Z1303">
        <v>0</v>
      </c>
      <c r="AA1303">
        <v>36</v>
      </c>
      <c r="AB1303">
        <v>0</v>
      </c>
      <c r="AC1303">
        <v>11</v>
      </c>
      <c r="AD1303">
        <v>5</v>
      </c>
      <c r="AE1303">
        <v>0</v>
      </c>
      <c r="AF1303">
        <v>0</v>
      </c>
      <c r="AG1303">
        <v>0</v>
      </c>
      <c r="AH1303" t="s">
        <v>109</v>
      </c>
      <c r="AI1303" s="1">
        <v>44532.642025462963</v>
      </c>
      <c r="AJ1303">
        <v>244</v>
      </c>
      <c r="AK1303">
        <v>1</v>
      </c>
      <c r="AL1303">
        <v>0</v>
      </c>
      <c r="AM1303">
        <v>1</v>
      </c>
      <c r="AN1303">
        <v>0</v>
      </c>
      <c r="AO1303">
        <v>1</v>
      </c>
      <c r="AP1303">
        <v>4</v>
      </c>
      <c r="AQ1303">
        <v>0</v>
      </c>
      <c r="AR1303">
        <v>0</v>
      </c>
      <c r="AS1303">
        <v>0</v>
      </c>
      <c r="AT1303" t="s">
        <v>88</v>
      </c>
      <c r="AU1303" t="s">
        <v>88</v>
      </c>
      <c r="AV1303" t="s">
        <v>88</v>
      </c>
      <c r="AW1303" t="s">
        <v>88</v>
      </c>
      <c r="AX1303" t="s">
        <v>88</v>
      </c>
      <c r="AY1303" t="s">
        <v>88</v>
      </c>
      <c r="AZ1303" t="s">
        <v>88</v>
      </c>
      <c r="BA1303" t="s">
        <v>88</v>
      </c>
      <c r="BB1303" t="s">
        <v>88</v>
      </c>
      <c r="BC1303" t="s">
        <v>88</v>
      </c>
      <c r="BD1303" t="s">
        <v>88</v>
      </c>
      <c r="BE1303" t="s">
        <v>88</v>
      </c>
    </row>
    <row r="1304" spans="1:57">
      <c r="A1304" t="s">
        <v>2808</v>
      </c>
      <c r="B1304" t="s">
        <v>80</v>
      </c>
      <c r="C1304" t="s">
        <v>796</v>
      </c>
      <c r="D1304" t="s">
        <v>82</v>
      </c>
      <c r="E1304" s="2" t="str">
        <f>HYPERLINK("capsilon://?command=openfolder&amp;siteaddress=FAM.docvelocity-na8.net&amp;folderid=FXE1A5449C-9181-9733-2566-40064F2367AB","FX21125")</f>
        <v>FX21125</v>
      </c>
      <c r="F1304" t="s">
        <v>19</v>
      </c>
      <c r="G1304" t="s">
        <v>19</v>
      </c>
      <c r="H1304" t="s">
        <v>83</v>
      </c>
      <c r="I1304" t="s">
        <v>2809</v>
      </c>
      <c r="J1304">
        <v>71</v>
      </c>
      <c r="K1304" t="s">
        <v>85</v>
      </c>
      <c r="L1304" t="s">
        <v>86</v>
      </c>
      <c r="M1304" t="s">
        <v>87</v>
      </c>
      <c r="N1304">
        <v>2</v>
      </c>
      <c r="O1304" s="1">
        <v>44532.065266203703</v>
      </c>
      <c r="P1304" s="1">
        <v>44532.641574074078</v>
      </c>
      <c r="Q1304">
        <v>49424</v>
      </c>
      <c r="R1304">
        <v>369</v>
      </c>
      <c r="S1304" t="b">
        <v>0</v>
      </c>
      <c r="T1304" t="s">
        <v>88</v>
      </c>
      <c r="U1304" t="b">
        <v>0</v>
      </c>
      <c r="V1304" t="s">
        <v>144</v>
      </c>
      <c r="W1304" s="1">
        <v>44532.412245370368</v>
      </c>
      <c r="X1304">
        <v>217</v>
      </c>
      <c r="Y1304">
        <v>64</v>
      </c>
      <c r="Z1304">
        <v>0</v>
      </c>
      <c r="AA1304">
        <v>64</v>
      </c>
      <c r="AB1304">
        <v>0</v>
      </c>
      <c r="AC1304">
        <v>14</v>
      </c>
      <c r="AD1304">
        <v>7</v>
      </c>
      <c r="AE1304">
        <v>0</v>
      </c>
      <c r="AF1304">
        <v>0</v>
      </c>
      <c r="AG1304">
        <v>0</v>
      </c>
      <c r="AH1304" t="s">
        <v>163</v>
      </c>
      <c r="AI1304" s="1">
        <v>44532.641574074078</v>
      </c>
      <c r="AJ1304">
        <v>137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7</v>
      </c>
      <c r="AQ1304">
        <v>0</v>
      </c>
      <c r="AR1304">
        <v>0</v>
      </c>
      <c r="AS1304">
        <v>0</v>
      </c>
      <c r="AT1304" t="s">
        <v>88</v>
      </c>
      <c r="AU1304" t="s">
        <v>88</v>
      </c>
      <c r="AV1304" t="s">
        <v>88</v>
      </c>
      <c r="AW1304" t="s">
        <v>88</v>
      </c>
      <c r="AX1304" t="s">
        <v>88</v>
      </c>
      <c r="AY1304" t="s">
        <v>88</v>
      </c>
      <c r="AZ1304" t="s">
        <v>88</v>
      </c>
      <c r="BA1304" t="s">
        <v>88</v>
      </c>
      <c r="BB1304" t="s">
        <v>88</v>
      </c>
      <c r="BC1304" t="s">
        <v>88</v>
      </c>
      <c r="BD1304" t="s">
        <v>88</v>
      </c>
      <c r="BE1304" t="s">
        <v>88</v>
      </c>
    </row>
    <row r="1305" spans="1:57">
      <c r="A1305" t="s">
        <v>2810</v>
      </c>
      <c r="B1305" t="s">
        <v>80</v>
      </c>
      <c r="C1305" t="s">
        <v>796</v>
      </c>
      <c r="D1305" t="s">
        <v>82</v>
      </c>
      <c r="E1305" s="2" t="str">
        <f>HYPERLINK("capsilon://?command=openfolder&amp;siteaddress=FAM.docvelocity-na8.net&amp;folderid=FXE1A5449C-9181-9733-2566-40064F2367AB","FX21125")</f>
        <v>FX21125</v>
      </c>
      <c r="F1305" t="s">
        <v>19</v>
      </c>
      <c r="G1305" t="s">
        <v>19</v>
      </c>
      <c r="H1305" t="s">
        <v>83</v>
      </c>
      <c r="I1305" t="s">
        <v>2811</v>
      </c>
      <c r="J1305">
        <v>28</v>
      </c>
      <c r="K1305" t="s">
        <v>85</v>
      </c>
      <c r="L1305" t="s">
        <v>86</v>
      </c>
      <c r="M1305" t="s">
        <v>87</v>
      </c>
      <c r="N1305">
        <v>2</v>
      </c>
      <c r="O1305" s="1">
        <v>44532.065567129626</v>
      </c>
      <c r="P1305" s="1">
        <v>44532.642731481479</v>
      </c>
      <c r="Q1305">
        <v>49529</v>
      </c>
      <c r="R1305">
        <v>338</v>
      </c>
      <c r="S1305" t="b">
        <v>0</v>
      </c>
      <c r="T1305" t="s">
        <v>88</v>
      </c>
      <c r="U1305" t="b">
        <v>0</v>
      </c>
      <c r="V1305" t="s">
        <v>144</v>
      </c>
      <c r="W1305" s="1">
        <v>44532.413680555554</v>
      </c>
      <c r="X1305">
        <v>123</v>
      </c>
      <c r="Y1305">
        <v>21</v>
      </c>
      <c r="Z1305">
        <v>0</v>
      </c>
      <c r="AA1305">
        <v>21</v>
      </c>
      <c r="AB1305">
        <v>0</v>
      </c>
      <c r="AC1305">
        <v>4</v>
      </c>
      <c r="AD1305">
        <v>7</v>
      </c>
      <c r="AE1305">
        <v>0</v>
      </c>
      <c r="AF1305">
        <v>0</v>
      </c>
      <c r="AG1305">
        <v>0</v>
      </c>
      <c r="AH1305" t="s">
        <v>167</v>
      </c>
      <c r="AI1305" s="1">
        <v>44532.642731481479</v>
      </c>
      <c r="AJ1305">
        <v>192</v>
      </c>
      <c r="AK1305">
        <v>1</v>
      </c>
      <c r="AL1305">
        <v>0</v>
      </c>
      <c r="AM1305">
        <v>1</v>
      </c>
      <c r="AN1305">
        <v>0</v>
      </c>
      <c r="AO1305">
        <v>1</v>
      </c>
      <c r="AP1305">
        <v>6</v>
      </c>
      <c r="AQ1305">
        <v>0</v>
      </c>
      <c r="AR1305">
        <v>0</v>
      </c>
      <c r="AS1305">
        <v>0</v>
      </c>
      <c r="AT1305" t="s">
        <v>88</v>
      </c>
      <c r="AU1305" t="s">
        <v>88</v>
      </c>
      <c r="AV1305" t="s">
        <v>88</v>
      </c>
      <c r="AW1305" t="s">
        <v>88</v>
      </c>
      <c r="AX1305" t="s">
        <v>88</v>
      </c>
      <c r="AY1305" t="s">
        <v>88</v>
      </c>
      <c r="AZ1305" t="s">
        <v>88</v>
      </c>
      <c r="BA1305" t="s">
        <v>88</v>
      </c>
      <c r="BB1305" t="s">
        <v>88</v>
      </c>
      <c r="BC1305" t="s">
        <v>88</v>
      </c>
      <c r="BD1305" t="s">
        <v>88</v>
      </c>
      <c r="BE1305" t="s">
        <v>88</v>
      </c>
    </row>
    <row r="1306" spans="1:57">
      <c r="A1306" t="s">
        <v>2812</v>
      </c>
      <c r="B1306" t="s">
        <v>80</v>
      </c>
      <c r="C1306" t="s">
        <v>796</v>
      </c>
      <c r="D1306" t="s">
        <v>82</v>
      </c>
      <c r="E1306" s="2" t="str">
        <f>HYPERLINK("capsilon://?command=openfolder&amp;siteaddress=FAM.docvelocity-na8.net&amp;folderid=FXE1A5449C-9181-9733-2566-40064F2367AB","FX21125")</f>
        <v>FX21125</v>
      </c>
      <c r="F1306" t="s">
        <v>19</v>
      </c>
      <c r="G1306" t="s">
        <v>19</v>
      </c>
      <c r="H1306" t="s">
        <v>83</v>
      </c>
      <c r="I1306" t="s">
        <v>2813</v>
      </c>
      <c r="J1306">
        <v>28</v>
      </c>
      <c r="K1306" t="s">
        <v>85</v>
      </c>
      <c r="L1306" t="s">
        <v>86</v>
      </c>
      <c r="M1306" t="s">
        <v>87</v>
      </c>
      <c r="N1306">
        <v>2</v>
      </c>
      <c r="O1306" s="1">
        <v>44532.06591435185</v>
      </c>
      <c r="P1306" s="1">
        <v>44532.642824074072</v>
      </c>
      <c r="Q1306">
        <v>49555</v>
      </c>
      <c r="R1306">
        <v>290</v>
      </c>
      <c r="S1306" t="b">
        <v>0</v>
      </c>
      <c r="T1306" t="s">
        <v>88</v>
      </c>
      <c r="U1306" t="b">
        <v>0</v>
      </c>
      <c r="V1306" t="s">
        <v>144</v>
      </c>
      <c r="W1306" s="1">
        <v>44532.415810185186</v>
      </c>
      <c r="X1306">
        <v>183</v>
      </c>
      <c r="Y1306">
        <v>21</v>
      </c>
      <c r="Z1306">
        <v>0</v>
      </c>
      <c r="AA1306">
        <v>21</v>
      </c>
      <c r="AB1306">
        <v>0</v>
      </c>
      <c r="AC1306">
        <v>2</v>
      </c>
      <c r="AD1306">
        <v>7</v>
      </c>
      <c r="AE1306">
        <v>0</v>
      </c>
      <c r="AF1306">
        <v>0</v>
      </c>
      <c r="AG1306">
        <v>0</v>
      </c>
      <c r="AH1306" t="s">
        <v>163</v>
      </c>
      <c r="AI1306" s="1">
        <v>44532.642824074072</v>
      </c>
      <c r="AJ1306">
        <v>107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7</v>
      </c>
      <c r="AQ1306">
        <v>0</v>
      </c>
      <c r="AR1306">
        <v>0</v>
      </c>
      <c r="AS1306">
        <v>0</v>
      </c>
      <c r="AT1306" t="s">
        <v>88</v>
      </c>
      <c r="AU1306" t="s">
        <v>88</v>
      </c>
      <c r="AV1306" t="s">
        <v>88</v>
      </c>
      <c r="AW1306" t="s">
        <v>88</v>
      </c>
      <c r="AX1306" t="s">
        <v>88</v>
      </c>
      <c r="AY1306" t="s">
        <v>88</v>
      </c>
      <c r="AZ1306" t="s">
        <v>88</v>
      </c>
      <c r="BA1306" t="s">
        <v>88</v>
      </c>
      <c r="BB1306" t="s">
        <v>88</v>
      </c>
      <c r="BC1306" t="s">
        <v>88</v>
      </c>
      <c r="BD1306" t="s">
        <v>88</v>
      </c>
      <c r="BE1306" t="s">
        <v>88</v>
      </c>
    </row>
    <row r="1307" spans="1:57">
      <c r="A1307" t="s">
        <v>2814</v>
      </c>
      <c r="B1307" t="s">
        <v>80</v>
      </c>
      <c r="C1307" t="s">
        <v>796</v>
      </c>
      <c r="D1307" t="s">
        <v>82</v>
      </c>
      <c r="E1307" s="2" t="str">
        <f>HYPERLINK("capsilon://?command=openfolder&amp;siteaddress=FAM.docvelocity-na8.net&amp;folderid=FXE1A5449C-9181-9733-2566-40064F2367AB","FX21125")</f>
        <v>FX21125</v>
      </c>
      <c r="F1307" t="s">
        <v>19</v>
      </c>
      <c r="G1307" t="s">
        <v>19</v>
      </c>
      <c r="H1307" t="s">
        <v>83</v>
      </c>
      <c r="I1307" t="s">
        <v>2815</v>
      </c>
      <c r="J1307">
        <v>71</v>
      </c>
      <c r="K1307" t="s">
        <v>85</v>
      </c>
      <c r="L1307" t="s">
        <v>86</v>
      </c>
      <c r="M1307" t="s">
        <v>87</v>
      </c>
      <c r="N1307">
        <v>2</v>
      </c>
      <c r="O1307" s="1">
        <v>44532.066238425927</v>
      </c>
      <c r="P1307" s="1">
        <v>44532.644884259258</v>
      </c>
      <c r="Q1307">
        <v>49580</v>
      </c>
      <c r="R1307">
        <v>415</v>
      </c>
      <c r="S1307" t="b">
        <v>0</v>
      </c>
      <c r="T1307" t="s">
        <v>88</v>
      </c>
      <c r="U1307" t="b">
        <v>0</v>
      </c>
      <c r="V1307" t="s">
        <v>144</v>
      </c>
      <c r="W1307" s="1">
        <v>44532.417766203704</v>
      </c>
      <c r="X1307">
        <v>169</v>
      </c>
      <c r="Y1307">
        <v>64</v>
      </c>
      <c r="Z1307">
        <v>0</v>
      </c>
      <c r="AA1307">
        <v>64</v>
      </c>
      <c r="AB1307">
        <v>0</v>
      </c>
      <c r="AC1307">
        <v>14</v>
      </c>
      <c r="AD1307">
        <v>7</v>
      </c>
      <c r="AE1307">
        <v>0</v>
      </c>
      <c r="AF1307">
        <v>0</v>
      </c>
      <c r="AG1307">
        <v>0</v>
      </c>
      <c r="AH1307" t="s">
        <v>109</v>
      </c>
      <c r="AI1307" s="1">
        <v>44532.644884259258</v>
      </c>
      <c r="AJ1307">
        <v>246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7</v>
      </c>
      <c r="AQ1307">
        <v>0</v>
      </c>
      <c r="AR1307">
        <v>0</v>
      </c>
      <c r="AS1307">
        <v>0</v>
      </c>
      <c r="AT1307" t="s">
        <v>88</v>
      </c>
      <c r="AU1307" t="s">
        <v>88</v>
      </c>
      <c r="AV1307" t="s">
        <v>88</v>
      </c>
      <c r="AW1307" t="s">
        <v>88</v>
      </c>
      <c r="AX1307" t="s">
        <v>88</v>
      </c>
      <c r="AY1307" t="s">
        <v>88</v>
      </c>
      <c r="AZ1307" t="s">
        <v>88</v>
      </c>
      <c r="BA1307" t="s">
        <v>88</v>
      </c>
      <c r="BB1307" t="s">
        <v>88</v>
      </c>
      <c r="BC1307" t="s">
        <v>88</v>
      </c>
      <c r="BD1307" t="s">
        <v>88</v>
      </c>
      <c r="BE1307" t="s">
        <v>88</v>
      </c>
    </row>
    <row r="1308" spans="1:57">
      <c r="A1308" t="s">
        <v>2816</v>
      </c>
      <c r="B1308" t="s">
        <v>80</v>
      </c>
      <c r="C1308" t="s">
        <v>796</v>
      </c>
      <c r="D1308" t="s">
        <v>82</v>
      </c>
      <c r="E1308" s="2" t="str">
        <f>HYPERLINK("capsilon://?command=openfolder&amp;siteaddress=FAM.docvelocity-na8.net&amp;folderid=FXE1A5449C-9181-9733-2566-40064F2367AB","FX21125")</f>
        <v>FX21125</v>
      </c>
      <c r="F1308" t="s">
        <v>19</v>
      </c>
      <c r="G1308" t="s">
        <v>19</v>
      </c>
      <c r="H1308" t="s">
        <v>83</v>
      </c>
      <c r="I1308" t="s">
        <v>2817</v>
      </c>
      <c r="J1308">
        <v>28</v>
      </c>
      <c r="K1308" t="s">
        <v>85</v>
      </c>
      <c r="L1308" t="s">
        <v>86</v>
      </c>
      <c r="M1308" t="s">
        <v>87</v>
      </c>
      <c r="N1308">
        <v>2</v>
      </c>
      <c r="O1308" s="1">
        <v>44532.066307870373</v>
      </c>
      <c r="P1308" s="1">
        <v>44532.64439814815</v>
      </c>
      <c r="Q1308">
        <v>49693</v>
      </c>
      <c r="R1308">
        <v>254</v>
      </c>
      <c r="S1308" t="b">
        <v>0</v>
      </c>
      <c r="T1308" t="s">
        <v>88</v>
      </c>
      <c r="U1308" t="b">
        <v>0</v>
      </c>
      <c r="V1308" t="s">
        <v>144</v>
      </c>
      <c r="W1308" s="1">
        <v>44532.419039351851</v>
      </c>
      <c r="X1308">
        <v>110</v>
      </c>
      <c r="Y1308">
        <v>21</v>
      </c>
      <c r="Z1308">
        <v>0</v>
      </c>
      <c r="AA1308">
        <v>21</v>
      </c>
      <c r="AB1308">
        <v>0</v>
      </c>
      <c r="AC1308">
        <v>2</v>
      </c>
      <c r="AD1308">
        <v>7</v>
      </c>
      <c r="AE1308">
        <v>0</v>
      </c>
      <c r="AF1308">
        <v>0</v>
      </c>
      <c r="AG1308">
        <v>0</v>
      </c>
      <c r="AH1308" t="s">
        <v>167</v>
      </c>
      <c r="AI1308" s="1">
        <v>44532.64439814815</v>
      </c>
      <c r="AJ1308">
        <v>144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7</v>
      </c>
      <c r="AQ1308">
        <v>0</v>
      </c>
      <c r="AR1308">
        <v>0</v>
      </c>
      <c r="AS1308">
        <v>0</v>
      </c>
      <c r="AT1308" t="s">
        <v>88</v>
      </c>
      <c r="AU1308" t="s">
        <v>88</v>
      </c>
      <c r="AV1308" t="s">
        <v>88</v>
      </c>
      <c r="AW1308" t="s">
        <v>88</v>
      </c>
      <c r="AX1308" t="s">
        <v>88</v>
      </c>
      <c r="AY1308" t="s">
        <v>88</v>
      </c>
      <c r="AZ1308" t="s">
        <v>88</v>
      </c>
      <c r="BA1308" t="s">
        <v>88</v>
      </c>
      <c r="BB1308" t="s">
        <v>88</v>
      </c>
      <c r="BC1308" t="s">
        <v>88</v>
      </c>
      <c r="BD1308" t="s">
        <v>88</v>
      </c>
      <c r="BE1308" t="s">
        <v>88</v>
      </c>
    </row>
    <row r="1309" spans="1:57">
      <c r="A1309" t="s">
        <v>2818</v>
      </c>
      <c r="B1309" t="s">
        <v>80</v>
      </c>
      <c r="C1309" t="s">
        <v>796</v>
      </c>
      <c r="D1309" t="s">
        <v>82</v>
      </c>
      <c r="E1309" s="2" t="str">
        <f>HYPERLINK("capsilon://?command=openfolder&amp;siteaddress=FAM.docvelocity-na8.net&amp;folderid=FXE1A5449C-9181-9733-2566-40064F2367AB","FX21125")</f>
        <v>FX21125</v>
      </c>
      <c r="F1309" t="s">
        <v>19</v>
      </c>
      <c r="G1309" t="s">
        <v>19</v>
      </c>
      <c r="H1309" t="s">
        <v>83</v>
      </c>
      <c r="I1309" t="s">
        <v>2819</v>
      </c>
      <c r="J1309">
        <v>41</v>
      </c>
      <c r="K1309" t="s">
        <v>85</v>
      </c>
      <c r="L1309" t="s">
        <v>86</v>
      </c>
      <c r="M1309" t="s">
        <v>87</v>
      </c>
      <c r="N1309">
        <v>2</v>
      </c>
      <c r="O1309" s="1">
        <v>44532.067314814813</v>
      </c>
      <c r="P1309" s="1">
        <v>44532.644074074073</v>
      </c>
      <c r="Q1309">
        <v>49552</v>
      </c>
      <c r="R1309">
        <v>280</v>
      </c>
      <c r="S1309" t="b">
        <v>0</v>
      </c>
      <c r="T1309" t="s">
        <v>88</v>
      </c>
      <c r="U1309" t="b">
        <v>0</v>
      </c>
      <c r="V1309" t="s">
        <v>144</v>
      </c>
      <c r="W1309" s="1">
        <v>44532.421053240738</v>
      </c>
      <c r="X1309">
        <v>173</v>
      </c>
      <c r="Y1309">
        <v>36</v>
      </c>
      <c r="Z1309">
        <v>0</v>
      </c>
      <c r="AA1309">
        <v>36</v>
      </c>
      <c r="AB1309">
        <v>0</v>
      </c>
      <c r="AC1309">
        <v>10</v>
      </c>
      <c r="AD1309">
        <v>5</v>
      </c>
      <c r="AE1309">
        <v>0</v>
      </c>
      <c r="AF1309">
        <v>0</v>
      </c>
      <c r="AG1309">
        <v>0</v>
      </c>
      <c r="AH1309" t="s">
        <v>163</v>
      </c>
      <c r="AI1309" s="1">
        <v>44532.644074074073</v>
      </c>
      <c r="AJ1309">
        <v>107</v>
      </c>
      <c r="AK1309">
        <v>1</v>
      </c>
      <c r="AL1309">
        <v>0</v>
      </c>
      <c r="AM1309">
        <v>1</v>
      </c>
      <c r="AN1309">
        <v>0</v>
      </c>
      <c r="AO1309">
        <v>1</v>
      </c>
      <c r="AP1309">
        <v>4</v>
      </c>
      <c r="AQ1309">
        <v>0</v>
      </c>
      <c r="AR1309">
        <v>0</v>
      </c>
      <c r="AS1309">
        <v>0</v>
      </c>
      <c r="AT1309" t="s">
        <v>88</v>
      </c>
      <c r="AU1309" t="s">
        <v>88</v>
      </c>
      <c r="AV1309" t="s">
        <v>88</v>
      </c>
      <c r="AW1309" t="s">
        <v>88</v>
      </c>
      <c r="AX1309" t="s">
        <v>88</v>
      </c>
      <c r="AY1309" t="s">
        <v>88</v>
      </c>
      <c r="AZ1309" t="s">
        <v>88</v>
      </c>
      <c r="BA1309" t="s">
        <v>88</v>
      </c>
      <c r="BB1309" t="s">
        <v>88</v>
      </c>
      <c r="BC1309" t="s">
        <v>88</v>
      </c>
      <c r="BD1309" t="s">
        <v>88</v>
      </c>
      <c r="BE1309" t="s">
        <v>88</v>
      </c>
    </row>
    <row r="1310" spans="1:57">
      <c r="A1310" t="s">
        <v>2820</v>
      </c>
      <c r="B1310" t="s">
        <v>80</v>
      </c>
      <c r="C1310" t="s">
        <v>796</v>
      </c>
      <c r="D1310" t="s">
        <v>82</v>
      </c>
      <c r="E1310" s="2" t="str">
        <f>HYPERLINK("capsilon://?command=openfolder&amp;siteaddress=FAM.docvelocity-na8.net&amp;folderid=FXE1A5449C-9181-9733-2566-40064F2367AB","FX21125")</f>
        <v>FX21125</v>
      </c>
      <c r="F1310" t="s">
        <v>19</v>
      </c>
      <c r="G1310" t="s">
        <v>19</v>
      </c>
      <c r="H1310" t="s">
        <v>83</v>
      </c>
      <c r="I1310" t="s">
        <v>2821</v>
      </c>
      <c r="J1310">
        <v>28</v>
      </c>
      <c r="K1310" t="s">
        <v>85</v>
      </c>
      <c r="L1310" t="s">
        <v>86</v>
      </c>
      <c r="M1310" t="s">
        <v>87</v>
      </c>
      <c r="N1310">
        <v>2</v>
      </c>
      <c r="O1310" s="1">
        <v>44532.067453703705</v>
      </c>
      <c r="P1310" s="1">
        <v>44532.645266203705</v>
      </c>
      <c r="Q1310">
        <v>49599</v>
      </c>
      <c r="R1310">
        <v>324</v>
      </c>
      <c r="S1310" t="b">
        <v>0</v>
      </c>
      <c r="T1310" t="s">
        <v>88</v>
      </c>
      <c r="U1310" t="b">
        <v>0</v>
      </c>
      <c r="V1310" t="s">
        <v>144</v>
      </c>
      <c r="W1310" s="1">
        <v>44532.423634259256</v>
      </c>
      <c r="X1310">
        <v>222</v>
      </c>
      <c r="Y1310">
        <v>21</v>
      </c>
      <c r="Z1310">
        <v>0</v>
      </c>
      <c r="AA1310">
        <v>21</v>
      </c>
      <c r="AB1310">
        <v>0</v>
      </c>
      <c r="AC1310">
        <v>2</v>
      </c>
      <c r="AD1310">
        <v>7</v>
      </c>
      <c r="AE1310">
        <v>0</v>
      </c>
      <c r="AF1310">
        <v>0</v>
      </c>
      <c r="AG1310">
        <v>0</v>
      </c>
      <c r="AH1310" t="s">
        <v>163</v>
      </c>
      <c r="AI1310" s="1">
        <v>44532.645266203705</v>
      </c>
      <c r="AJ1310">
        <v>102</v>
      </c>
      <c r="AK1310">
        <v>1</v>
      </c>
      <c r="AL1310">
        <v>0</v>
      </c>
      <c r="AM1310">
        <v>1</v>
      </c>
      <c r="AN1310">
        <v>0</v>
      </c>
      <c r="AO1310">
        <v>1</v>
      </c>
      <c r="AP1310">
        <v>6</v>
      </c>
      <c r="AQ1310">
        <v>0</v>
      </c>
      <c r="AR1310">
        <v>0</v>
      </c>
      <c r="AS1310">
        <v>0</v>
      </c>
      <c r="AT1310" t="s">
        <v>88</v>
      </c>
      <c r="AU1310" t="s">
        <v>88</v>
      </c>
      <c r="AV1310" t="s">
        <v>88</v>
      </c>
      <c r="AW1310" t="s">
        <v>88</v>
      </c>
      <c r="AX1310" t="s">
        <v>88</v>
      </c>
      <c r="AY1310" t="s">
        <v>88</v>
      </c>
      <c r="AZ1310" t="s">
        <v>88</v>
      </c>
      <c r="BA1310" t="s">
        <v>88</v>
      </c>
      <c r="BB1310" t="s">
        <v>88</v>
      </c>
      <c r="BC1310" t="s">
        <v>88</v>
      </c>
      <c r="BD1310" t="s">
        <v>88</v>
      </c>
      <c r="BE1310" t="s">
        <v>88</v>
      </c>
    </row>
    <row r="1311" spans="1:57">
      <c r="A1311" t="s">
        <v>2822</v>
      </c>
      <c r="B1311" t="s">
        <v>80</v>
      </c>
      <c r="C1311" t="s">
        <v>796</v>
      </c>
      <c r="D1311" t="s">
        <v>82</v>
      </c>
      <c r="E1311" s="2" t="str">
        <f>HYPERLINK("capsilon://?command=openfolder&amp;siteaddress=FAM.docvelocity-na8.net&amp;folderid=FXE1A5449C-9181-9733-2566-40064F2367AB","FX21125")</f>
        <v>FX21125</v>
      </c>
      <c r="F1311" t="s">
        <v>19</v>
      </c>
      <c r="G1311" t="s">
        <v>19</v>
      </c>
      <c r="H1311" t="s">
        <v>83</v>
      </c>
      <c r="I1311" t="s">
        <v>2823</v>
      </c>
      <c r="J1311">
        <v>28</v>
      </c>
      <c r="K1311" t="s">
        <v>85</v>
      </c>
      <c r="L1311" t="s">
        <v>86</v>
      </c>
      <c r="M1311" t="s">
        <v>87</v>
      </c>
      <c r="N1311">
        <v>2</v>
      </c>
      <c r="O1311" s="1">
        <v>44532.068101851852</v>
      </c>
      <c r="P1311" s="1">
        <v>44532.646990740737</v>
      </c>
      <c r="Q1311">
        <v>49723</v>
      </c>
      <c r="R1311">
        <v>293</v>
      </c>
      <c r="S1311" t="b">
        <v>0</v>
      </c>
      <c r="T1311" t="s">
        <v>88</v>
      </c>
      <c r="U1311" t="b">
        <v>0</v>
      </c>
      <c r="V1311" t="s">
        <v>144</v>
      </c>
      <c r="W1311" s="1">
        <v>44532.427025462966</v>
      </c>
      <c r="X1311">
        <v>66</v>
      </c>
      <c r="Y1311">
        <v>21</v>
      </c>
      <c r="Z1311">
        <v>0</v>
      </c>
      <c r="AA1311">
        <v>21</v>
      </c>
      <c r="AB1311">
        <v>0</v>
      </c>
      <c r="AC1311">
        <v>1</v>
      </c>
      <c r="AD1311">
        <v>7</v>
      </c>
      <c r="AE1311">
        <v>0</v>
      </c>
      <c r="AF1311">
        <v>0</v>
      </c>
      <c r="AG1311">
        <v>0</v>
      </c>
      <c r="AH1311" t="s">
        <v>167</v>
      </c>
      <c r="AI1311" s="1">
        <v>44532.646990740737</v>
      </c>
      <c r="AJ1311">
        <v>223</v>
      </c>
      <c r="AK1311">
        <v>1</v>
      </c>
      <c r="AL1311">
        <v>0</v>
      </c>
      <c r="AM1311">
        <v>1</v>
      </c>
      <c r="AN1311">
        <v>0</v>
      </c>
      <c r="AO1311">
        <v>1</v>
      </c>
      <c r="AP1311">
        <v>6</v>
      </c>
      <c r="AQ1311">
        <v>0</v>
      </c>
      <c r="AR1311">
        <v>0</v>
      </c>
      <c r="AS1311">
        <v>0</v>
      </c>
      <c r="AT1311" t="s">
        <v>88</v>
      </c>
      <c r="AU1311" t="s">
        <v>88</v>
      </c>
      <c r="AV1311" t="s">
        <v>88</v>
      </c>
      <c r="AW1311" t="s">
        <v>88</v>
      </c>
      <c r="AX1311" t="s">
        <v>88</v>
      </c>
      <c r="AY1311" t="s">
        <v>88</v>
      </c>
      <c r="AZ1311" t="s">
        <v>88</v>
      </c>
      <c r="BA1311" t="s">
        <v>88</v>
      </c>
      <c r="BB1311" t="s">
        <v>88</v>
      </c>
      <c r="BC1311" t="s">
        <v>88</v>
      </c>
      <c r="BD1311" t="s">
        <v>88</v>
      </c>
      <c r="BE1311" t="s">
        <v>88</v>
      </c>
    </row>
    <row r="1312" spans="1:57">
      <c r="A1312" t="s">
        <v>2824</v>
      </c>
      <c r="B1312" t="s">
        <v>80</v>
      </c>
      <c r="C1312" t="s">
        <v>2825</v>
      </c>
      <c r="D1312" t="s">
        <v>82</v>
      </c>
      <c r="E1312" s="2" t="str">
        <f>HYPERLINK("capsilon://?command=openfolder&amp;siteaddress=FAM.docvelocity-na8.net&amp;folderid=FX471DB8B6-67B3-46E9-B18A-572739C1BA98","FX21114513")</f>
        <v>FX21114513</v>
      </c>
      <c r="F1312" t="s">
        <v>19</v>
      </c>
      <c r="G1312" t="s">
        <v>19</v>
      </c>
      <c r="H1312" t="s">
        <v>83</v>
      </c>
      <c r="I1312" t="s">
        <v>2826</v>
      </c>
      <c r="J1312">
        <v>175</v>
      </c>
      <c r="K1312" t="s">
        <v>85</v>
      </c>
      <c r="L1312" t="s">
        <v>86</v>
      </c>
      <c r="M1312" t="s">
        <v>87</v>
      </c>
      <c r="N1312">
        <v>1</v>
      </c>
      <c r="O1312" s="1">
        <v>44546.737303240741</v>
      </c>
      <c r="P1312" s="1">
        <v>44547.1719212963</v>
      </c>
      <c r="Q1312">
        <v>35644</v>
      </c>
      <c r="R1312">
        <v>1907</v>
      </c>
      <c r="S1312" t="b">
        <v>0</v>
      </c>
      <c r="T1312" t="s">
        <v>88</v>
      </c>
      <c r="U1312" t="b">
        <v>0</v>
      </c>
      <c r="V1312" t="s">
        <v>144</v>
      </c>
      <c r="W1312" s="1">
        <v>44547.1719212963</v>
      </c>
      <c r="X1312">
        <v>1424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175</v>
      </c>
      <c r="AE1312">
        <v>151</v>
      </c>
      <c r="AF1312">
        <v>0</v>
      </c>
      <c r="AG1312">
        <v>8</v>
      </c>
      <c r="AH1312" t="s">
        <v>88</v>
      </c>
      <c r="AI1312" t="s">
        <v>88</v>
      </c>
      <c r="AJ1312" t="s">
        <v>88</v>
      </c>
      <c r="AK1312" t="s">
        <v>88</v>
      </c>
      <c r="AL1312" t="s">
        <v>88</v>
      </c>
      <c r="AM1312" t="s">
        <v>88</v>
      </c>
      <c r="AN1312" t="s">
        <v>88</v>
      </c>
      <c r="AO1312" t="s">
        <v>88</v>
      </c>
      <c r="AP1312" t="s">
        <v>88</v>
      </c>
      <c r="AQ1312" t="s">
        <v>88</v>
      </c>
      <c r="AR1312" t="s">
        <v>88</v>
      </c>
      <c r="AS1312" t="s">
        <v>88</v>
      </c>
      <c r="AT1312" t="s">
        <v>88</v>
      </c>
      <c r="AU1312" t="s">
        <v>88</v>
      </c>
      <c r="AV1312" t="s">
        <v>88</v>
      </c>
      <c r="AW1312" t="s">
        <v>88</v>
      </c>
      <c r="AX1312" t="s">
        <v>88</v>
      </c>
      <c r="AY1312" t="s">
        <v>88</v>
      </c>
      <c r="AZ1312" t="s">
        <v>88</v>
      </c>
      <c r="BA1312" t="s">
        <v>88</v>
      </c>
      <c r="BB1312" t="s">
        <v>88</v>
      </c>
      <c r="BC1312" t="s">
        <v>88</v>
      </c>
      <c r="BD1312" t="s">
        <v>88</v>
      </c>
      <c r="BE1312" t="s">
        <v>88</v>
      </c>
    </row>
    <row r="1313" spans="1:57">
      <c r="A1313" t="s">
        <v>2827</v>
      </c>
      <c r="B1313" t="s">
        <v>80</v>
      </c>
      <c r="C1313" t="s">
        <v>2828</v>
      </c>
      <c r="D1313" t="s">
        <v>82</v>
      </c>
      <c r="E1313" s="2" t="str">
        <f>HYPERLINK("capsilon://?command=openfolder&amp;siteaddress=FAM.docvelocity-na8.net&amp;folderid=FXCEE593F1-A45E-86A6-BE87-52F1423F3756","FX21129013")</f>
        <v>FX21129013</v>
      </c>
      <c r="F1313" t="s">
        <v>19</v>
      </c>
      <c r="G1313" t="s">
        <v>19</v>
      </c>
      <c r="H1313" t="s">
        <v>83</v>
      </c>
      <c r="I1313" t="s">
        <v>2829</v>
      </c>
      <c r="J1313">
        <v>32</v>
      </c>
      <c r="K1313" t="s">
        <v>85</v>
      </c>
      <c r="L1313" t="s">
        <v>86</v>
      </c>
      <c r="M1313" t="s">
        <v>87</v>
      </c>
      <c r="N1313">
        <v>1</v>
      </c>
      <c r="O1313" s="1">
        <v>44546.741678240738</v>
      </c>
      <c r="P1313" s="1">
        <v>44546.758020833331</v>
      </c>
      <c r="Q1313">
        <v>1293</v>
      </c>
      <c r="R1313">
        <v>119</v>
      </c>
      <c r="S1313" t="b">
        <v>0</v>
      </c>
      <c r="T1313" t="s">
        <v>88</v>
      </c>
      <c r="U1313" t="b">
        <v>0</v>
      </c>
      <c r="V1313" t="s">
        <v>155</v>
      </c>
      <c r="W1313" s="1">
        <v>44546.758020833331</v>
      </c>
      <c r="X1313">
        <v>119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32</v>
      </c>
      <c r="AE1313">
        <v>27</v>
      </c>
      <c r="AF1313">
        <v>0</v>
      </c>
      <c r="AG1313">
        <v>2</v>
      </c>
      <c r="AH1313" t="s">
        <v>88</v>
      </c>
      <c r="AI1313" t="s">
        <v>88</v>
      </c>
      <c r="AJ1313" t="s">
        <v>88</v>
      </c>
      <c r="AK1313" t="s">
        <v>88</v>
      </c>
      <c r="AL1313" t="s">
        <v>88</v>
      </c>
      <c r="AM1313" t="s">
        <v>88</v>
      </c>
      <c r="AN1313" t="s">
        <v>88</v>
      </c>
      <c r="AO1313" t="s">
        <v>88</v>
      </c>
      <c r="AP1313" t="s">
        <v>88</v>
      </c>
      <c r="AQ1313" t="s">
        <v>88</v>
      </c>
      <c r="AR1313" t="s">
        <v>88</v>
      </c>
      <c r="AS1313" t="s">
        <v>88</v>
      </c>
      <c r="AT1313" t="s">
        <v>88</v>
      </c>
      <c r="AU1313" t="s">
        <v>88</v>
      </c>
      <c r="AV1313" t="s">
        <v>88</v>
      </c>
      <c r="AW1313" t="s">
        <v>88</v>
      </c>
      <c r="AX1313" t="s">
        <v>88</v>
      </c>
      <c r="AY1313" t="s">
        <v>88</v>
      </c>
      <c r="AZ1313" t="s">
        <v>88</v>
      </c>
      <c r="BA1313" t="s">
        <v>88</v>
      </c>
      <c r="BB1313" t="s">
        <v>88</v>
      </c>
      <c r="BC1313" t="s">
        <v>88</v>
      </c>
      <c r="BD1313" t="s">
        <v>88</v>
      </c>
      <c r="BE1313" t="s">
        <v>88</v>
      </c>
    </row>
    <row r="1314" spans="1:57">
      <c r="A1314" t="s">
        <v>2830</v>
      </c>
      <c r="B1314" t="s">
        <v>80</v>
      </c>
      <c r="C1314" t="s">
        <v>2828</v>
      </c>
      <c r="D1314" t="s">
        <v>82</v>
      </c>
      <c r="E1314" s="2" t="str">
        <f>HYPERLINK("capsilon://?command=openfolder&amp;siteaddress=FAM.docvelocity-na8.net&amp;folderid=FXCEE593F1-A45E-86A6-BE87-52F1423F3756","FX21129013")</f>
        <v>FX21129013</v>
      </c>
      <c r="F1314" t="s">
        <v>19</v>
      </c>
      <c r="G1314" t="s">
        <v>19</v>
      </c>
      <c r="H1314" t="s">
        <v>83</v>
      </c>
      <c r="I1314" t="s">
        <v>2831</v>
      </c>
      <c r="J1314">
        <v>66</v>
      </c>
      <c r="K1314" t="s">
        <v>85</v>
      </c>
      <c r="L1314" t="s">
        <v>86</v>
      </c>
      <c r="M1314" t="s">
        <v>87</v>
      </c>
      <c r="N1314">
        <v>2</v>
      </c>
      <c r="O1314" s="1">
        <v>44546.741886574076</v>
      </c>
      <c r="P1314" s="1">
        <v>44547.391284722224</v>
      </c>
      <c r="Q1314">
        <v>56009</v>
      </c>
      <c r="R1314">
        <v>99</v>
      </c>
      <c r="S1314" t="b">
        <v>0</v>
      </c>
      <c r="T1314" t="s">
        <v>88</v>
      </c>
      <c r="U1314" t="b">
        <v>0</v>
      </c>
      <c r="V1314" t="s">
        <v>155</v>
      </c>
      <c r="W1314" s="1">
        <v>44546.758310185185</v>
      </c>
      <c r="X1314">
        <v>24</v>
      </c>
      <c r="Y1314">
        <v>0</v>
      </c>
      <c r="Z1314">
        <v>0</v>
      </c>
      <c r="AA1314">
        <v>0</v>
      </c>
      <c r="AB1314">
        <v>52</v>
      </c>
      <c r="AC1314">
        <v>0</v>
      </c>
      <c r="AD1314">
        <v>66</v>
      </c>
      <c r="AE1314">
        <v>0</v>
      </c>
      <c r="AF1314">
        <v>0</v>
      </c>
      <c r="AG1314">
        <v>0</v>
      </c>
      <c r="AH1314" t="s">
        <v>94</v>
      </c>
      <c r="AI1314" s="1">
        <v>44547.391284722224</v>
      </c>
      <c r="AJ1314">
        <v>75</v>
      </c>
      <c r="AK1314">
        <v>0</v>
      </c>
      <c r="AL1314">
        <v>0</v>
      </c>
      <c r="AM1314">
        <v>0</v>
      </c>
      <c r="AN1314">
        <v>52</v>
      </c>
      <c r="AO1314">
        <v>0</v>
      </c>
      <c r="AP1314">
        <v>66</v>
      </c>
      <c r="AQ1314">
        <v>0</v>
      </c>
      <c r="AR1314">
        <v>0</v>
      </c>
      <c r="AS1314">
        <v>0</v>
      </c>
      <c r="AT1314" t="s">
        <v>88</v>
      </c>
      <c r="AU1314" t="s">
        <v>88</v>
      </c>
      <c r="AV1314" t="s">
        <v>88</v>
      </c>
      <c r="AW1314" t="s">
        <v>88</v>
      </c>
      <c r="AX1314" t="s">
        <v>88</v>
      </c>
      <c r="AY1314" t="s">
        <v>88</v>
      </c>
      <c r="AZ1314" t="s">
        <v>88</v>
      </c>
      <c r="BA1314" t="s">
        <v>88</v>
      </c>
      <c r="BB1314" t="s">
        <v>88</v>
      </c>
      <c r="BC1314" t="s">
        <v>88</v>
      </c>
      <c r="BD1314" t="s">
        <v>88</v>
      </c>
      <c r="BE1314" t="s">
        <v>88</v>
      </c>
    </row>
    <row r="1315" spans="1:57">
      <c r="A1315" t="s">
        <v>2832</v>
      </c>
      <c r="B1315" t="s">
        <v>80</v>
      </c>
      <c r="C1315" t="s">
        <v>2828</v>
      </c>
      <c r="D1315" t="s">
        <v>82</v>
      </c>
      <c r="E1315" s="2" t="str">
        <f>HYPERLINK("capsilon://?command=openfolder&amp;siteaddress=FAM.docvelocity-na8.net&amp;folderid=FXCEE593F1-A45E-86A6-BE87-52F1423F3756","FX21129013")</f>
        <v>FX21129013</v>
      </c>
      <c r="F1315" t="s">
        <v>19</v>
      </c>
      <c r="G1315" t="s">
        <v>19</v>
      </c>
      <c r="H1315" t="s">
        <v>83</v>
      </c>
      <c r="I1315" t="s">
        <v>2833</v>
      </c>
      <c r="J1315">
        <v>28</v>
      </c>
      <c r="K1315" t="s">
        <v>85</v>
      </c>
      <c r="L1315" t="s">
        <v>86</v>
      </c>
      <c r="M1315" t="s">
        <v>87</v>
      </c>
      <c r="N1315">
        <v>2</v>
      </c>
      <c r="O1315" s="1">
        <v>44546.742245370369</v>
      </c>
      <c r="P1315" s="1">
        <v>44547.39340277778</v>
      </c>
      <c r="Q1315">
        <v>56004</v>
      </c>
      <c r="R1315">
        <v>256</v>
      </c>
      <c r="S1315" t="b">
        <v>0</v>
      </c>
      <c r="T1315" t="s">
        <v>88</v>
      </c>
      <c r="U1315" t="b">
        <v>0</v>
      </c>
      <c r="V1315" t="s">
        <v>155</v>
      </c>
      <c r="W1315" s="1">
        <v>44546.75917824074</v>
      </c>
      <c r="X1315">
        <v>74</v>
      </c>
      <c r="Y1315">
        <v>21</v>
      </c>
      <c r="Z1315">
        <v>0</v>
      </c>
      <c r="AA1315">
        <v>21</v>
      </c>
      <c r="AB1315">
        <v>0</v>
      </c>
      <c r="AC1315">
        <v>4</v>
      </c>
      <c r="AD1315">
        <v>7</v>
      </c>
      <c r="AE1315">
        <v>0</v>
      </c>
      <c r="AF1315">
        <v>0</v>
      </c>
      <c r="AG1315">
        <v>0</v>
      </c>
      <c r="AH1315" t="s">
        <v>94</v>
      </c>
      <c r="AI1315" s="1">
        <v>44547.39340277778</v>
      </c>
      <c r="AJ1315">
        <v>182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7</v>
      </c>
      <c r="AQ1315">
        <v>0</v>
      </c>
      <c r="AR1315">
        <v>0</v>
      </c>
      <c r="AS1315">
        <v>0</v>
      </c>
      <c r="AT1315" t="s">
        <v>88</v>
      </c>
      <c r="AU1315" t="s">
        <v>88</v>
      </c>
      <c r="AV1315" t="s">
        <v>88</v>
      </c>
      <c r="AW1315" t="s">
        <v>88</v>
      </c>
      <c r="AX1315" t="s">
        <v>88</v>
      </c>
      <c r="AY1315" t="s">
        <v>88</v>
      </c>
      <c r="AZ1315" t="s">
        <v>88</v>
      </c>
      <c r="BA1315" t="s">
        <v>88</v>
      </c>
      <c r="BB1315" t="s">
        <v>88</v>
      </c>
      <c r="BC1315" t="s">
        <v>88</v>
      </c>
      <c r="BD1315" t="s">
        <v>88</v>
      </c>
      <c r="BE1315" t="s">
        <v>88</v>
      </c>
    </row>
    <row r="1316" spans="1:57">
      <c r="A1316" t="s">
        <v>2834</v>
      </c>
      <c r="B1316" t="s">
        <v>80</v>
      </c>
      <c r="C1316" t="s">
        <v>2240</v>
      </c>
      <c r="D1316" t="s">
        <v>82</v>
      </c>
      <c r="E1316" s="2" t="str">
        <f>HYPERLINK("capsilon://?command=openfolder&amp;siteaddress=FAM.docvelocity-na8.net&amp;folderid=FX905C134D-6006-C856-963E-A096DB737BEC","FX21126828")</f>
        <v>FX21126828</v>
      </c>
      <c r="F1316" t="s">
        <v>19</v>
      </c>
      <c r="G1316" t="s">
        <v>19</v>
      </c>
      <c r="H1316" t="s">
        <v>83</v>
      </c>
      <c r="I1316" t="s">
        <v>2835</v>
      </c>
      <c r="J1316">
        <v>28</v>
      </c>
      <c r="K1316" t="s">
        <v>85</v>
      </c>
      <c r="L1316" t="s">
        <v>86</v>
      </c>
      <c r="M1316" t="s">
        <v>87</v>
      </c>
      <c r="N1316">
        <v>2</v>
      </c>
      <c r="O1316" s="1">
        <v>44546.746331018519</v>
      </c>
      <c r="P1316" s="1">
        <v>44547.395289351851</v>
      </c>
      <c r="Q1316">
        <v>55626</v>
      </c>
      <c r="R1316">
        <v>444</v>
      </c>
      <c r="S1316" t="b">
        <v>0</v>
      </c>
      <c r="T1316" t="s">
        <v>88</v>
      </c>
      <c r="U1316" t="b">
        <v>0</v>
      </c>
      <c r="V1316" t="s">
        <v>155</v>
      </c>
      <c r="W1316" s="1">
        <v>44546.76053240741</v>
      </c>
      <c r="X1316">
        <v>117</v>
      </c>
      <c r="Y1316">
        <v>21</v>
      </c>
      <c r="Z1316">
        <v>0</v>
      </c>
      <c r="AA1316">
        <v>21</v>
      </c>
      <c r="AB1316">
        <v>0</v>
      </c>
      <c r="AC1316">
        <v>8</v>
      </c>
      <c r="AD1316">
        <v>7</v>
      </c>
      <c r="AE1316">
        <v>0</v>
      </c>
      <c r="AF1316">
        <v>0</v>
      </c>
      <c r="AG1316">
        <v>0</v>
      </c>
      <c r="AH1316" t="s">
        <v>265</v>
      </c>
      <c r="AI1316" s="1">
        <v>44547.395289351851</v>
      </c>
      <c r="AJ1316">
        <v>327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7</v>
      </c>
      <c r="AQ1316">
        <v>21</v>
      </c>
      <c r="AR1316">
        <v>0</v>
      </c>
      <c r="AS1316">
        <v>2</v>
      </c>
      <c r="AT1316" t="s">
        <v>88</v>
      </c>
      <c r="AU1316" t="s">
        <v>88</v>
      </c>
      <c r="AV1316" t="s">
        <v>88</v>
      </c>
      <c r="AW1316" t="s">
        <v>88</v>
      </c>
      <c r="AX1316" t="s">
        <v>88</v>
      </c>
      <c r="AY1316" t="s">
        <v>88</v>
      </c>
      <c r="AZ1316" t="s">
        <v>88</v>
      </c>
      <c r="BA1316" t="s">
        <v>88</v>
      </c>
      <c r="BB1316" t="s">
        <v>88</v>
      </c>
      <c r="BC1316" t="s">
        <v>88</v>
      </c>
      <c r="BD1316" t="s">
        <v>88</v>
      </c>
      <c r="BE1316" t="s">
        <v>88</v>
      </c>
    </row>
    <row r="1317" spans="1:57">
      <c r="A1317" t="s">
        <v>2836</v>
      </c>
      <c r="B1317" t="s">
        <v>80</v>
      </c>
      <c r="C1317" t="s">
        <v>2828</v>
      </c>
      <c r="D1317" t="s">
        <v>82</v>
      </c>
      <c r="E1317" s="2" t="str">
        <f>HYPERLINK("capsilon://?command=openfolder&amp;siteaddress=FAM.docvelocity-na8.net&amp;folderid=FXCEE593F1-A45E-86A6-BE87-52F1423F3756","FX21129013")</f>
        <v>FX21129013</v>
      </c>
      <c r="F1317" t="s">
        <v>19</v>
      </c>
      <c r="G1317" t="s">
        <v>19</v>
      </c>
      <c r="H1317" t="s">
        <v>83</v>
      </c>
      <c r="I1317" t="s">
        <v>2829</v>
      </c>
      <c r="J1317">
        <v>64</v>
      </c>
      <c r="K1317" t="s">
        <v>85</v>
      </c>
      <c r="L1317" t="s">
        <v>86</v>
      </c>
      <c r="M1317" t="s">
        <v>87</v>
      </c>
      <c r="N1317">
        <v>2</v>
      </c>
      <c r="O1317" s="1">
        <v>44546.760925925926</v>
      </c>
      <c r="P1317" s="1">
        <v>44547.303784722222</v>
      </c>
      <c r="Q1317">
        <v>44914</v>
      </c>
      <c r="R1317">
        <v>1989</v>
      </c>
      <c r="S1317" t="b">
        <v>0</v>
      </c>
      <c r="T1317" t="s">
        <v>88</v>
      </c>
      <c r="U1317" t="b">
        <v>1</v>
      </c>
      <c r="V1317" t="s">
        <v>244</v>
      </c>
      <c r="W1317" s="1">
        <v>44546.803043981483</v>
      </c>
      <c r="X1317">
        <v>1036</v>
      </c>
      <c r="Y1317">
        <v>131</v>
      </c>
      <c r="Z1317">
        <v>0</v>
      </c>
      <c r="AA1317">
        <v>131</v>
      </c>
      <c r="AB1317">
        <v>0</v>
      </c>
      <c r="AC1317">
        <v>94</v>
      </c>
      <c r="AD1317">
        <v>-67</v>
      </c>
      <c r="AE1317">
        <v>0</v>
      </c>
      <c r="AF1317">
        <v>0</v>
      </c>
      <c r="AG1317">
        <v>0</v>
      </c>
      <c r="AH1317" t="s">
        <v>265</v>
      </c>
      <c r="AI1317" s="1">
        <v>44547.303784722222</v>
      </c>
      <c r="AJ1317">
        <v>953</v>
      </c>
      <c r="AK1317">
        <v>1</v>
      </c>
      <c r="AL1317">
        <v>0</v>
      </c>
      <c r="AM1317">
        <v>1</v>
      </c>
      <c r="AN1317">
        <v>0</v>
      </c>
      <c r="AO1317">
        <v>1</v>
      </c>
      <c r="AP1317">
        <v>-68</v>
      </c>
      <c r="AQ1317">
        <v>0</v>
      </c>
      <c r="AR1317">
        <v>0</v>
      </c>
      <c r="AS1317">
        <v>0</v>
      </c>
      <c r="AT1317" t="s">
        <v>88</v>
      </c>
      <c r="AU1317" t="s">
        <v>88</v>
      </c>
      <c r="AV1317" t="s">
        <v>88</v>
      </c>
      <c r="AW1317" t="s">
        <v>88</v>
      </c>
      <c r="AX1317" t="s">
        <v>88</v>
      </c>
      <c r="AY1317" t="s">
        <v>88</v>
      </c>
      <c r="AZ1317" t="s">
        <v>88</v>
      </c>
      <c r="BA1317" t="s">
        <v>88</v>
      </c>
      <c r="BB1317" t="s">
        <v>88</v>
      </c>
      <c r="BC1317" t="s">
        <v>88</v>
      </c>
      <c r="BD1317" t="s">
        <v>88</v>
      </c>
      <c r="BE1317" t="s">
        <v>88</v>
      </c>
    </row>
    <row r="1318" spans="1:57">
      <c r="A1318" t="s">
        <v>2837</v>
      </c>
      <c r="B1318" t="s">
        <v>80</v>
      </c>
      <c r="C1318" t="s">
        <v>413</v>
      </c>
      <c r="D1318" t="s">
        <v>82</v>
      </c>
      <c r="E1318" s="2" t="str">
        <f>HYPERLINK("capsilon://?command=openfolder&amp;siteaddress=FAM.docvelocity-na8.net&amp;folderid=FX074B34D2-A169-4A58-28F7-38414CF29C5D","FX211268")</f>
        <v>FX211268</v>
      </c>
      <c r="F1318" t="s">
        <v>19</v>
      </c>
      <c r="G1318" t="s">
        <v>19</v>
      </c>
      <c r="H1318" t="s">
        <v>83</v>
      </c>
      <c r="I1318" t="s">
        <v>1147</v>
      </c>
      <c r="J1318">
        <v>309</v>
      </c>
      <c r="K1318" t="s">
        <v>85</v>
      </c>
      <c r="L1318" t="s">
        <v>86</v>
      </c>
      <c r="M1318" t="s">
        <v>87</v>
      </c>
      <c r="N1318">
        <v>2</v>
      </c>
      <c r="O1318" s="1">
        <v>44532.178368055553</v>
      </c>
      <c r="P1318" s="1">
        <v>44532.254606481481</v>
      </c>
      <c r="Q1318">
        <v>976</v>
      </c>
      <c r="R1318">
        <v>5611</v>
      </c>
      <c r="S1318" t="b">
        <v>0</v>
      </c>
      <c r="T1318" t="s">
        <v>88</v>
      </c>
      <c r="U1318" t="b">
        <v>1</v>
      </c>
      <c r="V1318" t="s">
        <v>104</v>
      </c>
      <c r="W1318" s="1">
        <v>44532.211597222224</v>
      </c>
      <c r="X1318">
        <v>2831</v>
      </c>
      <c r="Y1318">
        <v>248</v>
      </c>
      <c r="Z1318">
        <v>0</v>
      </c>
      <c r="AA1318">
        <v>248</v>
      </c>
      <c r="AB1318">
        <v>60</v>
      </c>
      <c r="AC1318">
        <v>128</v>
      </c>
      <c r="AD1318">
        <v>61</v>
      </c>
      <c r="AE1318">
        <v>0</v>
      </c>
      <c r="AF1318">
        <v>0</v>
      </c>
      <c r="AG1318">
        <v>0</v>
      </c>
      <c r="AH1318" t="s">
        <v>95</v>
      </c>
      <c r="AI1318" s="1">
        <v>44532.254606481481</v>
      </c>
      <c r="AJ1318">
        <v>2774</v>
      </c>
      <c r="AK1318">
        <v>15</v>
      </c>
      <c r="AL1318">
        <v>0</v>
      </c>
      <c r="AM1318">
        <v>15</v>
      </c>
      <c r="AN1318">
        <v>30</v>
      </c>
      <c r="AO1318">
        <v>18</v>
      </c>
      <c r="AP1318">
        <v>46</v>
      </c>
      <c r="AQ1318">
        <v>0</v>
      </c>
      <c r="AR1318">
        <v>0</v>
      </c>
      <c r="AS1318">
        <v>0</v>
      </c>
      <c r="AT1318" t="s">
        <v>88</v>
      </c>
      <c r="AU1318" t="s">
        <v>88</v>
      </c>
      <c r="AV1318" t="s">
        <v>88</v>
      </c>
      <c r="AW1318" t="s">
        <v>88</v>
      </c>
      <c r="AX1318" t="s">
        <v>88</v>
      </c>
      <c r="AY1318" t="s">
        <v>88</v>
      </c>
      <c r="AZ1318" t="s">
        <v>88</v>
      </c>
      <c r="BA1318" t="s">
        <v>88</v>
      </c>
      <c r="BB1318" t="s">
        <v>88</v>
      </c>
      <c r="BC1318" t="s">
        <v>88</v>
      </c>
      <c r="BD1318" t="s">
        <v>88</v>
      </c>
      <c r="BE1318" t="s">
        <v>88</v>
      </c>
    </row>
    <row r="1319" spans="1:57">
      <c r="A1319" t="s">
        <v>2838</v>
      </c>
      <c r="B1319" t="s">
        <v>80</v>
      </c>
      <c r="C1319" t="s">
        <v>1212</v>
      </c>
      <c r="D1319" t="s">
        <v>82</v>
      </c>
      <c r="E1319" s="2" t="str">
        <f>HYPERLINK("capsilon://?command=openfolder&amp;siteaddress=FAM.docvelocity-na8.net&amp;folderid=FX04D29698-9BE9-52D1-C492-33764EC407AB","FX211114964")</f>
        <v>FX211114964</v>
      </c>
      <c r="F1319" t="s">
        <v>19</v>
      </c>
      <c r="G1319" t="s">
        <v>19</v>
      </c>
      <c r="H1319" t="s">
        <v>83</v>
      </c>
      <c r="I1319" t="s">
        <v>1213</v>
      </c>
      <c r="J1319">
        <v>212</v>
      </c>
      <c r="K1319" t="s">
        <v>85</v>
      </c>
      <c r="L1319" t="s">
        <v>86</v>
      </c>
      <c r="M1319" t="s">
        <v>87</v>
      </c>
      <c r="N1319">
        <v>2</v>
      </c>
      <c r="O1319" s="1">
        <v>44532.180219907408</v>
      </c>
      <c r="P1319" s="1">
        <v>44532.257002314815</v>
      </c>
      <c r="Q1319">
        <v>2538</v>
      </c>
      <c r="R1319">
        <v>4096</v>
      </c>
      <c r="S1319" t="b">
        <v>0</v>
      </c>
      <c r="T1319" t="s">
        <v>88</v>
      </c>
      <c r="U1319" t="b">
        <v>1</v>
      </c>
      <c r="V1319" t="s">
        <v>113</v>
      </c>
      <c r="W1319" s="1">
        <v>44532.214606481481</v>
      </c>
      <c r="X1319">
        <v>2672</v>
      </c>
      <c r="Y1319">
        <v>186</v>
      </c>
      <c r="Z1319">
        <v>0</v>
      </c>
      <c r="AA1319">
        <v>186</v>
      </c>
      <c r="AB1319">
        <v>75</v>
      </c>
      <c r="AC1319">
        <v>142</v>
      </c>
      <c r="AD1319">
        <v>26</v>
      </c>
      <c r="AE1319">
        <v>0</v>
      </c>
      <c r="AF1319">
        <v>0</v>
      </c>
      <c r="AG1319">
        <v>0</v>
      </c>
      <c r="AH1319" t="s">
        <v>90</v>
      </c>
      <c r="AI1319" s="1">
        <v>44532.257002314815</v>
      </c>
      <c r="AJ1319">
        <v>1246</v>
      </c>
      <c r="AK1319">
        <v>3</v>
      </c>
      <c r="AL1319">
        <v>0</v>
      </c>
      <c r="AM1319">
        <v>3</v>
      </c>
      <c r="AN1319">
        <v>75</v>
      </c>
      <c r="AO1319">
        <v>2</v>
      </c>
      <c r="AP1319">
        <v>23</v>
      </c>
      <c r="AQ1319">
        <v>0</v>
      </c>
      <c r="AR1319">
        <v>0</v>
      </c>
      <c r="AS1319">
        <v>0</v>
      </c>
      <c r="AT1319" t="s">
        <v>88</v>
      </c>
      <c r="AU1319" t="s">
        <v>88</v>
      </c>
      <c r="AV1319" t="s">
        <v>88</v>
      </c>
      <c r="AW1319" t="s">
        <v>88</v>
      </c>
      <c r="AX1319" t="s">
        <v>88</v>
      </c>
      <c r="AY1319" t="s">
        <v>88</v>
      </c>
      <c r="AZ1319" t="s">
        <v>88</v>
      </c>
      <c r="BA1319" t="s">
        <v>88</v>
      </c>
      <c r="BB1319" t="s">
        <v>88</v>
      </c>
      <c r="BC1319" t="s">
        <v>88</v>
      </c>
      <c r="BD1319" t="s">
        <v>88</v>
      </c>
      <c r="BE1319" t="s">
        <v>88</v>
      </c>
    </row>
    <row r="1320" spans="1:57">
      <c r="A1320" t="s">
        <v>2839</v>
      </c>
      <c r="B1320" t="s">
        <v>80</v>
      </c>
      <c r="C1320" t="s">
        <v>1209</v>
      </c>
      <c r="D1320" t="s">
        <v>82</v>
      </c>
      <c r="E1320" s="2" t="str">
        <f>HYPERLINK("capsilon://?command=openfolder&amp;siteaddress=FAM.docvelocity-na8.net&amp;folderid=FXA7A48469-4C4A-9682-5490-F5CA37A5EF69","FX211114520")</f>
        <v>FX211114520</v>
      </c>
      <c r="F1320" t="s">
        <v>19</v>
      </c>
      <c r="G1320" t="s">
        <v>19</v>
      </c>
      <c r="H1320" t="s">
        <v>83</v>
      </c>
      <c r="I1320" t="s">
        <v>1252</v>
      </c>
      <c r="J1320">
        <v>74</v>
      </c>
      <c r="K1320" t="s">
        <v>85</v>
      </c>
      <c r="L1320" t="s">
        <v>86</v>
      </c>
      <c r="M1320" t="s">
        <v>87</v>
      </c>
      <c r="N1320">
        <v>2</v>
      </c>
      <c r="O1320" s="1">
        <v>44532.189108796294</v>
      </c>
      <c r="P1320" s="1">
        <v>44532.20789351852</v>
      </c>
      <c r="Q1320">
        <v>271</v>
      </c>
      <c r="R1320">
        <v>1352</v>
      </c>
      <c r="S1320" t="b">
        <v>0</v>
      </c>
      <c r="T1320" t="s">
        <v>88</v>
      </c>
      <c r="U1320" t="b">
        <v>1</v>
      </c>
      <c r="V1320" t="s">
        <v>99</v>
      </c>
      <c r="W1320" s="1">
        <v>44532.199293981481</v>
      </c>
      <c r="X1320">
        <v>803</v>
      </c>
      <c r="Y1320">
        <v>82</v>
      </c>
      <c r="Z1320">
        <v>0</v>
      </c>
      <c r="AA1320">
        <v>82</v>
      </c>
      <c r="AB1320">
        <v>0</v>
      </c>
      <c r="AC1320">
        <v>50</v>
      </c>
      <c r="AD1320">
        <v>-8</v>
      </c>
      <c r="AE1320">
        <v>0</v>
      </c>
      <c r="AF1320">
        <v>0</v>
      </c>
      <c r="AG1320">
        <v>0</v>
      </c>
      <c r="AH1320" t="s">
        <v>109</v>
      </c>
      <c r="AI1320" s="1">
        <v>44532.20789351852</v>
      </c>
      <c r="AJ1320">
        <v>549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-8</v>
      </c>
      <c r="AQ1320">
        <v>0</v>
      </c>
      <c r="AR1320">
        <v>0</v>
      </c>
      <c r="AS1320">
        <v>0</v>
      </c>
      <c r="AT1320" t="s">
        <v>88</v>
      </c>
      <c r="AU1320" t="s">
        <v>88</v>
      </c>
      <c r="AV1320" t="s">
        <v>88</v>
      </c>
      <c r="AW1320" t="s">
        <v>88</v>
      </c>
      <c r="AX1320" t="s">
        <v>88</v>
      </c>
      <c r="AY1320" t="s">
        <v>88</v>
      </c>
      <c r="AZ1320" t="s">
        <v>88</v>
      </c>
      <c r="BA1320" t="s">
        <v>88</v>
      </c>
      <c r="BB1320" t="s">
        <v>88</v>
      </c>
      <c r="BC1320" t="s">
        <v>88</v>
      </c>
      <c r="BD1320" t="s">
        <v>88</v>
      </c>
      <c r="BE1320" t="s">
        <v>88</v>
      </c>
    </row>
    <row r="1321" spans="1:57">
      <c r="A1321" t="s">
        <v>2840</v>
      </c>
      <c r="B1321" t="s">
        <v>80</v>
      </c>
      <c r="C1321" t="s">
        <v>1209</v>
      </c>
      <c r="D1321" t="s">
        <v>82</v>
      </c>
      <c r="E1321" s="2" t="str">
        <f>HYPERLINK("capsilon://?command=openfolder&amp;siteaddress=FAM.docvelocity-na8.net&amp;folderid=FXA7A48469-4C4A-9682-5490-F5CA37A5EF69","FX211114520")</f>
        <v>FX211114520</v>
      </c>
      <c r="F1321" t="s">
        <v>19</v>
      </c>
      <c r="G1321" t="s">
        <v>19</v>
      </c>
      <c r="H1321" t="s">
        <v>83</v>
      </c>
      <c r="I1321" t="s">
        <v>1254</v>
      </c>
      <c r="J1321">
        <v>56</v>
      </c>
      <c r="K1321" t="s">
        <v>85</v>
      </c>
      <c r="L1321" t="s">
        <v>86</v>
      </c>
      <c r="M1321" t="s">
        <v>87</v>
      </c>
      <c r="N1321">
        <v>2</v>
      </c>
      <c r="O1321" s="1">
        <v>44532.191261574073</v>
      </c>
      <c r="P1321" s="1">
        <v>44532.207199074073</v>
      </c>
      <c r="Q1321">
        <v>587</v>
      </c>
      <c r="R1321">
        <v>790</v>
      </c>
      <c r="S1321" t="b">
        <v>0</v>
      </c>
      <c r="T1321" t="s">
        <v>88</v>
      </c>
      <c r="U1321" t="b">
        <v>1</v>
      </c>
      <c r="V1321" t="s">
        <v>89</v>
      </c>
      <c r="W1321" s="1">
        <v>44532.198923611111</v>
      </c>
      <c r="X1321">
        <v>377</v>
      </c>
      <c r="Y1321">
        <v>42</v>
      </c>
      <c r="Z1321">
        <v>0</v>
      </c>
      <c r="AA1321">
        <v>42</v>
      </c>
      <c r="AB1321">
        <v>0</v>
      </c>
      <c r="AC1321">
        <v>12</v>
      </c>
      <c r="AD1321">
        <v>14</v>
      </c>
      <c r="AE1321">
        <v>0</v>
      </c>
      <c r="AF1321">
        <v>0</v>
      </c>
      <c r="AG1321">
        <v>0</v>
      </c>
      <c r="AH1321" t="s">
        <v>95</v>
      </c>
      <c r="AI1321" s="1">
        <v>44532.207199074073</v>
      </c>
      <c r="AJ1321">
        <v>413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14</v>
      </c>
      <c r="AQ1321">
        <v>0</v>
      </c>
      <c r="AR1321">
        <v>0</v>
      </c>
      <c r="AS1321">
        <v>0</v>
      </c>
      <c r="AT1321" t="s">
        <v>88</v>
      </c>
      <c r="AU1321" t="s">
        <v>88</v>
      </c>
      <c r="AV1321" t="s">
        <v>88</v>
      </c>
      <c r="AW1321" t="s">
        <v>88</v>
      </c>
      <c r="AX1321" t="s">
        <v>88</v>
      </c>
      <c r="AY1321" t="s">
        <v>88</v>
      </c>
      <c r="AZ1321" t="s">
        <v>88</v>
      </c>
      <c r="BA1321" t="s">
        <v>88</v>
      </c>
      <c r="BB1321" t="s">
        <v>88</v>
      </c>
      <c r="BC1321" t="s">
        <v>88</v>
      </c>
      <c r="BD1321" t="s">
        <v>88</v>
      </c>
      <c r="BE1321" t="s">
        <v>88</v>
      </c>
    </row>
    <row r="1322" spans="1:57">
      <c r="A1322" t="s">
        <v>2841</v>
      </c>
      <c r="B1322" t="s">
        <v>80</v>
      </c>
      <c r="C1322" t="s">
        <v>575</v>
      </c>
      <c r="D1322" t="s">
        <v>82</v>
      </c>
      <c r="E1322" s="2" t="str">
        <f>HYPERLINK("capsilon://?command=openfolder&amp;siteaddress=FAM.docvelocity-na8.net&amp;folderid=FX40FF24DB-31BB-C5E8-7323-399D5C84FFC1","FX211114182")</f>
        <v>FX211114182</v>
      </c>
      <c r="F1322" t="s">
        <v>19</v>
      </c>
      <c r="G1322" t="s">
        <v>19</v>
      </c>
      <c r="H1322" t="s">
        <v>83</v>
      </c>
      <c r="I1322" t="s">
        <v>1273</v>
      </c>
      <c r="J1322">
        <v>298</v>
      </c>
      <c r="K1322" t="s">
        <v>85</v>
      </c>
      <c r="L1322" t="s">
        <v>86</v>
      </c>
      <c r="M1322" t="s">
        <v>87</v>
      </c>
      <c r="N1322">
        <v>2</v>
      </c>
      <c r="O1322" s="1">
        <v>44532.195972222224</v>
      </c>
      <c r="P1322" s="1">
        <v>44532.289305555554</v>
      </c>
      <c r="Q1322">
        <v>4832</v>
      </c>
      <c r="R1322">
        <v>3232</v>
      </c>
      <c r="S1322" t="b">
        <v>0</v>
      </c>
      <c r="T1322" t="s">
        <v>88</v>
      </c>
      <c r="U1322" t="b">
        <v>1</v>
      </c>
      <c r="V1322" t="s">
        <v>89</v>
      </c>
      <c r="W1322" s="1">
        <v>44532.212592592594</v>
      </c>
      <c r="X1322">
        <v>1180</v>
      </c>
      <c r="Y1322">
        <v>257</v>
      </c>
      <c r="Z1322">
        <v>0</v>
      </c>
      <c r="AA1322">
        <v>257</v>
      </c>
      <c r="AB1322">
        <v>21</v>
      </c>
      <c r="AC1322">
        <v>113</v>
      </c>
      <c r="AD1322">
        <v>41</v>
      </c>
      <c r="AE1322">
        <v>0</v>
      </c>
      <c r="AF1322">
        <v>0</v>
      </c>
      <c r="AG1322">
        <v>0</v>
      </c>
      <c r="AH1322" t="s">
        <v>100</v>
      </c>
      <c r="AI1322" s="1">
        <v>44532.289305555554</v>
      </c>
      <c r="AJ1322">
        <v>2008</v>
      </c>
      <c r="AK1322">
        <v>2</v>
      </c>
      <c r="AL1322">
        <v>0</v>
      </c>
      <c r="AM1322">
        <v>2</v>
      </c>
      <c r="AN1322">
        <v>21</v>
      </c>
      <c r="AO1322">
        <v>3</v>
      </c>
      <c r="AP1322">
        <v>39</v>
      </c>
      <c r="AQ1322">
        <v>0</v>
      </c>
      <c r="AR1322">
        <v>0</v>
      </c>
      <c r="AS1322">
        <v>0</v>
      </c>
      <c r="AT1322" t="s">
        <v>88</v>
      </c>
      <c r="AU1322" t="s">
        <v>88</v>
      </c>
      <c r="AV1322" t="s">
        <v>88</v>
      </c>
      <c r="AW1322" t="s">
        <v>88</v>
      </c>
      <c r="AX1322" t="s">
        <v>88</v>
      </c>
      <c r="AY1322" t="s">
        <v>88</v>
      </c>
      <c r="AZ1322" t="s">
        <v>88</v>
      </c>
      <c r="BA1322" t="s">
        <v>88</v>
      </c>
      <c r="BB1322" t="s">
        <v>88</v>
      </c>
      <c r="BC1322" t="s">
        <v>88</v>
      </c>
      <c r="BD1322" t="s">
        <v>88</v>
      </c>
      <c r="BE1322" t="s">
        <v>88</v>
      </c>
    </row>
    <row r="1323" spans="1:57">
      <c r="A1323" t="s">
        <v>2842</v>
      </c>
      <c r="B1323" t="s">
        <v>80</v>
      </c>
      <c r="C1323" t="s">
        <v>1314</v>
      </c>
      <c r="D1323" t="s">
        <v>82</v>
      </c>
      <c r="E1323" s="2" t="str">
        <f>HYPERLINK("capsilon://?command=openfolder&amp;siteaddress=FAM.docvelocity-na8.net&amp;folderid=FXBB5019E3-07D2-02A6-2AAC-C6D3FAEF2DA0","FX211113157")</f>
        <v>FX211113157</v>
      </c>
      <c r="F1323" t="s">
        <v>19</v>
      </c>
      <c r="G1323" t="s">
        <v>19</v>
      </c>
      <c r="H1323" t="s">
        <v>83</v>
      </c>
      <c r="I1323" t="s">
        <v>1315</v>
      </c>
      <c r="J1323">
        <v>236</v>
      </c>
      <c r="K1323" t="s">
        <v>85</v>
      </c>
      <c r="L1323" t="s">
        <v>86</v>
      </c>
      <c r="M1323" t="s">
        <v>87</v>
      </c>
      <c r="N1323">
        <v>2</v>
      </c>
      <c r="O1323" s="1">
        <v>44532.200995370367</v>
      </c>
      <c r="P1323" s="1">
        <v>44532.293726851851</v>
      </c>
      <c r="Q1323">
        <v>2780</v>
      </c>
      <c r="R1323">
        <v>5232</v>
      </c>
      <c r="S1323" t="b">
        <v>0</v>
      </c>
      <c r="T1323" t="s">
        <v>88</v>
      </c>
      <c r="U1323" t="b">
        <v>1</v>
      </c>
      <c r="V1323" t="s">
        <v>99</v>
      </c>
      <c r="W1323" s="1">
        <v>44532.252685185187</v>
      </c>
      <c r="X1323">
        <v>4162</v>
      </c>
      <c r="Y1323">
        <v>221</v>
      </c>
      <c r="Z1323">
        <v>0</v>
      </c>
      <c r="AA1323">
        <v>221</v>
      </c>
      <c r="AB1323">
        <v>0</v>
      </c>
      <c r="AC1323">
        <v>193</v>
      </c>
      <c r="AD1323">
        <v>15</v>
      </c>
      <c r="AE1323">
        <v>0</v>
      </c>
      <c r="AF1323">
        <v>0</v>
      </c>
      <c r="AG1323">
        <v>0</v>
      </c>
      <c r="AH1323" t="s">
        <v>109</v>
      </c>
      <c r="AI1323" s="1">
        <v>44532.293726851851</v>
      </c>
      <c r="AJ1323">
        <v>1047</v>
      </c>
      <c r="AK1323">
        <v>3</v>
      </c>
      <c r="AL1323">
        <v>0</v>
      </c>
      <c r="AM1323">
        <v>3</v>
      </c>
      <c r="AN1323">
        <v>0</v>
      </c>
      <c r="AO1323">
        <v>3</v>
      </c>
      <c r="AP1323">
        <v>12</v>
      </c>
      <c r="AQ1323">
        <v>0</v>
      </c>
      <c r="AR1323">
        <v>0</v>
      </c>
      <c r="AS1323">
        <v>0</v>
      </c>
      <c r="AT1323" t="s">
        <v>88</v>
      </c>
      <c r="AU1323" t="s">
        <v>88</v>
      </c>
      <c r="AV1323" t="s">
        <v>88</v>
      </c>
      <c r="AW1323" t="s">
        <v>88</v>
      </c>
      <c r="AX1323" t="s">
        <v>88</v>
      </c>
      <c r="AY1323" t="s">
        <v>88</v>
      </c>
      <c r="AZ1323" t="s">
        <v>88</v>
      </c>
      <c r="BA1323" t="s">
        <v>88</v>
      </c>
      <c r="BB1323" t="s">
        <v>88</v>
      </c>
      <c r="BC1323" t="s">
        <v>88</v>
      </c>
      <c r="BD1323" t="s">
        <v>88</v>
      </c>
      <c r="BE1323" t="s">
        <v>88</v>
      </c>
    </row>
    <row r="1324" spans="1:57">
      <c r="A1324" t="s">
        <v>2843</v>
      </c>
      <c r="B1324" t="s">
        <v>80</v>
      </c>
      <c r="C1324" t="s">
        <v>948</v>
      </c>
      <c r="D1324" t="s">
        <v>82</v>
      </c>
      <c r="E1324" s="2" t="str">
        <f>HYPERLINK("capsilon://?command=openfolder&amp;siteaddress=FAM.docvelocity-na8.net&amp;folderid=FX103E5B1D-7E4A-D70D-A0C6-CDE8ED25036A","FX211114361")</f>
        <v>FX211114361</v>
      </c>
      <c r="F1324" t="s">
        <v>19</v>
      </c>
      <c r="G1324" t="s">
        <v>19</v>
      </c>
      <c r="H1324" t="s">
        <v>83</v>
      </c>
      <c r="I1324" t="s">
        <v>1418</v>
      </c>
      <c r="J1324">
        <v>152</v>
      </c>
      <c r="K1324" t="s">
        <v>85</v>
      </c>
      <c r="L1324" t="s">
        <v>86</v>
      </c>
      <c r="M1324" t="s">
        <v>87</v>
      </c>
      <c r="N1324">
        <v>2</v>
      </c>
      <c r="O1324" s="1">
        <v>44532.202233796299</v>
      </c>
      <c r="P1324" s="1">
        <v>44532.290601851855</v>
      </c>
      <c r="Q1324">
        <v>4713</v>
      </c>
      <c r="R1324">
        <v>2922</v>
      </c>
      <c r="S1324" t="b">
        <v>0</v>
      </c>
      <c r="T1324" t="s">
        <v>88</v>
      </c>
      <c r="U1324" t="b">
        <v>1</v>
      </c>
      <c r="V1324" t="s">
        <v>104</v>
      </c>
      <c r="W1324" s="1">
        <v>44532.23678240741</v>
      </c>
      <c r="X1324">
        <v>2184</v>
      </c>
      <c r="Y1324">
        <v>211</v>
      </c>
      <c r="Z1324">
        <v>0</v>
      </c>
      <c r="AA1324">
        <v>211</v>
      </c>
      <c r="AB1324">
        <v>0</v>
      </c>
      <c r="AC1324">
        <v>121</v>
      </c>
      <c r="AD1324">
        <v>-59</v>
      </c>
      <c r="AE1324">
        <v>0</v>
      </c>
      <c r="AF1324">
        <v>0</v>
      </c>
      <c r="AG1324">
        <v>0</v>
      </c>
      <c r="AH1324" t="s">
        <v>90</v>
      </c>
      <c r="AI1324" s="1">
        <v>44532.290601851855</v>
      </c>
      <c r="AJ1324">
        <v>731</v>
      </c>
      <c r="AK1324">
        <v>3</v>
      </c>
      <c r="AL1324">
        <v>0</v>
      </c>
      <c r="AM1324">
        <v>3</v>
      </c>
      <c r="AN1324">
        <v>0</v>
      </c>
      <c r="AO1324">
        <v>2</v>
      </c>
      <c r="AP1324">
        <v>-62</v>
      </c>
      <c r="AQ1324">
        <v>0</v>
      </c>
      <c r="AR1324">
        <v>0</v>
      </c>
      <c r="AS1324">
        <v>0</v>
      </c>
      <c r="AT1324" t="s">
        <v>88</v>
      </c>
      <c r="AU1324" t="s">
        <v>88</v>
      </c>
      <c r="AV1324" t="s">
        <v>88</v>
      </c>
      <c r="AW1324" t="s">
        <v>88</v>
      </c>
      <c r="AX1324" t="s">
        <v>88</v>
      </c>
      <c r="AY1324" t="s">
        <v>88</v>
      </c>
      <c r="AZ1324" t="s">
        <v>88</v>
      </c>
      <c r="BA1324" t="s">
        <v>88</v>
      </c>
      <c r="BB1324" t="s">
        <v>88</v>
      </c>
      <c r="BC1324" t="s">
        <v>88</v>
      </c>
      <c r="BD1324" t="s">
        <v>88</v>
      </c>
      <c r="BE1324" t="s">
        <v>88</v>
      </c>
    </row>
    <row r="1325" spans="1:57">
      <c r="A1325" t="s">
        <v>2844</v>
      </c>
      <c r="B1325" t="s">
        <v>80</v>
      </c>
      <c r="C1325" t="s">
        <v>2845</v>
      </c>
      <c r="D1325" t="s">
        <v>82</v>
      </c>
      <c r="E1325" s="2" t="str">
        <f>HYPERLINK("capsilon://?command=openfolder&amp;siteaddress=FAM.docvelocity-na8.net&amp;folderid=FX3B994562-2D75-AC7C-BCEC-BCC6209E78DB","FX21128717")</f>
        <v>FX21128717</v>
      </c>
      <c r="F1325" t="s">
        <v>19</v>
      </c>
      <c r="G1325" t="s">
        <v>19</v>
      </c>
      <c r="H1325" t="s">
        <v>83</v>
      </c>
      <c r="I1325" t="s">
        <v>2846</v>
      </c>
      <c r="J1325">
        <v>176</v>
      </c>
      <c r="K1325" t="s">
        <v>85</v>
      </c>
      <c r="L1325" t="s">
        <v>86</v>
      </c>
      <c r="M1325" t="s">
        <v>87</v>
      </c>
      <c r="N1325">
        <v>1</v>
      </c>
      <c r="O1325" s="1">
        <v>44546.77679398148</v>
      </c>
      <c r="P1325" s="1">
        <v>44547.178796296299</v>
      </c>
      <c r="Q1325">
        <v>33335</v>
      </c>
      <c r="R1325">
        <v>1398</v>
      </c>
      <c r="S1325" t="b">
        <v>0</v>
      </c>
      <c r="T1325" t="s">
        <v>88</v>
      </c>
      <c r="U1325" t="b">
        <v>0</v>
      </c>
      <c r="V1325" t="s">
        <v>144</v>
      </c>
      <c r="W1325" s="1">
        <v>44547.178796296299</v>
      </c>
      <c r="X1325">
        <v>594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176</v>
      </c>
      <c r="AE1325">
        <v>152</v>
      </c>
      <c r="AF1325">
        <v>0</v>
      </c>
      <c r="AG1325">
        <v>9</v>
      </c>
      <c r="AH1325" t="s">
        <v>88</v>
      </c>
      <c r="AI1325" t="s">
        <v>88</v>
      </c>
      <c r="AJ1325" t="s">
        <v>88</v>
      </c>
      <c r="AK1325" t="s">
        <v>88</v>
      </c>
      <c r="AL1325" t="s">
        <v>88</v>
      </c>
      <c r="AM1325" t="s">
        <v>88</v>
      </c>
      <c r="AN1325" t="s">
        <v>88</v>
      </c>
      <c r="AO1325" t="s">
        <v>88</v>
      </c>
      <c r="AP1325" t="s">
        <v>88</v>
      </c>
      <c r="AQ1325" t="s">
        <v>88</v>
      </c>
      <c r="AR1325" t="s">
        <v>88</v>
      </c>
      <c r="AS1325" t="s">
        <v>88</v>
      </c>
      <c r="AT1325" t="s">
        <v>88</v>
      </c>
      <c r="AU1325" t="s">
        <v>88</v>
      </c>
      <c r="AV1325" t="s">
        <v>88</v>
      </c>
      <c r="AW1325" t="s">
        <v>88</v>
      </c>
      <c r="AX1325" t="s">
        <v>88</v>
      </c>
      <c r="AY1325" t="s">
        <v>88</v>
      </c>
      <c r="AZ1325" t="s">
        <v>88</v>
      </c>
      <c r="BA1325" t="s">
        <v>88</v>
      </c>
      <c r="BB1325" t="s">
        <v>88</v>
      </c>
      <c r="BC1325" t="s">
        <v>88</v>
      </c>
      <c r="BD1325" t="s">
        <v>88</v>
      </c>
      <c r="BE1325" t="s">
        <v>88</v>
      </c>
    </row>
    <row r="1326" spans="1:57">
      <c r="A1326" t="s">
        <v>2847</v>
      </c>
      <c r="B1326" t="s">
        <v>80</v>
      </c>
      <c r="C1326" t="s">
        <v>2848</v>
      </c>
      <c r="D1326" t="s">
        <v>82</v>
      </c>
      <c r="E1326" s="2" t="str">
        <f>HYPERLINK("capsilon://?command=openfolder&amp;siteaddress=FAM.docvelocity-na8.net&amp;folderid=FX0C952C70-5743-6C4F-A124-5C5922CC5166","FX21129386")</f>
        <v>FX21129386</v>
      </c>
      <c r="F1326" t="s">
        <v>19</v>
      </c>
      <c r="G1326" t="s">
        <v>19</v>
      </c>
      <c r="H1326" t="s">
        <v>83</v>
      </c>
      <c r="I1326" t="s">
        <v>2849</v>
      </c>
      <c r="J1326">
        <v>350</v>
      </c>
      <c r="K1326" t="s">
        <v>85</v>
      </c>
      <c r="L1326" t="s">
        <v>86</v>
      </c>
      <c r="M1326" t="s">
        <v>87</v>
      </c>
      <c r="N1326">
        <v>1</v>
      </c>
      <c r="O1326" s="1">
        <v>44546.779490740744</v>
      </c>
      <c r="P1326" s="1">
        <v>44547.189803240741</v>
      </c>
      <c r="Q1326">
        <v>33974</v>
      </c>
      <c r="R1326">
        <v>1477</v>
      </c>
      <c r="S1326" t="b">
        <v>0</v>
      </c>
      <c r="T1326" t="s">
        <v>88</v>
      </c>
      <c r="U1326" t="b">
        <v>0</v>
      </c>
      <c r="V1326" t="s">
        <v>144</v>
      </c>
      <c r="W1326" s="1">
        <v>44547.189803240741</v>
      </c>
      <c r="X1326">
        <v>950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350</v>
      </c>
      <c r="AE1326">
        <v>314</v>
      </c>
      <c r="AF1326">
        <v>0</v>
      </c>
      <c r="AG1326">
        <v>16</v>
      </c>
      <c r="AH1326" t="s">
        <v>88</v>
      </c>
      <c r="AI1326" t="s">
        <v>88</v>
      </c>
      <c r="AJ1326" t="s">
        <v>88</v>
      </c>
      <c r="AK1326" t="s">
        <v>88</v>
      </c>
      <c r="AL1326" t="s">
        <v>88</v>
      </c>
      <c r="AM1326" t="s">
        <v>88</v>
      </c>
      <c r="AN1326" t="s">
        <v>88</v>
      </c>
      <c r="AO1326" t="s">
        <v>88</v>
      </c>
      <c r="AP1326" t="s">
        <v>88</v>
      </c>
      <c r="AQ1326" t="s">
        <v>88</v>
      </c>
      <c r="AR1326" t="s">
        <v>88</v>
      </c>
      <c r="AS1326" t="s">
        <v>88</v>
      </c>
      <c r="AT1326" t="s">
        <v>88</v>
      </c>
      <c r="AU1326" t="s">
        <v>88</v>
      </c>
      <c r="AV1326" t="s">
        <v>88</v>
      </c>
      <c r="AW1326" t="s">
        <v>88</v>
      </c>
      <c r="AX1326" t="s">
        <v>88</v>
      </c>
      <c r="AY1326" t="s">
        <v>88</v>
      </c>
      <c r="AZ1326" t="s">
        <v>88</v>
      </c>
      <c r="BA1326" t="s">
        <v>88</v>
      </c>
      <c r="BB1326" t="s">
        <v>88</v>
      </c>
      <c r="BC1326" t="s">
        <v>88</v>
      </c>
      <c r="BD1326" t="s">
        <v>88</v>
      </c>
      <c r="BE1326" t="s">
        <v>88</v>
      </c>
    </row>
    <row r="1327" spans="1:57">
      <c r="A1327" t="s">
        <v>2850</v>
      </c>
      <c r="B1327" t="s">
        <v>80</v>
      </c>
      <c r="C1327" t="s">
        <v>2851</v>
      </c>
      <c r="D1327" t="s">
        <v>82</v>
      </c>
      <c r="E1327" s="2" t="str">
        <f>HYPERLINK("capsilon://?command=openfolder&amp;siteaddress=FAM.docvelocity-na8.net&amp;folderid=FXFD383B80-1454-58B9-97F9-14F7727DE728","FX21129434")</f>
        <v>FX21129434</v>
      </c>
      <c r="F1327" t="s">
        <v>19</v>
      </c>
      <c r="G1327" t="s">
        <v>19</v>
      </c>
      <c r="H1327" t="s">
        <v>83</v>
      </c>
      <c r="I1327" t="s">
        <v>2852</v>
      </c>
      <c r="J1327">
        <v>111</v>
      </c>
      <c r="K1327" t="s">
        <v>85</v>
      </c>
      <c r="L1327" t="s">
        <v>86</v>
      </c>
      <c r="M1327" t="s">
        <v>87</v>
      </c>
      <c r="N1327">
        <v>1</v>
      </c>
      <c r="O1327" s="1">
        <v>44546.783113425925</v>
      </c>
      <c r="P1327" s="1">
        <v>44546.821979166663</v>
      </c>
      <c r="Q1327">
        <v>2869</v>
      </c>
      <c r="R1327">
        <v>489</v>
      </c>
      <c r="S1327" t="b">
        <v>0</v>
      </c>
      <c r="T1327" t="s">
        <v>88</v>
      </c>
      <c r="U1327" t="b">
        <v>0</v>
      </c>
      <c r="V1327" t="s">
        <v>155</v>
      </c>
      <c r="W1327" s="1">
        <v>44546.821979166663</v>
      </c>
      <c r="X1327">
        <v>413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111</v>
      </c>
      <c r="AE1327">
        <v>99</v>
      </c>
      <c r="AF1327">
        <v>0</v>
      </c>
      <c r="AG1327">
        <v>6</v>
      </c>
      <c r="AH1327" t="s">
        <v>88</v>
      </c>
      <c r="AI1327" t="s">
        <v>88</v>
      </c>
      <c r="AJ1327" t="s">
        <v>88</v>
      </c>
      <c r="AK1327" t="s">
        <v>88</v>
      </c>
      <c r="AL1327" t="s">
        <v>88</v>
      </c>
      <c r="AM1327" t="s">
        <v>88</v>
      </c>
      <c r="AN1327" t="s">
        <v>88</v>
      </c>
      <c r="AO1327" t="s">
        <v>88</v>
      </c>
      <c r="AP1327" t="s">
        <v>88</v>
      </c>
      <c r="AQ1327" t="s">
        <v>88</v>
      </c>
      <c r="AR1327" t="s">
        <v>88</v>
      </c>
      <c r="AS1327" t="s">
        <v>88</v>
      </c>
      <c r="AT1327" t="s">
        <v>88</v>
      </c>
      <c r="AU1327" t="s">
        <v>88</v>
      </c>
      <c r="AV1327" t="s">
        <v>88</v>
      </c>
      <c r="AW1327" t="s">
        <v>88</v>
      </c>
      <c r="AX1327" t="s">
        <v>88</v>
      </c>
      <c r="AY1327" t="s">
        <v>88</v>
      </c>
      <c r="AZ1327" t="s">
        <v>88</v>
      </c>
      <c r="BA1327" t="s">
        <v>88</v>
      </c>
      <c r="BB1327" t="s">
        <v>88</v>
      </c>
      <c r="BC1327" t="s">
        <v>88</v>
      </c>
      <c r="BD1327" t="s">
        <v>88</v>
      </c>
      <c r="BE1327" t="s">
        <v>88</v>
      </c>
    </row>
    <row r="1328" spans="1:57">
      <c r="A1328" t="s">
        <v>2853</v>
      </c>
      <c r="B1328" t="s">
        <v>80</v>
      </c>
      <c r="C1328" t="s">
        <v>2854</v>
      </c>
      <c r="D1328" t="s">
        <v>82</v>
      </c>
      <c r="E1328" s="2" t="str">
        <f>HYPERLINK("capsilon://?command=openfolder&amp;siteaddress=FAM.docvelocity-na8.net&amp;folderid=FX49E115A5-0D91-EA36-6449-1F5F00384A05","FX21129494")</f>
        <v>FX21129494</v>
      </c>
      <c r="F1328" t="s">
        <v>19</v>
      </c>
      <c r="G1328" t="s">
        <v>19</v>
      </c>
      <c r="H1328" t="s">
        <v>83</v>
      </c>
      <c r="I1328" t="s">
        <v>2855</v>
      </c>
      <c r="J1328">
        <v>99</v>
      </c>
      <c r="K1328" t="s">
        <v>85</v>
      </c>
      <c r="L1328" t="s">
        <v>86</v>
      </c>
      <c r="M1328" t="s">
        <v>87</v>
      </c>
      <c r="N1328">
        <v>1</v>
      </c>
      <c r="O1328" s="1">
        <v>44546.785173611112</v>
      </c>
      <c r="P1328" s="1">
        <v>44546.823449074072</v>
      </c>
      <c r="Q1328">
        <v>2990</v>
      </c>
      <c r="R1328">
        <v>317</v>
      </c>
      <c r="S1328" t="b">
        <v>0</v>
      </c>
      <c r="T1328" t="s">
        <v>88</v>
      </c>
      <c r="U1328" t="b">
        <v>0</v>
      </c>
      <c r="V1328" t="s">
        <v>155</v>
      </c>
      <c r="W1328" s="1">
        <v>44546.823449074072</v>
      </c>
      <c r="X1328">
        <v>126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99</v>
      </c>
      <c r="AE1328">
        <v>94</v>
      </c>
      <c r="AF1328">
        <v>0</v>
      </c>
      <c r="AG1328">
        <v>2</v>
      </c>
      <c r="AH1328" t="s">
        <v>88</v>
      </c>
      <c r="AI1328" t="s">
        <v>88</v>
      </c>
      <c r="AJ1328" t="s">
        <v>88</v>
      </c>
      <c r="AK1328" t="s">
        <v>88</v>
      </c>
      <c r="AL1328" t="s">
        <v>88</v>
      </c>
      <c r="AM1328" t="s">
        <v>88</v>
      </c>
      <c r="AN1328" t="s">
        <v>88</v>
      </c>
      <c r="AO1328" t="s">
        <v>88</v>
      </c>
      <c r="AP1328" t="s">
        <v>88</v>
      </c>
      <c r="AQ1328" t="s">
        <v>88</v>
      </c>
      <c r="AR1328" t="s">
        <v>88</v>
      </c>
      <c r="AS1328" t="s">
        <v>88</v>
      </c>
      <c r="AT1328" t="s">
        <v>88</v>
      </c>
      <c r="AU1328" t="s">
        <v>88</v>
      </c>
      <c r="AV1328" t="s">
        <v>88</v>
      </c>
      <c r="AW1328" t="s">
        <v>88</v>
      </c>
      <c r="AX1328" t="s">
        <v>88</v>
      </c>
      <c r="AY1328" t="s">
        <v>88</v>
      </c>
      <c r="AZ1328" t="s">
        <v>88</v>
      </c>
      <c r="BA1328" t="s">
        <v>88</v>
      </c>
      <c r="BB1328" t="s">
        <v>88</v>
      </c>
      <c r="BC1328" t="s">
        <v>88</v>
      </c>
      <c r="BD1328" t="s">
        <v>88</v>
      </c>
      <c r="BE1328" t="s">
        <v>88</v>
      </c>
    </row>
    <row r="1329" spans="1:57">
      <c r="A1329" t="s">
        <v>2856</v>
      </c>
      <c r="B1329" t="s">
        <v>80</v>
      </c>
      <c r="C1329" t="s">
        <v>2857</v>
      </c>
      <c r="D1329" t="s">
        <v>82</v>
      </c>
      <c r="E1329" s="2" t="str">
        <f>HYPERLINK("capsilon://?command=openfolder&amp;siteaddress=FAM.docvelocity-na8.net&amp;folderid=FXD4215065-E7EA-1F3F-BB1E-6B5D620AE1AC","FX21127055")</f>
        <v>FX21127055</v>
      </c>
      <c r="F1329" t="s">
        <v>19</v>
      </c>
      <c r="G1329" t="s">
        <v>19</v>
      </c>
      <c r="H1329" t="s">
        <v>83</v>
      </c>
      <c r="I1329" t="s">
        <v>2858</v>
      </c>
      <c r="J1329">
        <v>174</v>
      </c>
      <c r="K1329" t="s">
        <v>85</v>
      </c>
      <c r="L1329" t="s">
        <v>86</v>
      </c>
      <c r="M1329" t="s">
        <v>87</v>
      </c>
      <c r="N1329">
        <v>1</v>
      </c>
      <c r="O1329" s="1">
        <v>44546.78665509259</v>
      </c>
      <c r="P1329" s="1">
        <v>44547.194305555553</v>
      </c>
      <c r="Q1329">
        <v>34267</v>
      </c>
      <c r="R1329">
        <v>954</v>
      </c>
      <c r="S1329" t="b">
        <v>0</v>
      </c>
      <c r="T1329" t="s">
        <v>88</v>
      </c>
      <c r="U1329" t="b">
        <v>0</v>
      </c>
      <c r="V1329" t="s">
        <v>144</v>
      </c>
      <c r="W1329" s="1">
        <v>44547.194305555553</v>
      </c>
      <c r="X1329">
        <v>389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174</v>
      </c>
      <c r="AE1329">
        <v>145</v>
      </c>
      <c r="AF1329">
        <v>0</v>
      </c>
      <c r="AG1329">
        <v>11</v>
      </c>
      <c r="AH1329" t="s">
        <v>88</v>
      </c>
      <c r="AI1329" t="s">
        <v>88</v>
      </c>
      <c r="AJ1329" t="s">
        <v>88</v>
      </c>
      <c r="AK1329" t="s">
        <v>88</v>
      </c>
      <c r="AL1329" t="s">
        <v>88</v>
      </c>
      <c r="AM1329" t="s">
        <v>88</v>
      </c>
      <c r="AN1329" t="s">
        <v>88</v>
      </c>
      <c r="AO1329" t="s">
        <v>88</v>
      </c>
      <c r="AP1329" t="s">
        <v>88</v>
      </c>
      <c r="AQ1329" t="s">
        <v>88</v>
      </c>
      <c r="AR1329" t="s">
        <v>88</v>
      </c>
      <c r="AS1329" t="s">
        <v>88</v>
      </c>
      <c r="AT1329" t="s">
        <v>88</v>
      </c>
      <c r="AU1329" t="s">
        <v>88</v>
      </c>
      <c r="AV1329" t="s">
        <v>88</v>
      </c>
      <c r="AW1329" t="s">
        <v>88</v>
      </c>
      <c r="AX1329" t="s">
        <v>88</v>
      </c>
      <c r="AY1329" t="s">
        <v>88</v>
      </c>
      <c r="AZ1329" t="s">
        <v>88</v>
      </c>
      <c r="BA1329" t="s">
        <v>88</v>
      </c>
      <c r="BB1329" t="s">
        <v>88</v>
      </c>
      <c r="BC1329" t="s">
        <v>88</v>
      </c>
      <c r="BD1329" t="s">
        <v>88</v>
      </c>
      <c r="BE1329" t="s">
        <v>88</v>
      </c>
    </row>
    <row r="1330" spans="1:57">
      <c r="A1330" t="s">
        <v>2859</v>
      </c>
      <c r="B1330" t="s">
        <v>80</v>
      </c>
      <c r="C1330" t="s">
        <v>1476</v>
      </c>
      <c r="D1330" t="s">
        <v>82</v>
      </c>
      <c r="E1330" s="2" t="str">
        <f>HYPERLINK("capsilon://?command=openfolder&amp;siteaddress=FAM.docvelocity-na8.net&amp;folderid=FXB1BEC3F8-418E-EE84-C7CB-F44B52AA16F5","FX21118009")</f>
        <v>FX21118009</v>
      </c>
      <c r="F1330" t="s">
        <v>19</v>
      </c>
      <c r="G1330" t="s">
        <v>19</v>
      </c>
      <c r="H1330" t="s">
        <v>83</v>
      </c>
      <c r="I1330" t="s">
        <v>1477</v>
      </c>
      <c r="J1330">
        <v>288</v>
      </c>
      <c r="K1330" t="s">
        <v>85</v>
      </c>
      <c r="L1330" t="s">
        <v>86</v>
      </c>
      <c r="M1330" t="s">
        <v>87</v>
      </c>
      <c r="N1330">
        <v>2</v>
      </c>
      <c r="O1330" s="1">
        <v>44532.244120370371</v>
      </c>
      <c r="P1330" s="1">
        <v>44532.318449074075</v>
      </c>
      <c r="Q1330">
        <v>1373</v>
      </c>
      <c r="R1330">
        <v>5049</v>
      </c>
      <c r="S1330" t="b">
        <v>0</v>
      </c>
      <c r="T1330" t="s">
        <v>88</v>
      </c>
      <c r="U1330" t="b">
        <v>1</v>
      </c>
      <c r="V1330" t="s">
        <v>89</v>
      </c>
      <c r="W1330" s="1">
        <v>44532.273506944446</v>
      </c>
      <c r="X1330">
        <v>2532</v>
      </c>
      <c r="Y1330">
        <v>333</v>
      </c>
      <c r="Z1330">
        <v>0</v>
      </c>
      <c r="AA1330">
        <v>333</v>
      </c>
      <c r="AB1330">
        <v>0</v>
      </c>
      <c r="AC1330">
        <v>155</v>
      </c>
      <c r="AD1330">
        <v>-45</v>
      </c>
      <c r="AE1330">
        <v>0</v>
      </c>
      <c r="AF1330">
        <v>0</v>
      </c>
      <c r="AG1330">
        <v>0</v>
      </c>
      <c r="AH1330" t="s">
        <v>100</v>
      </c>
      <c r="AI1330" s="1">
        <v>44532.318449074075</v>
      </c>
      <c r="AJ1330">
        <v>2517</v>
      </c>
      <c r="AK1330">
        <v>0</v>
      </c>
      <c r="AL1330">
        <v>0</v>
      </c>
      <c r="AM1330">
        <v>0</v>
      </c>
      <c r="AN1330">
        <v>0</v>
      </c>
      <c r="AO1330">
        <v>2</v>
      </c>
      <c r="AP1330">
        <v>-45</v>
      </c>
      <c r="AQ1330">
        <v>0</v>
      </c>
      <c r="AR1330">
        <v>0</v>
      </c>
      <c r="AS1330">
        <v>0</v>
      </c>
      <c r="AT1330" t="s">
        <v>88</v>
      </c>
      <c r="AU1330" t="s">
        <v>88</v>
      </c>
      <c r="AV1330" t="s">
        <v>88</v>
      </c>
      <c r="AW1330" t="s">
        <v>88</v>
      </c>
      <c r="AX1330" t="s">
        <v>88</v>
      </c>
      <c r="AY1330" t="s">
        <v>88</v>
      </c>
      <c r="AZ1330" t="s">
        <v>88</v>
      </c>
      <c r="BA1330" t="s">
        <v>88</v>
      </c>
      <c r="BB1330" t="s">
        <v>88</v>
      </c>
      <c r="BC1330" t="s">
        <v>88</v>
      </c>
      <c r="BD1330" t="s">
        <v>88</v>
      </c>
      <c r="BE1330" t="s">
        <v>88</v>
      </c>
    </row>
    <row r="1331" spans="1:57">
      <c r="A1331" t="s">
        <v>2860</v>
      </c>
      <c r="B1331" t="s">
        <v>80</v>
      </c>
      <c r="C1331" t="s">
        <v>1548</v>
      </c>
      <c r="D1331" t="s">
        <v>82</v>
      </c>
      <c r="E1331" s="2" t="str">
        <f>HYPERLINK("capsilon://?command=openfolder&amp;siteaddress=FAM.docvelocity-na8.net&amp;folderid=FX29E32563-9B07-A220-A7E3-950D32A549F0","FX211114084")</f>
        <v>FX211114084</v>
      </c>
      <c r="F1331" t="s">
        <v>19</v>
      </c>
      <c r="G1331" t="s">
        <v>19</v>
      </c>
      <c r="H1331" t="s">
        <v>83</v>
      </c>
      <c r="I1331" t="s">
        <v>1551</v>
      </c>
      <c r="J1331">
        <v>268</v>
      </c>
      <c r="K1331" t="s">
        <v>85</v>
      </c>
      <c r="L1331" t="s">
        <v>86</v>
      </c>
      <c r="M1331" t="s">
        <v>87</v>
      </c>
      <c r="N1331">
        <v>2</v>
      </c>
      <c r="O1331" s="1">
        <v>44532.248773148145</v>
      </c>
      <c r="P1331" s="1">
        <v>44532.37127314815</v>
      </c>
      <c r="Q1331">
        <v>671</v>
      </c>
      <c r="R1331">
        <v>9913</v>
      </c>
      <c r="S1331" t="b">
        <v>0</v>
      </c>
      <c r="T1331" t="s">
        <v>88</v>
      </c>
      <c r="U1331" t="b">
        <v>1</v>
      </c>
      <c r="V1331" t="s">
        <v>99</v>
      </c>
      <c r="W1331" s="1">
        <v>44532.335393518515</v>
      </c>
      <c r="X1331">
        <v>7138</v>
      </c>
      <c r="Y1331">
        <v>544</v>
      </c>
      <c r="Z1331">
        <v>0</v>
      </c>
      <c r="AA1331">
        <v>544</v>
      </c>
      <c r="AB1331">
        <v>0</v>
      </c>
      <c r="AC1331">
        <v>369</v>
      </c>
      <c r="AD1331">
        <v>-276</v>
      </c>
      <c r="AE1331">
        <v>0</v>
      </c>
      <c r="AF1331">
        <v>0</v>
      </c>
      <c r="AG1331">
        <v>0</v>
      </c>
      <c r="AH1331" t="s">
        <v>90</v>
      </c>
      <c r="AI1331" s="1">
        <v>44532.37127314815</v>
      </c>
      <c r="AJ1331">
        <v>2775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-276</v>
      </c>
      <c r="AQ1331">
        <v>0</v>
      </c>
      <c r="AR1331">
        <v>0</v>
      </c>
      <c r="AS1331">
        <v>0</v>
      </c>
      <c r="AT1331" t="s">
        <v>88</v>
      </c>
      <c r="AU1331" t="s">
        <v>88</v>
      </c>
      <c r="AV1331" t="s">
        <v>88</v>
      </c>
      <c r="AW1331" t="s">
        <v>88</v>
      </c>
      <c r="AX1331" t="s">
        <v>88</v>
      </c>
      <c r="AY1331" t="s">
        <v>88</v>
      </c>
      <c r="AZ1331" t="s">
        <v>88</v>
      </c>
      <c r="BA1331" t="s">
        <v>88</v>
      </c>
      <c r="BB1331" t="s">
        <v>88</v>
      </c>
      <c r="BC1331" t="s">
        <v>88</v>
      </c>
      <c r="BD1331" t="s">
        <v>88</v>
      </c>
      <c r="BE1331" t="s">
        <v>88</v>
      </c>
    </row>
    <row r="1332" spans="1:57">
      <c r="A1332" t="s">
        <v>2861</v>
      </c>
      <c r="B1332" t="s">
        <v>80</v>
      </c>
      <c r="C1332" t="s">
        <v>2862</v>
      </c>
      <c r="D1332" t="s">
        <v>82</v>
      </c>
      <c r="E1332" s="2" t="str">
        <f>HYPERLINK("capsilon://?command=openfolder&amp;siteaddress=FAM.docvelocity-na8.net&amp;folderid=FX09AAFF4E-FBC6-5EC5-DA88-861F27BD170B","FX21128496")</f>
        <v>FX21128496</v>
      </c>
      <c r="F1332" t="s">
        <v>19</v>
      </c>
      <c r="G1332" t="s">
        <v>19</v>
      </c>
      <c r="H1332" t="s">
        <v>83</v>
      </c>
      <c r="I1332" t="s">
        <v>2863</v>
      </c>
      <c r="J1332">
        <v>61</v>
      </c>
      <c r="K1332" t="s">
        <v>85</v>
      </c>
      <c r="L1332" t="s">
        <v>86</v>
      </c>
      <c r="M1332" t="s">
        <v>87</v>
      </c>
      <c r="N1332">
        <v>2</v>
      </c>
      <c r="O1332" s="1">
        <v>44546.790752314817</v>
      </c>
      <c r="P1332" s="1">
        <v>44547.400289351855</v>
      </c>
      <c r="Q1332">
        <v>51767</v>
      </c>
      <c r="R1332">
        <v>897</v>
      </c>
      <c r="S1332" t="b">
        <v>0</v>
      </c>
      <c r="T1332" t="s">
        <v>88</v>
      </c>
      <c r="U1332" t="b">
        <v>0</v>
      </c>
      <c r="V1332" t="s">
        <v>99</v>
      </c>
      <c r="W1332" s="1">
        <v>44546.795694444445</v>
      </c>
      <c r="X1332">
        <v>153</v>
      </c>
      <c r="Y1332">
        <v>56</v>
      </c>
      <c r="Z1332">
        <v>0</v>
      </c>
      <c r="AA1332">
        <v>56</v>
      </c>
      <c r="AB1332">
        <v>0</v>
      </c>
      <c r="AC1332">
        <v>2</v>
      </c>
      <c r="AD1332">
        <v>5</v>
      </c>
      <c r="AE1332">
        <v>0</v>
      </c>
      <c r="AF1332">
        <v>0</v>
      </c>
      <c r="AG1332">
        <v>0</v>
      </c>
      <c r="AH1332" t="s">
        <v>95</v>
      </c>
      <c r="AI1332" s="1">
        <v>44547.400289351855</v>
      </c>
      <c r="AJ1332">
        <v>744</v>
      </c>
      <c r="AK1332">
        <v>1</v>
      </c>
      <c r="AL1332">
        <v>0</v>
      </c>
      <c r="AM1332">
        <v>1</v>
      </c>
      <c r="AN1332">
        <v>0</v>
      </c>
      <c r="AO1332">
        <v>1</v>
      </c>
      <c r="AP1332">
        <v>4</v>
      </c>
      <c r="AQ1332">
        <v>0</v>
      </c>
      <c r="AR1332">
        <v>0</v>
      </c>
      <c r="AS1332">
        <v>0</v>
      </c>
      <c r="AT1332" t="s">
        <v>88</v>
      </c>
      <c r="AU1332" t="s">
        <v>88</v>
      </c>
      <c r="AV1332" t="s">
        <v>88</v>
      </c>
      <c r="AW1332" t="s">
        <v>88</v>
      </c>
      <c r="AX1332" t="s">
        <v>88</v>
      </c>
      <c r="AY1332" t="s">
        <v>88</v>
      </c>
      <c r="AZ1332" t="s">
        <v>88</v>
      </c>
      <c r="BA1332" t="s">
        <v>88</v>
      </c>
      <c r="BB1332" t="s">
        <v>88</v>
      </c>
      <c r="BC1332" t="s">
        <v>88</v>
      </c>
      <c r="BD1332" t="s">
        <v>88</v>
      </c>
      <c r="BE1332" t="s">
        <v>88</v>
      </c>
    </row>
    <row r="1333" spans="1:57">
      <c r="A1333" t="s">
        <v>2864</v>
      </c>
      <c r="B1333" t="s">
        <v>80</v>
      </c>
      <c r="C1333" t="s">
        <v>2862</v>
      </c>
      <c r="D1333" t="s">
        <v>82</v>
      </c>
      <c r="E1333" s="2" t="str">
        <f>HYPERLINK("capsilon://?command=openfolder&amp;siteaddress=FAM.docvelocity-na8.net&amp;folderid=FX09AAFF4E-FBC6-5EC5-DA88-861F27BD170B","FX21128496")</f>
        <v>FX21128496</v>
      </c>
      <c r="F1333" t="s">
        <v>19</v>
      </c>
      <c r="G1333" t="s">
        <v>19</v>
      </c>
      <c r="H1333" t="s">
        <v>83</v>
      </c>
      <c r="I1333" t="s">
        <v>2865</v>
      </c>
      <c r="J1333">
        <v>28</v>
      </c>
      <c r="K1333" t="s">
        <v>85</v>
      </c>
      <c r="L1333" t="s">
        <v>86</v>
      </c>
      <c r="M1333" t="s">
        <v>87</v>
      </c>
      <c r="N1333">
        <v>2</v>
      </c>
      <c r="O1333" s="1">
        <v>44546.791122685187</v>
      </c>
      <c r="P1333" s="1">
        <v>44547.396516203706</v>
      </c>
      <c r="Q1333">
        <v>51966</v>
      </c>
      <c r="R1333">
        <v>340</v>
      </c>
      <c r="S1333" t="b">
        <v>0</v>
      </c>
      <c r="T1333" t="s">
        <v>88</v>
      </c>
      <c r="U1333" t="b">
        <v>0</v>
      </c>
      <c r="V1333" t="s">
        <v>99</v>
      </c>
      <c r="W1333" s="1">
        <v>44546.796527777777</v>
      </c>
      <c r="X1333">
        <v>71</v>
      </c>
      <c r="Y1333">
        <v>21</v>
      </c>
      <c r="Z1333">
        <v>0</v>
      </c>
      <c r="AA1333">
        <v>21</v>
      </c>
      <c r="AB1333">
        <v>0</v>
      </c>
      <c r="AC1333">
        <v>0</v>
      </c>
      <c r="AD1333">
        <v>7</v>
      </c>
      <c r="AE1333">
        <v>0</v>
      </c>
      <c r="AF1333">
        <v>0</v>
      </c>
      <c r="AG1333">
        <v>0</v>
      </c>
      <c r="AH1333" t="s">
        <v>94</v>
      </c>
      <c r="AI1333" s="1">
        <v>44547.396516203706</v>
      </c>
      <c r="AJ1333">
        <v>269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7</v>
      </c>
      <c r="AQ1333">
        <v>0</v>
      </c>
      <c r="AR1333">
        <v>0</v>
      </c>
      <c r="AS1333">
        <v>0</v>
      </c>
      <c r="AT1333" t="s">
        <v>88</v>
      </c>
      <c r="AU1333" t="s">
        <v>88</v>
      </c>
      <c r="AV1333" t="s">
        <v>88</v>
      </c>
      <c r="AW1333" t="s">
        <v>88</v>
      </c>
      <c r="AX1333" t="s">
        <v>88</v>
      </c>
      <c r="AY1333" t="s">
        <v>88</v>
      </c>
      <c r="AZ1333" t="s">
        <v>88</v>
      </c>
      <c r="BA1333" t="s">
        <v>88</v>
      </c>
      <c r="BB1333" t="s">
        <v>88</v>
      </c>
      <c r="BC1333" t="s">
        <v>88</v>
      </c>
      <c r="BD1333" t="s">
        <v>88</v>
      </c>
      <c r="BE1333" t="s">
        <v>88</v>
      </c>
    </row>
    <row r="1334" spans="1:57">
      <c r="A1334" t="s">
        <v>2866</v>
      </c>
      <c r="B1334" t="s">
        <v>80</v>
      </c>
      <c r="C1334" t="s">
        <v>858</v>
      </c>
      <c r="D1334" t="s">
        <v>82</v>
      </c>
      <c r="E1334" s="2" t="str">
        <f>HYPERLINK("capsilon://?command=openfolder&amp;siteaddress=FAM.docvelocity-na8.net&amp;folderid=FX17D63F6B-255D-D47B-C85F-3F73AD0A4497","FX2112175")</f>
        <v>FX2112175</v>
      </c>
      <c r="F1334" t="s">
        <v>19</v>
      </c>
      <c r="G1334" t="s">
        <v>19</v>
      </c>
      <c r="H1334" t="s">
        <v>83</v>
      </c>
      <c r="I1334" t="s">
        <v>1792</v>
      </c>
      <c r="J1334">
        <v>687</v>
      </c>
      <c r="K1334" t="s">
        <v>85</v>
      </c>
      <c r="L1334" t="s">
        <v>86</v>
      </c>
      <c r="M1334" t="s">
        <v>87</v>
      </c>
      <c r="N1334">
        <v>2</v>
      </c>
      <c r="O1334" s="1">
        <v>44532.259166666663</v>
      </c>
      <c r="P1334" s="1">
        <v>44532.433865740742</v>
      </c>
      <c r="Q1334">
        <v>1653</v>
      </c>
      <c r="R1334">
        <v>13441</v>
      </c>
      <c r="S1334" t="b">
        <v>0</v>
      </c>
      <c r="T1334" t="s">
        <v>88</v>
      </c>
      <c r="U1334" t="b">
        <v>1</v>
      </c>
      <c r="V1334" t="s">
        <v>89</v>
      </c>
      <c r="W1334" s="1">
        <v>44532.368981481479</v>
      </c>
      <c r="X1334">
        <v>7827</v>
      </c>
      <c r="Y1334">
        <v>853</v>
      </c>
      <c r="Z1334">
        <v>0</v>
      </c>
      <c r="AA1334">
        <v>853</v>
      </c>
      <c r="AB1334">
        <v>84</v>
      </c>
      <c r="AC1334">
        <v>644</v>
      </c>
      <c r="AD1334">
        <v>-166</v>
      </c>
      <c r="AE1334">
        <v>0</v>
      </c>
      <c r="AF1334">
        <v>0</v>
      </c>
      <c r="AG1334">
        <v>0</v>
      </c>
      <c r="AH1334" t="s">
        <v>90</v>
      </c>
      <c r="AI1334" s="1">
        <v>44532.433865740742</v>
      </c>
      <c r="AJ1334">
        <v>41</v>
      </c>
      <c r="AK1334">
        <v>0</v>
      </c>
      <c r="AL1334">
        <v>0</v>
      </c>
      <c r="AM1334">
        <v>0</v>
      </c>
      <c r="AN1334">
        <v>21</v>
      </c>
      <c r="AO1334">
        <v>0</v>
      </c>
      <c r="AP1334">
        <v>-166</v>
      </c>
      <c r="AQ1334">
        <v>0</v>
      </c>
      <c r="AR1334">
        <v>0</v>
      </c>
      <c r="AS1334">
        <v>0</v>
      </c>
      <c r="AT1334" t="s">
        <v>88</v>
      </c>
      <c r="AU1334" t="s">
        <v>88</v>
      </c>
      <c r="AV1334" t="s">
        <v>88</v>
      </c>
      <c r="AW1334" t="s">
        <v>88</v>
      </c>
      <c r="AX1334" t="s">
        <v>88</v>
      </c>
      <c r="AY1334" t="s">
        <v>88</v>
      </c>
      <c r="AZ1334" t="s">
        <v>88</v>
      </c>
      <c r="BA1334" t="s">
        <v>88</v>
      </c>
      <c r="BB1334" t="s">
        <v>88</v>
      </c>
      <c r="BC1334" t="s">
        <v>88</v>
      </c>
      <c r="BD1334" t="s">
        <v>88</v>
      </c>
      <c r="BE1334" t="s">
        <v>88</v>
      </c>
    </row>
    <row r="1335" spans="1:57">
      <c r="A1335" t="s">
        <v>2867</v>
      </c>
      <c r="B1335" t="s">
        <v>80</v>
      </c>
      <c r="C1335" t="s">
        <v>405</v>
      </c>
      <c r="D1335" t="s">
        <v>82</v>
      </c>
      <c r="E1335" s="2" t="str">
        <f>HYPERLINK("capsilon://?command=openfolder&amp;siteaddress=FAM.docvelocity-na8.net&amp;folderid=FX11F4896C-D3D3-FF2B-3137-AC4D2A882B9B","FX211012727")</f>
        <v>FX211012727</v>
      </c>
      <c r="F1335" t="s">
        <v>19</v>
      </c>
      <c r="G1335" t="s">
        <v>19</v>
      </c>
      <c r="H1335" t="s">
        <v>83</v>
      </c>
      <c r="I1335" t="s">
        <v>1892</v>
      </c>
      <c r="J1335">
        <v>566</v>
      </c>
      <c r="K1335" t="s">
        <v>85</v>
      </c>
      <c r="L1335" t="s">
        <v>86</v>
      </c>
      <c r="M1335" t="s">
        <v>87</v>
      </c>
      <c r="N1335">
        <v>2</v>
      </c>
      <c r="O1335" s="1">
        <v>44532.263356481482</v>
      </c>
      <c r="P1335" s="1">
        <v>44532.512708333335</v>
      </c>
      <c r="Q1335">
        <v>13708</v>
      </c>
      <c r="R1335">
        <v>7836</v>
      </c>
      <c r="S1335" t="b">
        <v>0</v>
      </c>
      <c r="T1335" t="s">
        <v>88</v>
      </c>
      <c r="U1335" t="b">
        <v>1</v>
      </c>
      <c r="V1335" t="s">
        <v>94</v>
      </c>
      <c r="W1335" s="1">
        <v>44532.37572916667</v>
      </c>
      <c r="X1335">
        <v>5384</v>
      </c>
      <c r="Y1335">
        <v>349</v>
      </c>
      <c r="Z1335">
        <v>0</v>
      </c>
      <c r="AA1335">
        <v>349</v>
      </c>
      <c r="AB1335">
        <v>204</v>
      </c>
      <c r="AC1335">
        <v>213</v>
      </c>
      <c r="AD1335">
        <v>217</v>
      </c>
      <c r="AE1335">
        <v>0</v>
      </c>
      <c r="AF1335">
        <v>0</v>
      </c>
      <c r="AG1335">
        <v>0</v>
      </c>
      <c r="AH1335" t="s">
        <v>167</v>
      </c>
      <c r="AI1335" s="1">
        <v>44532.512708333335</v>
      </c>
      <c r="AJ1335">
        <v>2169</v>
      </c>
      <c r="AK1335">
        <v>3</v>
      </c>
      <c r="AL1335">
        <v>0</v>
      </c>
      <c r="AM1335">
        <v>3</v>
      </c>
      <c r="AN1335">
        <v>204</v>
      </c>
      <c r="AO1335">
        <v>4</v>
      </c>
      <c r="AP1335">
        <v>214</v>
      </c>
      <c r="AQ1335">
        <v>0</v>
      </c>
      <c r="AR1335">
        <v>0</v>
      </c>
      <c r="AS1335">
        <v>0</v>
      </c>
      <c r="AT1335" t="s">
        <v>88</v>
      </c>
      <c r="AU1335" t="s">
        <v>88</v>
      </c>
      <c r="AV1335" t="s">
        <v>88</v>
      </c>
      <c r="AW1335" t="s">
        <v>88</v>
      </c>
      <c r="AX1335" t="s">
        <v>88</v>
      </c>
      <c r="AY1335" t="s">
        <v>88</v>
      </c>
      <c r="AZ1335" t="s">
        <v>88</v>
      </c>
      <c r="BA1335" t="s">
        <v>88</v>
      </c>
      <c r="BB1335" t="s">
        <v>88</v>
      </c>
      <c r="BC1335" t="s">
        <v>88</v>
      </c>
      <c r="BD1335" t="s">
        <v>88</v>
      </c>
      <c r="BE1335" t="s">
        <v>88</v>
      </c>
    </row>
    <row r="1336" spans="1:57">
      <c r="A1336" t="s">
        <v>2868</v>
      </c>
      <c r="B1336" t="s">
        <v>80</v>
      </c>
      <c r="C1336" t="s">
        <v>1922</v>
      </c>
      <c r="D1336" t="s">
        <v>82</v>
      </c>
      <c r="E1336" s="2" t="str">
        <f>HYPERLINK("capsilon://?command=openfolder&amp;siteaddress=FAM.docvelocity-na8.net&amp;folderid=FX8F8EA641-EA94-C8E6-FAFD-9826E6987FCB","FX211114398")</f>
        <v>FX211114398</v>
      </c>
      <c r="F1336" t="s">
        <v>19</v>
      </c>
      <c r="G1336" t="s">
        <v>19</v>
      </c>
      <c r="H1336" t="s">
        <v>83</v>
      </c>
      <c r="I1336" t="s">
        <v>1923</v>
      </c>
      <c r="J1336">
        <v>122</v>
      </c>
      <c r="K1336" t="s">
        <v>85</v>
      </c>
      <c r="L1336" t="s">
        <v>86</v>
      </c>
      <c r="M1336" t="s">
        <v>87</v>
      </c>
      <c r="N1336">
        <v>2</v>
      </c>
      <c r="O1336" s="1">
        <v>44532.276736111111</v>
      </c>
      <c r="P1336" s="1">
        <v>44532.349050925928</v>
      </c>
      <c r="Q1336">
        <v>4547</v>
      </c>
      <c r="R1336">
        <v>1701</v>
      </c>
      <c r="S1336" t="b">
        <v>0</v>
      </c>
      <c r="T1336" t="s">
        <v>88</v>
      </c>
      <c r="U1336" t="b">
        <v>1</v>
      </c>
      <c r="V1336" t="s">
        <v>104</v>
      </c>
      <c r="W1336" s="1">
        <v>44532.320983796293</v>
      </c>
      <c r="X1336">
        <v>476</v>
      </c>
      <c r="Y1336">
        <v>125</v>
      </c>
      <c r="Z1336">
        <v>0</v>
      </c>
      <c r="AA1336">
        <v>125</v>
      </c>
      <c r="AB1336">
        <v>0</v>
      </c>
      <c r="AC1336">
        <v>44</v>
      </c>
      <c r="AD1336">
        <v>-3</v>
      </c>
      <c r="AE1336">
        <v>0</v>
      </c>
      <c r="AF1336">
        <v>0</v>
      </c>
      <c r="AG1336">
        <v>0</v>
      </c>
      <c r="AH1336" t="s">
        <v>109</v>
      </c>
      <c r="AI1336" s="1">
        <v>44532.349050925928</v>
      </c>
      <c r="AJ1336">
        <v>1194</v>
      </c>
      <c r="AK1336">
        <v>2</v>
      </c>
      <c r="AL1336">
        <v>0</v>
      </c>
      <c r="AM1336">
        <v>2</v>
      </c>
      <c r="AN1336">
        <v>0</v>
      </c>
      <c r="AO1336">
        <v>2</v>
      </c>
      <c r="AP1336">
        <v>-5</v>
      </c>
      <c r="AQ1336">
        <v>0</v>
      </c>
      <c r="AR1336">
        <v>0</v>
      </c>
      <c r="AS1336">
        <v>0</v>
      </c>
      <c r="AT1336" t="s">
        <v>88</v>
      </c>
      <c r="AU1336" t="s">
        <v>88</v>
      </c>
      <c r="AV1336" t="s">
        <v>88</v>
      </c>
      <c r="AW1336" t="s">
        <v>88</v>
      </c>
      <c r="AX1336" t="s">
        <v>88</v>
      </c>
      <c r="AY1336" t="s">
        <v>88</v>
      </c>
      <c r="AZ1336" t="s">
        <v>88</v>
      </c>
      <c r="BA1336" t="s">
        <v>88</v>
      </c>
      <c r="BB1336" t="s">
        <v>88</v>
      </c>
      <c r="BC1336" t="s">
        <v>88</v>
      </c>
      <c r="BD1336" t="s">
        <v>88</v>
      </c>
      <c r="BE1336" t="s">
        <v>88</v>
      </c>
    </row>
    <row r="1337" spans="1:57">
      <c r="A1337" t="s">
        <v>2869</v>
      </c>
      <c r="B1337" t="s">
        <v>80</v>
      </c>
      <c r="C1337" t="s">
        <v>2055</v>
      </c>
      <c r="D1337" t="s">
        <v>82</v>
      </c>
      <c r="E1337" s="2" t="str">
        <f>HYPERLINK("capsilon://?command=openfolder&amp;siteaddress=FAM.docvelocity-na8.net&amp;folderid=FXEA4902ED-3CA7-D71C-BF6D-647CDCF9E693","FX211114313")</f>
        <v>FX211114313</v>
      </c>
      <c r="F1337" t="s">
        <v>19</v>
      </c>
      <c r="G1337" t="s">
        <v>19</v>
      </c>
      <c r="H1337" t="s">
        <v>83</v>
      </c>
      <c r="I1337" t="s">
        <v>2056</v>
      </c>
      <c r="J1337">
        <v>166</v>
      </c>
      <c r="K1337" t="s">
        <v>85</v>
      </c>
      <c r="L1337" t="s">
        <v>86</v>
      </c>
      <c r="M1337" t="s">
        <v>87</v>
      </c>
      <c r="N1337">
        <v>2</v>
      </c>
      <c r="O1337" s="1">
        <v>44532.277789351851</v>
      </c>
      <c r="P1337" s="1">
        <v>44532.296840277777</v>
      </c>
      <c r="Q1337">
        <v>799</v>
      </c>
      <c r="R1337">
        <v>847</v>
      </c>
      <c r="S1337" t="b">
        <v>0</v>
      </c>
      <c r="T1337" t="s">
        <v>88</v>
      </c>
      <c r="U1337" t="b">
        <v>1</v>
      </c>
      <c r="V1337" t="s">
        <v>144</v>
      </c>
      <c r="W1337" s="1">
        <v>44532.281770833331</v>
      </c>
      <c r="X1337">
        <v>311</v>
      </c>
      <c r="Y1337">
        <v>149</v>
      </c>
      <c r="Z1337">
        <v>0</v>
      </c>
      <c r="AA1337">
        <v>149</v>
      </c>
      <c r="AB1337">
        <v>0</v>
      </c>
      <c r="AC1337">
        <v>21</v>
      </c>
      <c r="AD1337">
        <v>17</v>
      </c>
      <c r="AE1337">
        <v>0</v>
      </c>
      <c r="AF1337">
        <v>0</v>
      </c>
      <c r="AG1337">
        <v>0</v>
      </c>
      <c r="AH1337" t="s">
        <v>90</v>
      </c>
      <c r="AI1337" s="1">
        <v>44532.296840277777</v>
      </c>
      <c r="AJ1337">
        <v>10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17</v>
      </c>
      <c r="AQ1337">
        <v>0</v>
      </c>
      <c r="AR1337">
        <v>0</v>
      </c>
      <c r="AS1337">
        <v>0</v>
      </c>
      <c r="AT1337" t="s">
        <v>88</v>
      </c>
      <c r="AU1337" t="s">
        <v>88</v>
      </c>
      <c r="AV1337" t="s">
        <v>88</v>
      </c>
      <c r="AW1337" t="s">
        <v>88</v>
      </c>
      <c r="AX1337" t="s">
        <v>88</v>
      </c>
      <c r="AY1337" t="s">
        <v>88</v>
      </c>
      <c r="AZ1337" t="s">
        <v>88</v>
      </c>
      <c r="BA1337" t="s">
        <v>88</v>
      </c>
      <c r="BB1337" t="s">
        <v>88</v>
      </c>
      <c r="BC1337" t="s">
        <v>88</v>
      </c>
      <c r="BD1337" t="s">
        <v>88</v>
      </c>
      <c r="BE1337" t="s">
        <v>88</v>
      </c>
    </row>
    <row r="1338" spans="1:57">
      <c r="A1338" t="s">
        <v>2870</v>
      </c>
      <c r="B1338" t="s">
        <v>80</v>
      </c>
      <c r="C1338" t="s">
        <v>2142</v>
      </c>
      <c r="D1338" t="s">
        <v>82</v>
      </c>
      <c r="E1338" s="2" t="str">
        <f>HYPERLINK("capsilon://?command=openfolder&amp;siteaddress=FAM.docvelocity-na8.net&amp;folderid=FX6C7C4823-5CD5-B674-A850-EEE6B76E206E","FX21117713")</f>
        <v>FX21117713</v>
      </c>
      <c r="F1338" t="s">
        <v>19</v>
      </c>
      <c r="G1338" t="s">
        <v>19</v>
      </c>
      <c r="H1338" t="s">
        <v>83</v>
      </c>
      <c r="I1338" t="s">
        <v>2143</v>
      </c>
      <c r="J1338">
        <v>112</v>
      </c>
      <c r="K1338" t="s">
        <v>85</v>
      </c>
      <c r="L1338" t="s">
        <v>86</v>
      </c>
      <c r="M1338" t="s">
        <v>87</v>
      </c>
      <c r="N1338">
        <v>2</v>
      </c>
      <c r="O1338" s="1">
        <v>44532.278321759259</v>
      </c>
      <c r="P1338" s="1">
        <v>44532.298275462963</v>
      </c>
      <c r="Q1338">
        <v>1128</v>
      </c>
      <c r="R1338">
        <v>596</v>
      </c>
      <c r="S1338" t="b">
        <v>0</v>
      </c>
      <c r="T1338" t="s">
        <v>88</v>
      </c>
      <c r="U1338" t="b">
        <v>1</v>
      </c>
      <c r="V1338" t="s">
        <v>144</v>
      </c>
      <c r="W1338" s="1">
        <v>44532.284143518518</v>
      </c>
      <c r="X1338">
        <v>204</v>
      </c>
      <c r="Y1338">
        <v>84</v>
      </c>
      <c r="Z1338">
        <v>0</v>
      </c>
      <c r="AA1338">
        <v>84</v>
      </c>
      <c r="AB1338">
        <v>0</v>
      </c>
      <c r="AC1338">
        <v>6</v>
      </c>
      <c r="AD1338">
        <v>28</v>
      </c>
      <c r="AE1338">
        <v>0</v>
      </c>
      <c r="AF1338">
        <v>0</v>
      </c>
      <c r="AG1338">
        <v>0</v>
      </c>
      <c r="AH1338" t="s">
        <v>109</v>
      </c>
      <c r="AI1338" s="1">
        <v>44532.298275462963</v>
      </c>
      <c r="AJ1338">
        <v>392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28</v>
      </c>
      <c r="AQ1338">
        <v>0</v>
      </c>
      <c r="AR1338">
        <v>0</v>
      </c>
      <c r="AS1338">
        <v>0</v>
      </c>
      <c r="AT1338" t="s">
        <v>88</v>
      </c>
      <c r="AU1338" t="s">
        <v>88</v>
      </c>
      <c r="AV1338" t="s">
        <v>88</v>
      </c>
      <c r="AW1338" t="s">
        <v>88</v>
      </c>
      <c r="AX1338" t="s">
        <v>88</v>
      </c>
      <c r="AY1338" t="s">
        <v>88</v>
      </c>
      <c r="AZ1338" t="s">
        <v>88</v>
      </c>
      <c r="BA1338" t="s">
        <v>88</v>
      </c>
      <c r="BB1338" t="s">
        <v>88</v>
      </c>
      <c r="BC1338" t="s">
        <v>88</v>
      </c>
      <c r="BD1338" t="s">
        <v>88</v>
      </c>
      <c r="BE1338" t="s">
        <v>88</v>
      </c>
    </row>
    <row r="1339" spans="1:57">
      <c r="A1339" t="s">
        <v>2871</v>
      </c>
      <c r="B1339" t="s">
        <v>80</v>
      </c>
      <c r="C1339" t="s">
        <v>2142</v>
      </c>
      <c r="D1339" t="s">
        <v>82</v>
      </c>
      <c r="E1339" s="2" t="str">
        <f>HYPERLINK("capsilon://?command=openfolder&amp;siteaddress=FAM.docvelocity-na8.net&amp;folderid=FX6C7C4823-5CD5-B674-A850-EEE6B76E206E","FX21117713")</f>
        <v>FX21117713</v>
      </c>
      <c r="F1339" t="s">
        <v>19</v>
      </c>
      <c r="G1339" t="s">
        <v>19</v>
      </c>
      <c r="H1339" t="s">
        <v>83</v>
      </c>
      <c r="I1339" t="s">
        <v>2158</v>
      </c>
      <c r="J1339">
        <v>294</v>
      </c>
      <c r="K1339" t="s">
        <v>85</v>
      </c>
      <c r="L1339" t="s">
        <v>86</v>
      </c>
      <c r="M1339" t="s">
        <v>87</v>
      </c>
      <c r="N1339">
        <v>2</v>
      </c>
      <c r="O1339" s="1">
        <v>44532.287465277775</v>
      </c>
      <c r="P1339" s="1">
        <v>44532.37332175926</v>
      </c>
      <c r="Q1339">
        <v>3892</v>
      </c>
      <c r="R1339">
        <v>3526</v>
      </c>
      <c r="S1339" t="b">
        <v>0</v>
      </c>
      <c r="T1339" t="s">
        <v>88</v>
      </c>
      <c r="U1339" t="b">
        <v>1</v>
      </c>
      <c r="V1339" t="s">
        <v>104</v>
      </c>
      <c r="W1339" s="1">
        <v>44532.335277777776</v>
      </c>
      <c r="X1339">
        <v>1235</v>
      </c>
      <c r="Y1339">
        <v>290</v>
      </c>
      <c r="Z1339">
        <v>0</v>
      </c>
      <c r="AA1339">
        <v>290</v>
      </c>
      <c r="AB1339">
        <v>0</v>
      </c>
      <c r="AC1339">
        <v>132</v>
      </c>
      <c r="AD1339">
        <v>4</v>
      </c>
      <c r="AE1339">
        <v>0</v>
      </c>
      <c r="AF1339">
        <v>0</v>
      </c>
      <c r="AG1339">
        <v>0</v>
      </c>
      <c r="AH1339" t="s">
        <v>100</v>
      </c>
      <c r="AI1339" s="1">
        <v>44532.37332175926</v>
      </c>
      <c r="AJ1339">
        <v>2232</v>
      </c>
      <c r="AK1339">
        <v>6</v>
      </c>
      <c r="AL1339">
        <v>0</v>
      </c>
      <c r="AM1339">
        <v>6</v>
      </c>
      <c r="AN1339">
        <v>0</v>
      </c>
      <c r="AO1339">
        <v>6</v>
      </c>
      <c r="AP1339">
        <v>-2</v>
      </c>
      <c r="AQ1339">
        <v>0</v>
      </c>
      <c r="AR1339">
        <v>0</v>
      </c>
      <c r="AS1339">
        <v>0</v>
      </c>
      <c r="AT1339" t="s">
        <v>88</v>
      </c>
      <c r="AU1339" t="s">
        <v>88</v>
      </c>
      <c r="AV1339" t="s">
        <v>88</v>
      </c>
      <c r="AW1339" t="s">
        <v>88</v>
      </c>
      <c r="AX1339" t="s">
        <v>88</v>
      </c>
      <c r="AY1339" t="s">
        <v>88</v>
      </c>
      <c r="AZ1339" t="s">
        <v>88</v>
      </c>
      <c r="BA1339" t="s">
        <v>88</v>
      </c>
      <c r="BB1339" t="s">
        <v>88</v>
      </c>
      <c r="BC1339" t="s">
        <v>88</v>
      </c>
      <c r="BD1339" t="s">
        <v>88</v>
      </c>
      <c r="BE1339" t="s">
        <v>88</v>
      </c>
    </row>
    <row r="1340" spans="1:57">
      <c r="A1340" t="s">
        <v>2872</v>
      </c>
      <c r="B1340" t="s">
        <v>80</v>
      </c>
      <c r="C1340" t="s">
        <v>2224</v>
      </c>
      <c r="D1340" t="s">
        <v>82</v>
      </c>
      <c r="E1340" s="2" t="str">
        <f>HYPERLINK("capsilon://?command=openfolder&amp;siteaddress=FAM.docvelocity-na8.net&amp;folderid=FXE6629203-345C-80BC-8360-47C8E56A2D6F","FX21111787")</f>
        <v>FX21111787</v>
      </c>
      <c r="F1340" t="s">
        <v>19</v>
      </c>
      <c r="G1340" t="s">
        <v>19</v>
      </c>
      <c r="H1340" t="s">
        <v>83</v>
      </c>
      <c r="I1340" t="s">
        <v>2225</v>
      </c>
      <c r="J1340">
        <v>56</v>
      </c>
      <c r="K1340" t="s">
        <v>85</v>
      </c>
      <c r="L1340" t="s">
        <v>86</v>
      </c>
      <c r="M1340" t="s">
        <v>87</v>
      </c>
      <c r="N1340">
        <v>2</v>
      </c>
      <c r="O1340" s="1">
        <v>44532.287928240738</v>
      </c>
      <c r="P1340" s="1">
        <v>44532.301562499997</v>
      </c>
      <c r="Q1340">
        <v>723</v>
      </c>
      <c r="R1340">
        <v>455</v>
      </c>
      <c r="S1340" t="b">
        <v>0</v>
      </c>
      <c r="T1340" t="s">
        <v>88</v>
      </c>
      <c r="U1340" t="b">
        <v>1</v>
      </c>
      <c r="V1340" t="s">
        <v>144</v>
      </c>
      <c r="W1340" s="1">
        <v>44532.298136574071</v>
      </c>
      <c r="X1340">
        <v>175</v>
      </c>
      <c r="Y1340">
        <v>42</v>
      </c>
      <c r="Z1340">
        <v>0</v>
      </c>
      <c r="AA1340">
        <v>42</v>
      </c>
      <c r="AB1340">
        <v>0</v>
      </c>
      <c r="AC1340">
        <v>12</v>
      </c>
      <c r="AD1340">
        <v>14</v>
      </c>
      <c r="AE1340">
        <v>0</v>
      </c>
      <c r="AF1340">
        <v>0</v>
      </c>
      <c r="AG1340">
        <v>0</v>
      </c>
      <c r="AH1340" t="s">
        <v>109</v>
      </c>
      <c r="AI1340" s="1">
        <v>44532.301562499997</v>
      </c>
      <c r="AJ1340">
        <v>264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14</v>
      </c>
      <c r="AQ1340">
        <v>0</v>
      </c>
      <c r="AR1340">
        <v>0</v>
      </c>
      <c r="AS1340">
        <v>0</v>
      </c>
      <c r="AT1340" t="s">
        <v>88</v>
      </c>
      <c r="AU1340" t="s">
        <v>88</v>
      </c>
      <c r="AV1340" t="s">
        <v>88</v>
      </c>
      <c r="AW1340" t="s">
        <v>88</v>
      </c>
      <c r="AX1340" t="s">
        <v>88</v>
      </c>
      <c r="AY1340" t="s">
        <v>88</v>
      </c>
      <c r="AZ1340" t="s">
        <v>88</v>
      </c>
      <c r="BA1340" t="s">
        <v>88</v>
      </c>
      <c r="BB1340" t="s">
        <v>88</v>
      </c>
      <c r="BC1340" t="s">
        <v>88</v>
      </c>
      <c r="BD1340" t="s">
        <v>88</v>
      </c>
      <c r="BE1340" t="s">
        <v>88</v>
      </c>
    </row>
    <row r="1341" spans="1:57">
      <c r="A1341" t="s">
        <v>2873</v>
      </c>
      <c r="B1341" t="s">
        <v>80</v>
      </c>
      <c r="C1341" t="s">
        <v>2851</v>
      </c>
      <c r="D1341" t="s">
        <v>82</v>
      </c>
      <c r="E1341" s="2" t="str">
        <f>HYPERLINK("capsilon://?command=openfolder&amp;siteaddress=FAM.docvelocity-na8.net&amp;folderid=FXFD383B80-1454-58B9-97F9-14F7727DE728","FX21129434")</f>
        <v>FX21129434</v>
      </c>
      <c r="F1341" t="s">
        <v>19</v>
      </c>
      <c r="G1341" t="s">
        <v>19</v>
      </c>
      <c r="H1341" t="s">
        <v>83</v>
      </c>
      <c r="I1341" t="s">
        <v>2852</v>
      </c>
      <c r="J1341">
        <v>388</v>
      </c>
      <c r="K1341" t="s">
        <v>85</v>
      </c>
      <c r="L1341" t="s">
        <v>86</v>
      </c>
      <c r="M1341" t="s">
        <v>87</v>
      </c>
      <c r="N1341">
        <v>2</v>
      </c>
      <c r="O1341" s="1">
        <v>44546.823912037034</v>
      </c>
      <c r="P1341" s="1">
        <v>44547.313090277778</v>
      </c>
      <c r="Q1341">
        <v>40360</v>
      </c>
      <c r="R1341">
        <v>1905</v>
      </c>
      <c r="S1341" t="b">
        <v>0</v>
      </c>
      <c r="T1341" t="s">
        <v>88</v>
      </c>
      <c r="U1341" t="b">
        <v>1</v>
      </c>
      <c r="V1341" t="s">
        <v>151</v>
      </c>
      <c r="W1341" s="1">
        <v>44546.829409722224</v>
      </c>
      <c r="X1341">
        <v>468</v>
      </c>
      <c r="Y1341">
        <v>282</v>
      </c>
      <c r="Z1341">
        <v>0</v>
      </c>
      <c r="AA1341">
        <v>282</v>
      </c>
      <c r="AB1341">
        <v>0</v>
      </c>
      <c r="AC1341">
        <v>38</v>
      </c>
      <c r="AD1341">
        <v>106</v>
      </c>
      <c r="AE1341">
        <v>0</v>
      </c>
      <c r="AF1341">
        <v>0</v>
      </c>
      <c r="AG1341">
        <v>0</v>
      </c>
      <c r="AH1341" t="s">
        <v>95</v>
      </c>
      <c r="AI1341" s="1">
        <v>44547.313090277778</v>
      </c>
      <c r="AJ1341">
        <v>1437</v>
      </c>
      <c r="AK1341">
        <v>1</v>
      </c>
      <c r="AL1341">
        <v>0</v>
      </c>
      <c r="AM1341">
        <v>1</v>
      </c>
      <c r="AN1341">
        <v>0</v>
      </c>
      <c r="AO1341">
        <v>1</v>
      </c>
      <c r="AP1341">
        <v>105</v>
      </c>
      <c r="AQ1341">
        <v>0</v>
      </c>
      <c r="AR1341">
        <v>0</v>
      </c>
      <c r="AS1341">
        <v>0</v>
      </c>
      <c r="AT1341" t="s">
        <v>88</v>
      </c>
      <c r="AU1341" t="s">
        <v>88</v>
      </c>
      <c r="AV1341" t="s">
        <v>88</v>
      </c>
      <c r="AW1341" t="s">
        <v>88</v>
      </c>
      <c r="AX1341" t="s">
        <v>88</v>
      </c>
      <c r="AY1341" t="s">
        <v>88</v>
      </c>
      <c r="AZ1341" t="s">
        <v>88</v>
      </c>
      <c r="BA1341" t="s">
        <v>88</v>
      </c>
      <c r="BB1341" t="s">
        <v>88</v>
      </c>
      <c r="BC1341" t="s">
        <v>88</v>
      </c>
      <c r="BD1341" t="s">
        <v>88</v>
      </c>
      <c r="BE1341" t="s">
        <v>88</v>
      </c>
    </row>
    <row r="1342" spans="1:57">
      <c r="A1342" t="s">
        <v>2874</v>
      </c>
      <c r="B1342" t="s">
        <v>80</v>
      </c>
      <c r="C1342" t="s">
        <v>2854</v>
      </c>
      <c r="D1342" t="s">
        <v>82</v>
      </c>
      <c r="E1342" s="2" t="str">
        <f>HYPERLINK("capsilon://?command=openfolder&amp;siteaddress=FAM.docvelocity-na8.net&amp;folderid=FX49E115A5-0D91-EA36-6449-1F5F00384A05","FX21129494")</f>
        <v>FX21129494</v>
      </c>
      <c r="F1342" t="s">
        <v>19</v>
      </c>
      <c r="G1342" t="s">
        <v>19</v>
      </c>
      <c r="H1342" t="s">
        <v>83</v>
      </c>
      <c r="I1342" t="s">
        <v>2855</v>
      </c>
      <c r="J1342">
        <v>190</v>
      </c>
      <c r="K1342" t="s">
        <v>85</v>
      </c>
      <c r="L1342" t="s">
        <v>86</v>
      </c>
      <c r="M1342" t="s">
        <v>87</v>
      </c>
      <c r="N1342">
        <v>2</v>
      </c>
      <c r="O1342" s="1">
        <v>44546.825162037036</v>
      </c>
      <c r="P1342" s="1">
        <v>44547.308946759258</v>
      </c>
      <c r="Q1342">
        <v>40335</v>
      </c>
      <c r="R1342">
        <v>1464</v>
      </c>
      <c r="S1342" t="b">
        <v>0</v>
      </c>
      <c r="T1342" t="s">
        <v>88</v>
      </c>
      <c r="U1342" t="b">
        <v>1</v>
      </c>
      <c r="V1342" t="s">
        <v>151</v>
      </c>
      <c r="W1342" s="1">
        <v>44546.834548611114</v>
      </c>
      <c r="X1342">
        <v>443</v>
      </c>
      <c r="Y1342">
        <v>113</v>
      </c>
      <c r="Z1342">
        <v>0</v>
      </c>
      <c r="AA1342">
        <v>113</v>
      </c>
      <c r="AB1342">
        <v>0</v>
      </c>
      <c r="AC1342">
        <v>40</v>
      </c>
      <c r="AD1342">
        <v>77</v>
      </c>
      <c r="AE1342">
        <v>0</v>
      </c>
      <c r="AF1342">
        <v>0</v>
      </c>
      <c r="AG1342">
        <v>0</v>
      </c>
      <c r="AH1342" t="s">
        <v>94</v>
      </c>
      <c r="AI1342" s="1">
        <v>44547.308946759258</v>
      </c>
      <c r="AJ1342">
        <v>1021</v>
      </c>
      <c r="AK1342">
        <v>1</v>
      </c>
      <c r="AL1342">
        <v>0</v>
      </c>
      <c r="AM1342">
        <v>1</v>
      </c>
      <c r="AN1342">
        <v>0</v>
      </c>
      <c r="AO1342">
        <v>1</v>
      </c>
      <c r="AP1342">
        <v>76</v>
      </c>
      <c r="AQ1342">
        <v>0</v>
      </c>
      <c r="AR1342">
        <v>0</v>
      </c>
      <c r="AS1342">
        <v>0</v>
      </c>
      <c r="AT1342" t="s">
        <v>88</v>
      </c>
      <c r="AU1342" t="s">
        <v>88</v>
      </c>
      <c r="AV1342" t="s">
        <v>88</v>
      </c>
      <c r="AW1342" t="s">
        <v>88</v>
      </c>
      <c r="AX1342" t="s">
        <v>88</v>
      </c>
      <c r="AY1342" t="s">
        <v>88</v>
      </c>
      <c r="AZ1342" t="s">
        <v>88</v>
      </c>
      <c r="BA1342" t="s">
        <v>88</v>
      </c>
      <c r="BB1342" t="s">
        <v>88</v>
      </c>
      <c r="BC1342" t="s">
        <v>88</v>
      </c>
      <c r="BD1342" t="s">
        <v>88</v>
      </c>
      <c r="BE1342" t="s">
        <v>88</v>
      </c>
    </row>
    <row r="1343" spans="1:57">
      <c r="A1343" t="s">
        <v>2875</v>
      </c>
      <c r="B1343" t="s">
        <v>80</v>
      </c>
      <c r="C1343" t="s">
        <v>410</v>
      </c>
      <c r="D1343" t="s">
        <v>82</v>
      </c>
      <c r="E1343" s="2" t="str">
        <f>HYPERLINK("capsilon://?command=openfolder&amp;siteaddress=FAM.docvelocity-na8.net&amp;folderid=FX0644A154-DB4E-C302-04FF-CA81732EC99E","FX211012718")</f>
        <v>FX211012718</v>
      </c>
      <c r="F1343" t="s">
        <v>19</v>
      </c>
      <c r="G1343" t="s">
        <v>19</v>
      </c>
      <c r="H1343" t="s">
        <v>83</v>
      </c>
      <c r="I1343" t="s">
        <v>2227</v>
      </c>
      <c r="J1343">
        <v>566</v>
      </c>
      <c r="K1343" t="s">
        <v>85</v>
      </c>
      <c r="L1343" t="s">
        <v>86</v>
      </c>
      <c r="M1343" t="s">
        <v>87</v>
      </c>
      <c r="N1343">
        <v>2</v>
      </c>
      <c r="O1343" s="1">
        <v>44532.297835648147</v>
      </c>
      <c r="P1343" s="1">
        <v>44532.549733796295</v>
      </c>
      <c r="Q1343">
        <v>14721</v>
      </c>
      <c r="R1343">
        <v>7043</v>
      </c>
      <c r="S1343" t="b">
        <v>0</v>
      </c>
      <c r="T1343" t="s">
        <v>88</v>
      </c>
      <c r="U1343" t="b">
        <v>1</v>
      </c>
      <c r="V1343" t="s">
        <v>99</v>
      </c>
      <c r="W1343" s="1">
        <v>44532.438009259262</v>
      </c>
      <c r="X1343">
        <v>5551</v>
      </c>
      <c r="Y1343">
        <v>349</v>
      </c>
      <c r="Z1343">
        <v>0</v>
      </c>
      <c r="AA1343">
        <v>349</v>
      </c>
      <c r="AB1343">
        <v>204</v>
      </c>
      <c r="AC1343">
        <v>260</v>
      </c>
      <c r="AD1343">
        <v>217</v>
      </c>
      <c r="AE1343">
        <v>0</v>
      </c>
      <c r="AF1343">
        <v>0</v>
      </c>
      <c r="AG1343">
        <v>0</v>
      </c>
      <c r="AH1343" t="s">
        <v>167</v>
      </c>
      <c r="AI1343" s="1">
        <v>44532.549733796295</v>
      </c>
      <c r="AJ1343">
        <v>1107</v>
      </c>
      <c r="AK1343">
        <v>2</v>
      </c>
      <c r="AL1343">
        <v>0</v>
      </c>
      <c r="AM1343">
        <v>2</v>
      </c>
      <c r="AN1343">
        <v>204</v>
      </c>
      <c r="AO1343">
        <v>2</v>
      </c>
      <c r="AP1343">
        <v>215</v>
      </c>
      <c r="AQ1343">
        <v>0</v>
      </c>
      <c r="AR1343">
        <v>0</v>
      </c>
      <c r="AS1343">
        <v>0</v>
      </c>
      <c r="AT1343" t="s">
        <v>88</v>
      </c>
      <c r="AU1343" t="s">
        <v>88</v>
      </c>
      <c r="AV1343" t="s">
        <v>88</v>
      </c>
      <c r="AW1343" t="s">
        <v>88</v>
      </c>
      <c r="AX1343" t="s">
        <v>88</v>
      </c>
      <c r="AY1343" t="s">
        <v>88</v>
      </c>
      <c r="AZ1343" t="s">
        <v>88</v>
      </c>
      <c r="BA1343" t="s">
        <v>88</v>
      </c>
      <c r="BB1343" t="s">
        <v>88</v>
      </c>
      <c r="BC1343" t="s">
        <v>88</v>
      </c>
      <c r="BD1343" t="s">
        <v>88</v>
      </c>
      <c r="BE1343" t="s">
        <v>88</v>
      </c>
    </row>
    <row r="1344" spans="1:57">
      <c r="A1344" t="s">
        <v>2876</v>
      </c>
      <c r="B1344" t="s">
        <v>80</v>
      </c>
      <c r="C1344" t="s">
        <v>2294</v>
      </c>
      <c r="D1344" t="s">
        <v>82</v>
      </c>
      <c r="E1344" s="2" t="str">
        <f>HYPERLINK("capsilon://?command=openfolder&amp;siteaddress=FAM.docvelocity-na8.net&amp;folderid=FX035191A9-22F4-C62C-1F37-E48AE93C559A","FX211114642")</f>
        <v>FX211114642</v>
      </c>
      <c r="F1344" t="s">
        <v>19</v>
      </c>
      <c r="G1344" t="s">
        <v>19</v>
      </c>
      <c r="H1344" t="s">
        <v>83</v>
      </c>
      <c r="I1344" t="s">
        <v>2295</v>
      </c>
      <c r="J1344">
        <v>184</v>
      </c>
      <c r="K1344" t="s">
        <v>85</v>
      </c>
      <c r="L1344" t="s">
        <v>86</v>
      </c>
      <c r="M1344" t="s">
        <v>87</v>
      </c>
      <c r="N1344">
        <v>2</v>
      </c>
      <c r="O1344" s="1">
        <v>44532.302349537036</v>
      </c>
      <c r="P1344" s="1">
        <v>44532.388877314814</v>
      </c>
      <c r="Q1344">
        <v>4367</v>
      </c>
      <c r="R1344">
        <v>3109</v>
      </c>
      <c r="S1344" t="b">
        <v>0</v>
      </c>
      <c r="T1344" t="s">
        <v>88</v>
      </c>
      <c r="U1344" t="b">
        <v>1</v>
      </c>
      <c r="V1344" t="s">
        <v>99</v>
      </c>
      <c r="W1344" s="1">
        <v>44532.360393518517</v>
      </c>
      <c r="X1344">
        <v>2159</v>
      </c>
      <c r="Y1344">
        <v>174</v>
      </c>
      <c r="Z1344">
        <v>0</v>
      </c>
      <c r="AA1344">
        <v>174</v>
      </c>
      <c r="AB1344">
        <v>0</v>
      </c>
      <c r="AC1344">
        <v>121</v>
      </c>
      <c r="AD1344">
        <v>10</v>
      </c>
      <c r="AE1344">
        <v>0</v>
      </c>
      <c r="AF1344">
        <v>0</v>
      </c>
      <c r="AG1344">
        <v>0</v>
      </c>
      <c r="AH1344" t="s">
        <v>109</v>
      </c>
      <c r="AI1344" s="1">
        <v>44532.388877314814</v>
      </c>
      <c r="AJ1344">
        <v>708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10</v>
      </c>
      <c r="AQ1344">
        <v>0</v>
      </c>
      <c r="AR1344">
        <v>0</v>
      </c>
      <c r="AS1344">
        <v>0</v>
      </c>
      <c r="AT1344" t="s">
        <v>88</v>
      </c>
      <c r="AU1344" t="s">
        <v>88</v>
      </c>
      <c r="AV1344" t="s">
        <v>88</v>
      </c>
      <c r="AW1344" t="s">
        <v>88</v>
      </c>
      <c r="AX1344" t="s">
        <v>88</v>
      </c>
      <c r="AY1344" t="s">
        <v>88</v>
      </c>
      <c r="AZ1344" t="s">
        <v>88</v>
      </c>
      <c r="BA1344" t="s">
        <v>88</v>
      </c>
      <c r="BB1344" t="s">
        <v>88</v>
      </c>
      <c r="BC1344" t="s">
        <v>88</v>
      </c>
      <c r="BD1344" t="s">
        <v>88</v>
      </c>
      <c r="BE1344" t="s">
        <v>88</v>
      </c>
    </row>
    <row r="1345" spans="1:57">
      <c r="A1345" t="s">
        <v>2877</v>
      </c>
      <c r="B1345" t="s">
        <v>80</v>
      </c>
      <c r="C1345" t="s">
        <v>2353</v>
      </c>
      <c r="D1345" t="s">
        <v>82</v>
      </c>
      <c r="E1345" s="2" t="str">
        <f>HYPERLINK("capsilon://?command=openfolder&amp;siteaddress=FAM.docvelocity-na8.net&amp;folderid=FXCA52ECD6-D3B9-DA77-56A4-D23334CFD821","FX211291")</f>
        <v>FX211291</v>
      </c>
      <c r="F1345" t="s">
        <v>19</v>
      </c>
      <c r="G1345" t="s">
        <v>19</v>
      </c>
      <c r="H1345" t="s">
        <v>83</v>
      </c>
      <c r="I1345" t="s">
        <v>2381</v>
      </c>
      <c r="J1345">
        <v>64</v>
      </c>
      <c r="K1345" t="s">
        <v>85</v>
      </c>
      <c r="L1345" t="s">
        <v>86</v>
      </c>
      <c r="M1345" t="s">
        <v>87</v>
      </c>
      <c r="N1345">
        <v>2</v>
      </c>
      <c r="O1345" s="1">
        <v>44532.30300925926</v>
      </c>
      <c r="P1345" s="1">
        <v>44532.422777777778</v>
      </c>
      <c r="Q1345">
        <v>7564</v>
      </c>
      <c r="R1345">
        <v>2784</v>
      </c>
      <c r="S1345" t="b">
        <v>0</v>
      </c>
      <c r="T1345" t="s">
        <v>88</v>
      </c>
      <c r="U1345" t="b">
        <v>1</v>
      </c>
      <c r="V1345" t="s">
        <v>89</v>
      </c>
      <c r="W1345" s="1">
        <v>44532.407002314816</v>
      </c>
      <c r="X1345">
        <v>1881</v>
      </c>
      <c r="Y1345">
        <v>108</v>
      </c>
      <c r="Z1345">
        <v>0</v>
      </c>
      <c r="AA1345">
        <v>108</v>
      </c>
      <c r="AB1345">
        <v>0</v>
      </c>
      <c r="AC1345">
        <v>101</v>
      </c>
      <c r="AD1345">
        <v>-44</v>
      </c>
      <c r="AE1345">
        <v>0</v>
      </c>
      <c r="AF1345">
        <v>0</v>
      </c>
      <c r="AG1345">
        <v>0</v>
      </c>
      <c r="AH1345" t="s">
        <v>109</v>
      </c>
      <c r="AI1345" s="1">
        <v>44532.422777777778</v>
      </c>
      <c r="AJ1345">
        <v>870</v>
      </c>
      <c r="AK1345">
        <v>1</v>
      </c>
      <c r="AL1345">
        <v>0</v>
      </c>
      <c r="AM1345">
        <v>1</v>
      </c>
      <c r="AN1345">
        <v>0</v>
      </c>
      <c r="AO1345">
        <v>1</v>
      </c>
      <c r="AP1345">
        <v>-45</v>
      </c>
      <c r="AQ1345">
        <v>0</v>
      </c>
      <c r="AR1345">
        <v>0</v>
      </c>
      <c r="AS1345">
        <v>0</v>
      </c>
      <c r="AT1345" t="s">
        <v>88</v>
      </c>
      <c r="AU1345" t="s">
        <v>88</v>
      </c>
      <c r="AV1345" t="s">
        <v>88</v>
      </c>
      <c r="AW1345" t="s">
        <v>88</v>
      </c>
      <c r="AX1345" t="s">
        <v>88</v>
      </c>
      <c r="AY1345" t="s">
        <v>88</v>
      </c>
      <c r="AZ1345" t="s">
        <v>88</v>
      </c>
      <c r="BA1345" t="s">
        <v>88</v>
      </c>
      <c r="BB1345" t="s">
        <v>88</v>
      </c>
      <c r="BC1345" t="s">
        <v>88</v>
      </c>
      <c r="BD1345" t="s">
        <v>88</v>
      </c>
      <c r="BE1345" t="s">
        <v>88</v>
      </c>
    </row>
    <row r="1346" spans="1:57">
      <c r="A1346" t="s">
        <v>2878</v>
      </c>
      <c r="B1346" t="s">
        <v>80</v>
      </c>
      <c r="C1346" t="s">
        <v>2879</v>
      </c>
      <c r="D1346" t="s">
        <v>82</v>
      </c>
      <c r="E1346" s="2" t="str">
        <f>HYPERLINK("capsilon://?command=openfolder&amp;siteaddress=FAM.docvelocity-na8.net&amp;folderid=FXCED64F61-3D00-62D2-B84C-AC7E9A135730","FX211114208")</f>
        <v>FX211114208</v>
      </c>
      <c r="F1346" t="s">
        <v>19</v>
      </c>
      <c r="G1346" t="s">
        <v>19</v>
      </c>
      <c r="H1346" t="s">
        <v>83</v>
      </c>
      <c r="I1346" t="s">
        <v>2880</v>
      </c>
      <c r="J1346">
        <v>111</v>
      </c>
      <c r="K1346" t="s">
        <v>85</v>
      </c>
      <c r="L1346" t="s">
        <v>86</v>
      </c>
      <c r="M1346" t="s">
        <v>87</v>
      </c>
      <c r="N1346">
        <v>1</v>
      </c>
      <c r="O1346" s="1">
        <v>44546.837129629632</v>
      </c>
      <c r="P1346" s="1">
        <v>44547.198229166665</v>
      </c>
      <c r="Q1346">
        <v>30284</v>
      </c>
      <c r="R1346">
        <v>915</v>
      </c>
      <c r="S1346" t="b">
        <v>0</v>
      </c>
      <c r="T1346" t="s">
        <v>88</v>
      </c>
      <c r="U1346" t="b">
        <v>0</v>
      </c>
      <c r="V1346" t="s">
        <v>144</v>
      </c>
      <c r="W1346" s="1">
        <v>44547.198229166665</v>
      </c>
      <c r="X1346">
        <v>338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111</v>
      </c>
      <c r="AE1346">
        <v>98</v>
      </c>
      <c r="AF1346">
        <v>0</v>
      </c>
      <c r="AG1346">
        <v>7</v>
      </c>
      <c r="AH1346" t="s">
        <v>88</v>
      </c>
      <c r="AI1346" t="s">
        <v>88</v>
      </c>
      <c r="AJ1346" t="s">
        <v>88</v>
      </c>
      <c r="AK1346" t="s">
        <v>88</v>
      </c>
      <c r="AL1346" t="s">
        <v>88</v>
      </c>
      <c r="AM1346" t="s">
        <v>88</v>
      </c>
      <c r="AN1346" t="s">
        <v>88</v>
      </c>
      <c r="AO1346" t="s">
        <v>88</v>
      </c>
      <c r="AP1346" t="s">
        <v>88</v>
      </c>
      <c r="AQ1346" t="s">
        <v>88</v>
      </c>
      <c r="AR1346" t="s">
        <v>88</v>
      </c>
      <c r="AS1346" t="s">
        <v>88</v>
      </c>
      <c r="AT1346" t="s">
        <v>88</v>
      </c>
      <c r="AU1346" t="s">
        <v>88</v>
      </c>
      <c r="AV1346" t="s">
        <v>88</v>
      </c>
      <c r="AW1346" t="s">
        <v>88</v>
      </c>
      <c r="AX1346" t="s">
        <v>88</v>
      </c>
      <c r="AY1346" t="s">
        <v>88</v>
      </c>
      <c r="AZ1346" t="s">
        <v>88</v>
      </c>
      <c r="BA1346" t="s">
        <v>88</v>
      </c>
      <c r="BB1346" t="s">
        <v>88</v>
      </c>
      <c r="BC1346" t="s">
        <v>88</v>
      </c>
      <c r="BD1346" t="s">
        <v>88</v>
      </c>
      <c r="BE1346" t="s">
        <v>88</v>
      </c>
    </row>
    <row r="1347" spans="1:57">
      <c r="A1347" t="s">
        <v>2881</v>
      </c>
      <c r="B1347" t="s">
        <v>80</v>
      </c>
      <c r="C1347" t="s">
        <v>2353</v>
      </c>
      <c r="D1347" t="s">
        <v>82</v>
      </c>
      <c r="E1347" s="2" t="str">
        <f>HYPERLINK("capsilon://?command=openfolder&amp;siteaddress=FAM.docvelocity-na8.net&amp;folderid=FXCA52ECD6-D3B9-DA77-56A4-D23334CFD821","FX211291")</f>
        <v>FX211291</v>
      </c>
      <c r="F1347" t="s">
        <v>19</v>
      </c>
      <c r="G1347" t="s">
        <v>19</v>
      </c>
      <c r="H1347" t="s">
        <v>83</v>
      </c>
      <c r="I1347" t="s">
        <v>2383</v>
      </c>
      <c r="J1347">
        <v>192</v>
      </c>
      <c r="K1347" t="s">
        <v>85</v>
      </c>
      <c r="L1347" t="s">
        <v>86</v>
      </c>
      <c r="M1347" t="s">
        <v>87</v>
      </c>
      <c r="N1347">
        <v>2</v>
      </c>
      <c r="O1347" s="1">
        <v>44532.304895833331</v>
      </c>
      <c r="P1347" s="1">
        <v>44532.444525462961</v>
      </c>
      <c r="Q1347">
        <v>9440</v>
      </c>
      <c r="R1347">
        <v>2624</v>
      </c>
      <c r="S1347" t="b">
        <v>0</v>
      </c>
      <c r="T1347" t="s">
        <v>88</v>
      </c>
      <c r="U1347" t="b">
        <v>1</v>
      </c>
      <c r="V1347" t="s">
        <v>113</v>
      </c>
      <c r="W1347" s="1">
        <v>44532.41578703704</v>
      </c>
      <c r="X1347">
        <v>1662</v>
      </c>
      <c r="Y1347">
        <v>184</v>
      </c>
      <c r="Z1347">
        <v>0</v>
      </c>
      <c r="AA1347">
        <v>184</v>
      </c>
      <c r="AB1347">
        <v>0</v>
      </c>
      <c r="AC1347">
        <v>60</v>
      </c>
      <c r="AD1347">
        <v>8</v>
      </c>
      <c r="AE1347">
        <v>0</v>
      </c>
      <c r="AF1347">
        <v>0</v>
      </c>
      <c r="AG1347">
        <v>0</v>
      </c>
      <c r="AH1347" t="s">
        <v>90</v>
      </c>
      <c r="AI1347" s="1">
        <v>44532.444525462961</v>
      </c>
      <c r="AJ1347">
        <v>920</v>
      </c>
      <c r="AK1347">
        <v>3</v>
      </c>
      <c r="AL1347">
        <v>0</v>
      </c>
      <c r="AM1347">
        <v>3</v>
      </c>
      <c r="AN1347">
        <v>0</v>
      </c>
      <c r="AO1347">
        <v>2</v>
      </c>
      <c r="AP1347">
        <v>5</v>
      </c>
      <c r="AQ1347">
        <v>0</v>
      </c>
      <c r="AR1347">
        <v>0</v>
      </c>
      <c r="AS1347">
        <v>0</v>
      </c>
      <c r="AT1347" t="s">
        <v>88</v>
      </c>
      <c r="AU1347" t="s">
        <v>88</v>
      </c>
      <c r="AV1347" t="s">
        <v>88</v>
      </c>
      <c r="AW1347" t="s">
        <v>88</v>
      </c>
      <c r="AX1347" t="s">
        <v>88</v>
      </c>
      <c r="AY1347" t="s">
        <v>88</v>
      </c>
      <c r="AZ1347" t="s">
        <v>88</v>
      </c>
      <c r="BA1347" t="s">
        <v>88</v>
      </c>
      <c r="BB1347" t="s">
        <v>88</v>
      </c>
      <c r="BC1347" t="s">
        <v>88</v>
      </c>
      <c r="BD1347" t="s">
        <v>88</v>
      </c>
      <c r="BE1347" t="s">
        <v>88</v>
      </c>
    </row>
    <row r="1348" spans="1:57">
      <c r="A1348" t="s">
        <v>2882</v>
      </c>
      <c r="B1348" t="s">
        <v>80</v>
      </c>
      <c r="C1348" t="s">
        <v>2353</v>
      </c>
      <c r="D1348" t="s">
        <v>82</v>
      </c>
      <c r="E1348" s="2" t="str">
        <f>HYPERLINK("capsilon://?command=openfolder&amp;siteaddress=FAM.docvelocity-na8.net&amp;folderid=FXCA52ECD6-D3B9-DA77-56A4-D23334CFD821","FX211291")</f>
        <v>FX211291</v>
      </c>
      <c r="F1348" t="s">
        <v>19</v>
      </c>
      <c r="G1348" t="s">
        <v>19</v>
      </c>
      <c r="H1348" t="s">
        <v>83</v>
      </c>
      <c r="I1348" t="s">
        <v>2385</v>
      </c>
      <c r="J1348">
        <v>56</v>
      </c>
      <c r="K1348" t="s">
        <v>85</v>
      </c>
      <c r="L1348" t="s">
        <v>86</v>
      </c>
      <c r="M1348" t="s">
        <v>87</v>
      </c>
      <c r="N1348">
        <v>2</v>
      </c>
      <c r="O1348" s="1">
        <v>44532.309733796297</v>
      </c>
      <c r="P1348" s="1">
        <v>44532.54173611111</v>
      </c>
      <c r="Q1348">
        <v>18988</v>
      </c>
      <c r="R1348">
        <v>1057</v>
      </c>
      <c r="S1348" t="b">
        <v>0</v>
      </c>
      <c r="T1348" t="s">
        <v>88</v>
      </c>
      <c r="U1348" t="b">
        <v>1</v>
      </c>
      <c r="V1348" t="s">
        <v>94</v>
      </c>
      <c r="W1348" s="1">
        <v>44532.404965277776</v>
      </c>
      <c r="X1348">
        <v>714</v>
      </c>
      <c r="Y1348">
        <v>42</v>
      </c>
      <c r="Z1348">
        <v>0</v>
      </c>
      <c r="AA1348">
        <v>42</v>
      </c>
      <c r="AB1348">
        <v>0</v>
      </c>
      <c r="AC1348">
        <v>29</v>
      </c>
      <c r="AD1348">
        <v>14</v>
      </c>
      <c r="AE1348">
        <v>0</v>
      </c>
      <c r="AF1348">
        <v>0</v>
      </c>
      <c r="AG1348">
        <v>0</v>
      </c>
      <c r="AH1348" t="s">
        <v>163</v>
      </c>
      <c r="AI1348" s="1">
        <v>44532.54173611111</v>
      </c>
      <c r="AJ1348">
        <v>293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14</v>
      </c>
      <c r="AQ1348">
        <v>0</v>
      </c>
      <c r="AR1348">
        <v>0</v>
      </c>
      <c r="AS1348">
        <v>0</v>
      </c>
      <c r="AT1348" t="s">
        <v>88</v>
      </c>
      <c r="AU1348" t="s">
        <v>88</v>
      </c>
      <c r="AV1348" t="s">
        <v>88</v>
      </c>
      <c r="AW1348" t="s">
        <v>88</v>
      </c>
      <c r="AX1348" t="s">
        <v>88</v>
      </c>
      <c r="AY1348" t="s">
        <v>88</v>
      </c>
      <c r="AZ1348" t="s">
        <v>88</v>
      </c>
      <c r="BA1348" t="s">
        <v>88</v>
      </c>
      <c r="BB1348" t="s">
        <v>88</v>
      </c>
      <c r="BC1348" t="s">
        <v>88</v>
      </c>
      <c r="BD1348" t="s">
        <v>88</v>
      </c>
      <c r="BE1348" t="s">
        <v>88</v>
      </c>
    </row>
    <row r="1349" spans="1:57">
      <c r="A1349" t="s">
        <v>2883</v>
      </c>
      <c r="B1349" t="s">
        <v>80</v>
      </c>
      <c r="C1349" t="s">
        <v>2512</v>
      </c>
      <c r="D1349" t="s">
        <v>82</v>
      </c>
      <c r="E1349" s="2" t="str">
        <f>HYPERLINK("capsilon://?command=openfolder&amp;siteaddress=FAM.docvelocity-na8.net&amp;folderid=FX293A0D39-8184-9BAB-5B4C-744E8B4EB115","FX211112073")</f>
        <v>FX211112073</v>
      </c>
      <c r="F1349" t="s">
        <v>19</v>
      </c>
      <c r="G1349" t="s">
        <v>19</v>
      </c>
      <c r="H1349" t="s">
        <v>83</v>
      </c>
      <c r="I1349" t="s">
        <v>2513</v>
      </c>
      <c r="J1349">
        <v>126</v>
      </c>
      <c r="K1349" t="s">
        <v>85</v>
      </c>
      <c r="L1349" t="s">
        <v>86</v>
      </c>
      <c r="M1349" t="s">
        <v>87</v>
      </c>
      <c r="N1349">
        <v>2</v>
      </c>
      <c r="O1349" s="1">
        <v>44532.313483796293</v>
      </c>
      <c r="P1349" s="1">
        <v>44532.550266203703</v>
      </c>
      <c r="Q1349">
        <v>17270</v>
      </c>
      <c r="R1349">
        <v>3188</v>
      </c>
      <c r="S1349" t="b">
        <v>0</v>
      </c>
      <c r="T1349" t="s">
        <v>88</v>
      </c>
      <c r="U1349" t="b">
        <v>1</v>
      </c>
      <c r="V1349" t="s">
        <v>94</v>
      </c>
      <c r="W1349" s="1">
        <v>44532.429502314815</v>
      </c>
      <c r="X1349">
        <v>2119</v>
      </c>
      <c r="Y1349">
        <v>158</v>
      </c>
      <c r="Z1349">
        <v>0</v>
      </c>
      <c r="AA1349">
        <v>158</v>
      </c>
      <c r="AB1349">
        <v>0</v>
      </c>
      <c r="AC1349">
        <v>96</v>
      </c>
      <c r="AD1349">
        <v>-32</v>
      </c>
      <c r="AE1349">
        <v>0</v>
      </c>
      <c r="AF1349">
        <v>0</v>
      </c>
      <c r="AG1349">
        <v>0</v>
      </c>
      <c r="AH1349" t="s">
        <v>109</v>
      </c>
      <c r="AI1349" s="1">
        <v>44532.550266203703</v>
      </c>
      <c r="AJ1349">
        <v>1016</v>
      </c>
      <c r="AK1349">
        <v>1</v>
      </c>
      <c r="AL1349">
        <v>0</v>
      </c>
      <c r="AM1349">
        <v>1</v>
      </c>
      <c r="AN1349">
        <v>0</v>
      </c>
      <c r="AO1349">
        <v>1</v>
      </c>
      <c r="AP1349">
        <v>-33</v>
      </c>
      <c r="AQ1349">
        <v>0</v>
      </c>
      <c r="AR1349">
        <v>0</v>
      </c>
      <c r="AS1349">
        <v>0</v>
      </c>
      <c r="AT1349" t="s">
        <v>88</v>
      </c>
      <c r="AU1349" t="s">
        <v>88</v>
      </c>
      <c r="AV1349" t="s">
        <v>88</v>
      </c>
      <c r="AW1349" t="s">
        <v>88</v>
      </c>
      <c r="AX1349" t="s">
        <v>88</v>
      </c>
      <c r="AY1349" t="s">
        <v>88</v>
      </c>
      <c r="AZ1349" t="s">
        <v>88</v>
      </c>
      <c r="BA1349" t="s">
        <v>88</v>
      </c>
      <c r="BB1349" t="s">
        <v>88</v>
      </c>
      <c r="BC1349" t="s">
        <v>88</v>
      </c>
      <c r="BD1349" t="s">
        <v>88</v>
      </c>
      <c r="BE1349" t="s">
        <v>88</v>
      </c>
    </row>
    <row r="1350" spans="1:57">
      <c r="A1350" t="s">
        <v>2884</v>
      </c>
      <c r="B1350" t="s">
        <v>80</v>
      </c>
      <c r="C1350" t="s">
        <v>2532</v>
      </c>
      <c r="D1350" t="s">
        <v>82</v>
      </c>
      <c r="E1350" s="2" t="str">
        <f>HYPERLINK("capsilon://?command=openfolder&amp;siteaddress=FAM.docvelocity-na8.net&amp;folderid=FX392CD3AD-B07F-F5B1-A266-2CAADBA339B5","FX2112780")</f>
        <v>FX2112780</v>
      </c>
      <c r="F1350" t="s">
        <v>19</v>
      </c>
      <c r="G1350" t="s">
        <v>19</v>
      </c>
      <c r="H1350" t="s">
        <v>83</v>
      </c>
      <c r="I1350" t="s">
        <v>2533</v>
      </c>
      <c r="J1350">
        <v>318</v>
      </c>
      <c r="K1350" t="s">
        <v>85</v>
      </c>
      <c r="L1350" t="s">
        <v>86</v>
      </c>
      <c r="M1350" t="s">
        <v>87</v>
      </c>
      <c r="N1350">
        <v>2</v>
      </c>
      <c r="O1350" s="1">
        <v>44532.315706018519</v>
      </c>
      <c r="P1350" s="1">
        <v>44532.56144675926</v>
      </c>
      <c r="Q1350">
        <v>18146</v>
      </c>
      <c r="R1350">
        <v>3086</v>
      </c>
      <c r="S1350" t="b">
        <v>0</v>
      </c>
      <c r="T1350" t="s">
        <v>88</v>
      </c>
      <c r="U1350" t="b">
        <v>1</v>
      </c>
      <c r="V1350" t="s">
        <v>89</v>
      </c>
      <c r="W1350" s="1">
        <v>44532.420810185184</v>
      </c>
      <c r="X1350">
        <v>1192</v>
      </c>
      <c r="Y1350">
        <v>247</v>
      </c>
      <c r="Z1350">
        <v>0</v>
      </c>
      <c r="AA1350">
        <v>247</v>
      </c>
      <c r="AB1350">
        <v>0</v>
      </c>
      <c r="AC1350">
        <v>110</v>
      </c>
      <c r="AD1350">
        <v>71</v>
      </c>
      <c r="AE1350">
        <v>0</v>
      </c>
      <c r="AF1350">
        <v>0</v>
      </c>
      <c r="AG1350">
        <v>0</v>
      </c>
      <c r="AH1350" t="s">
        <v>100</v>
      </c>
      <c r="AI1350" s="1">
        <v>44532.56144675926</v>
      </c>
      <c r="AJ1350">
        <v>1865</v>
      </c>
      <c r="AK1350">
        <v>2</v>
      </c>
      <c r="AL1350">
        <v>0</v>
      </c>
      <c r="AM1350">
        <v>2</v>
      </c>
      <c r="AN1350">
        <v>0</v>
      </c>
      <c r="AO1350">
        <v>2</v>
      </c>
      <c r="AP1350">
        <v>69</v>
      </c>
      <c r="AQ1350">
        <v>0</v>
      </c>
      <c r="AR1350">
        <v>0</v>
      </c>
      <c r="AS1350">
        <v>0</v>
      </c>
      <c r="AT1350" t="s">
        <v>88</v>
      </c>
      <c r="AU1350" t="s">
        <v>88</v>
      </c>
      <c r="AV1350" t="s">
        <v>88</v>
      </c>
      <c r="AW1350" t="s">
        <v>88</v>
      </c>
      <c r="AX1350" t="s">
        <v>88</v>
      </c>
      <c r="AY1350" t="s">
        <v>88</v>
      </c>
      <c r="AZ1350" t="s">
        <v>88</v>
      </c>
      <c r="BA1350" t="s">
        <v>88</v>
      </c>
      <c r="BB1350" t="s">
        <v>88</v>
      </c>
      <c r="BC1350" t="s">
        <v>88</v>
      </c>
      <c r="BD1350" t="s">
        <v>88</v>
      </c>
      <c r="BE1350" t="s">
        <v>88</v>
      </c>
    </row>
    <row r="1351" spans="1:57">
      <c r="A1351" t="s">
        <v>2885</v>
      </c>
      <c r="B1351" t="s">
        <v>80</v>
      </c>
      <c r="C1351" t="s">
        <v>2886</v>
      </c>
      <c r="D1351" t="s">
        <v>82</v>
      </c>
      <c r="E1351" s="2" t="str">
        <f>HYPERLINK("capsilon://?command=openfolder&amp;siteaddress=FAM.docvelocity-na8.net&amp;folderid=FX2DBB0995-6160-02BC-950C-403B9C4B3388","FX21129663")</f>
        <v>FX21129663</v>
      </c>
      <c r="F1351" t="s">
        <v>19</v>
      </c>
      <c r="G1351" t="s">
        <v>19</v>
      </c>
      <c r="H1351" t="s">
        <v>83</v>
      </c>
      <c r="I1351" t="s">
        <v>2887</v>
      </c>
      <c r="J1351">
        <v>106</v>
      </c>
      <c r="K1351" t="s">
        <v>85</v>
      </c>
      <c r="L1351" t="s">
        <v>86</v>
      </c>
      <c r="M1351" t="s">
        <v>87</v>
      </c>
      <c r="N1351">
        <v>1</v>
      </c>
      <c r="O1351" s="1">
        <v>44546.865289351852</v>
      </c>
      <c r="P1351" s="1">
        <v>44547.207546296297</v>
      </c>
      <c r="Q1351">
        <v>28251</v>
      </c>
      <c r="R1351">
        <v>1320</v>
      </c>
      <c r="S1351" t="b">
        <v>0</v>
      </c>
      <c r="T1351" t="s">
        <v>88</v>
      </c>
      <c r="U1351" t="b">
        <v>0</v>
      </c>
      <c r="V1351" t="s">
        <v>144</v>
      </c>
      <c r="W1351" s="1">
        <v>44547.207546296297</v>
      </c>
      <c r="X1351">
        <v>805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106</v>
      </c>
      <c r="AE1351">
        <v>94</v>
      </c>
      <c r="AF1351">
        <v>0</v>
      </c>
      <c r="AG1351">
        <v>3</v>
      </c>
      <c r="AH1351" t="s">
        <v>88</v>
      </c>
      <c r="AI1351" t="s">
        <v>88</v>
      </c>
      <c r="AJ1351" t="s">
        <v>88</v>
      </c>
      <c r="AK1351" t="s">
        <v>88</v>
      </c>
      <c r="AL1351" t="s">
        <v>88</v>
      </c>
      <c r="AM1351" t="s">
        <v>88</v>
      </c>
      <c r="AN1351" t="s">
        <v>88</v>
      </c>
      <c r="AO1351" t="s">
        <v>88</v>
      </c>
      <c r="AP1351" t="s">
        <v>88</v>
      </c>
      <c r="AQ1351" t="s">
        <v>88</v>
      </c>
      <c r="AR1351" t="s">
        <v>88</v>
      </c>
      <c r="AS1351" t="s">
        <v>88</v>
      </c>
      <c r="AT1351" t="s">
        <v>88</v>
      </c>
      <c r="AU1351" t="s">
        <v>88</v>
      </c>
      <c r="AV1351" t="s">
        <v>88</v>
      </c>
      <c r="AW1351" t="s">
        <v>88</v>
      </c>
      <c r="AX1351" t="s">
        <v>88</v>
      </c>
      <c r="AY1351" t="s">
        <v>88</v>
      </c>
      <c r="AZ1351" t="s">
        <v>88</v>
      </c>
      <c r="BA1351" t="s">
        <v>88</v>
      </c>
      <c r="BB1351" t="s">
        <v>88</v>
      </c>
      <c r="BC1351" t="s">
        <v>88</v>
      </c>
      <c r="BD1351" t="s">
        <v>88</v>
      </c>
      <c r="BE1351" t="s">
        <v>88</v>
      </c>
    </row>
    <row r="1352" spans="1:57">
      <c r="A1352" t="s">
        <v>2888</v>
      </c>
      <c r="B1352" t="s">
        <v>80</v>
      </c>
      <c r="C1352" t="s">
        <v>2668</v>
      </c>
      <c r="D1352" t="s">
        <v>82</v>
      </c>
      <c r="E1352" s="2" t="str">
        <f>HYPERLINK("capsilon://?command=openfolder&amp;siteaddress=FAM.docvelocity-na8.net&amp;folderid=FXEAACDBC1-A8C2-C659-3CC6-0F1B56BAAC8A","FX211112774")</f>
        <v>FX211112774</v>
      </c>
      <c r="F1352" t="s">
        <v>19</v>
      </c>
      <c r="G1352" t="s">
        <v>19</v>
      </c>
      <c r="H1352" t="s">
        <v>83</v>
      </c>
      <c r="I1352" t="s">
        <v>2669</v>
      </c>
      <c r="J1352">
        <v>112</v>
      </c>
      <c r="K1352" t="s">
        <v>85</v>
      </c>
      <c r="L1352" t="s">
        <v>86</v>
      </c>
      <c r="M1352" t="s">
        <v>87</v>
      </c>
      <c r="N1352">
        <v>2</v>
      </c>
      <c r="O1352" s="1">
        <v>44532.330891203703</v>
      </c>
      <c r="P1352" s="1">
        <v>44532.54583333333</v>
      </c>
      <c r="Q1352">
        <v>16836</v>
      </c>
      <c r="R1352">
        <v>1735</v>
      </c>
      <c r="S1352" t="b">
        <v>0</v>
      </c>
      <c r="T1352" t="s">
        <v>88</v>
      </c>
      <c r="U1352" t="b">
        <v>1</v>
      </c>
      <c r="V1352" t="s">
        <v>113</v>
      </c>
      <c r="W1352" s="1">
        <v>44532.428888888891</v>
      </c>
      <c r="X1352">
        <v>1131</v>
      </c>
      <c r="Y1352">
        <v>48</v>
      </c>
      <c r="Z1352">
        <v>0</v>
      </c>
      <c r="AA1352">
        <v>48</v>
      </c>
      <c r="AB1352">
        <v>42</v>
      </c>
      <c r="AC1352">
        <v>52</v>
      </c>
      <c r="AD1352">
        <v>64</v>
      </c>
      <c r="AE1352">
        <v>0</v>
      </c>
      <c r="AF1352">
        <v>0</v>
      </c>
      <c r="AG1352">
        <v>0</v>
      </c>
      <c r="AH1352" t="s">
        <v>163</v>
      </c>
      <c r="AI1352" s="1">
        <v>44532.54583333333</v>
      </c>
      <c r="AJ1352">
        <v>353</v>
      </c>
      <c r="AK1352">
        <v>0</v>
      </c>
      <c r="AL1352">
        <v>0</v>
      </c>
      <c r="AM1352">
        <v>0</v>
      </c>
      <c r="AN1352">
        <v>42</v>
      </c>
      <c r="AO1352">
        <v>0</v>
      </c>
      <c r="AP1352">
        <v>64</v>
      </c>
      <c r="AQ1352">
        <v>0</v>
      </c>
      <c r="AR1352">
        <v>0</v>
      </c>
      <c r="AS1352">
        <v>0</v>
      </c>
      <c r="AT1352" t="s">
        <v>88</v>
      </c>
      <c r="AU1352" t="s">
        <v>88</v>
      </c>
      <c r="AV1352" t="s">
        <v>88</v>
      </c>
      <c r="AW1352" t="s">
        <v>88</v>
      </c>
      <c r="AX1352" t="s">
        <v>88</v>
      </c>
      <c r="AY1352" t="s">
        <v>88</v>
      </c>
      <c r="AZ1352" t="s">
        <v>88</v>
      </c>
      <c r="BA1352" t="s">
        <v>88</v>
      </c>
      <c r="BB1352" t="s">
        <v>88</v>
      </c>
      <c r="BC1352" t="s">
        <v>88</v>
      </c>
      <c r="BD1352" t="s">
        <v>88</v>
      </c>
      <c r="BE1352" t="s">
        <v>88</v>
      </c>
    </row>
    <row r="1353" spans="1:57">
      <c r="A1353" t="s">
        <v>2889</v>
      </c>
      <c r="B1353" t="s">
        <v>80</v>
      </c>
      <c r="C1353" t="s">
        <v>2890</v>
      </c>
      <c r="D1353" t="s">
        <v>82</v>
      </c>
      <c r="E1353" s="2" t="str">
        <f>HYPERLINK("capsilon://?command=openfolder&amp;siteaddress=FAM.docvelocity-na8.net&amp;folderid=FXAF5384EC-E8B7-5DF0-A2FC-1E8D7976A7FC","FX21129605")</f>
        <v>FX21129605</v>
      </c>
      <c r="F1353" t="s">
        <v>19</v>
      </c>
      <c r="G1353" t="s">
        <v>19</v>
      </c>
      <c r="H1353" t="s">
        <v>83</v>
      </c>
      <c r="I1353" t="s">
        <v>2891</v>
      </c>
      <c r="J1353">
        <v>277</v>
      </c>
      <c r="K1353" t="s">
        <v>85</v>
      </c>
      <c r="L1353" t="s">
        <v>86</v>
      </c>
      <c r="M1353" t="s">
        <v>87</v>
      </c>
      <c r="N1353">
        <v>1</v>
      </c>
      <c r="O1353" s="1">
        <v>44546.897812499999</v>
      </c>
      <c r="P1353" s="1">
        <v>44547.214525462965</v>
      </c>
      <c r="Q1353">
        <v>26401</v>
      </c>
      <c r="R1353">
        <v>963</v>
      </c>
      <c r="S1353" t="b">
        <v>0</v>
      </c>
      <c r="T1353" t="s">
        <v>88</v>
      </c>
      <c r="U1353" t="b">
        <v>0</v>
      </c>
      <c r="V1353" t="s">
        <v>144</v>
      </c>
      <c r="W1353" s="1">
        <v>44547.214525462965</v>
      </c>
      <c r="X1353">
        <v>602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277</v>
      </c>
      <c r="AE1353">
        <v>238</v>
      </c>
      <c r="AF1353">
        <v>0</v>
      </c>
      <c r="AG1353">
        <v>18</v>
      </c>
      <c r="AH1353" t="s">
        <v>88</v>
      </c>
      <c r="AI1353" t="s">
        <v>88</v>
      </c>
      <c r="AJ1353" t="s">
        <v>88</v>
      </c>
      <c r="AK1353" t="s">
        <v>88</v>
      </c>
      <c r="AL1353" t="s">
        <v>88</v>
      </c>
      <c r="AM1353" t="s">
        <v>88</v>
      </c>
      <c r="AN1353" t="s">
        <v>88</v>
      </c>
      <c r="AO1353" t="s">
        <v>88</v>
      </c>
      <c r="AP1353" t="s">
        <v>88</v>
      </c>
      <c r="AQ1353" t="s">
        <v>88</v>
      </c>
      <c r="AR1353" t="s">
        <v>88</v>
      </c>
      <c r="AS1353" t="s">
        <v>88</v>
      </c>
      <c r="AT1353" t="s">
        <v>88</v>
      </c>
      <c r="AU1353" t="s">
        <v>88</v>
      </c>
      <c r="AV1353" t="s">
        <v>88</v>
      </c>
      <c r="AW1353" t="s">
        <v>88</v>
      </c>
      <c r="AX1353" t="s">
        <v>88</v>
      </c>
      <c r="AY1353" t="s">
        <v>88</v>
      </c>
      <c r="AZ1353" t="s">
        <v>88</v>
      </c>
      <c r="BA1353" t="s">
        <v>88</v>
      </c>
      <c r="BB1353" t="s">
        <v>88</v>
      </c>
      <c r="BC1353" t="s">
        <v>88</v>
      </c>
      <c r="BD1353" t="s">
        <v>88</v>
      </c>
      <c r="BE1353" t="s">
        <v>88</v>
      </c>
    </row>
    <row r="1354" spans="1:57">
      <c r="A1354" t="s">
        <v>2892</v>
      </c>
      <c r="B1354" t="s">
        <v>80</v>
      </c>
      <c r="C1354" t="s">
        <v>2668</v>
      </c>
      <c r="D1354" t="s">
        <v>82</v>
      </c>
      <c r="E1354" s="2" t="str">
        <f>HYPERLINK("capsilon://?command=openfolder&amp;siteaddress=FAM.docvelocity-na8.net&amp;folderid=FXEAACDBC1-A8C2-C659-3CC6-0F1B56BAAC8A","FX211112774")</f>
        <v>FX211112774</v>
      </c>
      <c r="F1354" t="s">
        <v>19</v>
      </c>
      <c r="G1354" t="s">
        <v>19</v>
      </c>
      <c r="H1354" t="s">
        <v>83</v>
      </c>
      <c r="I1354" t="s">
        <v>2671</v>
      </c>
      <c r="J1354">
        <v>84</v>
      </c>
      <c r="K1354" t="s">
        <v>85</v>
      </c>
      <c r="L1354" t="s">
        <v>86</v>
      </c>
      <c r="M1354" t="s">
        <v>87</v>
      </c>
      <c r="N1354">
        <v>2</v>
      </c>
      <c r="O1354" s="1">
        <v>44532.331967592596</v>
      </c>
      <c r="P1354" s="1">
        <v>44532.548750000002</v>
      </c>
      <c r="Q1354">
        <v>17874</v>
      </c>
      <c r="R1354">
        <v>856</v>
      </c>
      <c r="S1354" t="b">
        <v>0</v>
      </c>
      <c r="T1354" t="s">
        <v>88</v>
      </c>
      <c r="U1354" t="b">
        <v>1</v>
      </c>
      <c r="V1354" t="s">
        <v>108</v>
      </c>
      <c r="W1354" s="1">
        <v>44532.434907407405</v>
      </c>
      <c r="X1354">
        <v>557</v>
      </c>
      <c r="Y1354">
        <v>42</v>
      </c>
      <c r="Z1354">
        <v>0</v>
      </c>
      <c r="AA1354">
        <v>42</v>
      </c>
      <c r="AB1354">
        <v>21</v>
      </c>
      <c r="AC1354">
        <v>33</v>
      </c>
      <c r="AD1354">
        <v>42</v>
      </c>
      <c r="AE1354">
        <v>0</v>
      </c>
      <c r="AF1354">
        <v>0</v>
      </c>
      <c r="AG1354">
        <v>0</v>
      </c>
      <c r="AH1354" t="s">
        <v>163</v>
      </c>
      <c r="AI1354" s="1">
        <v>44532.548750000002</v>
      </c>
      <c r="AJ1354">
        <v>251</v>
      </c>
      <c r="AK1354">
        <v>0</v>
      </c>
      <c r="AL1354">
        <v>0</v>
      </c>
      <c r="AM1354">
        <v>0</v>
      </c>
      <c r="AN1354">
        <v>21</v>
      </c>
      <c r="AO1354">
        <v>0</v>
      </c>
      <c r="AP1354">
        <v>42</v>
      </c>
      <c r="AQ1354">
        <v>0</v>
      </c>
      <c r="AR1354">
        <v>0</v>
      </c>
      <c r="AS1354">
        <v>0</v>
      </c>
      <c r="AT1354" t="s">
        <v>88</v>
      </c>
      <c r="AU1354" t="s">
        <v>88</v>
      </c>
      <c r="AV1354" t="s">
        <v>88</v>
      </c>
      <c r="AW1354" t="s">
        <v>88</v>
      </c>
      <c r="AX1354" t="s">
        <v>88</v>
      </c>
      <c r="AY1354" t="s">
        <v>88</v>
      </c>
      <c r="AZ1354" t="s">
        <v>88</v>
      </c>
      <c r="BA1354" t="s">
        <v>88</v>
      </c>
      <c r="BB1354" t="s">
        <v>88</v>
      </c>
      <c r="BC1354" t="s">
        <v>88</v>
      </c>
      <c r="BD1354" t="s">
        <v>88</v>
      </c>
      <c r="BE1354" t="s">
        <v>88</v>
      </c>
    </row>
    <row r="1355" spans="1:57">
      <c r="A1355" t="s">
        <v>2893</v>
      </c>
      <c r="B1355" t="s">
        <v>80</v>
      </c>
      <c r="C1355" t="s">
        <v>2894</v>
      </c>
      <c r="D1355" t="s">
        <v>82</v>
      </c>
      <c r="E1355" s="2" t="str">
        <f>HYPERLINK("capsilon://?command=openfolder&amp;siteaddress=FAM.docvelocity-na8.net&amp;folderid=FX5AE5E742-3B74-068F-C732-32217D9AB407","FX21129612")</f>
        <v>FX21129612</v>
      </c>
      <c r="F1355" t="s">
        <v>19</v>
      </c>
      <c r="G1355" t="s">
        <v>19</v>
      </c>
      <c r="H1355" t="s">
        <v>83</v>
      </c>
      <c r="I1355" t="s">
        <v>2895</v>
      </c>
      <c r="J1355">
        <v>75</v>
      </c>
      <c r="K1355" t="s">
        <v>85</v>
      </c>
      <c r="L1355" t="s">
        <v>86</v>
      </c>
      <c r="M1355" t="s">
        <v>87</v>
      </c>
      <c r="N1355">
        <v>1</v>
      </c>
      <c r="O1355" s="1">
        <v>44546.948958333334</v>
      </c>
      <c r="P1355" s="1">
        <v>44547.228495370371</v>
      </c>
      <c r="Q1355">
        <v>22837</v>
      </c>
      <c r="R1355">
        <v>1315</v>
      </c>
      <c r="S1355" t="b">
        <v>0</v>
      </c>
      <c r="T1355" t="s">
        <v>88</v>
      </c>
      <c r="U1355" t="b">
        <v>0</v>
      </c>
      <c r="V1355" t="s">
        <v>144</v>
      </c>
      <c r="W1355" s="1">
        <v>44547.228495370371</v>
      </c>
      <c r="X1355">
        <v>852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75</v>
      </c>
      <c r="AE1355">
        <v>63</v>
      </c>
      <c r="AF1355">
        <v>0</v>
      </c>
      <c r="AG1355">
        <v>4</v>
      </c>
      <c r="AH1355" t="s">
        <v>88</v>
      </c>
      <c r="AI1355" t="s">
        <v>88</v>
      </c>
      <c r="AJ1355" t="s">
        <v>88</v>
      </c>
      <c r="AK1355" t="s">
        <v>88</v>
      </c>
      <c r="AL1355" t="s">
        <v>88</v>
      </c>
      <c r="AM1355" t="s">
        <v>88</v>
      </c>
      <c r="AN1355" t="s">
        <v>88</v>
      </c>
      <c r="AO1355" t="s">
        <v>88</v>
      </c>
      <c r="AP1355" t="s">
        <v>88</v>
      </c>
      <c r="AQ1355" t="s">
        <v>88</v>
      </c>
      <c r="AR1355" t="s">
        <v>88</v>
      </c>
      <c r="AS1355" t="s">
        <v>88</v>
      </c>
      <c r="AT1355" t="s">
        <v>88</v>
      </c>
      <c r="AU1355" t="s">
        <v>88</v>
      </c>
      <c r="AV1355" t="s">
        <v>88</v>
      </c>
      <c r="AW1355" t="s">
        <v>88</v>
      </c>
      <c r="AX1355" t="s">
        <v>88</v>
      </c>
      <c r="AY1355" t="s">
        <v>88</v>
      </c>
      <c r="AZ1355" t="s">
        <v>88</v>
      </c>
      <c r="BA1355" t="s">
        <v>88</v>
      </c>
      <c r="BB1355" t="s">
        <v>88</v>
      </c>
      <c r="BC1355" t="s">
        <v>88</v>
      </c>
      <c r="BD1355" t="s">
        <v>88</v>
      </c>
      <c r="BE1355" t="s">
        <v>88</v>
      </c>
    </row>
    <row r="1356" spans="1:57">
      <c r="A1356" t="s">
        <v>2896</v>
      </c>
      <c r="B1356" t="s">
        <v>80</v>
      </c>
      <c r="C1356" t="s">
        <v>2897</v>
      </c>
      <c r="D1356" t="s">
        <v>82</v>
      </c>
      <c r="E1356" s="2" t="str">
        <f>HYPERLINK("capsilon://?command=openfolder&amp;siteaddress=FAM.docvelocity-na8.net&amp;folderid=FXA9827FEF-AEE0-3BF7-815E-EC6F24512752","FX21129644")</f>
        <v>FX21129644</v>
      </c>
      <c r="F1356" t="s">
        <v>19</v>
      </c>
      <c r="G1356" t="s">
        <v>19</v>
      </c>
      <c r="H1356" t="s">
        <v>83</v>
      </c>
      <c r="I1356" t="s">
        <v>2898</v>
      </c>
      <c r="J1356">
        <v>145</v>
      </c>
      <c r="K1356" t="s">
        <v>85</v>
      </c>
      <c r="L1356" t="s">
        <v>86</v>
      </c>
      <c r="M1356" t="s">
        <v>87</v>
      </c>
      <c r="N1356">
        <v>1</v>
      </c>
      <c r="O1356" s="1">
        <v>44546.985462962963</v>
      </c>
      <c r="P1356" s="1">
        <v>44547.231446759259</v>
      </c>
      <c r="Q1356">
        <v>20890</v>
      </c>
      <c r="R1356">
        <v>363</v>
      </c>
      <c r="S1356" t="b">
        <v>0</v>
      </c>
      <c r="T1356" t="s">
        <v>88</v>
      </c>
      <c r="U1356" t="b">
        <v>0</v>
      </c>
      <c r="V1356" t="s">
        <v>144</v>
      </c>
      <c r="W1356" s="1">
        <v>44547.231446759259</v>
      </c>
      <c r="X1356">
        <v>255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145</v>
      </c>
      <c r="AE1356">
        <v>133</v>
      </c>
      <c r="AF1356">
        <v>0</v>
      </c>
      <c r="AG1356">
        <v>6</v>
      </c>
      <c r="AH1356" t="s">
        <v>88</v>
      </c>
      <c r="AI1356" t="s">
        <v>88</v>
      </c>
      <c r="AJ1356" t="s">
        <v>88</v>
      </c>
      <c r="AK1356" t="s">
        <v>88</v>
      </c>
      <c r="AL1356" t="s">
        <v>88</v>
      </c>
      <c r="AM1356" t="s">
        <v>88</v>
      </c>
      <c r="AN1356" t="s">
        <v>88</v>
      </c>
      <c r="AO1356" t="s">
        <v>88</v>
      </c>
      <c r="AP1356" t="s">
        <v>88</v>
      </c>
      <c r="AQ1356" t="s">
        <v>88</v>
      </c>
      <c r="AR1356" t="s">
        <v>88</v>
      </c>
      <c r="AS1356" t="s">
        <v>88</v>
      </c>
      <c r="AT1356" t="s">
        <v>88</v>
      </c>
      <c r="AU1356" t="s">
        <v>88</v>
      </c>
      <c r="AV1356" t="s">
        <v>88</v>
      </c>
      <c r="AW1356" t="s">
        <v>88</v>
      </c>
      <c r="AX1356" t="s">
        <v>88</v>
      </c>
      <c r="AY1356" t="s">
        <v>88</v>
      </c>
      <c r="AZ1356" t="s">
        <v>88</v>
      </c>
      <c r="BA1356" t="s">
        <v>88</v>
      </c>
      <c r="BB1356" t="s">
        <v>88</v>
      </c>
      <c r="BC1356" t="s">
        <v>88</v>
      </c>
      <c r="BD1356" t="s">
        <v>88</v>
      </c>
      <c r="BE1356" t="s">
        <v>88</v>
      </c>
    </row>
    <row r="1357" spans="1:57">
      <c r="A1357" t="s">
        <v>2899</v>
      </c>
      <c r="B1357" t="s">
        <v>80</v>
      </c>
      <c r="C1357" t="s">
        <v>2825</v>
      </c>
      <c r="D1357" t="s">
        <v>82</v>
      </c>
      <c r="E1357" s="2" t="str">
        <f>HYPERLINK("capsilon://?command=openfolder&amp;siteaddress=FAM.docvelocity-na8.net&amp;folderid=FX471DB8B6-67B3-46E9-B18A-572739C1BA98","FX21114513")</f>
        <v>FX21114513</v>
      </c>
      <c r="F1357" t="s">
        <v>19</v>
      </c>
      <c r="G1357" t="s">
        <v>19</v>
      </c>
      <c r="H1357" t="s">
        <v>83</v>
      </c>
      <c r="I1357" t="s">
        <v>2826</v>
      </c>
      <c r="J1357">
        <v>358</v>
      </c>
      <c r="K1357" t="s">
        <v>85</v>
      </c>
      <c r="L1357" t="s">
        <v>86</v>
      </c>
      <c r="M1357" t="s">
        <v>87</v>
      </c>
      <c r="N1357">
        <v>2</v>
      </c>
      <c r="O1357" s="1">
        <v>44547.173217592594</v>
      </c>
      <c r="P1357" s="1">
        <v>44547.318715277775</v>
      </c>
      <c r="Q1357">
        <v>5379</v>
      </c>
      <c r="R1357">
        <v>7192</v>
      </c>
      <c r="S1357" t="b">
        <v>0</v>
      </c>
      <c r="T1357" t="s">
        <v>88</v>
      </c>
      <c r="U1357" t="b">
        <v>1</v>
      </c>
      <c r="V1357" t="s">
        <v>2274</v>
      </c>
      <c r="W1357" s="1">
        <v>44547.241828703707</v>
      </c>
      <c r="X1357">
        <v>5858</v>
      </c>
      <c r="Y1357">
        <v>328</v>
      </c>
      <c r="Z1357">
        <v>0</v>
      </c>
      <c r="AA1357">
        <v>328</v>
      </c>
      <c r="AB1357">
        <v>0</v>
      </c>
      <c r="AC1357">
        <v>179</v>
      </c>
      <c r="AD1357">
        <v>30</v>
      </c>
      <c r="AE1357">
        <v>0</v>
      </c>
      <c r="AF1357">
        <v>0</v>
      </c>
      <c r="AG1357">
        <v>0</v>
      </c>
      <c r="AH1357" t="s">
        <v>265</v>
      </c>
      <c r="AI1357" s="1">
        <v>44547.318715277775</v>
      </c>
      <c r="AJ1357">
        <v>9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30</v>
      </c>
      <c r="AQ1357">
        <v>0</v>
      </c>
      <c r="AR1357">
        <v>0</v>
      </c>
      <c r="AS1357">
        <v>0</v>
      </c>
      <c r="AT1357" t="s">
        <v>88</v>
      </c>
      <c r="AU1357" t="s">
        <v>88</v>
      </c>
      <c r="AV1357" t="s">
        <v>88</v>
      </c>
      <c r="AW1357" t="s">
        <v>88</v>
      </c>
      <c r="AX1357" t="s">
        <v>88</v>
      </c>
      <c r="AY1357" t="s">
        <v>88</v>
      </c>
      <c r="AZ1357" t="s">
        <v>88</v>
      </c>
      <c r="BA1357" t="s">
        <v>88</v>
      </c>
      <c r="BB1357" t="s">
        <v>88</v>
      </c>
      <c r="BC1357" t="s">
        <v>88</v>
      </c>
      <c r="BD1357" t="s">
        <v>88</v>
      </c>
      <c r="BE1357" t="s">
        <v>88</v>
      </c>
    </row>
    <row r="1358" spans="1:57">
      <c r="A1358" t="s">
        <v>2900</v>
      </c>
      <c r="B1358" t="s">
        <v>80</v>
      </c>
      <c r="C1358" t="s">
        <v>2845</v>
      </c>
      <c r="D1358" t="s">
        <v>82</v>
      </c>
      <c r="E1358" s="2" t="str">
        <f>HYPERLINK("capsilon://?command=openfolder&amp;siteaddress=FAM.docvelocity-na8.net&amp;folderid=FX3B994562-2D75-AC7C-BCEC-BCC6209E78DB","FX21128717")</f>
        <v>FX21128717</v>
      </c>
      <c r="F1358" t="s">
        <v>19</v>
      </c>
      <c r="G1358" t="s">
        <v>19</v>
      </c>
      <c r="H1358" t="s">
        <v>83</v>
      </c>
      <c r="I1358" t="s">
        <v>2846</v>
      </c>
      <c r="J1358">
        <v>371</v>
      </c>
      <c r="K1358" t="s">
        <v>85</v>
      </c>
      <c r="L1358" t="s">
        <v>86</v>
      </c>
      <c r="M1358" t="s">
        <v>87</v>
      </c>
      <c r="N1358">
        <v>2</v>
      </c>
      <c r="O1358" s="1">
        <v>44547.180115740739</v>
      </c>
      <c r="P1358" s="1">
        <v>44547.338773148149</v>
      </c>
      <c r="Q1358">
        <v>8345</v>
      </c>
      <c r="R1358">
        <v>5363</v>
      </c>
      <c r="S1358" t="b">
        <v>0</v>
      </c>
      <c r="T1358" t="s">
        <v>88</v>
      </c>
      <c r="U1358" t="b">
        <v>1</v>
      </c>
      <c r="V1358" t="s">
        <v>904</v>
      </c>
      <c r="W1358" s="1">
        <v>44547.217997685184</v>
      </c>
      <c r="X1358">
        <v>2787</v>
      </c>
      <c r="Y1358">
        <v>323</v>
      </c>
      <c r="Z1358">
        <v>0</v>
      </c>
      <c r="AA1358">
        <v>323</v>
      </c>
      <c r="AB1358">
        <v>42</v>
      </c>
      <c r="AC1358">
        <v>159</v>
      </c>
      <c r="AD1358">
        <v>48</v>
      </c>
      <c r="AE1358">
        <v>0</v>
      </c>
      <c r="AF1358">
        <v>0</v>
      </c>
      <c r="AG1358">
        <v>0</v>
      </c>
      <c r="AH1358" t="s">
        <v>94</v>
      </c>
      <c r="AI1358" s="1">
        <v>44547.338773148149</v>
      </c>
      <c r="AJ1358">
        <v>2576</v>
      </c>
      <c r="AK1358">
        <v>1</v>
      </c>
      <c r="AL1358">
        <v>0</v>
      </c>
      <c r="AM1358">
        <v>1</v>
      </c>
      <c r="AN1358">
        <v>42</v>
      </c>
      <c r="AO1358">
        <v>1</v>
      </c>
      <c r="AP1358">
        <v>47</v>
      </c>
      <c r="AQ1358">
        <v>0</v>
      </c>
      <c r="AR1358">
        <v>0</v>
      </c>
      <c r="AS1358">
        <v>0</v>
      </c>
      <c r="AT1358" t="s">
        <v>88</v>
      </c>
      <c r="AU1358" t="s">
        <v>88</v>
      </c>
      <c r="AV1358" t="s">
        <v>88</v>
      </c>
      <c r="AW1358" t="s">
        <v>88</v>
      </c>
      <c r="AX1358" t="s">
        <v>88</v>
      </c>
      <c r="AY1358" t="s">
        <v>88</v>
      </c>
      <c r="AZ1358" t="s">
        <v>88</v>
      </c>
      <c r="BA1358" t="s">
        <v>88</v>
      </c>
      <c r="BB1358" t="s">
        <v>88</v>
      </c>
      <c r="BC1358" t="s">
        <v>88</v>
      </c>
      <c r="BD1358" t="s">
        <v>88</v>
      </c>
      <c r="BE1358" t="s">
        <v>88</v>
      </c>
    </row>
    <row r="1359" spans="1:57">
      <c r="A1359" t="s">
        <v>2901</v>
      </c>
      <c r="B1359" t="s">
        <v>80</v>
      </c>
      <c r="C1359" t="s">
        <v>2848</v>
      </c>
      <c r="D1359" t="s">
        <v>82</v>
      </c>
      <c r="E1359" s="2" t="str">
        <f>HYPERLINK("capsilon://?command=openfolder&amp;siteaddress=FAM.docvelocity-na8.net&amp;folderid=FX0C952C70-5743-6C4F-A124-5C5922CC5166","FX21129386")</f>
        <v>FX21129386</v>
      </c>
      <c r="F1359" t="s">
        <v>19</v>
      </c>
      <c r="G1359" t="s">
        <v>19</v>
      </c>
      <c r="H1359" t="s">
        <v>83</v>
      </c>
      <c r="I1359" t="s">
        <v>2849</v>
      </c>
      <c r="J1359">
        <v>858</v>
      </c>
      <c r="K1359" t="s">
        <v>85</v>
      </c>
      <c r="L1359" t="s">
        <v>86</v>
      </c>
      <c r="M1359" t="s">
        <v>87</v>
      </c>
      <c r="N1359">
        <v>2</v>
      </c>
      <c r="O1359" s="1">
        <v>44547.191712962966</v>
      </c>
      <c r="P1359" s="1">
        <v>44547.388738425929</v>
      </c>
      <c r="Q1359">
        <v>2755</v>
      </c>
      <c r="R1359">
        <v>14268</v>
      </c>
      <c r="S1359" t="b">
        <v>0</v>
      </c>
      <c r="T1359" t="s">
        <v>88</v>
      </c>
      <c r="U1359" t="b">
        <v>1</v>
      </c>
      <c r="V1359" t="s">
        <v>953</v>
      </c>
      <c r="W1359" s="1">
        <v>44547.290578703702</v>
      </c>
      <c r="X1359">
        <v>8408</v>
      </c>
      <c r="Y1359">
        <v>691</v>
      </c>
      <c r="Z1359">
        <v>0</v>
      </c>
      <c r="AA1359">
        <v>691</v>
      </c>
      <c r="AB1359">
        <v>420</v>
      </c>
      <c r="AC1359">
        <v>518</v>
      </c>
      <c r="AD1359">
        <v>167</v>
      </c>
      <c r="AE1359">
        <v>0</v>
      </c>
      <c r="AF1359">
        <v>0</v>
      </c>
      <c r="AG1359">
        <v>0</v>
      </c>
      <c r="AH1359" t="s">
        <v>94</v>
      </c>
      <c r="AI1359" s="1">
        <v>44547.388738425929</v>
      </c>
      <c r="AJ1359">
        <v>1430</v>
      </c>
      <c r="AK1359">
        <v>0</v>
      </c>
      <c r="AL1359">
        <v>0</v>
      </c>
      <c r="AM1359">
        <v>0</v>
      </c>
      <c r="AN1359">
        <v>48</v>
      </c>
      <c r="AO1359">
        <v>0</v>
      </c>
      <c r="AP1359">
        <v>167</v>
      </c>
      <c r="AQ1359">
        <v>0</v>
      </c>
      <c r="AR1359">
        <v>0</v>
      </c>
      <c r="AS1359">
        <v>0</v>
      </c>
      <c r="AT1359" t="s">
        <v>88</v>
      </c>
      <c r="AU1359" t="s">
        <v>88</v>
      </c>
      <c r="AV1359" t="s">
        <v>88</v>
      </c>
      <c r="AW1359" t="s">
        <v>88</v>
      </c>
      <c r="AX1359" t="s">
        <v>88</v>
      </c>
      <c r="AY1359" t="s">
        <v>88</v>
      </c>
      <c r="AZ1359" t="s">
        <v>88</v>
      </c>
      <c r="BA1359" t="s">
        <v>88</v>
      </c>
      <c r="BB1359" t="s">
        <v>88</v>
      </c>
      <c r="BC1359" t="s">
        <v>88</v>
      </c>
      <c r="BD1359" t="s">
        <v>88</v>
      </c>
      <c r="BE1359" t="s">
        <v>88</v>
      </c>
    </row>
    <row r="1360" spans="1:57">
      <c r="A1360" t="s">
        <v>2902</v>
      </c>
      <c r="B1360" t="s">
        <v>80</v>
      </c>
      <c r="C1360" t="s">
        <v>2857</v>
      </c>
      <c r="D1360" t="s">
        <v>82</v>
      </c>
      <c r="E1360" s="2" t="str">
        <f>HYPERLINK("capsilon://?command=openfolder&amp;siteaddress=FAM.docvelocity-na8.net&amp;folderid=FXD4215065-E7EA-1F3F-BB1E-6B5D620AE1AC","FX21127055")</f>
        <v>FX21127055</v>
      </c>
      <c r="F1360" t="s">
        <v>19</v>
      </c>
      <c r="G1360" t="s">
        <v>19</v>
      </c>
      <c r="H1360" t="s">
        <v>83</v>
      </c>
      <c r="I1360" t="s">
        <v>2858</v>
      </c>
      <c r="J1360">
        <v>356</v>
      </c>
      <c r="K1360" t="s">
        <v>85</v>
      </c>
      <c r="L1360" t="s">
        <v>86</v>
      </c>
      <c r="M1360" t="s">
        <v>87</v>
      </c>
      <c r="N1360">
        <v>2</v>
      </c>
      <c r="O1360" s="1">
        <v>44547.195671296293</v>
      </c>
      <c r="P1360" s="1">
        <v>44547.349282407406</v>
      </c>
      <c r="Q1360">
        <v>8278</v>
      </c>
      <c r="R1360">
        <v>4994</v>
      </c>
      <c r="S1360" t="b">
        <v>0</v>
      </c>
      <c r="T1360" t="s">
        <v>88</v>
      </c>
      <c r="U1360" t="b">
        <v>1</v>
      </c>
      <c r="V1360" t="s">
        <v>89</v>
      </c>
      <c r="W1360" s="1">
        <v>44547.234502314815</v>
      </c>
      <c r="X1360">
        <v>3312</v>
      </c>
      <c r="Y1360">
        <v>335</v>
      </c>
      <c r="Z1360">
        <v>0</v>
      </c>
      <c r="AA1360">
        <v>335</v>
      </c>
      <c r="AB1360">
        <v>0</v>
      </c>
      <c r="AC1360">
        <v>133</v>
      </c>
      <c r="AD1360">
        <v>21</v>
      </c>
      <c r="AE1360">
        <v>0</v>
      </c>
      <c r="AF1360">
        <v>0</v>
      </c>
      <c r="AG1360">
        <v>0</v>
      </c>
      <c r="AH1360" t="s">
        <v>95</v>
      </c>
      <c r="AI1360" s="1">
        <v>44547.349282407406</v>
      </c>
      <c r="AJ1360">
        <v>1682</v>
      </c>
      <c r="AK1360">
        <v>1</v>
      </c>
      <c r="AL1360">
        <v>0</v>
      </c>
      <c r="AM1360">
        <v>1</v>
      </c>
      <c r="AN1360">
        <v>0</v>
      </c>
      <c r="AO1360">
        <v>1</v>
      </c>
      <c r="AP1360">
        <v>20</v>
      </c>
      <c r="AQ1360">
        <v>0</v>
      </c>
      <c r="AR1360">
        <v>0</v>
      </c>
      <c r="AS1360">
        <v>0</v>
      </c>
      <c r="AT1360" t="s">
        <v>88</v>
      </c>
      <c r="AU1360" t="s">
        <v>88</v>
      </c>
      <c r="AV1360" t="s">
        <v>88</v>
      </c>
      <c r="AW1360" t="s">
        <v>88</v>
      </c>
      <c r="AX1360" t="s">
        <v>88</v>
      </c>
      <c r="AY1360" t="s">
        <v>88</v>
      </c>
      <c r="AZ1360" t="s">
        <v>88</v>
      </c>
      <c r="BA1360" t="s">
        <v>88</v>
      </c>
      <c r="BB1360" t="s">
        <v>88</v>
      </c>
      <c r="BC1360" t="s">
        <v>88</v>
      </c>
      <c r="BD1360" t="s">
        <v>88</v>
      </c>
      <c r="BE1360" t="s">
        <v>88</v>
      </c>
    </row>
    <row r="1361" spans="1:57">
      <c r="A1361" t="s">
        <v>2903</v>
      </c>
      <c r="B1361" t="s">
        <v>80</v>
      </c>
      <c r="C1361" t="s">
        <v>2879</v>
      </c>
      <c r="D1361" t="s">
        <v>82</v>
      </c>
      <c r="E1361" s="2" t="str">
        <f>HYPERLINK("capsilon://?command=openfolder&amp;siteaddress=FAM.docvelocity-na8.net&amp;folderid=FXCED64F61-3D00-62D2-B84C-AC7E9A135730","FX211114208")</f>
        <v>FX211114208</v>
      </c>
      <c r="F1361" t="s">
        <v>19</v>
      </c>
      <c r="G1361" t="s">
        <v>19</v>
      </c>
      <c r="H1361" t="s">
        <v>83</v>
      </c>
      <c r="I1361" t="s">
        <v>2880</v>
      </c>
      <c r="J1361">
        <v>250</v>
      </c>
      <c r="K1361" t="s">
        <v>85</v>
      </c>
      <c r="L1361" t="s">
        <v>86</v>
      </c>
      <c r="M1361" t="s">
        <v>87</v>
      </c>
      <c r="N1361">
        <v>2</v>
      </c>
      <c r="O1361" s="1">
        <v>44547.199317129627</v>
      </c>
      <c r="P1361" s="1">
        <v>44547.341863425929</v>
      </c>
      <c r="Q1361">
        <v>7039</v>
      </c>
      <c r="R1361">
        <v>5277</v>
      </c>
      <c r="S1361" t="b">
        <v>0</v>
      </c>
      <c r="T1361" t="s">
        <v>88</v>
      </c>
      <c r="U1361" t="b">
        <v>1</v>
      </c>
      <c r="V1361" t="s">
        <v>2274</v>
      </c>
      <c r="W1361" s="1">
        <v>44547.255219907405</v>
      </c>
      <c r="X1361">
        <v>4528</v>
      </c>
      <c r="Y1361">
        <v>229</v>
      </c>
      <c r="Z1361">
        <v>0</v>
      </c>
      <c r="AA1361">
        <v>229</v>
      </c>
      <c r="AB1361">
        <v>0</v>
      </c>
      <c r="AC1361">
        <v>100</v>
      </c>
      <c r="AD1361">
        <v>21</v>
      </c>
      <c r="AE1361">
        <v>0</v>
      </c>
      <c r="AF1361">
        <v>0</v>
      </c>
      <c r="AG1361">
        <v>0</v>
      </c>
      <c r="AH1361" t="s">
        <v>265</v>
      </c>
      <c r="AI1361" s="1">
        <v>44547.341863425929</v>
      </c>
      <c r="AJ1361">
        <v>749</v>
      </c>
      <c r="AK1361">
        <v>1</v>
      </c>
      <c r="AL1361">
        <v>0</v>
      </c>
      <c r="AM1361">
        <v>1</v>
      </c>
      <c r="AN1361">
        <v>0</v>
      </c>
      <c r="AO1361">
        <v>1</v>
      </c>
      <c r="AP1361">
        <v>20</v>
      </c>
      <c r="AQ1361">
        <v>0</v>
      </c>
      <c r="AR1361">
        <v>0</v>
      </c>
      <c r="AS1361">
        <v>0</v>
      </c>
      <c r="AT1361" t="s">
        <v>88</v>
      </c>
      <c r="AU1361" t="s">
        <v>88</v>
      </c>
      <c r="AV1361" t="s">
        <v>88</v>
      </c>
      <c r="AW1361" t="s">
        <v>88</v>
      </c>
      <c r="AX1361" t="s">
        <v>88</v>
      </c>
      <c r="AY1361" t="s">
        <v>88</v>
      </c>
      <c r="AZ1361" t="s">
        <v>88</v>
      </c>
      <c r="BA1361" t="s">
        <v>88</v>
      </c>
      <c r="BB1361" t="s">
        <v>88</v>
      </c>
      <c r="BC1361" t="s">
        <v>88</v>
      </c>
      <c r="BD1361" t="s">
        <v>88</v>
      </c>
      <c r="BE1361" t="s">
        <v>88</v>
      </c>
    </row>
    <row r="1362" spans="1:57">
      <c r="A1362" t="s">
        <v>2904</v>
      </c>
      <c r="B1362" t="s">
        <v>80</v>
      </c>
      <c r="C1362" t="s">
        <v>2886</v>
      </c>
      <c r="D1362" t="s">
        <v>82</v>
      </c>
      <c r="E1362" s="2" t="str">
        <f>HYPERLINK("capsilon://?command=openfolder&amp;siteaddress=FAM.docvelocity-na8.net&amp;folderid=FX2DBB0995-6160-02BC-950C-403B9C4B3388","FX21129663")</f>
        <v>FX21129663</v>
      </c>
      <c r="F1362" t="s">
        <v>19</v>
      </c>
      <c r="G1362" t="s">
        <v>19</v>
      </c>
      <c r="H1362" t="s">
        <v>83</v>
      </c>
      <c r="I1362" t="s">
        <v>2887</v>
      </c>
      <c r="J1362">
        <v>181</v>
      </c>
      <c r="K1362" t="s">
        <v>85</v>
      </c>
      <c r="L1362" t="s">
        <v>86</v>
      </c>
      <c r="M1362" t="s">
        <v>87</v>
      </c>
      <c r="N1362">
        <v>2</v>
      </c>
      <c r="O1362" s="1">
        <v>44547.208935185183</v>
      </c>
      <c r="P1362" s="1">
        <v>44547.348252314812</v>
      </c>
      <c r="Q1362">
        <v>10453</v>
      </c>
      <c r="R1362">
        <v>1584</v>
      </c>
      <c r="S1362" t="b">
        <v>0</v>
      </c>
      <c r="T1362" t="s">
        <v>88</v>
      </c>
      <c r="U1362" t="b">
        <v>1</v>
      </c>
      <c r="V1362" t="s">
        <v>904</v>
      </c>
      <c r="W1362" s="1">
        <v>44547.229456018518</v>
      </c>
      <c r="X1362">
        <v>990</v>
      </c>
      <c r="Y1362">
        <v>167</v>
      </c>
      <c r="Z1362">
        <v>0</v>
      </c>
      <c r="AA1362">
        <v>167</v>
      </c>
      <c r="AB1362">
        <v>0</v>
      </c>
      <c r="AC1362">
        <v>64</v>
      </c>
      <c r="AD1362">
        <v>14</v>
      </c>
      <c r="AE1362">
        <v>0</v>
      </c>
      <c r="AF1362">
        <v>0</v>
      </c>
      <c r="AG1362">
        <v>0</v>
      </c>
      <c r="AH1362" t="s">
        <v>265</v>
      </c>
      <c r="AI1362" s="1">
        <v>44547.348252314812</v>
      </c>
      <c r="AJ1362">
        <v>551</v>
      </c>
      <c r="AK1362">
        <v>2</v>
      </c>
      <c r="AL1362">
        <v>0</v>
      </c>
      <c r="AM1362">
        <v>2</v>
      </c>
      <c r="AN1362">
        <v>0</v>
      </c>
      <c r="AO1362">
        <v>1</v>
      </c>
      <c r="AP1362">
        <v>12</v>
      </c>
      <c r="AQ1362">
        <v>0</v>
      </c>
      <c r="AR1362">
        <v>0</v>
      </c>
      <c r="AS1362">
        <v>0</v>
      </c>
      <c r="AT1362" t="s">
        <v>88</v>
      </c>
      <c r="AU1362" t="s">
        <v>88</v>
      </c>
      <c r="AV1362" t="s">
        <v>88</v>
      </c>
      <c r="AW1362" t="s">
        <v>88</v>
      </c>
      <c r="AX1362" t="s">
        <v>88</v>
      </c>
      <c r="AY1362" t="s">
        <v>88</v>
      </c>
      <c r="AZ1362" t="s">
        <v>88</v>
      </c>
      <c r="BA1362" t="s">
        <v>88</v>
      </c>
      <c r="BB1362" t="s">
        <v>88</v>
      </c>
      <c r="BC1362" t="s">
        <v>88</v>
      </c>
      <c r="BD1362" t="s">
        <v>88</v>
      </c>
      <c r="BE1362" t="s">
        <v>88</v>
      </c>
    </row>
    <row r="1363" spans="1:57">
      <c r="A1363" t="s">
        <v>2905</v>
      </c>
      <c r="B1363" t="s">
        <v>80</v>
      </c>
      <c r="C1363" t="s">
        <v>2890</v>
      </c>
      <c r="D1363" t="s">
        <v>82</v>
      </c>
      <c r="E1363" s="2" t="str">
        <f>HYPERLINK("capsilon://?command=openfolder&amp;siteaddress=FAM.docvelocity-na8.net&amp;folderid=FXAF5384EC-E8B7-5DF0-A2FC-1E8D7976A7FC","FX21129605")</f>
        <v>FX21129605</v>
      </c>
      <c r="F1363" t="s">
        <v>19</v>
      </c>
      <c r="G1363" t="s">
        <v>19</v>
      </c>
      <c r="H1363" t="s">
        <v>83</v>
      </c>
      <c r="I1363" t="s">
        <v>2891</v>
      </c>
      <c r="J1363">
        <v>790</v>
      </c>
      <c r="K1363" t="s">
        <v>85</v>
      </c>
      <c r="L1363" t="s">
        <v>86</v>
      </c>
      <c r="M1363" t="s">
        <v>87</v>
      </c>
      <c r="N1363">
        <v>2</v>
      </c>
      <c r="O1363" s="1">
        <v>44547.21634259259</v>
      </c>
      <c r="P1363" s="1">
        <v>44547.413310185184</v>
      </c>
      <c r="Q1363">
        <v>6672</v>
      </c>
      <c r="R1363">
        <v>10346</v>
      </c>
      <c r="S1363" t="b">
        <v>0</v>
      </c>
      <c r="T1363" t="s">
        <v>88</v>
      </c>
      <c r="U1363" t="b">
        <v>1</v>
      </c>
      <c r="V1363" t="s">
        <v>89</v>
      </c>
      <c r="W1363" s="1">
        <v>44547.308946759258</v>
      </c>
      <c r="X1363">
        <v>5820</v>
      </c>
      <c r="Y1363">
        <v>352</v>
      </c>
      <c r="Z1363">
        <v>0</v>
      </c>
      <c r="AA1363">
        <v>352</v>
      </c>
      <c r="AB1363">
        <v>337</v>
      </c>
      <c r="AC1363">
        <v>170</v>
      </c>
      <c r="AD1363">
        <v>438</v>
      </c>
      <c r="AE1363">
        <v>0</v>
      </c>
      <c r="AF1363">
        <v>0</v>
      </c>
      <c r="AG1363">
        <v>0</v>
      </c>
      <c r="AH1363" t="s">
        <v>108</v>
      </c>
      <c r="AI1363" s="1">
        <v>44547.413310185184</v>
      </c>
      <c r="AJ1363">
        <v>3568</v>
      </c>
      <c r="AK1363">
        <v>3</v>
      </c>
      <c r="AL1363">
        <v>0</v>
      </c>
      <c r="AM1363">
        <v>3</v>
      </c>
      <c r="AN1363">
        <v>337</v>
      </c>
      <c r="AO1363">
        <v>3</v>
      </c>
      <c r="AP1363">
        <v>435</v>
      </c>
      <c r="AQ1363">
        <v>0</v>
      </c>
      <c r="AR1363">
        <v>0</v>
      </c>
      <c r="AS1363">
        <v>0</v>
      </c>
      <c r="AT1363" t="s">
        <v>88</v>
      </c>
      <c r="AU1363" t="s">
        <v>88</v>
      </c>
      <c r="AV1363" t="s">
        <v>88</v>
      </c>
      <c r="AW1363" t="s">
        <v>88</v>
      </c>
      <c r="AX1363" t="s">
        <v>88</v>
      </c>
      <c r="AY1363" t="s">
        <v>88</v>
      </c>
      <c r="AZ1363" t="s">
        <v>88</v>
      </c>
      <c r="BA1363" t="s">
        <v>88</v>
      </c>
      <c r="BB1363" t="s">
        <v>88</v>
      </c>
      <c r="BC1363" t="s">
        <v>88</v>
      </c>
      <c r="BD1363" t="s">
        <v>88</v>
      </c>
      <c r="BE1363" t="s">
        <v>88</v>
      </c>
    </row>
    <row r="1364" spans="1:57">
      <c r="A1364" t="s">
        <v>2906</v>
      </c>
      <c r="B1364" t="s">
        <v>80</v>
      </c>
      <c r="C1364" t="s">
        <v>2894</v>
      </c>
      <c r="D1364" t="s">
        <v>82</v>
      </c>
      <c r="E1364" s="2" t="str">
        <f>HYPERLINK("capsilon://?command=openfolder&amp;siteaddress=FAM.docvelocity-na8.net&amp;folderid=FX5AE5E742-3B74-068F-C732-32217D9AB407","FX21129612")</f>
        <v>FX21129612</v>
      </c>
      <c r="F1364" t="s">
        <v>19</v>
      </c>
      <c r="G1364" t="s">
        <v>19</v>
      </c>
      <c r="H1364" t="s">
        <v>83</v>
      </c>
      <c r="I1364" t="s">
        <v>2895</v>
      </c>
      <c r="J1364">
        <v>131</v>
      </c>
      <c r="K1364" t="s">
        <v>85</v>
      </c>
      <c r="L1364" t="s">
        <v>86</v>
      </c>
      <c r="M1364" t="s">
        <v>87</v>
      </c>
      <c r="N1364">
        <v>2</v>
      </c>
      <c r="O1364" s="1">
        <v>44547.229490740741</v>
      </c>
      <c r="P1364" s="1">
        <v>44547.365891203706</v>
      </c>
      <c r="Q1364">
        <v>10205</v>
      </c>
      <c r="R1364">
        <v>1580</v>
      </c>
      <c r="S1364" t="b">
        <v>0</v>
      </c>
      <c r="T1364" t="s">
        <v>88</v>
      </c>
      <c r="U1364" t="b">
        <v>1</v>
      </c>
      <c r="V1364" t="s">
        <v>113</v>
      </c>
      <c r="W1364" s="1">
        <v>44547.239178240743</v>
      </c>
      <c r="X1364">
        <v>779</v>
      </c>
      <c r="Y1364">
        <v>102</v>
      </c>
      <c r="Z1364">
        <v>0</v>
      </c>
      <c r="AA1364">
        <v>102</v>
      </c>
      <c r="AB1364">
        <v>0</v>
      </c>
      <c r="AC1364">
        <v>61</v>
      </c>
      <c r="AD1364">
        <v>29</v>
      </c>
      <c r="AE1364">
        <v>0</v>
      </c>
      <c r="AF1364">
        <v>0</v>
      </c>
      <c r="AG1364">
        <v>0</v>
      </c>
      <c r="AH1364" t="s">
        <v>95</v>
      </c>
      <c r="AI1364" s="1">
        <v>44547.365891203706</v>
      </c>
      <c r="AJ1364">
        <v>801</v>
      </c>
      <c r="AK1364">
        <v>1</v>
      </c>
      <c r="AL1364">
        <v>0</v>
      </c>
      <c r="AM1364">
        <v>1</v>
      </c>
      <c r="AN1364">
        <v>0</v>
      </c>
      <c r="AO1364">
        <v>1</v>
      </c>
      <c r="AP1364">
        <v>28</v>
      </c>
      <c r="AQ1364">
        <v>0</v>
      </c>
      <c r="AR1364">
        <v>0</v>
      </c>
      <c r="AS1364">
        <v>0</v>
      </c>
      <c r="AT1364" t="s">
        <v>88</v>
      </c>
      <c r="AU1364" t="s">
        <v>88</v>
      </c>
      <c r="AV1364" t="s">
        <v>88</v>
      </c>
      <c r="AW1364" t="s">
        <v>88</v>
      </c>
      <c r="AX1364" t="s">
        <v>88</v>
      </c>
      <c r="AY1364" t="s">
        <v>88</v>
      </c>
      <c r="AZ1364" t="s">
        <v>88</v>
      </c>
      <c r="BA1364" t="s">
        <v>88</v>
      </c>
      <c r="BB1364" t="s">
        <v>88</v>
      </c>
      <c r="BC1364" t="s">
        <v>88</v>
      </c>
      <c r="BD1364" t="s">
        <v>88</v>
      </c>
      <c r="BE1364" t="s">
        <v>88</v>
      </c>
    </row>
    <row r="1365" spans="1:57">
      <c r="A1365" t="s">
        <v>2907</v>
      </c>
      <c r="B1365" t="s">
        <v>80</v>
      </c>
      <c r="C1365" t="s">
        <v>2897</v>
      </c>
      <c r="D1365" t="s">
        <v>82</v>
      </c>
      <c r="E1365" s="2" t="str">
        <f>HYPERLINK("capsilon://?command=openfolder&amp;siteaddress=FAM.docvelocity-na8.net&amp;folderid=FXA9827FEF-AEE0-3BF7-815E-EC6F24512752","FX21129644")</f>
        <v>FX21129644</v>
      </c>
      <c r="F1365" t="s">
        <v>19</v>
      </c>
      <c r="G1365" t="s">
        <v>19</v>
      </c>
      <c r="H1365" t="s">
        <v>83</v>
      </c>
      <c r="I1365" t="s">
        <v>2898</v>
      </c>
      <c r="J1365">
        <v>284</v>
      </c>
      <c r="K1365" t="s">
        <v>85</v>
      </c>
      <c r="L1365" t="s">
        <v>86</v>
      </c>
      <c r="M1365" t="s">
        <v>87</v>
      </c>
      <c r="N1365">
        <v>2</v>
      </c>
      <c r="O1365" s="1">
        <v>44547.232685185183</v>
      </c>
      <c r="P1365" s="1">
        <v>44547.380983796298</v>
      </c>
      <c r="Q1365">
        <v>9241</v>
      </c>
      <c r="R1365">
        <v>3572</v>
      </c>
      <c r="S1365" t="b">
        <v>0</v>
      </c>
      <c r="T1365" t="s">
        <v>88</v>
      </c>
      <c r="U1365" t="b">
        <v>1</v>
      </c>
      <c r="V1365" t="s">
        <v>99</v>
      </c>
      <c r="W1365" s="1">
        <v>44547.262337962966</v>
      </c>
      <c r="X1365">
        <v>2264</v>
      </c>
      <c r="Y1365">
        <v>387</v>
      </c>
      <c r="Z1365">
        <v>0</v>
      </c>
      <c r="AA1365">
        <v>387</v>
      </c>
      <c r="AB1365">
        <v>3</v>
      </c>
      <c r="AC1365">
        <v>200</v>
      </c>
      <c r="AD1365">
        <v>-103</v>
      </c>
      <c r="AE1365">
        <v>0</v>
      </c>
      <c r="AF1365">
        <v>0</v>
      </c>
      <c r="AG1365">
        <v>0</v>
      </c>
      <c r="AH1365" t="s">
        <v>95</v>
      </c>
      <c r="AI1365" s="1">
        <v>44547.380983796298</v>
      </c>
      <c r="AJ1365">
        <v>1303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-103</v>
      </c>
      <c r="AQ1365">
        <v>0</v>
      </c>
      <c r="AR1365">
        <v>0</v>
      </c>
      <c r="AS1365">
        <v>0</v>
      </c>
      <c r="AT1365" t="s">
        <v>88</v>
      </c>
      <c r="AU1365" t="s">
        <v>88</v>
      </c>
      <c r="AV1365" t="s">
        <v>88</v>
      </c>
      <c r="AW1365" t="s">
        <v>88</v>
      </c>
      <c r="AX1365" t="s">
        <v>88</v>
      </c>
      <c r="AY1365" t="s">
        <v>88</v>
      </c>
      <c r="AZ1365" t="s">
        <v>88</v>
      </c>
      <c r="BA1365" t="s">
        <v>88</v>
      </c>
      <c r="BB1365" t="s">
        <v>88</v>
      </c>
      <c r="BC1365" t="s">
        <v>88</v>
      </c>
      <c r="BD1365" t="s">
        <v>88</v>
      </c>
      <c r="BE1365" t="s">
        <v>88</v>
      </c>
    </row>
    <row r="1366" spans="1:57">
      <c r="A1366" t="s">
        <v>2908</v>
      </c>
      <c r="B1366" t="s">
        <v>80</v>
      </c>
      <c r="C1366" t="s">
        <v>2240</v>
      </c>
      <c r="D1366" t="s">
        <v>82</v>
      </c>
      <c r="E1366" s="2" t="str">
        <f>HYPERLINK("capsilon://?command=openfolder&amp;siteaddress=FAM.docvelocity-na8.net&amp;folderid=FX905C134D-6006-C856-963E-A096DB737BEC","FX21126828")</f>
        <v>FX21126828</v>
      </c>
      <c r="F1366" t="s">
        <v>19</v>
      </c>
      <c r="G1366" t="s">
        <v>19</v>
      </c>
      <c r="H1366" t="s">
        <v>83</v>
      </c>
      <c r="I1366" t="s">
        <v>2835</v>
      </c>
      <c r="J1366">
        <v>56</v>
      </c>
      <c r="K1366" t="s">
        <v>85</v>
      </c>
      <c r="L1366" t="s">
        <v>86</v>
      </c>
      <c r="M1366" t="s">
        <v>87</v>
      </c>
      <c r="N1366">
        <v>2</v>
      </c>
      <c r="O1366" s="1">
        <v>44547.395729166667</v>
      </c>
      <c r="P1366" s="1">
        <v>44547.404270833336</v>
      </c>
      <c r="Q1366">
        <v>69</v>
      </c>
      <c r="R1366">
        <v>669</v>
      </c>
      <c r="S1366" t="b">
        <v>0</v>
      </c>
      <c r="T1366" t="s">
        <v>88</v>
      </c>
      <c r="U1366" t="b">
        <v>1</v>
      </c>
      <c r="V1366" t="s">
        <v>113</v>
      </c>
      <c r="W1366" s="1">
        <v>44547.398379629631</v>
      </c>
      <c r="X1366">
        <v>205</v>
      </c>
      <c r="Y1366">
        <v>42</v>
      </c>
      <c r="Z1366">
        <v>0</v>
      </c>
      <c r="AA1366">
        <v>42</v>
      </c>
      <c r="AB1366">
        <v>0</v>
      </c>
      <c r="AC1366">
        <v>6</v>
      </c>
      <c r="AD1366">
        <v>14</v>
      </c>
      <c r="AE1366">
        <v>0</v>
      </c>
      <c r="AF1366">
        <v>0</v>
      </c>
      <c r="AG1366">
        <v>0</v>
      </c>
      <c r="AH1366" t="s">
        <v>94</v>
      </c>
      <c r="AI1366" s="1">
        <v>44547.404270833336</v>
      </c>
      <c r="AJ1366">
        <v>464</v>
      </c>
      <c r="AK1366">
        <v>1</v>
      </c>
      <c r="AL1366">
        <v>0</v>
      </c>
      <c r="AM1366">
        <v>1</v>
      </c>
      <c r="AN1366">
        <v>0</v>
      </c>
      <c r="AO1366">
        <v>1</v>
      </c>
      <c r="AP1366">
        <v>13</v>
      </c>
      <c r="AQ1366">
        <v>0</v>
      </c>
      <c r="AR1366">
        <v>0</v>
      </c>
      <c r="AS1366">
        <v>0</v>
      </c>
      <c r="AT1366" t="s">
        <v>88</v>
      </c>
      <c r="AU1366" t="s">
        <v>88</v>
      </c>
      <c r="AV1366" t="s">
        <v>88</v>
      </c>
      <c r="AW1366" t="s">
        <v>88</v>
      </c>
      <c r="AX1366" t="s">
        <v>88</v>
      </c>
      <c r="AY1366" t="s">
        <v>88</v>
      </c>
      <c r="AZ1366" t="s">
        <v>88</v>
      </c>
      <c r="BA1366" t="s">
        <v>88</v>
      </c>
      <c r="BB1366" t="s">
        <v>88</v>
      </c>
      <c r="BC1366" t="s">
        <v>88</v>
      </c>
      <c r="BD1366" t="s">
        <v>88</v>
      </c>
      <c r="BE1366" t="s">
        <v>88</v>
      </c>
    </row>
    <row r="1367" spans="1:57">
      <c r="A1367" t="s">
        <v>2909</v>
      </c>
      <c r="B1367" t="s">
        <v>80</v>
      </c>
      <c r="C1367" t="s">
        <v>1548</v>
      </c>
      <c r="D1367" t="s">
        <v>82</v>
      </c>
      <c r="E1367" s="2" t="str">
        <f>HYPERLINK("capsilon://?command=openfolder&amp;siteaddress=FAM.docvelocity-na8.net&amp;folderid=FX29E32563-9B07-A220-A7E3-950D32A549F0","FX211114084")</f>
        <v>FX211114084</v>
      </c>
      <c r="F1367" t="s">
        <v>19</v>
      </c>
      <c r="G1367" t="s">
        <v>19</v>
      </c>
      <c r="H1367" t="s">
        <v>83</v>
      </c>
      <c r="I1367" t="s">
        <v>2697</v>
      </c>
      <c r="J1367">
        <v>306</v>
      </c>
      <c r="K1367" t="s">
        <v>85</v>
      </c>
      <c r="L1367" t="s">
        <v>86</v>
      </c>
      <c r="M1367" t="s">
        <v>87</v>
      </c>
      <c r="N1367">
        <v>2</v>
      </c>
      <c r="O1367" s="1">
        <v>44532.357951388891</v>
      </c>
      <c r="P1367" s="1">
        <v>44532.579814814817</v>
      </c>
      <c r="Q1367">
        <v>10026</v>
      </c>
      <c r="R1367">
        <v>9143</v>
      </c>
      <c r="S1367" t="b">
        <v>0</v>
      </c>
      <c r="T1367" t="s">
        <v>88</v>
      </c>
      <c r="U1367" t="b">
        <v>1</v>
      </c>
      <c r="V1367" t="s">
        <v>94</v>
      </c>
      <c r="W1367" s="1">
        <v>44532.540625000001</v>
      </c>
      <c r="X1367">
        <v>6188</v>
      </c>
      <c r="Y1367">
        <v>581</v>
      </c>
      <c r="Z1367">
        <v>0</v>
      </c>
      <c r="AA1367">
        <v>581</v>
      </c>
      <c r="AB1367">
        <v>0</v>
      </c>
      <c r="AC1367">
        <v>451</v>
      </c>
      <c r="AD1367">
        <v>-275</v>
      </c>
      <c r="AE1367">
        <v>0</v>
      </c>
      <c r="AF1367">
        <v>0</v>
      </c>
      <c r="AG1367">
        <v>0</v>
      </c>
      <c r="AH1367" t="s">
        <v>163</v>
      </c>
      <c r="AI1367" s="1">
        <v>44532.579814814817</v>
      </c>
      <c r="AJ1367">
        <v>2683</v>
      </c>
      <c r="AK1367">
        <v>2</v>
      </c>
      <c r="AL1367">
        <v>0</v>
      </c>
      <c r="AM1367">
        <v>2</v>
      </c>
      <c r="AN1367">
        <v>0</v>
      </c>
      <c r="AO1367">
        <v>3</v>
      </c>
      <c r="AP1367">
        <v>-277</v>
      </c>
      <c r="AQ1367">
        <v>0</v>
      </c>
      <c r="AR1367">
        <v>0</v>
      </c>
      <c r="AS1367">
        <v>0</v>
      </c>
      <c r="AT1367" t="s">
        <v>88</v>
      </c>
      <c r="AU1367" t="s">
        <v>88</v>
      </c>
      <c r="AV1367" t="s">
        <v>88</v>
      </c>
      <c r="AW1367" t="s">
        <v>88</v>
      </c>
      <c r="AX1367" t="s">
        <v>88</v>
      </c>
      <c r="AY1367" t="s">
        <v>88</v>
      </c>
      <c r="AZ1367" t="s">
        <v>88</v>
      </c>
      <c r="BA1367" t="s">
        <v>88</v>
      </c>
      <c r="BB1367" t="s">
        <v>88</v>
      </c>
      <c r="BC1367" t="s">
        <v>88</v>
      </c>
      <c r="BD1367" t="s">
        <v>88</v>
      </c>
      <c r="BE1367" t="s">
        <v>88</v>
      </c>
    </row>
    <row r="1368" spans="1:57">
      <c r="A1368" t="s">
        <v>2910</v>
      </c>
      <c r="B1368" t="s">
        <v>80</v>
      </c>
      <c r="C1368" t="s">
        <v>672</v>
      </c>
      <c r="D1368" t="s">
        <v>82</v>
      </c>
      <c r="E1368" s="2" t="str">
        <f>HYPERLINK("capsilon://?command=openfolder&amp;siteaddress=FAM.docvelocity-na8.net&amp;folderid=FX5B48A63A-2DC9-6AD0-F3D9-773798DB392B","FX2112398")</f>
        <v>FX2112398</v>
      </c>
      <c r="F1368" t="s">
        <v>19</v>
      </c>
      <c r="G1368" t="s">
        <v>19</v>
      </c>
      <c r="H1368" t="s">
        <v>83</v>
      </c>
      <c r="I1368" t="s">
        <v>2716</v>
      </c>
      <c r="J1368">
        <v>220</v>
      </c>
      <c r="K1368" t="s">
        <v>85</v>
      </c>
      <c r="L1368" t="s">
        <v>86</v>
      </c>
      <c r="M1368" t="s">
        <v>87</v>
      </c>
      <c r="N1368">
        <v>2</v>
      </c>
      <c r="O1368" s="1">
        <v>44532.358842592592</v>
      </c>
      <c r="P1368" s="1">
        <v>44532.555127314816</v>
      </c>
      <c r="Q1368">
        <v>15882</v>
      </c>
      <c r="R1368">
        <v>1077</v>
      </c>
      <c r="S1368" t="b">
        <v>0</v>
      </c>
      <c r="T1368" t="s">
        <v>88</v>
      </c>
      <c r="U1368" t="b">
        <v>1</v>
      </c>
      <c r="V1368" t="s">
        <v>113</v>
      </c>
      <c r="W1368" s="1">
        <v>44532.435370370367</v>
      </c>
      <c r="X1368">
        <v>559</v>
      </c>
      <c r="Y1368">
        <v>98</v>
      </c>
      <c r="Z1368">
        <v>0</v>
      </c>
      <c r="AA1368">
        <v>98</v>
      </c>
      <c r="AB1368">
        <v>21</v>
      </c>
      <c r="AC1368">
        <v>26</v>
      </c>
      <c r="AD1368">
        <v>122</v>
      </c>
      <c r="AE1368">
        <v>0</v>
      </c>
      <c r="AF1368">
        <v>0</v>
      </c>
      <c r="AG1368">
        <v>0</v>
      </c>
      <c r="AH1368" t="s">
        <v>167</v>
      </c>
      <c r="AI1368" s="1">
        <v>44532.555127314816</v>
      </c>
      <c r="AJ1368">
        <v>465</v>
      </c>
      <c r="AK1368">
        <v>0</v>
      </c>
      <c r="AL1368">
        <v>0</v>
      </c>
      <c r="AM1368">
        <v>0</v>
      </c>
      <c r="AN1368">
        <v>21</v>
      </c>
      <c r="AO1368">
        <v>0</v>
      </c>
      <c r="AP1368">
        <v>122</v>
      </c>
      <c r="AQ1368">
        <v>0</v>
      </c>
      <c r="AR1368">
        <v>0</v>
      </c>
      <c r="AS1368">
        <v>0</v>
      </c>
      <c r="AT1368" t="s">
        <v>88</v>
      </c>
      <c r="AU1368" t="s">
        <v>88</v>
      </c>
      <c r="AV1368" t="s">
        <v>88</v>
      </c>
      <c r="AW1368" t="s">
        <v>88</v>
      </c>
      <c r="AX1368" t="s">
        <v>88</v>
      </c>
      <c r="AY1368" t="s">
        <v>88</v>
      </c>
      <c r="AZ1368" t="s">
        <v>88</v>
      </c>
      <c r="BA1368" t="s">
        <v>88</v>
      </c>
      <c r="BB1368" t="s">
        <v>88</v>
      </c>
      <c r="BC1368" t="s">
        <v>88</v>
      </c>
      <c r="BD1368" t="s">
        <v>88</v>
      </c>
      <c r="BE1368" t="s">
        <v>88</v>
      </c>
    </row>
    <row r="1369" spans="1:57">
      <c r="A1369" t="s">
        <v>2911</v>
      </c>
      <c r="B1369" t="s">
        <v>80</v>
      </c>
      <c r="C1369" t="s">
        <v>2758</v>
      </c>
      <c r="D1369" t="s">
        <v>82</v>
      </c>
      <c r="E1369" s="2" t="str">
        <f>HYPERLINK("capsilon://?command=openfolder&amp;siteaddress=FAM.docvelocity-na8.net&amp;folderid=FX0C92A632-1F5A-119A-2DF9-E8E876F1C064","FX21115069")</f>
        <v>FX21115069</v>
      </c>
      <c r="F1369" t="s">
        <v>19</v>
      </c>
      <c r="G1369" t="s">
        <v>19</v>
      </c>
      <c r="H1369" t="s">
        <v>83</v>
      </c>
      <c r="I1369" t="s">
        <v>2759</v>
      </c>
      <c r="J1369">
        <v>213</v>
      </c>
      <c r="K1369" t="s">
        <v>85</v>
      </c>
      <c r="L1369" t="s">
        <v>86</v>
      </c>
      <c r="M1369" t="s">
        <v>87</v>
      </c>
      <c r="N1369">
        <v>2</v>
      </c>
      <c r="O1369" s="1">
        <v>44532.359664351854</v>
      </c>
      <c r="P1369" s="1">
        <v>44532.591469907406</v>
      </c>
      <c r="Q1369">
        <v>16057</v>
      </c>
      <c r="R1369">
        <v>3971</v>
      </c>
      <c r="S1369" t="b">
        <v>0</v>
      </c>
      <c r="T1369" t="s">
        <v>88</v>
      </c>
      <c r="U1369" t="b">
        <v>1</v>
      </c>
      <c r="V1369" t="s">
        <v>113</v>
      </c>
      <c r="W1369" s="1">
        <v>44532.468368055554</v>
      </c>
      <c r="X1369">
        <v>2850</v>
      </c>
      <c r="Y1369">
        <v>188</v>
      </c>
      <c r="Z1369">
        <v>0</v>
      </c>
      <c r="AA1369">
        <v>188</v>
      </c>
      <c r="AB1369">
        <v>43</v>
      </c>
      <c r="AC1369">
        <v>91</v>
      </c>
      <c r="AD1369">
        <v>25</v>
      </c>
      <c r="AE1369">
        <v>0</v>
      </c>
      <c r="AF1369">
        <v>0</v>
      </c>
      <c r="AG1369">
        <v>0</v>
      </c>
      <c r="AH1369" t="s">
        <v>163</v>
      </c>
      <c r="AI1369" s="1">
        <v>44532.591469907406</v>
      </c>
      <c r="AJ1369">
        <v>1006</v>
      </c>
      <c r="AK1369">
        <v>1</v>
      </c>
      <c r="AL1369">
        <v>0</v>
      </c>
      <c r="AM1369">
        <v>1</v>
      </c>
      <c r="AN1369">
        <v>43</v>
      </c>
      <c r="AO1369">
        <v>1</v>
      </c>
      <c r="AP1369">
        <v>24</v>
      </c>
      <c r="AQ1369">
        <v>0</v>
      </c>
      <c r="AR1369">
        <v>0</v>
      </c>
      <c r="AS1369">
        <v>0</v>
      </c>
      <c r="AT1369" t="s">
        <v>88</v>
      </c>
      <c r="AU1369" t="s">
        <v>88</v>
      </c>
      <c r="AV1369" t="s">
        <v>88</v>
      </c>
      <c r="AW1369" t="s">
        <v>88</v>
      </c>
      <c r="AX1369" t="s">
        <v>88</v>
      </c>
      <c r="AY1369" t="s">
        <v>88</v>
      </c>
      <c r="AZ1369" t="s">
        <v>88</v>
      </c>
      <c r="BA1369" t="s">
        <v>88</v>
      </c>
      <c r="BB1369" t="s">
        <v>88</v>
      </c>
      <c r="BC1369" t="s">
        <v>88</v>
      </c>
      <c r="BD1369" t="s">
        <v>88</v>
      </c>
      <c r="BE1369" t="s">
        <v>88</v>
      </c>
    </row>
    <row r="1370" spans="1:57">
      <c r="A1370" t="s">
        <v>2912</v>
      </c>
      <c r="B1370" t="s">
        <v>80</v>
      </c>
      <c r="C1370" t="s">
        <v>1104</v>
      </c>
      <c r="D1370" t="s">
        <v>82</v>
      </c>
      <c r="E1370" s="2" t="str">
        <f>HYPERLINK("capsilon://?command=openfolder&amp;siteaddress=FAM.docvelocity-na8.net&amp;folderid=FXA28F6FE4-AE18-3C9E-97DC-F34A2CF2FC9F","FX21125491")</f>
        <v>FX21125491</v>
      </c>
      <c r="F1370" t="s">
        <v>19</v>
      </c>
      <c r="G1370" t="s">
        <v>19</v>
      </c>
      <c r="H1370" t="s">
        <v>83</v>
      </c>
      <c r="I1370" t="s">
        <v>2913</v>
      </c>
      <c r="J1370">
        <v>66</v>
      </c>
      <c r="K1370" t="s">
        <v>85</v>
      </c>
      <c r="L1370" t="s">
        <v>86</v>
      </c>
      <c r="M1370" t="s">
        <v>87</v>
      </c>
      <c r="N1370">
        <v>1</v>
      </c>
      <c r="O1370" s="1">
        <v>44547.436574074076</v>
      </c>
      <c r="P1370" s="1">
        <v>44547.450624999998</v>
      </c>
      <c r="Q1370">
        <v>884</v>
      </c>
      <c r="R1370">
        <v>330</v>
      </c>
      <c r="S1370" t="b">
        <v>0</v>
      </c>
      <c r="T1370" t="s">
        <v>88</v>
      </c>
      <c r="U1370" t="b">
        <v>0</v>
      </c>
      <c r="V1370" t="s">
        <v>144</v>
      </c>
      <c r="W1370" s="1">
        <v>44547.450624999998</v>
      </c>
      <c r="X1370">
        <v>223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66</v>
      </c>
      <c r="AE1370">
        <v>52</v>
      </c>
      <c r="AF1370">
        <v>0</v>
      </c>
      <c r="AG1370">
        <v>5</v>
      </c>
      <c r="AH1370" t="s">
        <v>88</v>
      </c>
      <c r="AI1370" t="s">
        <v>88</v>
      </c>
      <c r="AJ1370" t="s">
        <v>88</v>
      </c>
      <c r="AK1370" t="s">
        <v>88</v>
      </c>
      <c r="AL1370" t="s">
        <v>88</v>
      </c>
      <c r="AM1370" t="s">
        <v>88</v>
      </c>
      <c r="AN1370" t="s">
        <v>88</v>
      </c>
      <c r="AO1370" t="s">
        <v>88</v>
      </c>
      <c r="AP1370" t="s">
        <v>88</v>
      </c>
      <c r="AQ1370" t="s">
        <v>88</v>
      </c>
      <c r="AR1370" t="s">
        <v>88</v>
      </c>
      <c r="AS1370" t="s">
        <v>88</v>
      </c>
      <c r="AT1370" t="s">
        <v>88</v>
      </c>
      <c r="AU1370" t="s">
        <v>88</v>
      </c>
      <c r="AV1370" t="s">
        <v>88</v>
      </c>
      <c r="AW1370" t="s">
        <v>88</v>
      </c>
      <c r="AX1370" t="s">
        <v>88</v>
      </c>
      <c r="AY1370" t="s">
        <v>88</v>
      </c>
      <c r="AZ1370" t="s">
        <v>88</v>
      </c>
      <c r="BA1370" t="s">
        <v>88</v>
      </c>
      <c r="BB1370" t="s">
        <v>88</v>
      </c>
      <c r="BC1370" t="s">
        <v>88</v>
      </c>
      <c r="BD1370" t="s">
        <v>88</v>
      </c>
      <c r="BE1370" t="s">
        <v>88</v>
      </c>
    </row>
    <row r="1371" spans="1:57">
      <c r="A1371" t="s">
        <v>2914</v>
      </c>
      <c r="B1371" t="s">
        <v>80</v>
      </c>
      <c r="C1371" t="s">
        <v>1104</v>
      </c>
      <c r="D1371" t="s">
        <v>82</v>
      </c>
      <c r="E1371" s="2" t="str">
        <f>HYPERLINK("capsilon://?command=openfolder&amp;siteaddress=FAM.docvelocity-na8.net&amp;folderid=FXA28F6FE4-AE18-3C9E-97DC-F34A2CF2FC9F","FX21125491")</f>
        <v>FX21125491</v>
      </c>
      <c r="F1371" t="s">
        <v>19</v>
      </c>
      <c r="G1371" t="s">
        <v>19</v>
      </c>
      <c r="H1371" t="s">
        <v>83</v>
      </c>
      <c r="I1371" t="s">
        <v>2913</v>
      </c>
      <c r="J1371">
        <v>190</v>
      </c>
      <c r="K1371" t="s">
        <v>85</v>
      </c>
      <c r="L1371" t="s">
        <v>86</v>
      </c>
      <c r="M1371" t="s">
        <v>87</v>
      </c>
      <c r="N1371">
        <v>2</v>
      </c>
      <c r="O1371" s="1">
        <v>44547.451111111113</v>
      </c>
      <c r="P1371" s="1">
        <v>44547.481203703705</v>
      </c>
      <c r="Q1371">
        <v>159</v>
      </c>
      <c r="R1371">
        <v>2441</v>
      </c>
      <c r="S1371" t="b">
        <v>0</v>
      </c>
      <c r="T1371" t="s">
        <v>88</v>
      </c>
      <c r="U1371" t="b">
        <v>1</v>
      </c>
      <c r="V1371" t="s">
        <v>151</v>
      </c>
      <c r="W1371" s="1">
        <v>44547.45857638889</v>
      </c>
      <c r="X1371">
        <v>637</v>
      </c>
      <c r="Y1371">
        <v>148</v>
      </c>
      <c r="Z1371">
        <v>0</v>
      </c>
      <c r="AA1371">
        <v>148</v>
      </c>
      <c r="AB1371">
        <v>37</v>
      </c>
      <c r="AC1371">
        <v>101</v>
      </c>
      <c r="AD1371">
        <v>42</v>
      </c>
      <c r="AE1371">
        <v>0</v>
      </c>
      <c r="AF1371">
        <v>0</v>
      </c>
      <c r="AG1371">
        <v>0</v>
      </c>
      <c r="AH1371" t="s">
        <v>95</v>
      </c>
      <c r="AI1371" s="1">
        <v>44547.481203703705</v>
      </c>
      <c r="AJ1371">
        <v>1804</v>
      </c>
      <c r="AK1371">
        <v>3</v>
      </c>
      <c r="AL1371">
        <v>0</v>
      </c>
      <c r="AM1371">
        <v>3</v>
      </c>
      <c r="AN1371">
        <v>37</v>
      </c>
      <c r="AO1371">
        <v>3</v>
      </c>
      <c r="AP1371">
        <v>39</v>
      </c>
      <c r="AQ1371">
        <v>0</v>
      </c>
      <c r="AR1371">
        <v>0</v>
      </c>
      <c r="AS1371">
        <v>0</v>
      </c>
      <c r="AT1371" t="s">
        <v>88</v>
      </c>
      <c r="AU1371" t="s">
        <v>88</v>
      </c>
      <c r="AV1371" t="s">
        <v>88</v>
      </c>
      <c r="AW1371" t="s">
        <v>88</v>
      </c>
      <c r="AX1371" t="s">
        <v>88</v>
      </c>
      <c r="AY1371" t="s">
        <v>88</v>
      </c>
      <c r="AZ1371" t="s">
        <v>88</v>
      </c>
      <c r="BA1371" t="s">
        <v>88</v>
      </c>
      <c r="BB1371" t="s">
        <v>88</v>
      </c>
      <c r="BC1371" t="s">
        <v>88</v>
      </c>
      <c r="BD1371" t="s">
        <v>88</v>
      </c>
      <c r="BE1371" t="s">
        <v>88</v>
      </c>
    </row>
    <row r="1372" spans="1:57">
      <c r="A1372" t="s">
        <v>2915</v>
      </c>
      <c r="B1372" t="s">
        <v>80</v>
      </c>
      <c r="C1372" t="s">
        <v>2777</v>
      </c>
      <c r="D1372" t="s">
        <v>82</v>
      </c>
      <c r="E1372" s="2" t="str">
        <f>HYPERLINK("capsilon://?command=openfolder&amp;siteaddress=FAM.docvelocity-na8.net&amp;folderid=FX41D06408-06A4-55BA-3431-6168EDDD090B","FX21121685")</f>
        <v>FX21121685</v>
      </c>
      <c r="F1372" t="s">
        <v>19</v>
      </c>
      <c r="G1372" t="s">
        <v>19</v>
      </c>
      <c r="H1372" t="s">
        <v>83</v>
      </c>
      <c r="I1372" t="s">
        <v>2778</v>
      </c>
      <c r="J1372">
        <v>168</v>
      </c>
      <c r="K1372" t="s">
        <v>85</v>
      </c>
      <c r="L1372" t="s">
        <v>86</v>
      </c>
      <c r="M1372" t="s">
        <v>87</v>
      </c>
      <c r="N1372">
        <v>2</v>
      </c>
      <c r="O1372" s="1">
        <v>44532.377453703702</v>
      </c>
      <c r="P1372" s="1">
        <v>44532.5940625</v>
      </c>
      <c r="Q1372">
        <v>17502</v>
      </c>
      <c r="R1372">
        <v>1213</v>
      </c>
      <c r="S1372" t="b">
        <v>0</v>
      </c>
      <c r="T1372" t="s">
        <v>88</v>
      </c>
      <c r="U1372" t="b">
        <v>1</v>
      </c>
      <c r="V1372" t="s">
        <v>155</v>
      </c>
      <c r="W1372" s="1">
        <v>44532.446342592593</v>
      </c>
      <c r="X1372">
        <v>418</v>
      </c>
      <c r="Y1372">
        <v>114</v>
      </c>
      <c r="Z1372">
        <v>0</v>
      </c>
      <c r="AA1372">
        <v>114</v>
      </c>
      <c r="AB1372">
        <v>0</v>
      </c>
      <c r="AC1372">
        <v>45</v>
      </c>
      <c r="AD1372">
        <v>54</v>
      </c>
      <c r="AE1372">
        <v>0</v>
      </c>
      <c r="AF1372">
        <v>0</v>
      </c>
      <c r="AG1372">
        <v>0</v>
      </c>
      <c r="AH1372" t="s">
        <v>167</v>
      </c>
      <c r="AI1372" s="1">
        <v>44532.5940625</v>
      </c>
      <c r="AJ1372">
        <v>718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54</v>
      </c>
      <c r="AQ1372">
        <v>0</v>
      </c>
      <c r="AR1372">
        <v>0</v>
      </c>
      <c r="AS1372">
        <v>0</v>
      </c>
      <c r="AT1372" t="s">
        <v>88</v>
      </c>
      <c r="AU1372" t="s">
        <v>88</v>
      </c>
      <c r="AV1372" t="s">
        <v>88</v>
      </c>
      <c r="AW1372" t="s">
        <v>88</v>
      </c>
      <c r="AX1372" t="s">
        <v>88</v>
      </c>
      <c r="AY1372" t="s">
        <v>88</v>
      </c>
      <c r="AZ1372" t="s">
        <v>88</v>
      </c>
      <c r="BA1372" t="s">
        <v>88</v>
      </c>
      <c r="BB1372" t="s">
        <v>88</v>
      </c>
      <c r="BC1372" t="s">
        <v>88</v>
      </c>
      <c r="BD1372" t="s">
        <v>88</v>
      </c>
      <c r="BE1372" t="s">
        <v>88</v>
      </c>
    </row>
    <row r="1373" spans="1:57">
      <c r="A1373" t="s">
        <v>2916</v>
      </c>
      <c r="B1373" t="s">
        <v>80</v>
      </c>
      <c r="C1373" t="s">
        <v>2917</v>
      </c>
      <c r="D1373" t="s">
        <v>82</v>
      </c>
      <c r="E1373" s="2" t="str">
        <f>HYPERLINK("capsilon://?command=openfolder&amp;siteaddress=FAM.docvelocity-na8.net&amp;folderid=FXE1E1E64C-749A-19F2-7DFC-1FA4CBF9E982","FX21128606")</f>
        <v>FX21128606</v>
      </c>
      <c r="F1373" t="s">
        <v>19</v>
      </c>
      <c r="G1373" t="s">
        <v>19</v>
      </c>
      <c r="H1373" t="s">
        <v>83</v>
      </c>
      <c r="I1373" t="s">
        <v>2918</v>
      </c>
      <c r="J1373">
        <v>44</v>
      </c>
      <c r="K1373" t="s">
        <v>85</v>
      </c>
      <c r="L1373" t="s">
        <v>86</v>
      </c>
      <c r="M1373" t="s">
        <v>87</v>
      </c>
      <c r="N1373">
        <v>2</v>
      </c>
      <c r="O1373" s="1">
        <v>44547.4690162037</v>
      </c>
      <c r="P1373" s="1">
        <v>44547.483668981484</v>
      </c>
      <c r="Q1373">
        <v>169</v>
      </c>
      <c r="R1373">
        <v>1097</v>
      </c>
      <c r="S1373" t="b">
        <v>0</v>
      </c>
      <c r="T1373" t="s">
        <v>88</v>
      </c>
      <c r="U1373" t="b">
        <v>0</v>
      </c>
      <c r="V1373" t="s">
        <v>89</v>
      </c>
      <c r="W1373" s="1">
        <v>44547.478101851855</v>
      </c>
      <c r="X1373">
        <v>769</v>
      </c>
      <c r="Y1373">
        <v>46</v>
      </c>
      <c r="Z1373">
        <v>0</v>
      </c>
      <c r="AA1373">
        <v>46</v>
      </c>
      <c r="AB1373">
        <v>0</v>
      </c>
      <c r="AC1373">
        <v>20</v>
      </c>
      <c r="AD1373">
        <v>-2</v>
      </c>
      <c r="AE1373">
        <v>0</v>
      </c>
      <c r="AF1373">
        <v>0</v>
      </c>
      <c r="AG1373">
        <v>0</v>
      </c>
      <c r="AH1373" t="s">
        <v>104</v>
      </c>
      <c r="AI1373" s="1">
        <v>44547.483668981484</v>
      </c>
      <c r="AJ1373">
        <v>328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-2</v>
      </c>
      <c r="AQ1373">
        <v>0</v>
      </c>
      <c r="AR1373">
        <v>0</v>
      </c>
      <c r="AS1373">
        <v>0</v>
      </c>
      <c r="AT1373" t="s">
        <v>88</v>
      </c>
      <c r="AU1373" t="s">
        <v>88</v>
      </c>
      <c r="AV1373" t="s">
        <v>88</v>
      </c>
      <c r="AW1373" t="s">
        <v>88</v>
      </c>
      <c r="AX1373" t="s">
        <v>88</v>
      </c>
      <c r="AY1373" t="s">
        <v>88</v>
      </c>
      <c r="AZ1373" t="s">
        <v>88</v>
      </c>
      <c r="BA1373" t="s">
        <v>88</v>
      </c>
      <c r="BB1373" t="s">
        <v>88</v>
      </c>
      <c r="BC1373" t="s">
        <v>88</v>
      </c>
      <c r="BD1373" t="s">
        <v>88</v>
      </c>
      <c r="BE1373" t="s">
        <v>88</v>
      </c>
    </row>
    <row r="1374" spans="1:57">
      <c r="A1374" t="s">
        <v>2919</v>
      </c>
      <c r="B1374" t="s">
        <v>80</v>
      </c>
      <c r="C1374" t="s">
        <v>2917</v>
      </c>
      <c r="D1374" t="s">
        <v>82</v>
      </c>
      <c r="E1374" s="2" t="str">
        <f>HYPERLINK("capsilon://?command=openfolder&amp;siteaddress=FAM.docvelocity-na8.net&amp;folderid=FXE1E1E64C-749A-19F2-7DFC-1FA4CBF9E982","FX21128606")</f>
        <v>FX21128606</v>
      </c>
      <c r="F1374" t="s">
        <v>19</v>
      </c>
      <c r="G1374" t="s">
        <v>19</v>
      </c>
      <c r="H1374" t="s">
        <v>83</v>
      </c>
      <c r="I1374" t="s">
        <v>2920</v>
      </c>
      <c r="J1374">
        <v>44</v>
      </c>
      <c r="K1374" t="s">
        <v>85</v>
      </c>
      <c r="L1374" t="s">
        <v>86</v>
      </c>
      <c r="M1374" t="s">
        <v>87</v>
      </c>
      <c r="N1374">
        <v>2</v>
      </c>
      <c r="O1374" s="1">
        <v>44547.469976851855</v>
      </c>
      <c r="P1374" s="1">
        <v>44547.493414351855</v>
      </c>
      <c r="Q1374">
        <v>20</v>
      </c>
      <c r="R1374">
        <v>2005</v>
      </c>
      <c r="S1374" t="b">
        <v>0</v>
      </c>
      <c r="T1374" t="s">
        <v>88</v>
      </c>
      <c r="U1374" t="b">
        <v>0</v>
      </c>
      <c r="V1374" t="s">
        <v>1856</v>
      </c>
      <c r="W1374" s="1">
        <v>44547.490393518521</v>
      </c>
      <c r="X1374">
        <v>1748</v>
      </c>
      <c r="Y1374">
        <v>46</v>
      </c>
      <c r="Z1374">
        <v>0</v>
      </c>
      <c r="AA1374">
        <v>46</v>
      </c>
      <c r="AB1374">
        <v>0</v>
      </c>
      <c r="AC1374">
        <v>28</v>
      </c>
      <c r="AD1374">
        <v>-2</v>
      </c>
      <c r="AE1374">
        <v>0</v>
      </c>
      <c r="AF1374">
        <v>0</v>
      </c>
      <c r="AG1374">
        <v>0</v>
      </c>
      <c r="AH1374" t="s">
        <v>104</v>
      </c>
      <c r="AI1374" s="1">
        <v>44547.493414351855</v>
      </c>
      <c r="AJ1374">
        <v>257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-2</v>
      </c>
      <c r="AQ1374">
        <v>0</v>
      </c>
      <c r="AR1374">
        <v>0</v>
      </c>
      <c r="AS1374">
        <v>0</v>
      </c>
      <c r="AT1374" t="s">
        <v>88</v>
      </c>
      <c r="AU1374" t="s">
        <v>88</v>
      </c>
      <c r="AV1374" t="s">
        <v>88</v>
      </c>
      <c r="AW1374" t="s">
        <v>88</v>
      </c>
      <c r="AX1374" t="s">
        <v>88</v>
      </c>
      <c r="AY1374" t="s">
        <v>88</v>
      </c>
      <c r="AZ1374" t="s">
        <v>88</v>
      </c>
      <c r="BA1374" t="s">
        <v>88</v>
      </c>
      <c r="BB1374" t="s">
        <v>88</v>
      </c>
      <c r="BC1374" t="s">
        <v>88</v>
      </c>
      <c r="BD1374" t="s">
        <v>88</v>
      </c>
      <c r="BE1374" t="s">
        <v>88</v>
      </c>
    </row>
    <row r="1375" spans="1:57">
      <c r="A1375" t="s">
        <v>2921</v>
      </c>
      <c r="B1375" t="s">
        <v>80</v>
      </c>
      <c r="C1375" t="s">
        <v>2917</v>
      </c>
      <c r="D1375" t="s">
        <v>82</v>
      </c>
      <c r="E1375" s="2" t="str">
        <f>HYPERLINK("capsilon://?command=openfolder&amp;siteaddress=FAM.docvelocity-na8.net&amp;folderid=FXE1E1E64C-749A-19F2-7DFC-1FA4CBF9E982","FX21128606")</f>
        <v>FX21128606</v>
      </c>
      <c r="F1375" t="s">
        <v>19</v>
      </c>
      <c r="G1375" t="s">
        <v>19</v>
      </c>
      <c r="H1375" t="s">
        <v>83</v>
      </c>
      <c r="I1375" t="s">
        <v>2922</v>
      </c>
      <c r="J1375">
        <v>28</v>
      </c>
      <c r="K1375" t="s">
        <v>85</v>
      </c>
      <c r="L1375" t="s">
        <v>86</v>
      </c>
      <c r="M1375" t="s">
        <v>87</v>
      </c>
      <c r="N1375">
        <v>2</v>
      </c>
      <c r="O1375" s="1">
        <v>44547.470231481479</v>
      </c>
      <c r="P1375" s="1">
        <v>44547.475810185184</v>
      </c>
      <c r="Q1375">
        <v>28</v>
      </c>
      <c r="R1375">
        <v>454</v>
      </c>
      <c r="S1375" t="b">
        <v>0</v>
      </c>
      <c r="T1375" t="s">
        <v>88</v>
      </c>
      <c r="U1375" t="b">
        <v>0</v>
      </c>
      <c r="V1375" t="s">
        <v>1856</v>
      </c>
      <c r="W1375" s="1">
        <v>44547.472326388888</v>
      </c>
      <c r="X1375">
        <v>161</v>
      </c>
      <c r="Y1375">
        <v>21</v>
      </c>
      <c r="Z1375">
        <v>0</v>
      </c>
      <c r="AA1375">
        <v>21</v>
      </c>
      <c r="AB1375">
        <v>0</v>
      </c>
      <c r="AC1375">
        <v>4</v>
      </c>
      <c r="AD1375">
        <v>7</v>
      </c>
      <c r="AE1375">
        <v>0</v>
      </c>
      <c r="AF1375">
        <v>0</v>
      </c>
      <c r="AG1375">
        <v>0</v>
      </c>
      <c r="AH1375" t="s">
        <v>104</v>
      </c>
      <c r="AI1375" s="1">
        <v>44547.475810185184</v>
      </c>
      <c r="AJ1375">
        <v>293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7</v>
      </c>
      <c r="AQ1375">
        <v>0</v>
      </c>
      <c r="AR1375">
        <v>0</v>
      </c>
      <c r="AS1375">
        <v>0</v>
      </c>
      <c r="AT1375" t="s">
        <v>88</v>
      </c>
      <c r="AU1375" t="s">
        <v>88</v>
      </c>
      <c r="AV1375" t="s">
        <v>88</v>
      </c>
      <c r="AW1375" t="s">
        <v>88</v>
      </c>
      <c r="AX1375" t="s">
        <v>88</v>
      </c>
      <c r="AY1375" t="s">
        <v>88</v>
      </c>
      <c r="AZ1375" t="s">
        <v>88</v>
      </c>
      <c r="BA1375" t="s">
        <v>88</v>
      </c>
      <c r="BB1375" t="s">
        <v>88</v>
      </c>
      <c r="BC1375" t="s">
        <v>88</v>
      </c>
      <c r="BD1375" t="s">
        <v>88</v>
      </c>
      <c r="BE1375" t="s">
        <v>88</v>
      </c>
    </row>
    <row r="1376" spans="1:57">
      <c r="A1376" t="s">
        <v>2923</v>
      </c>
      <c r="B1376" t="s">
        <v>80</v>
      </c>
      <c r="C1376" t="s">
        <v>2917</v>
      </c>
      <c r="D1376" t="s">
        <v>82</v>
      </c>
      <c r="E1376" s="2" t="str">
        <f>HYPERLINK("capsilon://?command=openfolder&amp;siteaddress=FAM.docvelocity-na8.net&amp;folderid=FXE1E1E64C-749A-19F2-7DFC-1FA4CBF9E982","FX21128606")</f>
        <v>FX21128606</v>
      </c>
      <c r="F1376" t="s">
        <v>19</v>
      </c>
      <c r="G1376" t="s">
        <v>19</v>
      </c>
      <c r="H1376" t="s">
        <v>83</v>
      </c>
      <c r="I1376" t="s">
        <v>2924</v>
      </c>
      <c r="J1376">
        <v>28</v>
      </c>
      <c r="K1376" t="s">
        <v>85</v>
      </c>
      <c r="L1376" t="s">
        <v>86</v>
      </c>
      <c r="M1376" t="s">
        <v>87</v>
      </c>
      <c r="N1376">
        <v>2</v>
      </c>
      <c r="O1376" s="1">
        <v>44547.470486111109</v>
      </c>
      <c r="P1376" s="1">
        <v>44547.48165509259</v>
      </c>
      <c r="Q1376">
        <v>350</v>
      </c>
      <c r="R1376">
        <v>615</v>
      </c>
      <c r="S1376" t="b">
        <v>0</v>
      </c>
      <c r="T1376" t="s">
        <v>88</v>
      </c>
      <c r="U1376" t="b">
        <v>0</v>
      </c>
      <c r="V1376" t="s">
        <v>113</v>
      </c>
      <c r="W1376" s="1">
        <v>44547.472442129627</v>
      </c>
      <c r="X1376">
        <v>150</v>
      </c>
      <c r="Y1376">
        <v>21</v>
      </c>
      <c r="Z1376">
        <v>0</v>
      </c>
      <c r="AA1376">
        <v>21</v>
      </c>
      <c r="AB1376">
        <v>0</v>
      </c>
      <c r="AC1376">
        <v>1</v>
      </c>
      <c r="AD1376">
        <v>7</v>
      </c>
      <c r="AE1376">
        <v>0</v>
      </c>
      <c r="AF1376">
        <v>0</v>
      </c>
      <c r="AG1376">
        <v>0</v>
      </c>
      <c r="AH1376" t="s">
        <v>108</v>
      </c>
      <c r="AI1376" s="1">
        <v>44547.48165509259</v>
      </c>
      <c r="AJ1376">
        <v>457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7</v>
      </c>
      <c r="AQ1376">
        <v>0</v>
      </c>
      <c r="AR1376">
        <v>0</v>
      </c>
      <c r="AS1376">
        <v>0</v>
      </c>
      <c r="AT1376" t="s">
        <v>88</v>
      </c>
      <c r="AU1376" t="s">
        <v>88</v>
      </c>
      <c r="AV1376" t="s">
        <v>88</v>
      </c>
      <c r="AW1376" t="s">
        <v>88</v>
      </c>
      <c r="AX1376" t="s">
        <v>88</v>
      </c>
      <c r="AY1376" t="s">
        <v>88</v>
      </c>
      <c r="AZ1376" t="s">
        <v>88</v>
      </c>
      <c r="BA1376" t="s">
        <v>88</v>
      </c>
      <c r="BB1376" t="s">
        <v>88</v>
      </c>
      <c r="BC1376" t="s">
        <v>88</v>
      </c>
      <c r="BD1376" t="s">
        <v>88</v>
      </c>
      <c r="BE1376" t="s">
        <v>88</v>
      </c>
    </row>
    <row r="1377" spans="1:57">
      <c r="A1377" t="s">
        <v>2925</v>
      </c>
      <c r="B1377" t="s">
        <v>80</v>
      </c>
      <c r="C1377" t="s">
        <v>2325</v>
      </c>
      <c r="D1377" t="s">
        <v>82</v>
      </c>
      <c r="E1377" s="2" t="str">
        <f>HYPERLINK("capsilon://?command=openfolder&amp;siteaddress=FAM.docvelocity-na8.net&amp;folderid=FXECCA35FD-0780-2B9E-45F4-D48392BA406A","FX21127968")</f>
        <v>FX21127968</v>
      </c>
      <c r="F1377" t="s">
        <v>19</v>
      </c>
      <c r="G1377" t="s">
        <v>19</v>
      </c>
      <c r="H1377" t="s">
        <v>83</v>
      </c>
      <c r="I1377" t="s">
        <v>2926</v>
      </c>
      <c r="J1377">
        <v>66</v>
      </c>
      <c r="K1377" t="s">
        <v>85</v>
      </c>
      <c r="L1377" t="s">
        <v>86</v>
      </c>
      <c r="M1377" t="s">
        <v>82</v>
      </c>
      <c r="N1377">
        <v>2</v>
      </c>
      <c r="O1377" s="1">
        <v>44547.480509259258</v>
      </c>
      <c r="P1377" s="1">
        <v>44547.496145833335</v>
      </c>
      <c r="Q1377">
        <v>198</v>
      </c>
      <c r="R1377">
        <v>1153</v>
      </c>
      <c r="S1377" t="b">
        <v>0</v>
      </c>
      <c r="T1377" t="s">
        <v>2927</v>
      </c>
      <c r="U1377" t="b">
        <v>0</v>
      </c>
      <c r="V1377" t="s">
        <v>89</v>
      </c>
      <c r="W1377" s="1">
        <v>44547.493194444447</v>
      </c>
      <c r="X1377">
        <v>1091</v>
      </c>
      <c r="Y1377">
        <v>52</v>
      </c>
      <c r="Z1377">
        <v>0</v>
      </c>
      <c r="AA1377">
        <v>52</v>
      </c>
      <c r="AB1377">
        <v>0</v>
      </c>
      <c r="AC1377">
        <v>36</v>
      </c>
      <c r="AD1377">
        <v>14</v>
      </c>
      <c r="AE1377">
        <v>0</v>
      </c>
      <c r="AF1377">
        <v>0</v>
      </c>
      <c r="AG1377">
        <v>0</v>
      </c>
      <c r="AH1377" t="s">
        <v>2927</v>
      </c>
      <c r="AI1377" s="1">
        <v>44547.496145833335</v>
      </c>
      <c r="AJ1377">
        <v>39</v>
      </c>
      <c r="AK1377">
        <v>1</v>
      </c>
      <c r="AL1377">
        <v>0</v>
      </c>
      <c r="AM1377">
        <v>1</v>
      </c>
      <c r="AN1377">
        <v>0</v>
      </c>
      <c r="AO1377">
        <v>0</v>
      </c>
      <c r="AP1377">
        <v>13</v>
      </c>
      <c r="AQ1377">
        <v>0</v>
      </c>
      <c r="AR1377">
        <v>0</v>
      </c>
      <c r="AS1377">
        <v>0</v>
      </c>
      <c r="AT1377" t="s">
        <v>88</v>
      </c>
      <c r="AU1377" t="s">
        <v>88</v>
      </c>
      <c r="AV1377" t="s">
        <v>88</v>
      </c>
      <c r="AW1377" t="s">
        <v>88</v>
      </c>
      <c r="AX1377" t="s">
        <v>88</v>
      </c>
      <c r="AY1377" t="s">
        <v>88</v>
      </c>
      <c r="AZ1377" t="s">
        <v>88</v>
      </c>
      <c r="BA1377" t="s">
        <v>88</v>
      </c>
      <c r="BB1377" t="s">
        <v>88</v>
      </c>
      <c r="BC1377" t="s">
        <v>88</v>
      </c>
      <c r="BD1377" t="s">
        <v>88</v>
      </c>
      <c r="BE1377" t="s">
        <v>88</v>
      </c>
    </row>
    <row r="1378" spans="1:57">
      <c r="A1378" t="s">
        <v>2928</v>
      </c>
      <c r="B1378" t="s">
        <v>80</v>
      </c>
      <c r="C1378" t="s">
        <v>1072</v>
      </c>
      <c r="D1378" t="s">
        <v>82</v>
      </c>
      <c r="E1378" s="2" t="str">
        <f>HYPERLINK("capsilon://?command=openfolder&amp;siteaddress=FAM.docvelocity-na8.net&amp;folderid=FX82CA3387-2E82-14A6-0E71-91166E9044B9","FX211112903")</f>
        <v>FX211112903</v>
      </c>
      <c r="F1378" t="s">
        <v>19</v>
      </c>
      <c r="G1378" t="s">
        <v>19</v>
      </c>
      <c r="H1378" t="s">
        <v>83</v>
      </c>
      <c r="I1378" t="s">
        <v>2929</v>
      </c>
      <c r="J1378">
        <v>66</v>
      </c>
      <c r="K1378" t="s">
        <v>85</v>
      </c>
      <c r="L1378" t="s">
        <v>86</v>
      </c>
      <c r="M1378" t="s">
        <v>87</v>
      </c>
      <c r="N1378">
        <v>2</v>
      </c>
      <c r="O1378" s="1">
        <v>44547.487974537034</v>
      </c>
      <c r="P1378" s="1">
        <v>44547.505011574074</v>
      </c>
      <c r="Q1378">
        <v>225</v>
      </c>
      <c r="R1378">
        <v>1247</v>
      </c>
      <c r="S1378" t="b">
        <v>0</v>
      </c>
      <c r="T1378" t="s">
        <v>88</v>
      </c>
      <c r="U1378" t="b">
        <v>0</v>
      </c>
      <c r="V1378" t="s">
        <v>151</v>
      </c>
      <c r="W1378" s="1">
        <v>44547.496898148151</v>
      </c>
      <c r="X1378">
        <v>664</v>
      </c>
      <c r="Y1378">
        <v>52</v>
      </c>
      <c r="Z1378">
        <v>0</v>
      </c>
      <c r="AA1378">
        <v>52</v>
      </c>
      <c r="AB1378">
        <v>0</v>
      </c>
      <c r="AC1378">
        <v>37</v>
      </c>
      <c r="AD1378">
        <v>14</v>
      </c>
      <c r="AE1378">
        <v>0</v>
      </c>
      <c r="AF1378">
        <v>0</v>
      </c>
      <c r="AG1378">
        <v>0</v>
      </c>
      <c r="AH1378" t="s">
        <v>167</v>
      </c>
      <c r="AI1378" s="1">
        <v>44547.505011574074</v>
      </c>
      <c r="AJ1378">
        <v>545</v>
      </c>
      <c r="AK1378">
        <v>2</v>
      </c>
      <c r="AL1378">
        <v>0</v>
      </c>
      <c r="AM1378">
        <v>2</v>
      </c>
      <c r="AN1378">
        <v>0</v>
      </c>
      <c r="AO1378">
        <v>2</v>
      </c>
      <c r="AP1378">
        <v>12</v>
      </c>
      <c r="AQ1378">
        <v>0</v>
      </c>
      <c r="AR1378">
        <v>0</v>
      </c>
      <c r="AS1378">
        <v>0</v>
      </c>
      <c r="AT1378" t="s">
        <v>88</v>
      </c>
      <c r="AU1378" t="s">
        <v>88</v>
      </c>
      <c r="AV1378" t="s">
        <v>88</v>
      </c>
      <c r="AW1378" t="s">
        <v>88</v>
      </c>
      <c r="AX1378" t="s">
        <v>88</v>
      </c>
      <c r="AY1378" t="s">
        <v>88</v>
      </c>
      <c r="AZ1378" t="s">
        <v>88</v>
      </c>
      <c r="BA1378" t="s">
        <v>88</v>
      </c>
      <c r="BB1378" t="s">
        <v>88</v>
      </c>
      <c r="BC1378" t="s">
        <v>88</v>
      </c>
      <c r="BD1378" t="s">
        <v>88</v>
      </c>
      <c r="BE1378" t="s">
        <v>88</v>
      </c>
    </row>
    <row r="1379" spans="1:57">
      <c r="A1379" t="s">
        <v>2930</v>
      </c>
      <c r="B1379" t="s">
        <v>80</v>
      </c>
      <c r="C1379" t="s">
        <v>2585</v>
      </c>
      <c r="D1379" t="s">
        <v>82</v>
      </c>
      <c r="E1379" s="2" t="str">
        <f>HYPERLINK("capsilon://?command=openfolder&amp;siteaddress=FAM.docvelocity-na8.net&amp;folderid=FXBEE8C7D6-4149-E978-9614-6B789617A2FB","FX21129169")</f>
        <v>FX21129169</v>
      </c>
      <c r="F1379" t="s">
        <v>19</v>
      </c>
      <c r="G1379" t="s">
        <v>19</v>
      </c>
      <c r="H1379" t="s">
        <v>83</v>
      </c>
      <c r="I1379" t="s">
        <v>2931</v>
      </c>
      <c r="J1379">
        <v>50</v>
      </c>
      <c r="K1379" t="s">
        <v>85</v>
      </c>
      <c r="L1379" t="s">
        <v>86</v>
      </c>
      <c r="M1379" t="s">
        <v>87</v>
      </c>
      <c r="N1379">
        <v>2</v>
      </c>
      <c r="O1379" s="1">
        <v>44547.489502314813</v>
      </c>
      <c r="P1379" s="1">
        <v>44547.50744212963</v>
      </c>
      <c r="Q1379">
        <v>84</v>
      </c>
      <c r="R1379">
        <v>1466</v>
      </c>
      <c r="S1379" t="b">
        <v>0</v>
      </c>
      <c r="T1379" t="s">
        <v>88</v>
      </c>
      <c r="U1379" t="b">
        <v>0</v>
      </c>
      <c r="V1379" t="s">
        <v>1856</v>
      </c>
      <c r="W1379" s="1">
        <v>44547.500833333332</v>
      </c>
      <c r="X1379">
        <v>902</v>
      </c>
      <c r="Y1379">
        <v>46</v>
      </c>
      <c r="Z1379">
        <v>0</v>
      </c>
      <c r="AA1379">
        <v>46</v>
      </c>
      <c r="AB1379">
        <v>0</v>
      </c>
      <c r="AC1379">
        <v>22</v>
      </c>
      <c r="AD1379">
        <v>4</v>
      </c>
      <c r="AE1379">
        <v>0</v>
      </c>
      <c r="AF1379">
        <v>0</v>
      </c>
      <c r="AG1379">
        <v>0</v>
      </c>
      <c r="AH1379" t="s">
        <v>95</v>
      </c>
      <c r="AI1379" s="1">
        <v>44547.50744212963</v>
      </c>
      <c r="AJ1379">
        <v>556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4</v>
      </c>
      <c r="AQ1379">
        <v>0</v>
      </c>
      <c r="AR1379">
        <v>0</v>
      </c>
      <c r="AS1379">
        <v>0</v>
      </c>
      <c r="AT1379" t="s">
        <v>88</v>
      </c>
      <c r="AU1379" t="s">
        <v>88</v>
      </c>
      <c r="AV1379" t="s">
        <v>88</v>
      </c>
      <c r="AW1379" t="s">
        <v>88</v>
      </c>
      <c r="AX1379" t="s">
        <v>88</v>
      </c>
      <c r="AY1379" t="s">
        <v>88</v>
      </c>
      <c r="AZ1379" t="s">
        <v>88</v>
      </c>
      <c r="BA1379" t="s">
        <v>88</v>
      </c>
      <c r="BB1379" t="s">
        <v>88</v>
      </c>
      <c r="BC1379" t="s">
        <v>88</v>
      </c>
      <c r="BD1379" t="s">
        <v>88</v>
      </c>
      <c r="BE1379" t="s">
        <v>88</v>
      </c>
    </row>
    <row r="1380" spans="1:57">
      <c r="A1380" t="s">
        <v>2932</v>
      </c>
      <c r="B1380" t="s">
        <v>80</v>
      </c>
      <c r="C1380" t="s">
        <v>2585</v>
      </c>
      <c r="D1380" t="s">
        <v>82</v>
      </c>
      <c r="E1380" s="2" t="str">
        <f>HYPERLINK("capsilon://?command=openfolder&amp;siteaddress=FAM.docvelocity-na8.net&amp;folderid=FXBEE8C7D6-4149-E978-9614-6B789617A2FB","FX21129169")</f>
        <v>FX21129169</v>
      </c>
      <c r="F1380" t="s">
        <v>19</v>
      </c>
      <c r="G1380" t="s">
        <v>19</v>
      </c>
      <c r="H1380" t="s">
        <v>83</v>
      </c>
      <c r="I1380" t="s">
        <v>2933</v>
      </c>
      <c r="J1380">
        <v>50</v>
      </c>
      <c r="K1380" t="s">
        <v>85</v>
      </c>
      <c r="L1380" t="s">
        <v>86</v>
      </c>
      <c r="M1380" t="s">
        <v>87</v>
      </c>
      <c r="N1380">
        <v>2</v>
      </c>
      <c r="O1380" s="1">
        <v>44547.490578703706</v>
      </c>
      <c r="P1380" s="1">
        <v>44547.502905092595</v>
      </c>
      <c r="Q1380">
        <v>192</v>
      </c>
      <c r="R1380">
        <v>873</v>
      </c>
      <c r="S1380" t="b">
        <v>0</v>
      </c>
      <c r="T1380" t="s">
        <v>88</v>
      </c>
      <c r="U1380" t="b">
        <v>0</v>
      </c>
      <c r="V1380" t="s">
        <v>155</v>
      </c>
      <c r="W1380" s="1">
        <v>44547.49596064815</v>
      </c>
      <c r="X1380">
        <v>339</v>
      </c>
      <c r="Y1380">
        <v>46</v>
      </c>
      <c r="Z1380">
        <v>0</v>
      </c>
      <c r="AA1380">
        <v>46</v>
      </c>
      <c r="AB1380">
        <v>0</v>
      </c>
      <c r="AC1380">
        <v>21</v>
      </c>
      <c r="AD1380">
        <v>4</v>
      </c>
      <c r="AE1380">
        <v>0</v>
      </c>
      <c r="AF1380">
        <v>0</v>
      </c>
      <c r="AG1380">
        <v>0</v>
      </c>
      <c r="AH1380" t="s">
        <v>94</v>
      </c>
      <c r="AI1380" s="1">
        <v>44547.502905092595</v>
      </c>
      <c r="AJ1380">
        <v>527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4</v>
      </c>
      <c r="AQ1380">
        <v>0</v>
      </c>
      <c r="AR1380">
        <v>0</v>
      </c>
      <c r="AS1380">
        <v>0</v>
      </c>
      <c r="AT1380" t="s">
        <v>88</v>
      </c>
      <c r="AU1380" t="s">
        <v>88</v>
      </c>
      <c r="AV1380" t="s">
        <v>88</v>
      </c>
      <c r="AW1380" t="s">
        <v>88</v>
      </c>
      <c r="AX1380" t="s">
        <v>88</v>
      </c>
      <c r="AY1380" t="s">
        <v>88</v>
      </c>
      <c r="AZ1380" t="s">
        <v>88</v>
      </c>
      <c r="BA1380" t="s">
        <v>88</v>
      </c>
      <c r="BB1380" t="s">
        <v>88</v>
      </c>
      <c r="BC1380" t="s">
        <v>88</v>
      </c>
      <c r="BD1380" t="s">
        <v>88</v>
      </c>
      <c r="BE1380" t="s">
        <v>88</v>
      </c>
    </row>
    <row r="1381" spans="1:57">
      <c r="A1381" t="s">
        <v>2934</v>
      </c>
      <c r="B1381" t="s">
        <v>80</v>
      </c>
      <c r="C1381" t="s">
        <v>1104</v>
      </c>
      <c r="D1381" t="s">
        <v>82</v>
      </c>
      <c r="E1381" s="2" t="str">
        <f>HYPERLINK("capsilon://?command=openfolder&amp;siteaddress=FAM.docvelocity-na8.net&amp;folderid=FXA28F6FE4-AE18-3C9E-97DC-F34A2CF2FC9F","FX21125491")</f>
        <v>FX21125491</v>
      </c>
      <c r="F1381" t="s">
        <v>19</v>
      </c>
      <c r="G1381" t="s">
        <v>19</v>
      </c>
      <c r="H1381" t="s">
        <v>83</v>
      </c>
      <c r="I1381" t="s">
        <v>2935</v>
      </c>
      <c r="J1381">
        <v>33</v>
      </c>
      <c r="K1381" t="s">
        <v>85</v>
      </c>
      <c r="L1381" t="s">
        <v>86</v>
      </c>
      <c r="M1381" t="s">
        <v>87</v>
      </c>
      <c r="N1381">
        <v>2</v>
      </c>
      <c r="O1381" s="1">
        <v>44547.491678240738</v>
      </c>
      <c r="P1381" s="1">
        <v>44547.5003125</v>
      </c>
      <c r="Q1381">
        <v>510</v>
      </c>
      <c r="R1381">
        <v>236</v>
      </c>
      <c r="S1381" t="b">
        <v>0</v>
      </c>
      <c r="T1381" t="s">
        <v>88</v>
      </c>
      <c r="U1381" t="b">
        <v>0</v>
      </c>
      <c r="V1381" t="s">
        <v>89</v>
      </c>
      <c r="W1381" s="1">
        <v>44547.494074074071</v>
      </c>
      <c r="X1381">
        <v>76</v>
      </c>
      <c r="Y1381">
        <v>9</v>
      </c>
      <c r="Z1381">
        <v>0</v>
      </c>
      <c r="AA1381">
        <v>9</v>
      </c>
      <c r="AB1381">
        <v>0</v>
      </c>
      <c r="AC1381">
        <v>1</v>
      </c>
      <c r="AD1381">
        <v>24</v>
      </c>
      <c r="AE1381">
        <v>0</v>
      </c>
      <c r="AF1381">
        <v>0</v>
      </c>
      <c r="AG1381">
        <v>0</v>
      </c>
      <c r="AH1381" t="s">
        <v>104</v>
      </c>
      <c r="AI1381" s="1">
        <v>44547.5003125</v>
      </c>
      <c r="AJ1381">
        <v>134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24</v>
      </c>
      <c r="AQ1381">
        <v>0</v>
      </c>
      <c r="AR1381">
        <v>0</v>
      </c>
      <c r="AS1381">
        <v>0</v>
      </c>
      <c r="AT1381" t="s">
        <v>88</v>
      </c>
      <c r="AU1381" t="s">
        <v>88</v>
      </c>
      <c r="AV1381" t="s">
        <v>88</v>
      </c>
      <c r="AW1381" t="s">
        <v>88</v>
      </c>
      <c r="AX1381" t="s">
        <v>88</v>
      </c>
      <c r="AY1381" t="s">
        <v>88</v>
      </c>
      <c r="AZ1381" t="s">
        <v>88</v>
      </c>
      <c r="BA1381" t="s">
        <v>88</v>
      </c>
      <c r="BB1381" t="s">
        <v>88</v>
      </c>
      <c r="BC1381" t="s">
        <v>88</v>
      </c>
      <c r="BD1381" t="s">
        <v>88</v>
      </c>
      <c r="BE1381" t="s">
        <v>88</v>
      </c>
    </row>
    <row r="1382" spans="1:57">
      <c r="A1382" t="s">
        <v>2936</v>
      </c>
      <c r="B1382" t="s">
        <v>80</v>
      </c>
      <c r="C1382" t="s">
        <v>2325</v>
      </c>
      <c r="D1382" t="s">
        <v>82</v>
      </c>
      <c r="E1382" s="2" t="str">
        <f>HYPERLINK("capsilon://?command=openfolder&amp;siteaddress=FAM.docvelocity-na8.net&amp;folderid=FXECCA35FD-0780-2B9E-45F4-D48392BA406A","FX21127968")</f>
        <v>FX21127968</v>
      </c>
      <c r="F1382" t="s">
        <v>19</v>
      </c>
      <c r="G1382" t="s">
        <v>19</v>
      </c>
      <c r="H1382" t="s">
        <v>83</v>
      </c>
      <c r="I1382" t="s">
        <v>2937</v>
      </c>
      <c r="J1382">
        <v>338</v>
      </c>
      <c r="K1382" t="s">
        <v>85</v>
      </c>
      <c r="L1382" t="s">
        <v>86</v>
      </c>
      <c r="M1382" t="s">
        <v>87</v>
      </c>
      <c r="N1382">
        <v>2</v>
      </c>
      <c r="O1382" s="1">
        <v>44547.49596064815</v>
      </c>
      <c r="P1382" s="1">
        <v>44547.664710648147</v>
      </c>
      <c r="Q1382">
        <v>9226</v>
      </c>
      <c r="R1382">
        <v>5354</v>
      </c>
      <c r="S1382" t="b">
        <v>0</v>
      </c>
      <c r="T1382" t="s">
        <v>88</v>
      </c>
      <c r="U1382" t="b">
        <v>0</v>
      </c>
      <c r="V1382" t="s">
        <v>244</v>
      </c>
      <c r="W1382" s="1">
        <v>44547.606956018521</v>
      </c>
      <c r="X1382">
        <v>3431</v>
      </c>
      <c r="Y1382">
        <v>462</v>
      </c>
      <c r="Z1382">
        <v>0</v>
      </c>
      <c r="AA1382">
        <v>462</v>
      </c>
      <c r="AB1382">
        <v>0</v>
      </c>
      <c r="AC1382">
        <v>186</v>
      </c>
      <c r="AD1382">
        <v>-124</v>
      </c>
      <c r="AE1382">
        <v>0</v>
      </c>
      <c r="AF1382">
        <v>0</v>
      </c>
      <c r="AG1382">
        <v>0</v>
      </c>
      <c r="AH1382" t="s">
        <v>163</v>
      </c>
      <c r="AI1382" s="1">
        <v>44547.664710648147</v>
      </c>
      <c r="AJ1382">
        <v>591</v>
      </c>
      <c r="AK1382">
        <v>2</v>
      </c>
      <c r="AL1382">
        <v>0</v>
      </c>
      <c r="AM1382">
        <v>2</v>
      </c>
      <c r="AN1382">
        <v>0</v>
      </c>
      <c r="AO1382">
        <v>2</v>
      </c>
      <c r="AP1382">
        <v>-126</v>
      </c>
      <c r="AQ1382">
        <v>0</v>
      </c>
      <c r="AR1382">
        <v>0</v>
      </c>
      <c r="AS1382">
        <v>0</v>
      </c>
      <c r="AT1382" t="s">
        <v>88</v>
      </c>
      <c r="AU1382" t="s">
        <v>88</v>
      </c>
      <c r="AV1382" t="s">
        <v>88</v>
      </c>
      <c r="AW1382" t="s">
        <v>88</v>
      </c>
      <c r="AX1382" t="s">
        <v>88</v>
      </c>
      <c r="AY1382" t="s">
        <v>88</v>
      </c>
      <c r="AZ1382" t="s">
        <v>88</v>
      </c>
      <c r="BA1382" t="s">
        <v>88</v>
      </c>
      <c r="BB1382" t="s">
        <v>88</v>
      </c>
      <c r="BC1382" t="s">
        <v>88</v>
      </c>
      <c r="BD1382" t="s">
        <v>88</v>
      </c>
      <c r="BE1382" t="s">
        <v>88</v>
      </c>
    </row>
    <row r="1383" spans="1:57">
      <c r="A1383" t="s">
        <v>2938</v>
      </c>
      <c r="B1383" t="s">
        <v>80</v>
      </c>
      <c r="C1383" t="s">
        <v>2325</v>
      </c>
      <c r="D1383" t="s">
        <v>82</v>
      </c>
      <c r="E1383" s="2" t="str">
        <f>HYPERLINK("capsilon://?command=openfolder&amp;siteaddress=FAM.docvelocity-na8.net&amp;folderid=FXECCA35FD-0780-2B9E-45F4-D48392BA406A","FX21127968")</f>
        <v>FX21127968</v>
      </c>
      <c r="F1383" t="s">
        <v>19</v>
      </c>
      <c r="G1383" t="s">
        <v>19</v>
      </c>
      <c r="H1383" t="s">
        <v>83</v>
      </c>
      <c r="I1383" t="s">
        <v>2939</v>
      </c>
      <c r="J1383">
        <v>310</v>
      </c>
      <c r="K1383" t="s">
        <v>85</v>
      </c>
      <c r="L1383" t="s">
        <v>86</v>
      </c>
      <c r="M1383" t="s">
        <v>87</v>
      </c>
      <c r="N1383">
        <v>2</v>
      </c>
      <c r="O1383" s="1">
        <v>44547.497546296298</v>
      </c>
      <c r="P1383" s="1">
        <v>44547.555300925924</v>
      </c>
      <c r="Q1383">
        <v>334</v>
      </c>
      <c r="R1383">
        <v>4656</v>
      </c>
      <c r="S1383" t="b">
        <v>0</v>
      </c>
      <c r="T1383" t="s">
        <v>88</v>
      </c>
      <c r="U1383" t="b">
        <v>0</v>
      </c>
      <c r="V1383" t="s">
        <v>1856</v>
      </c>
      <c r="W1383" s="1">
        <v>44547.534722222219</v>
      </c>
      <c r="X1383">
        <v>2914</v>
      </c>
      <c r="Y1383">
        <v>258</v>
      </c>
      <c r="Z1383">
        <v>0</v>
      </c>
      <c r="AA1383">
        <v>258</v>
      </c>
      <c r="AB1383">
        <v>0</v>
      </c>
      <c r="AC1383">
        <v>86</v>
      </c>
      <c r="AD1383">
        <v>52</v>
      </c>
      <c r="AE1383">
        <v>0</v>
      </c>
      <c r="AF1383">
        <v>0</v>
      </c>
      <c r="AG1383">
        <v>0</v>
      </c>
      <c r="AH1383" t="s">
        <v>167</v>
      </c>
      <c r="AI1383" s="1">
        <v>44547.555300925924</v>
      </c>
      <c r="AJ1383">
        <v>1660</v>
      </c>
      <c r="AK1383">
        <v>7</v>
      </c>
      <c r="AL1383">
        <v>0</v>
      </c>
      <c r="AM1383">
        <v>7</v>
      </c>
      <c r="AN1383">
        <v>0</v>
      </c>
      <c r="AO1383">
        <v>7</v>
      </c>
      <c r="AP1383">
        <v>45</v>
      </c>
      <c r="AQ1383">
        <v>0</v>
      </c>
      <c r="AR1383">
        <v>0</v>
      </c>
      <c r="AS1383">
        <v>0</v>
      </c>
      <c r="AT1383" t="s">
        <v>88</v>
      </c>
      <c r="AU1383" t="s">
        <v>88</v>
      </c>
      <c r="AV1383" t="s">
        <v>88</v>
      </c>
      <c r="AW1383" t="s">
        <v>88</v>
      </c>
      <c r="AX1383" t="s">
        <v>88</v>
      </c>
      <c r="AY1383" t="s">
        <v>88</v>
      </c>
      <c r="AZ1383" t="s">
        <v>88</v>
      </c>
      <c r="BA1383" t="s">
        <v>88</v>
      </c>
      <c r="BB1383" t="s">
        <v>88</v>
      </c>
      <c r="BC1383" t="s">
        <v>88</v>
      </c>
      <c r="BD1383" t="s">
        <v>88</v>
      </c>
      <c r="BE1383" t="s">
        <v>88</v>
      </c>
    </row>
    <row r="1384" spans="1:57">
      <c r="A1384" t="s">
        <v>2940</v>
      </c>
      <c r="B1384" t="s">
        <v>80</v>
      </c>
      <c r="C1384" t="s">
        <v>2941</v>
      </c>
      <c r="D1384" t="s">
        <v>82</v>
      </c>
      <c r="E1384" s="2" t="str">
        <f>HYPERLINK("capsilon://?command=openfolder&amp;siteaddress=FAM.docvelocity-na8.net&amp;folderid=FX94749FD2-7590-28DD-AFCC-DE3FC898D258","FX21129500")</f>
        <v>FX21129500</v>
      </c>
      <c r="F1384" t="s">
        <v>19</v>
      </c>
      <c r="G1384" t="s">
        <v>19</v>
      </c>
      <c r="H1384" t="s">
        <v>83</v>
      </c>
      <c r="I1384" t="s">
        <v>2942</v>
      </c>
      <c r="J1384">
        <v>32</v>
      </c>
      <c r="K1384" t="s">
        <v>85</v>
      </c>
      <c r="L1384" t="s">
        <v>86</v>
      </c>
      <c r="M1384" t="s">
        <v>87</v>
      </c>
      <c r="N1384">
        <v>1</v>
      </c>
      <c r="O1384" s="1">
        <v>44547.503946759258</v>
      </c>
      <c r="P1384" s="1">
        <v>44547.51966435185</v>
      </c>
      <c r="Q1384">
        <v>1062</v>
      </c>
      <c r="R1384">
        <v>296</v>
      </c>
      <c r="S1384" t="b">
        <v>0</v>
      </c>
      <c r="T1384" t="s">
        <v>88</v>
      </c>
      <c r="U1384" t="b">
        <v>0</v>
      </c>
      <c r="V1384" t="s">
        <v>155</v>
      </c>
      <c r="W1384" s="1">
        <v>44547.51966435185</v>
      </c>
      <c r="X1384">
        <v>90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32</v>
      </c>
      <c r="AE1384">
        <v>27</v>
      </c>
      <c r="AF1384">
        <v>0</v>
      </c>
      <c r="AG1384">
        <v>2</v>
      </c>
      <c r="AH1384" t="s">
        <v>88</v>
      </c>
      <c r="AI1384" t="s">
        <v>88</v>
      </c>
      <c r="AJ1384" t="s">
        <v>88</v>
      </c>
      <c r="AK1384" t="s">
        <v>88</v>
      </c>
      <c r="AL1384" t="s">
        <v>88</v>
      </c>
      <c r="AM1384" t="s">
        <v>88</v>
      </c>
      <c r="AN1384" t="s">
        <v>88</v>
      </c>
      <c r="AO1384" t="s">
        <v>88</v>
      </c>
      <c r="AP1384" t="s">
        <v>88</v>
      </c>
      <c r="AQ1384" t="s">
        <v>88</v>
      </c>
      <c r="AR1384" t="s">
        <v>88</v>
      </c>
      <c r="AS1384" t="s">
        <v>88</v>
      </c>
      <c r="AT1384" t="s">
        <v>88</v>
      </c>
      <c r="AU1384" t="s">
        <v>88</v>
      </c>
      <c r="AV1384" t="s">
        <v>88</v>
      </c>
      <c r="AW1384" t="s">
        <v>88</v>
      </c>
      <c r="AX1384" t="s">
        <v>88</v>
      </c>
      <c r="AY1384" t="s">
        <v>88</v>
      </c>
      <c r="AZ1384" t="s">
        <v>88</v>
      </c>
      <c r="BA1384" t="s">
        <v>88</v>
      </c>
      <c r="BB1384" t="s">
        <v>88</v>
      </c>
      <c r="BC1384" t="s">
        <v>88</v>
      </c>
      <c r="BD1384" t="s">
        <v>88</v>
      </c>
      <c r="BE1384" t="s">
        <v>88</v>
      </c>
    </row>
    <row r="1385" spans="1:57">
      <c r="A1385" t="s">
        <v>2943</v>
      </c>
      <c r="B1385" t="s">
        <v>80</v>
      </c>
      <c r="C1385" t="s">
        <v>2941</v>
      </c>
      <c r="D1385" t="s">
        <v>82</v>
      </c>
      <c r="E1385" s="2" t="str">
        <f>HYPERLINK("capsilon://?command=openfolder&amp;siteaddress=FAM.docvelocity-na8.net&amp;folderid=FX94749FD2-7590-28DD-AFCC-DE3FC898D258","FX21129500")</f>
        <v>FX21129500</v>
      </c>
      <c r="F1385" t="s">
        <v>19</v>
      </c>
      <c r="G1385" t="s">
        <v>19</v>
      </c>
      <c r="H1385" t="s">
        <v>83</v>
      </c>
      <c r="I1385" t="s">
        <v>2944</v>
      </c>
      <c r="J1385">
        <v>56</v>
      </c>
      <c r="K1385" t="s">
        <v>85</v>
      </c>
      <c r="L1385" t="s">
        <v>86</v>
      </c>
      <c r="M1385" t="s">
        <v>87</v>
      </c>
      <c r="N1385">
        <v>2</v>
      </c>
      <c r="O1385" s="1">
        <v>44547.505289351851</v>
      </c>
      <c r="P1385" s="1">
        <v>44547.521041666667</v>
      </c>
      <c r="Q1385">
        <v>820</v>
      </c>
      <c r="R1385">
        <v>541</v>
      </c>
      <c r="S1385" t="b">
        <v>0</v>
      </c>
      <c r="T1385" t="s">
        <v>88</v>
      </c>
      <c r="U1385" t="b">
        <v>0</v>
      </c>
      <c r="V1385" t="s">
        <v>99</v>
      </c>
      <c r="W1385" s="1">
        <v>44547.517141203702</v>
      </c>
      <c r="X1385">
        <v>210</v>
      </c>
      <c r="Y1385">
        <v>57</v>
      </c>
      <c r="Z1385">
        <v>0</v>
      </c>
      <c r="AA1385">
        <v>57</v>
      </c>
      <c r="AB1385">
        <v>0</v>
      </c>
      <c r="AC1385">
        <v>21</v>
      </c>
      <c r="AD1385">
        <v>-1</v>
      </c>
      <c r="AE1385">
        <v>0</v>
      </c>
      <c r="AF1385">
        <v>0</v>
      </c>
      <c r="AG1385">
        <v>0</v>
      </c>
      <c r="AH1385" t="s">
        <v>104</v>
      </c>
      <c r="AI1385" s="1">
        <v>44547.521041666667</v>
      </c>
      <c r="AJ1385">
        <v>312</v>
      </c>
      <c r="AK1385">
        <v>1</v>
      </c>
      <c r="AL1385">
        <v>0</v>
      </c>
      <c r="AM1385">
        <v>1</v>
      </c>
      <c r="AN1385">
        <v>0</v>
      </c>
      <c r="AO1385">
        <v>1</v>
      </c>
      <c r="AP1385">
        <v>-2</v>
      </c>
      <c r="AQ1385">
        <v>0</v>
      </c>
      <c r="AR1385">
        <v>0</v>
      </c>
      <c r="AS1385">
        <v>0</v>
      </c>
      <c r="AT1385" t="s">
        <v>88</v>
      </c>
      <c r="AU1385" t="s">
        <v>88</v>
      </c>
      <c r="AV1385" t="s">
        <v>88</v>
      </c>
      <c r="AW1385" t="s">
        <v>88</v>
      </c>
      <c r="AX1385" t="s">
        <v>88</v>
      </c>
      <c r="AY1385" t="s">
        <v>88</v>
      </c>
      <c r="AZ1385" t="s">
        <v>88</v>
      </c>
      <c r="BA1385" t="s">
        <v>88</v>
      </c>
      <c r="BB1385" t="s">
        <v>88</v>
      </c>
      <c r="BC1385" t="s">
        <v>88</v>
      </c>
      <c r="BD1385" t="s">
        <v>88</v>
      </c>
      <c r="BE1385" t="s">
        <v>88</v>
      </c>
    </row>
    <row r="1386" spans="1:57">
      <c r="A1386" t="s">
        <v>2945</v>
      </c>
      <c r="B1386" t="s">
        <v>80</v>
      </c>
      <c r="C1386" t="s">
        <v>2941</v>
      </c>
      <c r="D1386" t="s">
        <v>82</v>
      </c>
      <c r="E1386" s="2" t="str">
        <f>HYPERLINK("capsilon://?command=openfolder&amp;siteaddress=FAM.docvelocity-na8.net&amp;folderid=FX94749FD2-7590-28DD-AFCC-DE3FC898D258","FX21129500")</f>
        <v>FX21129500</v>
      </c>
      <c r="F1386" t="s">
        <v>19</v>
      </c>
      <c r="G1386" t="s">
        <v>19</v>
      </c>
      <c r="H1386" t="s">
        <v>83</v>
      </c>
      <c r="I1386" t="s">
        <v>2946</v>
      </c>
      <c r="J1386">
        <v>56</v>
      </c>
      <c r="K1386" t="s">
        <v>85</v>
      </c>
      <c r="L1386" t="s">
        <v>86</v>
      </c>
      <c r="M1386" t="s">
        <v>87</v>
      </c>
      <c r="N1386">
        <v>2</v>
      </c>
      <c r="O1386" s="1">
        <v>44547.506863425922</v>
      </c>
      <c r="P1386" s="1">
        <v>44547.524675925924</v>
      </c>
      <c r="Q1386">
        <v>1052</v>
      </c>
      <c r="R1386">
        <v>487</v>
      </c>
      <c r="S1386" t="b">
        <v>0</v>
      </c>
      <c r="T1386" t="s">
        <v>88</v>
      </c>
      <c r="U1386" t="b">
        <v>0</v>
      </c>
      <c r="V1386" t="s">
        <v>99</v>
      </c>
      <c r="W1386" s="1">
        <v>44547.519155092596</v>
      </c>
      <c r="X1386">
        <v>174</v>
      </c>
      <c r="Y1386">
        <v>57</v>
      </c>
      <c r="Z1386">
        <v>0</v>
      </c>
      <c r="AA1386">
        <v>57</v>
      </c>
      <c r="AB1386">
        <v>0</v>
      </c>
      <c r="AC1386">
        <v>27</v>
      </c>
      <c r="AD1386">
        <v>-1</v>
      </c>
      <c r="AE1386">
        <v>0</v>
      </c>
      <c r="AF1386">
        <v>0</v>
      </c>
      <c r="AG1386">
        <v>0</v>
      </c>
      <c r="AH1386" t="s">
        <v>104</v>
      </c>
      <c r="AI1386" s="1">
        <v>44547.524675925924</v>
      </c>
      <c r="AJ1386">
        <v>313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-1</v>
      </c>
      <c r="AQ1386">
        <v>0</v>
      </c>
      <c r="AR1386">
        <v>0</v>
      </c>
      <c r="AS1386">
        <v>0</v>
      </c>
      <c r="AT1386" t="s">
        <v>88</v>
      </c>
      <c r="AU1386" t="s">
        <v>88</v>
      </c>
      <c r="AV1386" t="s">
        <v>88</v>
      </c>
      <c r="AW1386" t="s">
        <v>88</v>
      </c>
      <c r="AX1386" t="s">
        <v>88</v>
      </c>
      <c r="AY1386" t="s">
        <v>88</v>
      </c>
      <c r="AZ1386" t="s">
        <v>88</v>
      </c>
      <c r="BA1386" t="s">
        <v>88</v>
      </c>
      <c r="BB1386" t="s">
        <v>88</v>
      </c>
      <c r="BC1386" t="s">
        <v>88</v>
      </c>
      <c r="BD1386" t="s">
        <v>88</v>
      </c>
      <c r="BE1386" t="s">
        <v>88</v>
      </c>
    </row>
    <row r="1387" spans="1:57">
      <c r="A1387" t="s">
        <v>2947</v>
      </c>
      <c r="B1387" t="s">
        <v>80</v>
      </c>
      <c r="C1387" t="s">
        <v>2948</v>
      </c>
      <c r="D1387" t="s">
        <v>82</v>
      </c>
      <c r="E1387" s="2" t="str">
        <f>HYPERLINK("capsilon://?command=openfolder&amp;siteaddress=FAM.docvelocity-na8.net&amp;folderid=FX28AB77DB-BBA1-3969-971D-798A9C96924F","FX211010552")</f>
        <v>FX211010552</v>
      </c>
      <c r="F1387" t="s">
        <v>19</v>
      </c>
      <c r="G1387" t="s">
        <v>19</v>
      </c>
      <c r="H1387" t="s">
        <v>83</v>
      </c>
      <c r="I1387" t="s">
        <v>2949</v>
      </c>
      <c r="J1387">
        <v>66</v>
      </c>
      <c r="K1387" t="s">
        <v>85</v>
      </c>
      <c r="L1387" t="s">
        <v>86</v>
      </c>
      <c r="M1387" t="s">
        <v>87</v>
      </c>
      <c r="N1387">
        <v>2</v>
      </c>
      <c r="O1387" s="1">
        <v>44532.386701388888</v>
      </c>
      <c r="P1387" s="1">
        <v>44532.645138888889</v>
      </c>
      <c r="Q1387">
        <v>22271</v>
      </c>
      <c r="R1387">
        <v>58</v>
      </c>
      <c r="S1387" t="b">
        <v>0</v>
      </c>
      <c r="T1387" t="s">
        <v>88</v>
      </c>
      <c r="U1387" t="b">
        <v>0</v>
      </c>
      <c r="V1387" t="s">
        <v>144</v>
      </c>
      <c r="W1387" s="1">
        <v>44532.427453703705</v>
      </c>
      <c r="X1387">
        <v>36</v>
      </c>
      <c r="Y1387">
        <v>0</v>
      </c>
      <c r="Z1387">
        <v>0</v>
      </c>
      <c r="AA1387">
        <v>0</v>
      </c>
      <c r="AB1387">
        <v>52</v>
      </c>
      <c r="AC1387">
        <v>0</v>
      </c>
      <c r="AD1387">
        <v>66</v>
      </c>
      <c r="AE1387">
        <v>0</v>
      </c>
      <c r="AF1387">
        <v>0</v>
      </c>
      <c r="AG1387">
        <v>0</v>
      </c>
      <c r="AH1387" t="s">
        <v>109</v>
      </c>
      <c r="AI1387" s="1">
        <v>44532.645138888889</v>
      </c>
      <c r="AJ1387">
        <v>22</v>
      </c>
      <c r="AK1387">
        <v>0</v>
      </c>
      <c r="AL1387">
        <v>0</v>
      </c>
      <c r="AM1387">
        <v>0</v>
      </c>
      <c r="AN1387">
        <v>52</v>
      </c>
      <c r="AO1387">
        <v>0</v>
      </c>
      <c r="AP1387">
        <v>66</v>
      </c>
      <c r="AQ1387">
        <v>0</v>
      </c>
      <c r="AR1387">
        <v>0</v>
      </c>
      <c r="AS1387">
        <v>0</v>
      </c>
      <c r="AT1387" t="s">
        <v>88</v>
      </c>
      <c r="AU1387" t="s">
        <v>88</v>
      </c>
      <c r="AV1387" t="s">
        <v>88</v>
      </c>
      <c r="AW1387" t="s">
        <v>88</v>
      </c>
      <c r="AX1387" t="s">
        <v>88</v>
      </c>
      <c r="AY1387" t="s">
        <v>88</v>
      </c>
      <c r="AZ1387" t="s">
        <v>88</v>
      </c>
      <c r="BA1387" t="s">
        <v>88</v>
      </c>
      <c r="BB1387" t="s">
        <v>88</v>
      </c>
      <c r="BC1387" t="s">
        <v>88</v>
      </c>
      <c r="BD1387" t="s">
        <v>88</v>
      </c>
      <c r="BE1387" t="s">
        <v>88</v>
      </c>
    </row>
    <row r="1388" spans="1:57">
      <c r="A1388" t="s">
        <v>2950</v>
      </c>
      <c r="B1388" t="s">
        <v>80</v>
      </c>
      <c r="C1388" t="s">
        <v>2941</v>
      </c>
      <c r="D1388" t="s">
        <v>82</v>
      </c>
      <c r="E1388" s="2" t="str">
        <f>HYPERLINK("capsilon://?command=openfolder&amp;siteaddress=FAM.docvelocity-na8.net&amp;folderid=FX94749FD2-7590-28DD-AFCC-DE3FC898D258","FX21129500")</f>
        <v>FX21129500</v>
      </c>
      <c r="F1388" t="s">
        <v>19</v>
      </c>
      <c r="G1388" t="s">
        <v>19</v>
      </c>
      <c r="H1388" t="s">
        <v>83</v>
      </c>
      <c r="I1388" t="s">
        <v>2951</v>
      </c>
      <c r="J1388">
        <v>56</v>
      </c>
      <c r="K1388" t="s">
        <v>85</v>
      </c>
      <c r="L1388" t="s">
        <v>86</v>
      </c>
      <c r="M1388" t="s">
        <v>87</v>
      </c>
      <c r="N1388">
        <v>2</v>
      </c>
      <c r="O1388" s="1">
        <v>44547.508553240739</v>
      </c>
      <c r="P1388" s="1">
        <v>44547.530972222223</v>
      </c>
      <c r="Q1388">
        <v>1499</v>
      </c>
      <c r="R1388">
        <v>438</v>
      </c>
      <c r="S1388" t="b">
        <v>0</v>
      </c>
      <c r="T1388" t="s">
        <v>88</v>
      </c>
      <c r="U1388" t="b">
        <v>0</v>
      </c>
      <c r="V1388" t="s">
        <v>99</v>
      </c>
      <c r="W1388" s="1">
        <v>44547.520752314813</v>
      </c>
      <c r="X1388">
        <v>137</v>
      </c>
      <c r="Y1388">
        <v>57</v>
      </c>
      <c r="Z1388">
        <v>0</v>
      </c>
      <c r="AA1388">
        <v>57</v>
      </c>
      <c r="AB1388">
        <v>0</v>
      </c>
      <c r="AC1388">
        <v>21</v>
      </c>
      <c r="AD1388">
        <v>-1</v>
      </c>
      <c r="AE1388">
        <v>0</v>
      </c>
      <c r="AF1388">
        <v>0</v>
      </c>
      <c r="AG1388">
        <v>0</v>
      </c>
      <c r="AH1388" t="s">
        <v>163</v>
      </c>
      <c r="AI1388" s="1">
        <v>44547.530972222223</v>
      </c>
      <c r="AJ1388">
        <v>271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-1</v>
      </c>
      <c r="AQ1388">
        <v>0</v>
      </c>
      <c r="AR1388">
        <v>0</v>
      </c>
      <c r="AS1388">
        <v>0</v>
      </c>
      <c r="AT1388" t="s">
        <v>88</v>
      </c>
      <c r="AU1388" t="s">
        <v>88</v>
      </c>
      <c r="AV1388" t="s">
        <v>88</v>
      </c>
      <c r="AW1388" t="s">
        <v>88</v>
      </c>
      <c r="AX1388" t="s">
        <v>88</v>
      </c>
      <c r="AY1388" t="s">
        <v>88</v>
      </c>
      <c r="AZ1388" t="s">
        <v>88</v>
      </c>
      <c r="BA1388" t="s">
        <v>88</v>
      </c>
      <c r="BB1388" t="s">
        <v>88</v>
      </c>
      <c r="BC1388" t="s">
        <v>88</v>
      </c>
      <c r="BD1388" t="s">
        <v>88</v>
      </c>
      <c r="BE1388" t="s">
        <v>88</v>
      </c>
    </row>
    <row r="1389" spans="1:57">
      <c r="A1389" t="s">
        <v>2952</v>
      </c>
      <c r="B1389" t="s">
        <v>80</v>
      </c>
      <c r="C1389" t="s">
        <v>2941</v>
      </c>
      <c r="D1389" t="s">
        <v>82</v>
      </c>
      <c r="E1389" s="2" t="str">
        <f>HYPERLINK("capsilon://?command=openfolder&amp;siteaddress=FAM.docvelocity-na8.net&amp;folderid=FX94749FD2-7590-28DD-AFCC-DE3FC898D258","FX21129500")</f>
        <v>FX21129500</v>
      </c>
      <c r="F1389" t="s">
        <v>19</v>
      </c>
      <c r="G1389" t="s">
        <v>19</v>
      </c>
      <c r="H1389" t="s">
        <v>83</v>
      </c>
      <c r="I1389" t="s">
        <v>2953</v>
      </c>
      <c r="J1389">
        <v>28</v>
      </c>
      <c r="K1389" t="s">
        <v>85</v>
      </c>
      <c r="L1389" t="s">
        <v>86</v>
      </c>
      <c r="M1389" t="s">
        <v>87</v>
      </c>
      <c r="N1389">
        <v>2</v>
      </c>
      <c r="O1389" s="1">
        <v>44547.508981481478</v>
      </c>
      <c r="P1389" s="1">
        <v>44547.534143518518</v>
      </c>
      <c r="Q1389">
        <v>1607</v>
      </c>
      <c r="R1389">
        <v>567</v>
      </c>
      <c r="S1389" t="b">
        <v>0</v>
      </c>
      <c r="T1389" t="s">
        <v>88</v>
      </c>
      <c r="U1389" t="b">
        <v>0</v>
      </c>
      <c r="V1389" t="s">
        <v>155</v>
      </c>
      <c r="W1389" s="1">
        <v>44547.521284722221</v>
      </c>
      <c r="X1389">
        <v>139</v>
      </c>
      <c r="Y1389">
        <v>21</v>
      </c>
      <c r="Z1389">
        <v>0</v>
      </c>
      <c r="AA1389">
        <v>21</v>
      </c>
      <c r="AB1389">
        <v>0</v>
      </c>
      <c r="AC1389">
        <v>10</v>
      </c>
      <c r="AD1389">
        <v>7</v>
      </c>
      <c r="AE1389">
        <v>0</v>
      </c>
      <c r="AF1389">
        <v>0</v>
      </c>
      <c r="AG1389">
        <v>0</v>
      </c>
      <c r="AH1389" t="s">
        <v>104</v>
      </c>
      <c r="AI1389" s="1">
        <v>44547.534143518518</v>
      </c>
      <c r="AJ1389">
        <v>428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7</v>
      </c>
      <c r="AQ1389">
        <v>0</v>
      </c>
      <c r="AR1389">
        <v>0</v>
      </c>
      <c r="AS1389">
        <v>0</v>
      </c>
      <c r="AT1389" t="s">
        <v>88</v>
      </c>
      <c r="AU1389" t="s">
        <v>88</v>
      </c>
      <c r="AV1389" t="s">
        <v>88</v>
      </c>
      <c r="AW1389" t="s">
        <v>88</v>
      </c>
      <c r="AX1389" t="s">
        <v>88</v>
      </c>
      <c r="AY1389" t="s">
        <v>88</v>
      </c>
      <c r="AZ1389" t="s">
        <v>88</v>
      </c>
      <c r="BA1389" t="s">
        <v>88</v>
      </c>
      <c r="BB1389" t="s">
        <v>88</v>
      </c>
      <c r="BC1389" t="s">
        <v>88</v>
      </c>
      <c r="BD1389" t="s">
        <v>88</v>
      </c>
      <c r="BE1389" t="s">
        <v>88</v>
      </c>
    </row>
    <row r="1390" spans="1:57">
      <c r="A1390" t="s">
        <v>2954</v>
      </c>
      <c r="B1390" t="s">
        <v>80</v>
      </c>
      <c r="C1390" t="s">
        <v>2941</v>
      </c>
      <c r="D1390" t="s">
        <v>82</v>
      </c>
      <c r="E1390" s="2" t="str">
        <f>HYPERLINK("capsilon://?command=openfolder&amp;siteaddress=FAM.docvelocity-na8.net&amp;folderid=FX94749FD2-7590-28DD-AFCC-DE3FC898D258","FX21129500")</f>
        <v>FX21129500</v>
      </c>
      <c r="F1390" t="s">
        <v>19</v>
      </c>
      <c r="G1390" t="s">
        <v>19</v>
      </c>
      <c r="H1390" t="s">
        <v>83</v>
      </c>
      <c r="I1390" t="s">
        <v>2955</v>
      </c>
      <c r="J1390">
        <v>32</v>
      </c>
      <c r="K1390" t="s">
        <v>85</v>
      </c>
      <c r="L1390" t="s">
        <v>86</v>
      </c>
      <c r="M1390" t="s">
        <v>87</v>
      </c>
      <c r="N1390">
        <v>1</v>
      </c>
      <c r="O1390" s="1">
        <v>44547.509976851848</v>
      </c>
      <c r="P1390" s="1">
        <v>44547.526493055557</v>
      </c>
      <c r="Q1390">
        <v>1064</v>
      </c>
      <c r="R1390">
        <v>363</v>
      </c>
      <c r="S1390" t="b">
        <v>0</v>
      </c>
      <c r="T1390" t="s">
        <v>88</v>
      </c>
      <c r="U1390" t="b">
        <v>0</v>
      </c>
      <c r="V1390" t="s">
        <v>155</v>
      </c>
      <c r="W1390" s="1">
        <v>44547.526493055557</v>
      </c>
      <c r="X1390">
        <v>73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32</v>
      </c>
      <c r="AE1390">
        <v>27</v>
      </c>
      <c r="AF1390">
        <v>0</v>
      </c>
      <c r="AG1390">
        <v>2</v>
      </c>
      <c r="AH1390" t="s">
        <v>88</v>
      </c>
      <c r="AI1390" t="s">
        <v>88</v>
      </c>
      <c r="AJ1390" t="s">
        <v>88</v>
      </c>
      <c r="AK1390" t="s">
        <v>88</v>
      </c>
      <c r="AL1390" t="s">
        <v>88</v>
      </c>
      <c r="AM1390" t="s">
        <v>88</v>
      </c>
      <c r="AN1390" t="s">
        <v>88</v>
      </c>
      <c r="AO1390" t="s">
        <v>88</v>
      </c>
      <c r="AP1390" t="s">
        <v>88</v>
      </c>
      <c r="AQ1390" t="s">
        <v>88</v>
      </c>
      <c r="AR1390" t="s">
        <v>88</v>
      </c>
      <c r="AS1390" t="s">
        <v>88</v>
      </c>
      <c r="AT1390" t="s">
        <v>88</v>
      </c>
      <c r="AU1390" t="s">
        <v>88</v>
      </c>
      <c r="AV1390" t="s">
        <v>88</v>
      </c>
      <c r="AW1390" t="s">
        <v>88</v>
      </c>
      <c r="AX1390" t="s">
        <v>88</v>
      </c>
      <c r="AY1390" t="s">
        <v>88</v>
      </c>
      <c r="AZ1390" t="s">
        <v>88</v>
      </c>
      <c r="BA1390" t="s">
        <v>88</v>
      </c>
      <c r="BB1390" t="s">
        <v>88</v>
      </c>
      <c r="BC1390" t="s">
        <v>88</v>
      </c>
      <c r="BD1390" t="s">
        <v>88</v>
      </c>
      <c r="BE1390" t="s">
        <v>88</v>
      </c>
    </row>
    <row r="1391" spans="1:57">
      <c r="A1391" t="s">
        <v>2956</v>
      </c>
      <c r="B1391" t="s">
        <v>80</v>
      </c>
      <c r="C1391" t="s">
        <v>2941</v>
      </c>
      <c r="D1391" t="s">
        <v>82</v>
      </c>
      <c r="E1391" s="2" t="str">
        <f>HYPERLINK("capsilon://?command=openfolder&amp;siteaddress=FAM.docvelocity-na8.net&amp;folderid=FX94749FD2-7590-28DD-AFCC-DE3FC898D258","FX21129500")</f>
        <v>FX21129500</v>
      </c>
      <c r="F1391" t="s">
        <v>19</v>
      </c>
      <c r="G1391" t="s">
        <v>19</v>
      </c>
      <c r="H1391" t="s">
        <v>83</v>
      </c>
      <c r="I1391" t="s">
        <v>2957</v>
      </c>
      <c r="J1391">
        <v>56</v>
      </c>
      <c r="K1391" t="s">
        <v>85</v>
      </c>
      <c r="L1391" t="s">
        <v>86</v>
      </c>
      <c r="M1391" t="s">
        <v>87</v>
      </c>
      <c r="N1391">
        <v>2</v>
      </c>
      <c r="O1391" s="1">
        <v>44547.511192129627</v>
      </c>
      <c r="P1391" s="1">
        <v>44547.533263888887</v>
      </c>
      <c r="Q1391">
        <v>1506</v>
      </c>
      <c r="R1391">
        <v>401</v>
      </c>
      <c r="S1391" t="b">
        <v>0</v>
      </c>
      <c r="T1391" t="s">
        <v>88</v>
      </c>
      <c r="U1391" t="b">
        <v>0</v>
      </c>
      <c r="V1391" t="s">
        <v>155</v>
      </c>
      <c r="W1391" s="1">
        <v>44547.523460648146</v>
      </c>
      <c r="X1391">
        <v>187</v>
      </c>
      <c r="Y1391">
        <v>57</v>
      </c>
      <c r="Z1391">
        <v>0</v>
      </c>
      <c r="AA1391">
        <v>57</v>
      </c>
      <c r="AB1391">
        <v>0</v>
      </c>
      <c r="AC1391">
        <v>24</v>
      </c>
      <c r="AD1391">
        <v>-1</v>
      </c>
      <c r="AE1391">
        <v>0</v>
      </c>
      <c r="AF1391">
        <v>0</v>
      </c>
      <c r="AG1391">
        <v>0</v>
      </c>
      <c r="AH1391" t="s">
        <v>163</v>
      </c>
      <c r="AI1391" s="1">
        <v>44547.533263888887</v>
      </c>
      <c r="AJ1391">
        <v>197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-1</v>
      </c>
      <c r="AQ1391">
        <v>0</v>
      </c>
      <c r="AR1391">
        <v>0</v>
      </c>
      <c r="AS1391">
        <v>0</v>
      </c>
      <c r="AT1391" t="s">
        <v>88</v>
      </c>
      <c r="AU1391" t="s">
        <v>88</v>
      </c>
      <c r="AV1391" t="s">
        <v>88</v>
      </c>
      <c r="AW1391" t="s">
        <v>88</v>
      </c>
      <c r="AX1391" t="s">
        <v>88</v>
      </c>
      <c r="AY1391" t="s">
        <v>88</v>
      </c>
      <c r="AZ1391" t="s">
        <v>88</v>
      </c>
      <c r="BA1391" t="s">
        <v>88</v>
      </c>
      <c r="BB1391" t="s">
        <v>88</v>
      </c>
      <c r="BC1391" t="s">
        <v>88</v>
      </c>
      <c r="BD1391" t="s">
        <v>88</v>
      </c>
      <c r="BE1391" t="s">
        <v>88</v>
      </c>
    </row>
    <row r="1392" spans="1:57">
      <c r="A1392" t="s">
        <v>2958</v>
      </c>
      <c r="B1392" t="s">
        <v>80</v>
      </c>
      <c r="C1392" t="s">
        <v>2941</v>
      </c>
      <c r="D1392" t="s">
        <v>82</v>
      </c>
      <c r="E1392" s="2" t="str">
        <f>HYPERLINK("capsilon://?command=openfolder&amp;siteaddress=FAM.docvelocity-na8.net&amp;folderid=FX94749FD2-7590-28DD-AFCC-DE3FC898D258","FX21129500")</f>
        <v>FX21129500</v>
      </c>
      <c r="F1392" t="s">
        <v>19</v>
      </c>
      <c r="G1392" t="s">
        <v>19</v>
      </c>
      <c r="H1392" t="s">
        <v>83</v>
      </c>
      <c r="I1392" t="s">
        <v>2959</v>
      </c>
      <c r="J1392">
        <v>56</v>
      </c>
      <c r="K1392" t="s">
        <v>85</v>
      </c>
      <c r="L1392" t="s">
        <v>86</v>
      </c>
      <c r="M1392" t="s">
        <v>87</v>
      </c>
      <c r="N1392">
        <v>2</v>
      </c>
      <c r="O1392" s="1">
        <v>44547.51253472222</v>
      </c>
      <c r="P1392" s="1">
        <v>44547.538194444445</v>
      </c>
      <c r="Q1392">
        <v>1652</v>
      </c>
      <c r="R1392">
        <v>565</v>
      </c>
      <c r="S1392" t="b">
        <v>0</v>
      </c>
      <c r="T1392" t="s">
        <v>88</v>
      </c>
      <c r="U1392" t="b">
        <v>0</v>
      </c>
      <c r="V1392" t="s">
        <v>99</v>
      </c>
      <c r="W1392" s="1">
        <v>44547.522928240738</v>
      </c>
      <c r="X1392">
        <v>139</v>
      </c>
      <c r="Y1392">
        <v>57</v>
      </c>
      <c r="Z1392">
        <v>0</v>
      </c>
      <c r="AA1392">
        <v>57</v>
      </c>
      <c r="AB1392">
        <v>0</v>
      </c>
      <c r="AC1392">
        <v>21</v>
      </c>
      <c r="AD1392">
        <v>-1</v>
      </c>
      <c r="AE1392">
        <v>0</v>
      </c>
      <c r="AF1392">
        <v>0</v>
      </c>
      <c r="AG1392">
        <v>0</v>
      </c>
      <c r="AH1392" t="s">
        <v>163</v>
      </c>
      <c r="AI1392" s="1">
        <v>44547.538194444445</v>
      </c>
      <c r="AJ1392">
        <v>426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-1</v>
      </c>
      <c r="AQ1392">
        <v>0</v>
      </c>
      <c r="AR1392">
        <v>0</v>
      </c>
      <c r="AS1392">
        <v>0</v>
      </c>
      <c r="AT1392" t="s">
        <v>88</v>
      </c>
      <c r="AU1392" t="s">
        <v>88</v>
      </c>
      <c r="AV1392" t="s">
        <v>88</v>
      </c>
      <c r="AW1392" t="s">
        <v>88</v>
      </c>
      <c r="AX1392" t="s">
        <v>88</v>
      </c>
      <c r="AY1392" t="s">
        <v>88</v>
      </c>
      <c r="AZ1392" t="s">
        <v>88</v>
      </c>
      <c r="BA1392" t="s">
        <v>88</v>
      </c>
      <c r="BB1392" t="s">
        <v>88</v>
      </c>
      <c r="BC1392" t="s">
        <v>88</v>
      </c>
      <c r="BD1392" t="s">
        <v>88</v>
      </c>
      <c r="BE1392" t="s">
        <v>88</v>
      </c>
    </row>
    <row r="1393" spans="1:57">
      <c r="A1393" t="s">
        <v>2960</v>
      </c>
      <c r="B1393" t="s">
        <v>80</v>
      </c>
      <c r="C1393" t="s">
        <v>2941</v>
      </c>
      <c r="D1393" t="s">
        <v>82</v>
      </c>
      <c r="E1393" s="2" t="str">
        <f>HYPERLINK("capsilon://?command=openfolder&amp;siteaddress=FAM.docvelocity-na8.net&amp;folderid=FX94749FD2-7590-28DD-AFCC-DE3FC898D258","FX21129500")</f>
        <v>FX21129500</v>
      </c>
      <c r="F1393" t="s">
        <v>19</v>
      </c>
      <c r="G1393" t="s">
        <v>19</v>
      </c>
      <c r="H1393" t="s">
        <v>83</v>
      </c>
      <c r="I1393" t="s">
        <v>2961</v>
      </c>
      <c r="J1393">
        <v>28</v>
      </c>
      <c r="K1393" t="s">
        <v>85</v>
      </c>
      <c r="L1393" t="s">
        <v>86</v>
      </c>
      <c r="M1393" t="s">
        <v>87</v>
      </c>
      <c r="N1393">
        <v>2</v>
      </c>
      <c r="O1393" s="1">
        <v>44547.513159722221</v>
      </c>
      <c r="P1393" s="1">
        <v>44547.536076388889</v>
      </c>
      <c r="Q1393">
        <v>1714</v>
      </c>
      <c r="R1393">
        <v>266</v>
      </c>
      <c r="S1393" t="b">
        <v>0</v>
      </c>
      <c r="T1393" t="s">
        <v>88</v>
      </c>
      <c r="U1393" t="b">
        <v>0</v>
      </c>
      <c r="V1393" t="s">
        <v>155</v>
      </c>
      <c r="W1393" s="1">
        <v>44547.524386574078</v>
      </c>
      <c r="X1393">
        <v>80</v>
      </c>
      <c r="Y1393">
        <v>21</v>
      </c>
      <c r="Z1393">
        <v>0</v>
      </c>
      <c r="AA1393">
        <v>21</v>
      </c>
      <c r="AB1393">
        <v>0</v>
      </c>
      <c r="AC1393">
        <v>3</v>
      </c>
      <c r="AD1393">
        <v>7</v>
      </c>
      <c r="AE1393">
        <v>0</v>
      </c>
      <c r="AF1393">
        <v>0</v>
      </c>
      <c r="AG1393">
        <v>0</v>
      </c>
      <c r="AH1393" t="s">
        <v>167</v>
      </c>
      <c r="AI1393" s="1">
        <v>44547.536076388889</v>
      </c>
      <c r="AJ1393">
        <v>186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7</v>
      </c>
      <c r="AQ1393">
        <v>0</v>
      </c>
      <c r="AR1393">
        <v>0</v>
      </c>
      <c r="AS1393">
        <v>0</v>
      </c>
      <c r="AT1393" t="s">
        <v>88</v>
      </c>
      <c r="AU1393" t="s">
        <v>88</v>
      </c>
      <c r="AV1393" t="s">
        <v>88</v>
      </c>
      <c r="AW1393" t="s">
        <v>88</v>
      </c>
      <c r="AX1393" t="s">
        <v>88</v>
      </c>
      <c r="AY1393" t="s">
        <v>88</v>
      </c>
      <c r="AZ1393" t="s">
        <v>88</v>
      </c>
      <c r="BA1393" t="s">
        <v>88</v>
      </c>
      <c r="BB1393" t="s">
        <v>88</v>
      </c>
      <c r="BC1393" t="s">
        <v>88</v>
      </c>
      <c r="BD1393" t="s">
        <v>88</v>
      </c>
      <c r="BE1393" t="s">
        <v>88</v>
      </c>
    </row>
    <row r="1394" spans="1:57">
      <c r="A1394" t="s">
        <v>2962</v>
      </c>
      <c r="B1394" t="s">
        <v>80</v>
      </c>
      <c r="C1394" t="s">
        <v>2941</v>
      </c>
      <c r="D1394" t="s">
        <v>82</v>
      </c>
      <c r="E1394" s="2" t="str">
        <f>HYPERLINK("capsilon://?command=openfolder&amp;siteaddress=FAM.docvelocity-na8.net&amp;folderid=FX94749FD2-7590-28DD-AFCC-DE3FC898D258","FX21129500")</f>
        <v>FX21129500</v>
      </c>
      <c r="F1394" t="s">
        <v>19</v>
      </c>
      <c r="G1394" t="s">
        <v>19</v>
      </c>
      <c r="H1394" t="s">
        <v>83</v>
      </c>
      <c r="I1394" t="s">
        <v>2963</v>
      </c>
      <c r="J1394">
        <v>56</v>
      </c>
      <c r="K1394" t="s">
        <v>85</v>
      </c>
      <c r="L1394" t="s">
        <v>86</v>
      </c>
      <c r="M1394" t="s">
        <v>87</v>
      </c>
      <c r="N1394">
        <v>2</v>
      </c>
      <c r="O1394" s="1">
        <v>44547.514560185184</v>
      </c>
      <c r="P1394" s="1">
        <v>44547.542685185188</v>
      </c>
      <c r="Q1394">
        <v>1883</v>
      </c>
      <c r="R1394">
        <v>547</v>
      </c>
      <c r="S1394" t="b">
        <v>0</v>
      </c>
      <c r="T1394" t="s">
        <v>88</v>
      </c>
      <c r="U1394" t="b">
        <v>0</v>
      </c>
      <c r="V1394" t="s">
        <v>99</v>
      </c>
      <c r="W1394" s="1">
        <v>44547.525543981479</v>
      </c>
      <c r="X1394">
        <v>162</v>
      </c>
      <c r="Y1394">
        <v>57</v>
      </c>
      <c r="Z1394">
        <v>0</v>
      </c>
      <c r="AA1394">
        <v>57</v>
      </c>
      <c r="AB1394">
        <v>0</v>
      </c>
      <c r="AC1394">
        <v>26</v>
      </c>
      <c r="AD1394">
        <v>-1</v>
      </c>
      <c r="AE1394">
        <v>0</v>
      </c>
      <c r="AF1394">
        <v>0</v>
      </c>
      <c r="AG1394">
        <v>0</v>
      </c>
      <c r="AH1394" t="s">
        <v>104</v>
      </c>
      <c r="AI1394" s="1">
        <v>44547.542685185188</v>
      </c>
      <c r="AJ1394">
        <v>375</v>
      </c>
      <c r="AK1394">
        <v>2</v>
      </c>
      <c r="AL1394">
        <v>0</v>
      </c>
      <c r="AM1394">
        <v>2</v>
      </c>
      <c r="AN1394">
        <v>0</v>
      </c>
      <c r="AO1394">
        <v>2</v>
      </c>
      <c r="AP1394">
        <v>-3</v>
      </c>
      <c r="AQ1394">
        <v>0</v>
      </c>
      <c r="AR1394">
        <v>0</v>
      </c>
      <c r="AS1394">
        <v>0</v>
      </c>
      <c r="AT1394" t="s">
        <v>88</v>
      </c>
      <c r="AU1394" t="s">
        <v>88</v>
      </c>
      <c r="AV1394" t="s">
        <v>88</v>
      </c>
      <c r="AW1394" t="s">
        <v>88</v>
      </c>
      <c r="AX1394" t="s">
        <v>88</v>
      </c>
      <c r="AY1394" t="s">
        <v>88</v>
      </c>
      <c r="AZ1394" t="s">
        <v>88</v>
      </c>
      <c r="BA1394" t="s">
        <v>88</v>
      </c>
      <c r="BB1394" t="s">
        <v>88</v>
      </c>
      <c r="BC1394" t="s">
        <v>88</v>
      </c>
      <c r="BD1394" t="s">
        <v>88</v>
      </c>
      <c r="BE1394" t="s">
        <v>88</v>
      </c>
    </row>
    <row r="1395" spans="1:57">
      <c r="A1395" t="s">
        <v>2964</v>
      </c>
      <c r="B1395" t="s">
        <v>80</v>
      </c>
      <c r="C1395" t="s">
        <v>2941</v>
      </c>
      <c r="D1395" t="s">
        <v>82</v>
      </c>
      <c r="E1395" s="2" t="str">
        <f>HYPERLINK("capsilon://?command=openfolder&amp;siteaddress=FAM.docvelocity-na8.net&amp;folderid=FX94749FD2-7590-28DD-AFCC-DE3FC898D258","FX21129500")</f>
        <v>FX21129500</v>
      </c>
      <c r="F1395" t="s">
        <v>19</v>
      </c>
      <c r="G1395" t="s">
        <v>19</v>
      </c>
      <c r="H1395" t="s">
        <v>83</v>
      </c>
      <c r="I1395" t="s">
        <v>2965</v>
      </c>
      <c r="J1395">
        <v>28</v>
      </c>
      <c r="K1395" t="s">
        <v>85</v>
      </c>
      <c r="L1395" t="s">
        <v>86</v>
      </c>
      <c r="M1395" t="s">
        <v>87</v>
      </c>
      <c r="N1395">
        <v>2</v>
      </c>
      <c r="O1395" s="1">
        <v>44547.514965277776</v>
      </c>
      <c r="P1395" s="1">
        <v>44547.54115740741</v>
      </c>
      <c r="Q1395">
        <v>2018</v>
      </c>
      <c r="R1395">
        <v>245</v>
      </c>
      <c r="S1395" t="b">
        <v>0</v>
      </c>
      <c r="T1395" t="s">
        <v>88</v>
      </c>
      <c r="U1395" t="b">
        <v>0</v>
      </c>
      <c r="V1395" t="s">
        <v>155</v>
      </c>
      <c r="W1395" s="1">
        <v>44547.525648148148</v>
      </c>
      <c r="X1395">
        <v>109</v>
      </c>
      <c r="Y1395">
        <v>21</v>
      </c>
      <c r="Z1395">
        <v>0</v>
      </c>
      <c r="AA1395">
        <v>21</v>
      </c>
      <c r="AB1395">
        <v>0</v>
      </c>
      <c r="AC1395">
        <v>10</v>
      </c>
      <c r="AD1395">
        <v>7</v>
      </c>
      <c r="AE1395">
        <v>0</v>
      </c>
      <c r="AF1395">
        <v>0</v>
      </c>
      <c r="AG1395">
        <v>0</v>
      </c>
      <c r="AH1395" t="s">
        <v>163</v>
      </c>
      <c r="AI1395" s="1">
        <v>44547.54115740741</v>
      </c>
      <c r="AJ1395">
        <v>136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7</v>
      </c>
      <c r="AQ1395">
        <v>0</v>
      </c>
      <c r="AR1395">
        <v>0</v>
      </c>
      <c r="AS1395">
        <v>0</v>
      </c>
      <c r="AT1395" t="s">
        <v>88</v>
      </c>
      <c r="AU1395" t="s">
        <v>88</v>
      </c>
      <c r="AV1395" t="s">
        <v>88</v>
      </c>
      <c r="AW1395" t="s">
        <v>88</v>
      </c>
      <c r="AX1395" t="s">
        <v>88</v>
      </c>
      <c r="AY1395" t="s">
        <v>88</v>
      </c>
      <c r="AZ1395" t="s">
        <v>88</v>
      </c>
      <c r="BA1395" t="s">
        <v>88</v>
      </c>
      <c r="BB1395" t="s">
        <v>88</v>
      </c>
      <c r="BC1395" t="s">
        <v>88</v>
      </c>
      <c r="BD1395" t="s">
        <v>88</v>
      </c>
      <c r="BE1395" t="s">
        <v>88</v>
      </c>
    </row>
    <row r="1396" spans="1:57">
      <c r="A1396" t="s">
        <v>2966</v>
      </c>
      <c r="B1396" t="s">
        <v>80</v>
      </c>
      <c r="C1396" t="s">
        <v>2941</v>
      </c>
      <c r="D1396" t="s">
        <v>82</v>
      </c>
      <c r="E1396" s="2" t="str">
        <f>HYPERLINK("capsilon://?command=openfolder&amp;siteaddress=FAM.docvelocity-na8.net&amp;folderid=FX94749FD2-7590-28DD-AFCC-DE3FC898D258","FX21129500")</f>
        <v>FX21129500</v>
      </c>
      <c r="F1396" t="s">
        <v>19</v>
      </c>
      <c r="G1396" t="s">
        <v>19</v>
      </c>
      <c r="H1396" t="s">
        <v>83</v>
      </c>
      <c r="I1396" t="s">
        <v>2967</v>
      </c>
      <c r="J1396">
        <v>28</v>
      </c>
      <c r="K1396" t="s">
        <v>85</v>
      </c>
      <c r="L1396" t="s">
        <v>86</v>
      </c>
      <c r="M1396" t="s">
        <v>87</v>
      </c>
      <c r="N1396">
        <v>2</v>
      </c>
      <c r="O1396" s="1">
        <v>44547.515289351853</v>
      </c>
      <c r="P1396" s="1">
        <v>44547.542453703703</v>
      </c>
      <c r="Q1396">
        <v>2166</v>
      </c>
      <c r="R1396">
        <v>181</v>
      </c>
      <c r="S1396" t="b">
        <v>0</v>
      </c>
      <c r="T1396" t="s">
        <v>88</v>
      </c>
      <c r="U1396" t="b">
        <v>0</v>
      </c>
      <c r="V1396" t="s">
        <v>99</v>
      </c>
      <c r="W1396" s="1">
        <v>44547.526365740741</v>
      </c>
      <c r="X1396">
        <v>70</v>
      </c>
      <c r="Y1396">
        <v>21</v>
      </c>
      <c r="Z1396">
        <v>0</v>
      </c>
      <c r="AA1396">
        <v>21</v>
      </c>
      <c r="AB1396">
        <v>0</v>
      </c>
      <c r="AC1396">
        <v>1</v>
      </c>
      <c r="AD1396">
        <v>7</v>
      </c>
      <c r="AE1396">
        <v>0</v>
      </c>
      <c r="AF1396">
        <v>0</v>
      </c>
      <c r="AG1396">
        <v>0</v>
      </c>
      <c r="AH1396" t="s">
        <v>163</v>
      </c>
      <c r="AI1396" s="1">
        <v>44547.542453703703</v>
      </c>
      <c r="AJ1396">
        <v>111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7</v>
      </c>
      <c r="AQ1396">
        <v>0</v>
      </c>
      <c r="AR1396">
        <v>0</v>
      </c>
      <c r="AS1396">
        <v>0</v>
      </c>
      <c r="AT1396" t="s">
        <v>88</v>
      </c>
      <c r="AU1396" t="s">
        <v>88</v>
      </c>
      <c r="AV1396" t="s">
        <v>88</v>
      </c>
      <c r="AW1396" t="s">
        <v>88</v>
      </c>
      <c r="AX1396" t="s">
        <v>88</v>
      </c>
      <c r="AY1396" t="s">
        <v>88</v>
      </c>
      <c r="AZ1396" t="s">
        <v>88</v>
      </c>
      <c r="BA1396" t="s">
        <v>88</v>
      </c>
      <c r="BB1396" t="s">
        <v>88</v>
      </c>
      <c r="BC1396" t="s">
        <v>88</v>
      </c>
      <c r="BD1396" t="s">
        <v>88</v>
      </c>
      <c r="BE1396" t="s">
        <v>88</v>
      </c>
    </row>
    <row r="1397" spans="1:57">
      <c r="A1397" t="s">
        <v>2968</v>
      </c>
      <c r="B1397" t="s">
        <v>80</v>
      </c>
      <c r="C1397" t="s">
        <v>2969</v>
      </c>
      <c r="D1397" t="s">
        <v>82</v>
      </c>
      <c r="E1397" s="2" t="str">
        <f>HYPERLINK("capsilon://?command=openfolder&amp;siteaddress=FAM.docvelocity-na8.net&amp;folderid=FX35E75E0D-21A8-289D-2513-BB809EC590F6","FX21128776")</f>
        <v>FX21128776</v>
      </c>
      <c r="F1397" t="s">
        <v>19</v>
      </c>
      <c r="G1397" t="s">
        <v>19</v>
      </c>
      <c r="H1397" t="s">
        <v>83</v>
      </c>
      <c r="I1397" t="s">
        <v>2970</v>
      </c>
      <c r="J1397">
        <v>44</v>
      </c>
      <c r="K1397" t="s">
        <v>85</v>
      </c>
      <c r="L1397" t="s">
        <v>86</v>
      </c>
      <c r="M1397" t="s">
        <v>87</v>
      </c>
      <c r="N1397">
        <v>2</v>
      </c>
      <c r="O1397" s="1">
        <v>44547.516712962963</v>
      </c>
      <c r="P1397" s="1">
        <v>44547.54383101852</v>
      </c>
      <c r="Q1397">
        <v>2150</v>
      </c>
      <c r="R1397">
        <v>193</v>
      </c>
      <c r="S1397" t="b">
        <v>0</v>
      </c>
      <c r="T1397" t="s">
        <v>88</v>
      </c>
      <c r="U1397" t="b">
        <v>0</v>
      </c>
      <c r="V1397" t="s">
        <v>99</v>
      </c>
      <c r="W1397" s="1">
        <v>44547.527233796296</v>
      </c>
      <c r="X1397">
        <v>75</v>
      </c>
      <c r="Y1397">
        <v>36</v>
      </c>
      <c r="Z1397">
        <v>0</v>
      </c>
      <c r="AA1397">
        <v>36</v>
      </c>
      <c r="AB1397">
        <v>0</v>
      </c>
      <c r="AC1397">
        <v>7</v>
      </c>
      <c r="AD1397">
        <v>8</v>
      </c>
      <c r="AE1397">
        <v>0</v>
      </c>
      <c r="AF1397">
        <v>0</v>
      </c>
      <c r="AG1397">
        <v>0</v>
      </c>
      <c r="AH1397" t="s">
        <v>163</v>
      </c>
      <c r="AI1397" s="1">
        <v>44547.54383101852</v>
      </c>
      <c r="AJ1397">
        <v>118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8</v>
      </c>
      <c r="AQ1397">
        <v>0</v>
      </c>
      <c r="AR1397">
        <v>0</v>
      </c>
      <c r="AS1397">
        <v>0</v>
      </c>
      <c r="AT1397" t="s">
        <v>88</v>
      </c>
      <c r="AU1397" t="s">
        <v>88</v>
      </c>
      <c r="AV1397" t="s">
        <v>88</v>
      </c>
      <c r="AW1397" t="s">
        <v>88</v>
      </c>
      <c r="AX1397" t="s">
        <v>88</v>
      </c>
      <c r="AY1397" t="s">
        <v>88</v>
      </c>
      <c r="AZ1397" t="s">
        <v>88</v>
      </c>
      <c r="BA1397" t="s">
        <v>88</v>
      </c>
      <c r="BB1397" t="s">
        <v>88</v>
      </c>
      <c r="BC1397" t="s">
        <v>88</v>
      </c>
      <c r="BD1397" t="s">
        <v>88</v>
      </c>
      <c r="BE1397" t="s">
        <v>88</v>
      </c>
    </row>
    <row r="1398" spans="1:57">
      <c r="A1398" t="s">
        <v>2971</v>
      </c>
      <c r="B1398" t="s">
        <v>80</v>
      </c>
      <c r="C1398" t="s">
        <v>2941</v>
      </c>
      <c r="D1398" t="s">
        <v>82</v>
      </c>
      <c r="E1398" s="2" t="str">
        <f>HYPERLINK("capsilon://?command=openfolder&amp;siteaddress=FAM.docvelocity-na8.net&amp;folderid=FX94749FD2-7590-28DD-AFCC-DE3FC898D258","FX21129500")</f>
        <v>FX21129500</v>
      </c>
      <c r="F1398" t="s">
        <v>19</v>
      </c>
      <c r="G1398" t="s">
        <v>19</v>
      </c>
      <c r="H1398" t="s">
        <v>83</v>
      </c>
      <c r="I1398" t="s">
        <v>2942</v>
      </c>
      <c r="J1398">
        <v>64</v>
      </c>
      <c r="K1398" t="s">
        <v>85</v>
      </c>
      <c r="L1398" t="s">
        <v>86</v>
      </c>
      <c r="M1398" t="s">
        <v>87</v>
      </c>
      <c r="N1398">
        <v>2</v>
      </c>
      <c r="O1398" s="1">
        <v>44547.520509259259</v>
      </c>
      <c r="P1398" s="1">
        <v>44547.55673611111</v>
      </c>
      <c r="Q1398">
        <v>196</v>
      </c>
      <c r="R1398">
        <v>2934</v>
      </c>
      <c r="S1398" t="b">
        <v>0</v>
      </c>
      <c r="T1398" t="s">
        <v>88</v>
      </c>
      <c r="U1398" t="b">
        <v>1</v>
      </c>
      <c r="V1398" t="s">
        <v>856</v>
      </c>
      <c r="W1398" s="1">
        <v>44547.553472222222</v>
      </c>
      <c r="X1398">
        <v>2261</v>
      </c>
      <c r="Y1398">
        <v>81</v>
      </c>
      <c r="Z1398">
        <v>0</v>
      </c>
      <c r="AA1398">
        <v>81</v>
      </c>
      <c r="AB1398">
        <v>0</v>
      </c>
      <c r="AC1398">
        <v>45</v>
      </c>
      <c r="AD1398">
        <v>-17</v>
      </c>
      <c r="AE1398">
        <v>0</v>
      </c>
      <c r="AF1398">
        <v>0</v>
      </c>
      <c r="AG1398">
        <v>0</v>
      </c>
      <c r="AH1398" t="s">
        <v>163</v>
      </c>
      <c r="AI1398" s="1">
        <v>44547.55673611111</v>
      </c>
      <c r="AJ1398">
        <v>230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-17</v>
      </c>
      <c r="AQ1398">
        <v>0</v>
      </c>
      <c r="AR1398">
        <v>0</v>
      </c>
      <c r="AS1398">
        <v>0</v>
      </c>
      <c r="AT1398" t="s">
        <v>88</v>
      </c>
      <c r="AU1398" t="s">
        <v>88</v>
      </c>
      <c r="AV1398" t="s">
        <v>88</v>
      </c>
      <c r="AW1398" t="s">
        <v>88</v>
      </c>
      <c r="AX1398" t="s">
        <v>88</v>
      </c>
      <c r="AY1398" t="s">
        <v>88</v>
      </c>
      <c r="AZ1398" t="s">
        <v>88</v>
      </c>
      <c r="BA1398" t="s">
        <v>88</v>
      </c>
      <c r="BB1398" t="s">
        <v>88</v>
      </c>
      <c r="BC1398" t="s">
        <v>88</v>
      </c>
      <c r="BD1398" t="s">
        <v>88</v>
      </c>
      <c r="BE1398" t="s">
        <v>88</v>
      </c>
    </row>
    <row r="1399" spans="1:57">
      <c r="A1399" t="s">
        <v>2972</v>
      </c>
      <c r="B1399" t="s">
        <v>80</v>
      </c>
      <c r="C1399" t="s">
        <v>2804</v>
      </c>
      <c r="D1399" t="s">
        <v>82</v>
      </c>
      <c r="E1399" s="2" t="str">
        <f>HYPERLINK("capsilon://?command=openfolder&amp;siteaddress=FAM.docvelocity-na8.net&amp;folderid=FXBBB66388-4D20-7CBD-BA0D-1F5098AAA089","FX21122024")</f>
        <v>FX21122024</v>
      </c>
      <c r="F1399" t="s">
        <v>19</v>
      </c>
      <c r="G1399" t="s">
        <v>19</v>
      </c>
      <c r="H1399" t="s">
        <v>83</v>
      </c>
      <c r="I1399" t="s">
        <v>2805</v>
      </c>
      <c r="J1399">
        <v>384</v>
      </c>
      <c r="K1399" t="s">
        <v>85</v>
      </c>
      <c r="L1399" t="s">
        <v>86</v>
      </c>
      <c r="M1399" t="s">
        <v>87</v>
      </c>
      <c r="N1399">
        <v>2</v>
      </c>
      <c r="O1399" s="1">
        <v>44532.397511574076</v>
      </c>
      <c r="P1399" s="1">
        <v>44532.605995370373</v>
      </c>
      <c r="Q1399">
        <v>15159</v>
      </c>
      <c r="R1399">
        <v>2854</v>
      </c>
      <c r="S1399" t="b">
        <v>0</v>
      </c>
      <c r="T1399" t="s">
        <v>88</v>
      </c>
      <c r="U1399" t="b">
        <v>1</v>
      </c>
      <c r="V1399" t="s">
        <v>155</v>
      </c>
      <c r="W1399" s="1">
        <v>44532.45952546296</v>
      </c>
      <c r="X1399">
        <v>1138</v>
      </c>
      <c r="Y1399">
        <v>279</v>
      </c>
      <c r="Z1399">
        <v>0</v>
      </c>
      <c r="AA1399">
        <v>279</v>
      </c>
      <c r="AB1399">
        <v>0</v>
      </c>
      <c r="AC1399">
        <v>225</v>
      </c>
      <c r="AD1399">
        <v>105</v>
      </c>
      <c r="AE1399">
        <v>0</v>
      </c>
      <c r="AF1399">
        <v>0</v>
      </c>
      <c r="AG1399">
        <v>0</v>
      </c>
      <c r="AH1399" t="s">
        <v>109</v>
      </c>
      <c r="AI1399" s="1">
        <v>44532.605995370373</v>
      </c>
      <c r="AJ1399">
        <v>1694</v>
      </c>
      <c r="AK1399">
        <v>2</v>
      </c>
      <c r="AL1399">
        <v>0</v>
      </c>
      <c r="AM1399">
        <v>2</v>
      </c>
      <c r="AN1399">
        <v>0</v>
      </c>
      <c r="AO1399">
        <v>2</v>
      </c>
      <c r="AP1399">
        <v>103</v>
      </c>
      <c r="AQ1399">
        <v>0</v>
      </c>
      <c r="AR1399">
        <v>0</v>
      </c>
      <c r="AS1399">
        <v>0</v>
      </c>
      <c r="AT1399" t="s">
        <v>88</v>
      </c>
      <c r="AU1399" t="s">
        <v>88</v>
      </c>
      <c r="AV1399" t="s">
        <v>88</v>
      </c>
      <c r="AW1399" t="s">
        <v>88</v>
      </c>
      <c r="AX1399" t="s">
        <v>88</v>
      </c>
      <c r="AY1399" t="s">
        <v>88</v>
      </c>
      <c r="AZ1399" t="s">
        <v>88</v>
      </c>
      <c r="BA1399" t="s">
        <v>88</v>
      </c>
      <c r="BB1399" t="s">
        <v>88</v>
      </c>
      <c r="BC1399" t="s">
        <v>88</v>
      </c>
      <c r="BD1399" t="s">
        <v>88</v>
      </c>
      <c r="BE1399" t="s">
        <v>88</v>
      </c>
    </row>
    <row r="1400" spans="1:57">
      <c r="A1400" t="s">
        <v>2973</v>
      </c>
      <c r="B1400" t="s">
        <v>80</v>
      </c>
      <c r="C1400" t="s">
        <v>2941</v>
      </c>
      <c r="D1400" t="s">
        <v>82</v>
      </c>
      <c r="E1400" s="2" t="str">
        <f>HYPERLINK("capsilon://?command=openfolder&amp;siteaddress=FAM.docvelocity-na8.net&amp;folderid=FX94749FD2-7590-28DD-AFCC-DE3FC898D258","FX21129500")</f>
        <v>FX21129500</v>
      </c>
      <c r="F1400" t="s">
        <v>19</v>
      </c>
      <c r="G1400" t="s">
        <v>19</v>
      </c>
      <c r="H1400" t="s">
        <v>83</v>
      </c>
      <c r="I1400" t="s">
        <v>2955</v>
      </c>
      <c r="J1400">
        <v>64</v>
      </c>
      <c r="K1400" t="s">
        <v>85</v>
      </c>
      <c r="L1400" t="s">
        <v>86</v>
      </c>
      <c r="M1400" t="s">
        <v>87</v>
      </c>
      <c r="N1400">
        <v>2</v>
      </c>
      <c r="O1400" s="1">
        <v>44547.527314814812</v>
      </c>
      <c r="P1400" s="1">
        <v>44547.584097222221</v>
      </c>
      <c r="Q1400">
        <v>3398</v>
      </c>
      <c r="R1400">
        <v>1508</v>
      </c>
      <c r="S1400" t="b">
        <v>0</v>
      </c>
      <c r="T1400" t="s">
        <v>88</v>
      </c>
      <c r="U1400" t="b">
        <v>1</v>
      </c>
      <c r="V1400" t="s">
        <v>856</v>
      </c>
      <c r="W1400" s="1">
        <v>44547.566018518519</v>
      </c>
      <c r="X1400">
        <v>1083</v>
      </c>
      <c r="Y1400">
        <v>81</v>
      </c>
      <c r="Z1400">
        <v>0</v>
      </c>
      <c r="AA1400">
        <v>81</v>
      </c>
      <c r="AB1400">
        <v>0</v>
      </c>
      <c r="AC1400">
        <v>45</v>
      </c>
      <c r="AD1400">
        <v>-17</v>
      </c>
      <c r="AE1400">
        <v>0</v>
      </c>
      <c r="AF1400">
        <v>0</v>
      </c>
      <c r="AG1400">
        <v>0</v>
      </c>
      <c r="AH1400" t="s">
        <v>163</v>
      </c>
      <c r="AI1400" s="1">
        <v>44547.584097222221</v>
      </c>
      <c r="AJ1400">
        <v>207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-17</v>
      </c>
      <c r="AQ1400">
        <v>0</v>
      </c>
      <c r="AR1400">
        <v>0</v>
      </c>
      <c r="AS1400">
        <v>0</v>
      </c>
      <c r="AT1400" t="s">
        <v>88</v>
      </c>
      <c r="AU1400" t="s">
        <v>88</v>
      </c>
      <c r="AV1400" t="s">
        <v>88</v>
      </c>
      <c r="AW1400" t="s">
        <v>88</v>
      </c>
      <c r="AX1400" t="s">
        <v>88</v>
      </c>
      <c r="AY1400" t="s">
        <v>88</v>
      </c>
      <c r="AZ1400" t="s">
        <v>88</v>
      </c>
      <c r="BA1400" t="s">
        <v>88</v>
      </c>
      <c r="BB1400" t="s">
        <v>88</v>
      </c>
      <c r="BC1400" t="s">
        <v>88</v>
      </c>
      <c r="BD1400" t="s">
        <v>88</v>
      </c>
      <c r="BE1400" t="s">
        <v>88</v>
      </c>
    </row>
    <row r="1401" spans="1:57">
      <c r="A1401" t="s">
        <v>2974</v>
      </c>
      <c r="B1401" t="s">
        <v>80</v>
      </c>
      <c r="C1401" t="s">
        <v>2975</v>
      </c>
      <c r="D1401" t="s">
        <v>82</v>
      </c>
      <c r="E1401" s="2" t="str">
        <f>HYPERLINK("capsilon://?command=openfolder&amp;siteaddress=FAM.docvelocity-na8.net&amp;folderid=FXFCDDA78E-D795-9F7F-687D-48982D3F2A65","FX21129822")</f>
        <v>FX21129822</v>
      </c>
      <c r="F1401" t="s">
        <v>19</v>
      </c>
      <c r="G1401" t="s">
        <v>19</v>
      </c>
      <c r="H1401" t="s">
        <v>83</v>
      </c>
      <c r="I1401" t="s">
        <v>2976</v>
      </c>
      <c r="J1401">
        <v>80</v>
      </c>
      <c r="K1401" t="s">
        <v>85</v>
      </c>
      <c r="L1401" t="s">
        <v>86</v>
      </c>
      <c r="M1401" t="s">
        <v>87</v>
      </c>
      <c r="N1401">
        <v>1</v>
      </c>
      <c r="O1401" s="1">
        <v>44547.533229166664</v>
      </c>
      <c r="P1401" s="1">
        <v>44547.536469907405</v>
      </c>
      <c r="Q1401">
        <v>166</v>
      </c>
      <c r="R1401">
        <v>114</v>
      </c>
      <c r="S1401" t="b">
        <v>0</v>
      </c>
      <c r="T1401" t="s">
        <v>88</v>
      </c>
      <c r="U1401" t="b">
        <v>0</v>
      </c>
      <c r="V1401" t="s">
        <v>155</v>
      </c>
      <c r="W1401" s="1">
        <v>44547.536469907405</v>
      </c>
      <c r="X1401">
        <v>114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80</v>
      </c>
      <c r="AE1401">
        <v>68</v>
      </c>
      <c r="AF1401">
        <v>0</v>
      </c>
      <c r="AG1401">
        <v>5</v>
      </c>
      <c r="AH1401" t="s">
        <v>88</v>
      </c>
      <c r="AI1401" t="s">
        <v>88</v>
      </c>
      <c r="AJ1401" t="s">
        <v>88</v>
      </c>
      <c r="AK1401" t="s">
        <v>88</v>
      </c>
      <c r="AL1401" t="s">
        <v>88</v>
      </c>
      <c r="AM1401" t="s">
        <v>88</v>
      </c>
      <c r="AN1401" t="s">
        <v>88</v>
      </c>
      <c r="AO1401" t="s">
        <v>88</v>
      </c>
      <c r="AP1401" t="s">
        <v>88</v>
      </c>
      <c r="AQ1401" t="s">
        <v>88</v>
      </c>
      <c r="AR1401" t="s">
        <v>88</v>
      </c>
      <c r="AS1401" t="s">
        <v>88</v>
      </c>
      <c r="AT1401" t="s">
        <v>88</v>
      </c>
      <c r="AU1401" t="s">
        <v>88</v>
      </c>
      <c r="AV1401" t="s">
        <v>88</v>
      </c>
      <c r="AW1401" t="s">
        <v>88</v>
      </c>
      <c r="AX1401" t="s">
        <v>88</v>
      </c>
      <c r="AY1401" t="s">
        <v>88</v>
      </c>
      <c r="AZ1401" t="s">
        <v>88</v>
      </c>
      <c r="BA1401" t="s">
        <v>88</v>
      </c>
      <c r="BB1401" t="s">
        <v>88</v>
      </c>
      <c r="BC1401" t="s">
        <v>88</v>
      </c>
      <c r="BD1401" t="s">
        <v>88</v>
      </c>
      <c r="BE1401" t="s">
        <v>88</v>
      </c>
    </row>
    <row r="1402" spans="1:57">
      <c r="A1402" t="s">
        <v>2977</v>
      </c>
      <c r="B1402" t="s">
        <v>80</v>
      </c>
      <c r="C1402" t="s">
        <v>2978</v>
      </c>
      <c r="D1402" t="s">
        <v>82</v>
      </c>
      <c r="E1402" s="2" t="str">
        <f>HYPERLINK("capsilon://?command=openfolder&amp;siteaddress=FAM.docvelocity-na8.net&amp;folderid=FXE8E3B8BD-BFF3-F8AD-4FCC-E401D0A4B323","FX21128430")</f>
        <v>FX21128430</v>
      </c>
      <c r="F1402" t="s">
        <v>19</v>
      </c>
      <c r="G1402" t="s">
        <v>19</v>
      </c>
      <c r="H1402" t="s">
        <v>83</v>
      </c>
      <c r="I1402" t="s">
        <v>2979</v>
      </c>
      <c r="J1402">
        <v>52</v>
      </c>
      <c r="K1402" t="s">
        <v>85</v>
      </c>
      <c r="L1402" t="s">
        <v>86</v>
      </c>
      <c r="M1402" t="s">
        <v>87</v>
      </c>
      <c r="N1402">
        <v>2</v>
      </c>
      <c r="O1402" s="1">
        <v>44547.534004629626</v>
      </c>
      <c r="P1402" s="1">
        <v>44547.547858796293</v>
      </c>
      <c r="Q1402">
        <v>649</v>
      </c>
      <c r="R1402">
        <v>548</v>
      </c>
      <c r="S1402" t="b">
        <v>0</v>
      </c>
      <c r="T1402" t="s">
        <v>88</v>
      </c>
      <c r="U1402" t="b">
        <v>0</v>
      </c>
      <c r="V1402" t="s">
        <v>99</v>
      </c>
      <c r="W1402" s="1">
        <v>44547.544502314813</v>
      </c>
      <c r="X1402">
        <v>295</v>
      </c>
      <c r="Y1402">
        <v>65</v>
      </c>
      <c r="Z1402">
        <v>0</v>
      </c>
      <c r="AA1402">
        <v>65</v>
      </c>
      <c r="AB1402">
        <v>0</v>
      </c>
      <c r="AC1402">
        <v>53</v>
      </c>
      <c r="AD1402">
        <v>-13</v>
      </c>
      <c r="AE1402">
        <v>0</v>
      </c>
      <c r="AF1402">
        <v>0</v>
      </c>
      <c r="AG1402">
        <v>0</v>
      </c>
      <c r="AH1402" t="s">
        <v>163</v>
      </c>
      <c r="AI1402" s="1">
        <v>44547.547858796293</v>
      </c>
      <c r="AJ1402">
        <v>239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-13</v>
      </c>
      <c r="AQ1402">
        <v>0</v>
      </c>
      <c r="AR1402">
        <v>0</v>
      </c>
      <c r="AS1402">
        <v>0</v>
      </c>
      <c r="AT1402" t="s">
        <v>88</v>
      </c>
      <c r="AU1402" t="s">
        <v>88</v>
      </c>
      <c r="AV1402" t="s">
        <v>88</v>
      </c>
      <c r="AW1402" t="s">
        <v>88</v>
      </c>
      <c r="AX1402" t="s">
        <v>88</v>
      </c>
      <c r="AY1402" t="s">
        <v>88</v>
      </c>
      <c r="AZ1402" t="s">
        <v>88</v>
      </c>
      <c r="BA1402" t="s">
        <v>88</v>
      </c>
      <c r="BB1402" t="s">
        <v>88</v>
      </c>
      <c r="BC1402" t="s">
        <v>88</v>
      </c>
      <c r="BD1402" t="s">
        <v>88</v>
      </c>
      <c r="BE1402" t="s">
        <v>88</v>
      </c>
    </row>
    <row r="1403" spans="1:57">
      <c r="A1403" t="s">
        <v>2980</v>
      </c>
      <c r="B1403" t="s">
        <v>80</v>
      </c>
      <c r="C1403" t="s">
        <v>2978</v>
      </c>
      <c r="D1403" t="s">
        <v>82</v>
      </c>
      <c r="E1403" s="2" t="str">
        <f>HYPERLINK("capsilon://?command=openfolder&amp;siteaddress=FAM.docvelocity-na8.net&amp;folderid=FXE8E3B8BD-BFF3-F8AD-4FCC-E401D0A4B323","FX21128430")</f>
        <v>FX21128430</v>
      </c>
      <c r="F1403" t="s">
        <v>19</v>
      </c>
      <c r="G1403" t="s">
        <v>19</v>
      </c>
      <c r="H1403" t="s">
        <v>83</v>
      </c>
      <c r="I1403" t="s">
        <v>2981</v>
      </c>
      <c r="J1403">
        <v>57</v>
      </c>
      <c r="K1403" t="s">
        <v>85</v>
      </c>
      <c r="L1403" t="s">
        <v>86</v>
      </c>
      <c r="M1403" t="s">
        <v>87</v>
      </c>
      <c r="N1403">
        <v>2</v>
      </c>
      <c r="O1403" s="1">
        <v>44547.534918981481</v>
      </c>
      <c r="P1403" s="1">
        <v>44547.618541666663</v>
      </c>
      <c r="Q1403">
        <v>5013</v>
      </c>
      <c r="R1403">
        <v>2212</v>
      </c>
      <c r="S1403" t="b">
        <v>0</v>
      </c>
      <c r="T1403" t="s">
        <v>88</v>
      </c>
      <c r="U1403" t="b">
        <v>0</v>
      </c>
      <c r="V1403" t="s">
        <v>222</v>
      </c>
      <c r="W1403" s="1">
        <v>44547.593923611108</v>
      </c>
      <c r="X1403">
        <v>1673</v>
      </c>
      <c r="Y1403">
        <v>65</v>
      </c>
      <c r="Z1403">
        <v>0</v>
      </c>
      <c r="AA1403">
        <v>65</v>
      </c>
      <c r="AB1403">
        <v>0</v>
      </c>
      <c r="AC1403">
        <v>52</v>
      </c>
      <c r="AD1403">
        <v>-8</v>
      </c>
      <c r="AE1403">
        <v>0</v>
      </c>
      <c r="AF1403">
        <v>0</v>
      </c>
      <c r="AG1403">
        <v>0</v>
      </c>
      <c r="AH1403" t="s">
        <v>104</v>
      </c>
      <c r="AI1403" s="1">
        <v>44547.618541666663</v>
      </c>
      <c r="AJ1403">
        <v>532</v>
      </c>
      <c r="AK1403">
        <v>5</v>
      </c>
      <c r="AL1403">
        <v>0</v>
      </c>
      <c r="AM1403">
        <v>5</v>
      </c>
      <c r="AN1403">
        <v>0</v>
      </c>
      <c r="AO1403">
        <v>5</v>
      </c>
      <c r="AP1403">
        <v>-13</v>
      </c>
      <c r="AQ1403">
        <v>0</v>
      </c>
      <c r="AR1403">
        <v>0</v>
      </c>
      <c r="AS1403">
        <v>0</v>
      </c>
      <c r="AT1403" t="s">
        <v>88</v>
      </c>
      <c r="AU1403" t="s">
        <v>88</v>
      </c>
      <c r="AV1403" t="s">
        <v>88</v>
      </c>
      <c r="AW1403" t="s">
        <v>88</v>
      </c>
      <c r="AX1403" t="s">
        <v>88</v>
      </c>
      <c r="AY1403" t="s">
        <v>88</v>
      </c>
      <c r="AZ1403" t="s">
        <v>88</v>
      </c>
      <c r="BA1403" t="s">
        <v>88</v>
      </c>
      <c r="BB1403" t="s">
        <v>88</v>
      </c>
      <c r="BC1403" t="s">
        <v>88</v>
      </c>
      <c r="BD1403" t="s">
        <v>88</v>
      </c>
      <c r="BE1403" t="s">
        <v>88</v>
      </c>
    </row>
    <row r="1404" spans="1:57">
      <c r="A1404" t="s">
        <v>2982</v>
      </c>
      <c r="B1404" t="s">
        <v>80</v>
      </c>
      <c r="C1404" t="s">
        <v>2978</v>
      </c>
      <c r="D1404" t="s">
        <v>82</v>
      </c>
      <c r="E1404" s="2" t="str">
        <f>HYPERLINK("capsilon://?command=openfolder&amp;siteaddress=FAM.docvelocity-na8.net&amp;folderid=FXE8E3B8BD-BFF3-F8AD-4FCC-E401D0A4B323","FX21128430")</f>
        <v>FX21128430</v>
      </c>
      <c r="F1404" t="s">
        <v>19</v>
      </c>
      <c r="G1404" t="s">
        <v>19</v>
      </c>
      <c r="H1404" t="s">
        <v>83</v>
      </c>
      <c r="I1404" t="s">
        <v>2983</v>
      </c>
      <c r="J1404">
        <v>82</v>
      </c>
      <c r="K1404" t="s">
        <v>85</v>
      </c>
      <c r="L1404" t="s">
        <v>86</v>
      </c>
      <c r="M1404" t="s">
        <v>87</v>
      </c>
      <c r="N1404">
        <v>2</v>
      </c>
      <c r="O1404" s="1">
        <v>44547.535902777781</v>
      </c>
      <c r="P1404" s="1">
        <v>44547.587187500001</v>
      </c>
      <c r="Q1404">
        <v>3814</v>
      </c>
      <c r="R1404">
        <v>617</v>
      </c>
      <c r="S1404" t="b">
        <v>0</v>
      </c>
      <c r="T1404" t="s">
        <v>88</v>
      </c>
      <c r="U1404" t="b">
        <v>0</v>
      </c>
      <c r="V1404" t="s">
        <v>99</v>
      </c>
      <c r="W1404" s="1">
        <v>44547.582997685182</v>
      </c>
      <c r="X1404">
        <v>339</v>
      </c>
      <c r="Y1404">
        <v>65</v>
      </c>
      <c r="Z1404">
        <v>0</v>
      </c>
      <c r="AA1404">
        <v>65</v>
      </c>
      <c r="AB1404">
        <v>0</v>
      </c>
      <c r="AC1404">
        <v>38</v>
      </c>
      <c r="AD1404">
        <v>17</v>
      </c>
      <c r="AE1404">
        <v>0</v>
      </c>
      <c r="AF1404">
        <v>0</v>
      </c>
      <c r="AG1404">
        <v>0</v>
      </c>
      <c r="AH1404" t="s">
        <v>163</v>
      </c>
      <c r="AI1404" s="1">
        <v>44547.587187500001</v>
      </c>
      <c r="AJ1404">
        <v>266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17</v>
      </c>
      <c r="AQ1404">
        <v>0</v>
      </c>
      <c r="AR1404">
        <v>0</v>
      </c>
      <c r="AS1404">
        <v>0</v>
      </c>
      <c r="AT1404" t="s">
        <v>88</v>
      </c>
      <c r="AU1404" t="s">
        <v>88</v>
      </c>
      <c r="AV1404" t="s">
        <v>88</v>
      </c>
      <c r="AW1404" t="s">
        <v>88</v>
      </c>
      <c r="AX1404" t="s">
        <v>88</v>
      </c>
      <c r="AY1404" t="s">
        <v>88</v>
      </c>
      <c r="AZ1404" t="s">
        <v>88</v>
      </c>
      <c r="BA1404" t="s">
        <v>88</v>
      </c>
      <c r="BB1404" t="s">
        <v>88</v>
      </c>
      <c r="BC1404" t="s">
        <v>88</v>
      </c>
      <c r="BD1404" t="s">
        <v>88</v>
      </c>
      <c r="BE1404" t="s">
        <v>88</v>
      </c>
    </row>
    <row r="1405" spans="1:57">
      <c r="A1405" t="s">
        <v>2984</v>
      </c>
      <c r="B1405" t="s">
        <v>80</v>
      </c>
      <c r="C1405" t="s">
        <v>2978</v>
      </c>
      <c r="D1405" t="s">
        <v>82</v>
      </c>
      <c r="E1405" s="2" t="str">
        <f>HYPERLINK("capsilon://?command=openfolder&amp;siteaddress=FAM.docvelocity-na8.net&amp;folderid=FXE8E3B8BD-BFF3-F8AD-4FCC-E401D0A4B323","FX21128430")</f>
        <v>FX21128430</v>
      </c>
      <c r="F1405" t="s">
        <v>19</v>
      </c>
      <c r="G1405" t="s">
        <v>19</v>
      </c>
      <c r="H1405" t="s">
        <v>83</v>
      </c>
      <c r="I1405" t="s">
        <v>2985</v>
      </c>
      <c r="J1405">
        <v>28</v>
      </c>
      <c r="K1405" t="s">
        <v>85</v>
      </c>
      <c r="L1405" t="s">
        <v>86</v>
      </c>
      <c r="M1405" t="s">
        <v>87</v>
      </c>
      <c r="N1405">
        <v>2</v>
      </c>
      <c r="O1405" s="1">
        <v>44547.536273148151</v>
      </c>
      <c r="P1405" s="1">
        <v>44547.545081018521</v>
      </c>
      <c r="Q1405">
        <v>483</v>
      </c>
      <c r="R1405">
        <v>278</v>
      </c>
      <c r="S1405" t="b">
        <v>0</v>
      </c>
      <c r="T1405" t="s">
        <v>88</v>
      </c>
      <c r="U1405" t="b">
        <v>0</v>
      </c>
      <c r="V1405" t="s">
        <v>155</v>
      </c>
      <c r="W1405" s="1">
        <v>44547.538831018515</v>
      </c>
      <c r="X1405">
        <v>164</v>
      </c>
      <c r="Y1405">
        <v>21</v>
      </c>
      <c r="Z1405">
        <v>0</v>
      </c>
      <c r="AA1405">
        <v>21</v>
      </c>
      <c r="AB1405">
        <v>0</v>
      </c>
      <c r="AC1405">
        <v>15</v>
      </c>
      <c r="AD1405">
        <v>7</v>
      </c>
      <c r="AE1405">
        <v>0</v>
      </c>
      <c r="AF1405">
        <v>0</v>
      </c>
      <c r="AG1405">
        <v>0</v>
      </c>
      <c r="AH1405" t="s">
        <v>163</v>
      </c>
      <c r="AI1405" s="1">
        <v>44547.545081018521</v>
      </c>
      <c r="AJ1405">
        <v>107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7</v>
      </c>
      <c r="AQ1405">
        <v>0</v>
      </c>
      <c r="AR1405">
        <v>0</v>
      </c>
      <c r="AS1405">
        <v>0</v>
      </c>
      <c r="AT1405" t="s">
        <v>88</v>
      </c>
      <c r="AU1405" t="s">
        <v>88</v>
      </c>
      <c r="AV1405" t="s">
        <v>88</v>
      </c>
      <c r="AW1405" t="s">
        <v>88</v>
      </c>
      <c r="AX1405" t="s">
        <v>88</v>
      </c>
      <c r="AY1405" t="s">
        <v>88</v>
      </c>
      <c r="AZ1405" t="s">
        <v>88</v>
      </c>
      <c r="BA1405" t="s">
        <v>88</v>
      </c>
      <c r="BB1405" t="s">
        <v>88</v>
      </c>
      <c r="BC1405" t="s">
        <v>88</v>
      </c>
      <c r="BD1405" t="s">
        <v>88</v>
      </c>
      <c r="BE1405" t="s">
        <v>88</v>
      </c>
    </row>
    <row r="1406" spans="1:57">
      <c r="A1406" t="s">
        <v>2986</v>
      </c>
      <c r="B1406" t="s">
        <v>80</v>
      </c>
      <c r="C1406" t="s">
        <v>2978</v>
      </c>
      <c r="D1406" t="s">
        <v>82</v>
      </c>
      <c r="E1406" s="2" t="str">
        <f>HYPERLINK("capsilon://?command=openfolder&amp;siteaddress=FAM.docvelocity-na8.net&amp;folderid=FXE8E3B8BD-BFF3-F8AD-4FCC-E401D0A4B323","FX21128430")</f>
        <v>FX21128430</v>
      </c>
      <c r="F1406" t="s">
        <v>19</v>
      </c>
      <c r="G1406" t="s">
        <v>19</v>
      </c>
      <c r="H1406" t="s">
        <v>83</v>
      </c>
      <c r="I1406" t="s">
        <v>2987</v>
      </c>
      <c r="J1406">
        <v>28</v>
      </c>
      <c r="K1406" t="s">
        <v>85</v>
      </c>
      <c r="L1406" t="s">
        <v>86</v>
      </c>
      <c r="M1406" t="s">
        <v>87</v>
      </c>
      <c r="N1406">
        <v>2</v>
      </c>
      <c r="O1406" s="1">
        <v>44547.536666666667</v>
      </c>
      <c r="P1406" s="1">
        <v>44547.550358796296</v>
      </c>
      <c r="Q1406">
        <v>727</v>
      </c>
      <c r="R1406">
        <v>456</v>
      </c>
      <c r="S1406" t="b">
        <v>0</v>
      </c>
      <c r="T1406" t="s">
        <v>88</v>
      </c>
      <c r="U1406" t="b">
        <v>0</v>
      </c>
      <c r="V1406" t="s">
        <v>155</v>
      </c>
      <c r="W1406" s="1">
        <v>44547.541550925926</v>
      </c>
      <c r="X1406">
        <v>234</v>
      </c>
      <c r="Y1406">
        <v>21</v>
      </c>
      <c r="Z1406">
        <v>0</v>
      </c>
      <c r="AA1406">
        <v>21</v>
      </c>
      <c r="AB1406">
        <v>0</v>
      </c>
      <c r="AC1406">
        <v>15</v>
      </c>
      <c r="AD1406">
        <v>7</v>
      </c>
      <c r="AE1406">
        <v>0</v>
      </c>
      <c r="AF1406">
        <v>0</v>
      </c>
      <c r="AG1406">
        <v>0</v>
      </c>
      <c r="AH1406" t="s">
        <v>163</v>
      </c>
      <c r="AI1406" s="1">
        <v>44547.550358796296</v>
      </c>
      <c r="AJ1406">
        <v>215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7</v>
      </c>
      <c r="AQ1406">
        <v>0</v>
      </c>
      <c r="AR1406">
        <v>0</v>
      </c>
      <c r="AS1406">
        <v>0</v>
      </c>
      <c r="AT1406" t="s">
        <v>88</v>
      </c>
      <c r="AU1406" t="s">
        <v>88</v>
      </c>
      <c r="AV1406" t="s">
        <v>88</v>
      </c>
      <c r="AW1406" t="s">
        <v>88</v>
      </c>
      <c r="AX1406" t="s">
        <v>88</v>
      </c>
      <c r="AY1406" t="s">
        <v>88</v>
      </c>
      <c r="AZ1406" t="s">
        <v>88</v>
      </c>
      <c r="BA1406" t="s">
        <v>88</v>
      </c>
      <c r="BB1406" t="s">
        <v>88</v>
      </c>
      <c r="BC1406" t="s">
        <v>88</v>
      </c>
      <c r="BD1406" t="s">
        <v>88</v>
      </c>
      <c r="BE1406" t="s">
        <v>88</v>
      </c>
    </row>
    <row r="1407" spans="1:57">
      <c r="A1407" t="s">
        <v>2988</v>
      </c>
      <c r="B1407" t="s">
        <v>80</v>
      </c>
      <c r="C1407" t="s">
        <v>2978</v>
      </c>
      <c r="D1407" t="s">
        <v>82</v>
      </c>
      <c r="E1407" s="2" t="str">
        <f>HYPERLINK("capsilon://?command=openfolder&amp;siteaddress=FAM.docvelocity-na8.net&amp;folderid=FXE8E3B8BD-BFF3-F8AD-4FCC-E401D0A4B323","FX21128430")</f>
        <v>FX21128430</v>
      </c>
      <c r="F1407" t="s">
        <v>19</v>
      </c>
      <c r="G1407" t="s">
        <v>19</v>
      </c>
      <c r="H1407" t="s">
        <v>83</v>
      </c>
      <c r="I1407" t="s">
        <v>2989</v>
      </c>
      <c r="J1407">
        <v>28</v>
      </c>
      <c r="K1407" t="s">
        <v>85</v>
      </c>
      <c r="L1407" t="s">
        <v>86</v>
      </c>
      <c r="M1407" t="s">
        <v>87</v>
      </c>
      <c r="N1407">
        <v>2</v>
      </c>
      <c r="O1407" s="1">
        <v>44547.536805555559</v>
      </c>
      <c r="P1407" s="1">
        <v>44547.587395833332</v>
      </c>
      <c r="Q1407">
        <v>4291</v>
      </c>
      <c r="R1407">
        <v>80</v>
      </c>
      <c r="S1407" t="b">
        <v>0</v>
      </c>
      <c r="T1407" t="s">
        <v>88</v>
      </c>
      <c r="U1407" t="b">
        <v>0</v>
      </c>
      <c r="V1407" t="s">
        <v>155</v>
      </c>
      <c r="W1407" s="1">
        <v>44547.579583333332</v>
      </c>
      <c r="X1407">
        <v>43</v>
      </c>
      <c r="Y1407">
        <v>0</v>
      </c>
      <c r="Z1407">
        <v>0</v>
      </c>
      <c r="AA1407">
        <v>0</v>
      </c>
      <c r="AB1407">
        <v>21</v>
      </c>
      <c r="AC1407">
        <v>0</v>
      </c>
      <c r="AD1407">
        <v>28</v>
      </c>
      <c r="AE1407">
        <v>0</v>
      </c>
      <c r="AF1407">
        <v>0</v>
      </c>
      <c r="AG1407">
        <v>0</v>
      </c>
      <c r="AH1407" t="s">
        <v>163</v>
      </c>
      <c r="AI1407" s="1">
        <v>44547.587395833332</v>
      </c>
      <c r="AJ1407">
        <v>17</v>
      </c>
      <c r="AK1407">
        <v>0</v>
      </c>
      <c r="AL1407">
        <v>0</v>
      </c>
      <c r="AM1407">
        <v>0</v>
      </c>
      <c r="AN1407">
        <v>21</v>
      </c>
      <c r="AO1407">
        <v>0</v>
      </c>
      <c r="AP1407">
        <v>28</v>
      </c>
      <c r="AQ1407">
        <v>0</v>
      </c>
      <c r="AR1407">
        <v>0</v>
      </c>
      <c r="AS1407">
        <v>0</v>
      </c>
      <c r="AT1407" t="s">
        <v>88</v>
      </c>
      <c r="AU1407" t="s">
        <v>88</v>
      </c>
      <c r="AV1407" t="s">
        <v>88</v>
      </c>
      <c r="AW1407" t="s">
        <v>88</v>
      </c>
      <c r="AX1407" t="s">
        <v>88</v>
      </c>
      <c r="AY1407" t="s">
        <v>88</v>
      </c>
      <c r="AZ1407" t="s">
        <v>88</v>
      </c>
      <c r="BA1407" t="s">
        <v>88</v>
      </c>
      <c r="BB1407" t="s">
        <v>88</v>
      </c>
      <c r="BC1407" t="s">
        <v>88</v>
      </c>
      <c r="BD1407" t="s">
        <v>88</v>
      </c>
      <c r="BE1407" t="s">
        <v>88</v>
      </c>
    </row>
    <row r="1408" spans="1:57">
      <c r="A1408" t="s">
        <v>2990</v>
      </c>
      <c r="B1408" t="s">
        <v>80</v>
      </c>
      <c r="C1408" t="s">
        <v>2991</v>
      </c>
      <c r="D1408" t="s">
        <v>82</v>
      </c>
      <c r="E1408" s="2" t="str">
        <f>HYPERLINK("capsilon://?command=openfolder&amp;siteaddress=FAM.docvelocity-na8.net&amp;folderid=FXAF4FE822-B865-776E-C84C-847D5C523DFA","FX21129646")</f>
        <v>FX21129646</v>
      </c>
      <c r="F1408" t="s">
        <v>19</v>
      </c>
      <c r="G1408" t="s">
        <v>19</v>
      </c>
      <c r="H1408" t="s">
        <v>83</v>
      </c>
      <c r="I1408" t="s">
        <v>2992</v>
      </c>
      <c r="J1408">
        <v>28</v>
      </c>
      <c r="K1408" t="s">
        <v>85</v>
      </c>
      <c r="L1408" t="s">
        <v>86</v>
      </c>
      <c r="M1408" t="s">
        <v>87</v>
      </c>
      <c r="N1408">
        <v>2</v>
      </c>
      <c r="O1408" s="1">
        <v>44547.537118055552</v>
      </c>
      <c r="P1408" s="1">
        <v>44547.588726851849</v>
      </c>
      <c r="Q1408">
        <v>4229</v>
      </c>
      <c r="R1408">
        <v>230</v>
      </c>
      <c r="S1408" t="b">
        <v>0</v>
      </c>
      <c r="T1408" t="s">
        <v>88</v>
      </c>
      <c r="U1408" t="b">
        <v>0</v>
      </c>
      <c r="V1408" t="s">
        <v>155</v>
      </c>
      <c r="W1408" s="1">
        <v>44547.580937500003</v>
      </c>
      <c r="X1408">
        <v>116</v>
      </c>
      <c r="Y1408">
        <v>21</v>
      </c>
      <c r="Z1408">
        <v>0</v>
      </c>
      <c r="AA1408">
        <v>21</v>
      </c>
      <c r="AB1408">
        <v>0</v>
      </c>
      <c r="AC1408">
        <v>5</v>
      </c>
      <c r="AD1408">
        <v>7</v>
      </c>
      <c r="AE1408">
        <v>0</v>
      </c>
      <c r="AF1408">
        <v>0</v>
      </c>
      <c r="AG1408">
        <v>0</v>
      </c>
      <c r="AH1408" t="s">
        <v>163</v>
      </c>
      <c r="AI1408" s="1">
        <v>44547.588726851849</v>
      </c>
      <c r="AJ1408">
        <v>114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7</v>
      </c>
      <c r="AQ1408">
        <v>0</v>
      </c>
      <c r="AR1408">
        <v>0</v>
      </c>
      <c r="AS1408">
        <v>0</v>
      </c>
      <c r="AT1408" t="s">
        <v>88</v>
      </c>
      <c r="AU1408" t="s">
        <v>88</v>
      </c>
      <c r="AV1408" t="s">
        <v>88</v>
      </c>
      <c r="AW1408" t="s">
        <v>88</v>
      </c>
      <c r="AX1408" t="s">
        <v>88</v>
      </c>
      <c r="AY1408" t="s">
        <v>88</v>
      </c>
      <c r="AZ1408" t="s">
        <v>88</v>
      </c>
      <c r="BA1408" t="s">
        <v>88</v>
      </c>
      <c r="BB1408" t="s">
        <v>88</v>
      </c>
      <c r="BC1408" t="s">
        <v>88</v>
      </c>
      <c r="BD1408" t="s">
        <v>88</v>
      </c>
      <c r="BE1408" t="s">
        <v>88</v>
      </c>
    </row>
    <row r="1409" spans="1:57">
      <c r="A1409" t="s">
        <v>2993</v>
      </c>
      <c r="B1409" t="s">
        <v>80</v>
      </c>
      <c r="C1409" t="s">
        <v>2991</v>
      </c>
      <c r="D1409" t="s">
        <v>82</v>
      </c>
      <c r="E1409" s="2" t="str">
        <f>HYPERLINK("capsilon://?command=openfolder&amp;siteaddress=FAM.docvelocity-na8.net&amp;folderid=FXAF4FE822-B865-776E-C84C-847D5C523DFA","FX21129646")</f>
        <v>FX21129646</v>
      </c>
      <c r="F1409" t="s">
        <v>19</v>
      </c>
      <c r="G1409" t="s">
        <v>19</v>
      </c>
      <c r="H1409" t="s">
        <v>83</v>
      </c>
      <c r="I1409" t="s">
        <v>2994</v>
      </c>
      <c r="J1409">
        <v>63</v>
      </c>
      <c r="K1409" t="s">
        <v>85</v>
      </c>
      <c r="L1409" t="s">
        <v>86</v>
      </c>
      <c r="M1409" t="s">
        <v>87</v>
      </c>
      <c r="N1409">
        <v>1</v>
      </c>
      <c r="O1409" s="1">
        <v>44547.539456018516</v>
      </c>
      <c r="P1409" s="1">
        <v>44547.582291666666</v>
      </c>
      <c r="Q1409">
        <v>3585</v>
      </c>
      <c r="R1409">
        <v>116</v>
      </c>
      <c r="S1409" t="b">
        <v>0</v>
      </c>
      <c r="T1409" t="s">
        <v>88</v>
      </c>
      <c r="U1409" t="b">
        <v>0</v>
      </c>
      <c r="V1409" t="s">
        <v>155</v>
      </c>
      <c r="W1409" s="1">
        <v>44547.582291666666</v>
      </c>
      <c r="X1409">
        <v>116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63</v>
      </c>
      <c r="AE1409">
        <v>58</v>
      </c>
      <c r="AF1409">
        <v>0</v>
      </c>
      <c r="AG1409">
        <v>3</v>
      </c>
      <c r="AH1409" t="s">
        <v>88</v>
      </c>
      <c r="AI1409" t="s">
        <v>88</v>
      </c>
      <c r="AJ1409" t="s">
        <v>88</v>
      </c>
      <c r="AK1409" t="s">
        <v>88</v>
      </c>
      <c r="AL1409" t="s">
        <v>88</v>
      </c>
      <c r="AM1409" t="s">
        <v>88</v>
      </c>
      <c r="AN1409" t="s">
        <v>88</v>
      </c>
      <c r="AO1409" t="s">
        <v>88</v>
      </c>
      <c r="AP1409" t="s">
        <v>88</v>
      </c>
      <c r="AQ1409" t="s">
        <v>88</v>
      </c>
      <c r="AR1409" t="s">
        <v>88</v>
      </c>
      <c r="AS1409" t="s">
        <v>88</v>
      </c>
      <c r="AT1409" t="s">
        <v>88</v>
      </c>
      <c r="AU1409" t="s">
        <v>88</v>
      </c>
      <c r="AV1409" t="s">
        <v>88</v>
      </c>
      <c r="AW1409" t="s">
        <v>88</v>
      </c>
      <c r="AX1409" t="s">
        <v>88</v>
      </c>
      <c r="AY1409" t="s">
        <v>88</v>
      </c>
      <c r="AZ1409" t="s">
        <v>88</v>
      </c>
      <c r="BA1409" t="s">
        <v>88</v>
      </c>
      <c r="BB1409" t="s">
        <v>88</v>
      </c>
      <c r="BC1409" t="s">
        <v>88</v>
      </c>
      <c r="BD1409" t="s">
        <v>88</v>
      </c>
      <c r="BE1409" t="s">
        <v>88</v>
      </c>
    </row>
    <row r="1410" spans="1:57">
      <c r="A1410" t="s">
        <v>2995</v>
      </c>
      <c r="B1410" t="s">
        <v>80</v>
      </c>
      <c r="C1410" t="s">
        <v>2991</v>
      </c>
      <c r="D1410" t="s">
        <v>82</v>
      </c>
      <c r="E1410" s="2" t="str">
        <f>HYPERLINK("capsilon://?command=openfolder&amp;siteaddress=FAM.docvelocity-na8.net&amp;folderid=FXAF4FE822-B865-776E-C84C-847D5C523DFA","FX21129646")</f>
        <v>FX21129646</v>
      </c>
      <c r="F1410" t="s">
        <v>19</v>
      </c>
      <c r="G1410" t="s">
        <v>19</v>
      </c>
      <c r="H1410" t="s">
        <v>83</v>
      </c>
      <c r="I1410" t="s">
        <v>2996</v>
      </c>
      <c r="J1410">
        <v>72</v>
      </c>
      <c r="K1410" t="s">
        <v>85</v>
      </c>
      <c r="L1410" t="s">
        <v>86</v>
      </c>
      <c r="M1410" t="s">
        <v>87</v>
      </c>
      <c r="N1410">
        <v>1</v>
      </c>
      <c r="O1410" s="1">
        <v>44547.541435185187</v>
      </c>
      <c r="P1410" s="1">
        <v>44547.583657407406</v>
      </c>
      <c r="Q1410">
        <v>3531</v>
      </c>
      <c r="R1410">
        <v>117</v>
      </c>
      <c r="S1410" t="b">
        <v>0</v>
      </c>
      <c r="T1410" t="s">
        <v>88</v>
      </c>
      <c r="U1410" t="b">
        <v>0</v>
      </c>
      <c r="V1410" t="s">
        <v>155</v>
      </c>
      <c r="W1410" s="1">
        <v>44547.583657407406</v>
      </c>
      <c r="X1410">
        <v>117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72</v>
      </c>
      <c r="AE1410">
        <v>67</v>
      </c>
      <c r="AF1410">
        <v>0</v>
      </c>
      <c r="AG1410">
        <v>3</v>
      </c>
      <c r="AH1410" t="s">
        <v>88</v>
      </c>
      <c r="AI1410" t="s">
        <v>88</v>
      </c>
      <c r="AJ1410" t="s">
        <v>88</v>
      </c>
      <c r="AK1410" t="s">
        <v>88</v>
      </c>
      <c r="AL1410" t="s">
        <v>88</v>
      </c>
      <c r="AM1410" t="s">
        <v>88</v>
      </c>
      <c r="AN1410" t="s">
        <v>88</v>
      </c>
      <c r="AO1410" t="s">
        <v>88</v>
      </c>
      <c r="AP1410" t="s">
        <v>88</v>
      </c>
      <c r="AQ1410" t="s">
        <v>88</v>
      </c>
      <c r="AR1410" t="s">
        <v>88</v>
      </c>
      <c r="AS1410" t="s">
        <v>88</v>
      </c>
      <c r="AT1410" t="s">
        <v>88</v>
      </c>
      <c r="AU1410" t="s">
        <v>88</v>
      </c>
      <c r="AV1410" t="s">
        <v>88</v>
      </c>
      <c r="AW1410" t="s">
        <v>88</v>
      </c>
      <c r="AX1410" t="s">
        <v>88</v>
      </c>
      <c r="AY1410" t="s">
        <v>88</v>
      </c>
      <c r="AZ1410" t="s">
        <v>88</v>
      </c>
      <c r="BA1410" t="s">
        <v>88</v>
      </c>
      <c r="BB1410" t="s">
        <v>88</v>
      </c>
      <c r="BC1410" t="s">
        <v>88</v>
      </c>
      <c r="BD1410" t="s">
        <v>88</v>
      </c>
      <c r="BE1410" t="s">
        <v>88</v>
      </c>
    </row>
    <row r="1411" spans="1:57">
      <c r="A1411" t="s">
        <v>2997</v>
      </c>
      <c r="B1411" t="s">
        <v>80</v>
      </c>
      <c r="C1411" t="s">
        <v>1072</v>
      </c>
      <c r="D1411" t="s">
        <v>82</v>
      </c>
      <c r="E1411" s="2" t="str">
        <f>HYPERLINK("capsilon://?command=openfolder&amp;siteaddress=FAM.docvelocity-na8.net&amp;folderid=FX82CA3387-2E82-14A6-0E71-91166E9044B9","FX211112903")</f>
        <v>FX211112903</v>
      </c>
      <c r="F1411" t="s">
        <v>19</v>
      </c>
      <c r="G1411" t="s">
        <v>19</v>
      </c>
      <c r="H1411" t="s">
        <v>83</v>
      </c>
      <c r="I1411" t="s">
        <v>2998</v>
      </c>
      <c r="J1411">
        <v>74</v>
      </c>
      <c r="K1411" t="s">
        <v>85</v>
      </c>
      <c r="L1411" t="s">
        <v>86</v>
      </c>
      <c r="M1411" t="s">
        <v>87</v>
      </c>
      <c r="N1411">
        <v>2</v>
      </c>
      <c r="O1411" s="1">
        <v>44547.542233796295</v>
      </c>
      <c r="P1411" s="1">
        <v>44547.592858796299</v>
      </c>
      <c r="Q1411">
        <v>3769</v>
      </c>
      <c r="R1411">
        <v>605</v>
      </c>
      <c r="S1411" t="b">
        <v>0</v>
      </c>
      <c r="T1411" t="s">
        <v>88</v>
      </c>
      <c r="U1411" t="b">
        <v>0</v>
      </c>
      <c r="V1411" t="s">
        <v>99</v>
      </c>
      <c r="W1411" s="1">
        <v>44547.585879629631</v>
      </c>
      <c r="X1411">
        <v>249</v>
      </c>
      <c r="Y1411">
        <v>53</v>
      </c>
      <c r="Z1411">
        <v>0</v>
      </c>
      <c r="AA1411">
        <v>53</v>
      </c>
      <c r="AB1411">
        <v>0</v>
      </c>
      <c r="AC1411">
        <v>42</v>
      </c>
      <c r="AD1411">
        <v>21</v>
      </c>
      <c r="AE1411">
        <v>0</v>
      </c>
      <c r="AF1411">
        <v>0</v>
      </c>
      <c r="AG1411">
        <v>0</v>
      </c>
      <c r="AH1411" t="s">
        <v>163</v>
      </c>
      <c r="AI1411" s="1">
        <v>44547.592858796299</v>
      </c>
      <c r="AJ1411">
        <v>356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21</v>
      </c>
      <c r="AQ1411">
        <v>0</v>
      </c>
      <c r="AR1411">
        <v>0</v>
      </c>
      <c r="AS1411">
        <v>0</v>
      </c>
      <c r="AT1411" t="s">
        <v>88</v>
      </c>
      <c r="AU1411" t="s">
        <v>88</v>
      </c>
      <c r="AV1411" t="s">
        <v>88</v>
      </c>
      <c r="AW1411" t="s">
        <v>88</v>
      </c>
      <c r="AX1411" t="s">
        <v>88</v>
      </c>
      <c r="AY1411" t="s">
        <v>88</v>
      </c>
      <c r="AZ1411" t="s">
        <v>88</v>
      </c>
      <c r="BA1411" t="s">
        <v>88</v>
      </c>
      <c r="BB1411" t="s">
        <v>88</v>
      </c>
      <c r="BC1411" t="s">
        <v>88</v>
      </c>
      <c r="BD1411" t="s">
        <v>88</v>
      </c>
      <c r="BE1411" t="s">
        <v>88</v>
      </c>
    </row>
    <row r="1412" spans="1:57">
      <c r="A1412" t="s">
        <v>2999</v>
      </c>
      <c r="B1412" t="s">
        <v>80</v>
      </c>
      <c r="C1412" t="s">
        <v>2975</v>
      </c>
      <c r="D1412" t="s">
        <v>82</v>
      </c>
      <c r="E1412" s="2" t="str">
        <f>HYPERLINK("capsilon://?command=openfolder&amp;siteaddress=FAM.docvelocity-na8.net&amp;folderid=FXFCDDA78E-D795-9F7F-687D-48982D3F2A65","FX21129822")</f>
        <v>FX21129822</v>
      </c>
      <c r="F1412" t="s">
        <v>19</v>
      </c>
      <c r="G1412" t="s">
        <v>19</v>
      </c>
      <c r="H1412" t="s">
        <v>83</v>
      </c>
      <c r="I1412" t="s">
        <v>2976</v>
      </c>
      <c r="J1412">
        <v>187</v>
      </c>
      <c r="K1412" t="s">
        <v>85</v>
      </c>
      <c r="L1412" t="s">
        <v>86</v>
      </c>
      <c r="M1412" t="s">
        <v>87</v>
      </c>
      <c r="N1412">
        <v>2</v>
      </c>
      <c r="O1412" s="1">
        <v>44547.543611111112</v>
      </c>
      <c r="P1412" s="1">
        <v>44547.644965277781</v>
      </c>
      <c r="Q1412">
        <v>1258</v>
      </c>
      <c r="R1412">
        <v>7499</v>
      </c>
      <c r="S1412" t="b">
        <v>0</v>
      </c>
      <c r="T1412" t="s">
        <v>88</v>
      </c>
      <c r="U1412" t="b">
        <v>1</v>
      </c>
      <c r="V1412" t="s">
        <v>1856</v>
      </c>
      <c r="W1412" s="1">
        <v>44547.630682870367</v>
      </c>
      <c r="X1412">
        <v>6549</v>
      </c>
      <c r="Y1412">
        <v>348</v>
      </c>
      <c r="Z1412">
        <v>0</v>
      </c>
      <c r="AA1412">
        <v>348</v>
      </c>
      <c r="AB1412">
        <v>0</v>
      </c>
      <c r="AC1412">
        <v>277</v>
      </c>
      <c r="AD1412">
        <v>-161</v>
      </c>
      <c r="AE1412">
        <v>0</v>
      </c>
      <c r="AF1412">
        <v>0</v>
      </c>
      <c r="AG1412">
        <v>0</v>
      </c>
      <c r="AH1412" t="s">
        <v>163</v>
      </c>
      <c r="AI1412" s="1">
        <v>44547.644965277781</v>
      </c>
      <c r="AJ1412">
        <v>916</v>
      </c>
      <c r="AK1412">
        <v>1</v>
      </c>
      <c r="AL1412">
        <v>0</v>
      </c>
      <c r="AM1412">
        <v>1</v>
      </c>
      <c r="AN1412">
        <v>0</v>
      </c>
      <c r="AO1412">
        <v>1</v>
      </c>
      <c r="AP1412">
        <v>-162</v>
      </c>
      <c r="AQ1412">
        <v>0</v>
      </c>
      <c r="AR1412">
        <v>0</v>
      </c>
      <c r="AS1412">
        <v>0</v>
      </c>
      <c r="AT1412" t="s">
        <v>88</v>
      </c>
      <c r="AU1412" t="s">
        <v>88</v>
      </c>
      <c r="AV1412" t="s">
        <v>88</v>
      </c>
      <c r="AW1412" t="s">
        <v>88</v>
      </c>
      <c r="AX1412" t="s">
        <v>88</v>
      </c>
      <c r="AY1412" t="s">
        <v>88</v>
      </c>
      <c r="AZ1412" t="s">
        <v>88</v>
      </c>
      <c r="BA1412" t="s">
        <v>88</v>
      </c>
      <c r="BB1412" t="s">
        <v>88</v>
      </c>
      <c r="BC1412" t="s">
        <v>88</v>
      </c>
      <c r="BD1412" t="s">
        <v>88</v>
      </c>
      <c r="BE1412" t="s">
        <v>88</v>
      </c>
    </row>
    <row r="1413" spans="1:57">
      <c r="A1413" t="s">
        <v>3000</v>
      </c>
      <c r="B1413" t="s">
        <v>80</v>
      </c>
      <c r="C1413" t="s">
        <v>1072</v>
      </c>
      <c r="D1413" t="s">
        <v>82</v>
      </c>
      <c r="E1413" s="2" t="str">
        <f>HYPERLINK("capsilon://?command=openfolder&amp;siteaddress=FAM.docvelocity-na8.net&amp;folderid=FX82CA3387-2E82-14A6-0E71-91166E9044B9","FX211112903")</f>
        <v>FX211112903</v>
      </c>
      <c r="F1413" t="s">
        <v>19</v>
      </c>
      <c r="G1413" t="s">
        <v>19</v>
      </c>
      <c r="H1413" t="s">
        <v>83</v>
      </c>
      <c r="I1413" t="s">
        <v>3001</v>
      </c>
      <c r="J1413">
        <v>74</v>
      </c>
      <c r="K1413" t="s">
        <v>85</v>
      </c>
      <c r="L1413" t="s">
        <v>86</v>
      </c>
      <c r="M1413" t="s">
        <v>87</v>
      </c>
      <c r="N1413">
        <v>2</v>
      </c>
      <c r="O1413" s="1">
        <v>44547.545057870368</v>
      </c>
      <c r="P1413" s="1">
        <v>44547.624247685184</v>
      </c>
      <c r="Q1413">
        <v>6078</v>
      </c>
      <c r="R1413">
        <v>764</v>
      </c>
      <c r="S1413" t="b">
        <v>0</v>
      </c>
      <c r="T1413" t="s">
        <v>88</v>
      </c>
      <c r="U1413" t="b">
        <v>0</v>
      </c>
      <c r="V1413" t="s">
        <v>155</v>
      </c>
      <c r="W1413" s="1">
        <v>44547.597141203703</v>
      </c>
      <c r="X1413">
        <v>365</v>
      </c>
      <c r="Y1413">
        <v>78</v>
      </c>
      <c r="Z1413">
        <v>0</v>
      </c>
      <c r="AA1413">
        <v>78</v>
      </c>
      <c r="AB1413">
        <v>0</v>
      </c>
      <c r="AC1413">
        <v>67</v>
      </c>
      <c r="AD1413">
        <v>-4</v>
      </c>
      <c r="AE1413">
        <v>0</v>
      </c>
      <c r="AF1413">
        <v>0</v>
      </c>
      <c r="AG1413">
        <v>0</v>
      </c>
      <c r="AH1413" t="s">
        <v>167</v>
      </c>
      <c r="AI1413" s="1">
        <v>44547.624247685184</v>
      </c>
      <c r="AJ1413">
        <v>399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-4</v>
      </c>
      <c r="AQ1413">
        <v>0</v>
      </c>
      <c r="AR1413">
        <v>0</v>
      </c>
      <c r="AS1413">
        <v>0</v>
      </c>
      <c r="AT1413" t="s">
        <v>88</v>
      </c>
      <c r="AU1413" t="s">
        <v>88</v>
      </c>
      <c r="AV1413" t="s">
        <v>88</v>
      </c>
      <c r="AW1413" t="s">
        <v>88</v>
      </c>
      <c r="AX1413" t="s">
        <v>88</v>
      </c>
      <c r="AY1413" t="s">
        <v>88</v>
      </c>
      <c r="AZ1413" t="s">
        <v>88</v>
      </c>
      <c r="BA1413" t="s">
        <v>88</v>
      </c>
      <c r="BB1413" t="s">
        <v>88</v>
      </c>
      <c r="BC1413" t="s">
        <v>88</v>
      </c>
      <c r="BD1413" t="s">
        <v>88</v>
      </c>
      <c r="BE1413" t="s">
        <v>88</v>
      </c>
    </row>
    <row r="1414" spans="1:57">
      <c r="A1414" t="s">
        <v>3002</v>
      </c>
      <c r="B1414" t="s">
        <v>80</v>
      </c>
      <c r="C1414" t="s">
        <v>2991</v>
      </c>
      <c r="D1414" t="s">
        <v>82</v>
      </c>
      <c r="E1414" s="2" t="str">
        <f>HYPERLINK("capsilon://?command=openfolder&amp;siteaddress=FAM.docvelocity-na8.net&amp;folderid=FXAF4FE822-B865-776E-C84C-847D5C523DFA","FX21129646")</f>
        <v>FX21129646</v>
      </c>
      <c r="F1414" t="s">
        <v>19</v>
      </c>
      <c r="G1414" t="s">
        <v>19</v>
      </c>
      <c r="H1414" t="s">
        <v>83</v>
      </c>
      <c r="I1414" t="s">
        <v>3003</v>
      </c>
      <c r="J1414">
        <v>68</v>
      </c>
      <c r="K1414" t="s">
        <v>85</v>
      </c>
      <c r="L1414" t="s">
        <v>86</v>
      </c>
      <c r="M1414" t="s">
        <v>87</v>
      </c>
      <c r="N1414">
        <v>1</v>
      </c>
      <c r="O1414" s="1">
        <v>44547.546736111108</v>
      </c>
      <c r="P1414" s="1">
        <v>44547.602627314816</v>
      </c>
      <c r="Q1414">
        <v>4115</v>
      </c>
      <c r="R1414">
        <v>714</v>
      </c>
      <c r="S1414" t="b">
        <v>0</v>
      </c>
      <c r="T1414" t="s">
        <v>88</v>
      </c>
      <c r="U1414" t="b">
        <v>0</v>
      </c>
      <c r="V1414" t="s">
        <v>155</v>
      </c>
      <c r="W1414" s="1">
        <v>44547.602627314816</v>
      </c>
      <c r="X1414">
        <v>82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68</v>
      </c>
      <c r="AE1414">
        <v>63</v>
      </c>
      <c r="AF1414">
        <v>0</v>
      </c>
      <c r="AG1414">
        <v>3</v>
      </c>
      <c r="AH1414" t="s">
        <v>88</v>
      </c>
      <c r="AI1414" t="s">
        <v>88</v>
      </c>
      <c r="AJ1414" t="s">
        <v>88</v>
      </c>
      <c r="AK1414" t="s">
        <v>88</v>
      </c>
      <c r="AL1414" t="s">
        <v>88</v>
      </c>
      <c r="AM1414" t="s">
        <v>88</v>
      </c>
      <c r="AN1414" t="s">
        <v>88</v>
      </c>
      <c r="AO1414" t="s">
        <v>88</v>
      </c>
      <c r="AP1414" t="s">
        <v>88</v>
      </c>
      <c r="AQ1414" t="s">
        <v>88</v>
      </c>
      <c r="AR1414" t="s">
        <v>88</v>
      </c>
      <c r="AS1414" t="s">
        <v>88</v>
      </c>
      <c r="AT1414" t="s">
        <v>88</v>
      </c>
      <c r="AU1414" t="s">
        <v>88</v>
      </c>
      <c r="AV1414" t="s">
        <v>88</v>
      </c>
      <c r="AW1414" t="s">
        <v>88</v>
      </c>
      <c r="AX1414" t="s">
        <v>88</v>
      </c>
      <c r="AY1414" t="s">
        <v>88</v>
      </c>
      <c r="AZ1414" t="s">
        <v>88</v>
      </c>
      <c r="BA1414" t="s">
        <v>88</v>
      </c>
      <c r="BB1414" t="s">
        <v>88</v>
      </c>
      <c r="BC1414" t="s">
        <v>88</v>
      </c>
      <c r="BD1414" t="s">
        <v>88</v>
      </c>
      <c r="BE1414" t="s">
        <v>88</v>
      </c>
    </row>
    <row r="1415" spans="1:57">
      <c r="A1415" t="s">
        <v>3004</v>
      </c>
      <c r="B1415" t="s">
        <v>80</v>
      </c>
      <c r="C1415" t="s">
        <v>1653</v>
      </c>
      <c r="D1415" t="s">
        <v>82</v>
      </c>
      <c r="E1415" s="2" t="str">
        <f>HYPERLINK("capsilon://?command=openfolder&amp;siteaddress=FAM.docvelocity-na8.net&amp;folderid=FXF108E6FD-D661-0980-A84F-2C7B61B907A7","FX21125410")</f>
        <v>FX21125410</v>
      </c>
      <c r="F1415" t="s">
        <v>19</v>
      </c>
      <c r="G1415" t="s">
        <v>19</v>
      </c>
      <c r="H1415" t="s">
        <v>83</v>
      </c>
      <c r="I1415" t="s">
        <v>3005</v>
      </c>
      <c r="J1415">
        <v>30</v>
      </c>
      <c r="K1415" t="s">
        <v>85</v>
      </c>
      <c r="L1415" t="s">
        <v>86</v>
      </c>
      <c r="M1415" t="s">
        <v>87</v>
      </c>
      <c r="N1415">
        <v>2</v>
      </c>
      <c r="O1415" s="1">
        <v>44547.546956018516</v>
      </c>
      <c r="P1415" s="1">
        <v>44547.657870370371</v>
      </c>
      <c r="Q1415">
        <v>9468</v>
      </c>
      <c r="R1415">
        <v>115</v>
      </c>
      <c r="S1415" t="b">
        <v>0</v>
      </c>
      <c r="T1415" t="s">
        <v>88</v>
      </c>
      <c r="U1415" t="b">
        <v>0</v>
      </c>
      <c r="V1415" t="s">
        <v>99</v>
      </c>
      <c r="W1415" s="1">
        <v>44547.594756944447</v>
      </c>
      <c r="X1415">
        <v>45</v>
      </c>
      <c r="Y1415">
        <v>9</v>
      </c>
      <c r="Z1415">
        <v>0</v>
      </c>
      <c r="AA1415">
        <v>9</v>
      </c>
      <c r="AB1415">
        <v>0</v>
      </c>
      <c r="AC1415">
        <v>1</v>
      </c>
      <c r="AD1415">
        <v>21</v>
      </c>
      <c r="AE1415">
        <v>0</v>
      </c>
      <c r="AF1415">
        <v>0</v>
      </c>
      <c r="AG1415">
        <v>0</v>
      </c>
      <c r="AH1415" t="s">
        <v>163</v>
      </c>
      <c r="AI1415" s="1">
        <v>44547.657870370371</v>
      </c>
      <c r="AJ1415">
        <v>70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21</v>
      </c>
      <c r="AQ1415">
        <v>0</v>
      </c>
      <c r="AR1415">
        <v>0</v>
      </c>
      <c r="AS1415">
        <v>0</v>
      </c>
      <c r="AT1415" t="s">
        <v>88</v>
      </c>
      <c r="AU1415" t="s">
        <v>88</v>
      </c>
      <c r="AV1415" t="s">
        <v>88</v>
      </c>
      <c r="AW1415" t="s">
        <v>88</v>
      </c>
      <c r="AX1415" t="s">
        <v>88</v>
      </c>
      <c r="AY1415" t="s">
        <v>88</v>
      </c>
      <c r="AZ1415" t="s">
        <v>88</v>
      </c>
      <c r="BA1415" t="s">
        <v>88</v>
      </c>
      <c r="BB1415" t="s">
        <v>88</v>
      </c>
      <c r="BC1415" t="s">
        <v>88</v>
      </c>
      <c r="BD1415" t="s">
        <v>88</v>
      </c>
      <c r="BE1415" t="s">
        <v>88</v>
      </c>
    </row>
    <row r="1416" spans="1:57">
      <c r="A1416" t="s">
        <v>3006</v>
      </c>
      <c r="B1416" t="s">
        <v>80</v>
      </c>
      <c r="C1416" t="s">
        <v>3007</v>
      </c>
      <c r="D1416" t="s">
        <v>82</v>
      </c>
      <c r="E1416" s="2" t="str">
        <f>HYPERLINK("capsilon://?command=openfolder&amp;siteaddress=FAM.docvelocity-na8.net&amp;folderid=FX5410B8DF-7DCB-29BB-ACF7-A9A91C31F0DB","FX21128980")</f>
        <v>FX21128980</v>
      </c>
      <c r="F1416" t="s">
        <v>19</v>
      </c>
      <c r="G1416" t="s">
        <v>19</v>
      </c>
      <c r="H1416" t="s">
        <v>83</v>
      </c>
      <c r="I1416" t="s">
        <v>3008</v>
      </c>
      <c r="J1416">
        <v>101</v>
      </c>
      <c r="K1416" t="s">
        <v>85</v>
      </c>
      <c r="L1416" t="s">
        <v>86</v>
      </c>
      <c r="M1416" t="s">
        <v>87</v>
      </c>
      <c r="N1416">
        <v>1</v>
      </c>
      <c r="O1416" s="1">
        <v>44547.553217592591</v>
      </c>
      <c r="P1416" s="1">
        <v>44547.598495370374</v>
      </c>
      <c r="Q1416">
        <v>3675</v>
      </c>
      <c r="R1416">
        <v>237</v>
      </c>
      <c r="S1416" t="b">
        <v>0</v>
      </c>
      <c r="T1416" t="s">
        <v>88</v>
      </c>
      <c r="U1416" t="b">
        <v>0</v>
      </c>
      <c r="V1416" t="s">
        <v>155</v>
      </c>
      <c r="W1416" s="1">
        <v>44547.598495370374</v>
      </c>
      <c r="X1416">
        <v>116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101</v>
      </c>
      <c r="AE1416">
        <v>89</v>
      </c>
      <c r="AF1416">
        <v>0</v>
      </c>
      <c r="AG1416">
        <v>4</v>
      </c>
      <c r="AH1416" t="s">
        <v>88</v>
      </c>
      <c r="AI1416" t="s">
        <v>88</v>
      </c>
      <c r="AJ1416" t="s">
        <v>88</v>
      </c>
      <c r="AK1416" t="s">
        <v>88</v>
      </c>
      <c r="AL1416" t="s">
        <v>88</v>
      </c>
      <c r="AM1416" t="s">
        <v>88</v>
      </c>
      <c r="AN1416" t="s">
        <v>88</v>
      </c>
      <c r="AO1416" t="s">
        <v>88</v>
      </c>
      <c r="AP1416" t="s">
        <v>88</v>
      </c>
      <c r="AQ1416" t="s">
        <v>88</v>
      </c>
      <c r="AR1416" t="s">
        <v>88</v>
      </c>
      <c r="AS1416" t="s">
        <v>88</v>
      </c>
      <c r="AT1416" t="s">
        <v>88</v>
      </c>
      <c r="AU1416" t="s">
        <v>88</v>
      </c>
      <c r="AV1416" t="s">
        <v>88</v>
      </c>
      <c r="AW1416" t="s">
        <v>88</v>
      </c>
      <c r="AX1416" t="s">
        <v>88</v>
      </c>
      <c r="AY1416" t="s">
        <v>88</v>
      </c>
      <c r="AZ1416" t="s">
        <v>88</v>
      </c>
      <c r="BA1416" t="s">
        <v>88</v>
      </c>
      <c r="BB1416" t="s">
        <v>88</v>
      </c>
      <c r="BC1416" t="s">
        <v>88</v>
      </c>
      <c r="BD1416" t="s">
        <v>88</v>
      </c>
      <c r="BE1416" t="s">
        <v>88</v>
      </c>
    </row>
    <row r="1417" spans="1:57">
      <c r="A1417" t="s">
        <v>3009</v>
      </c>
      <c r="B1417" t="s">
        <v>80</v>
      </c>
      <c r="C1417" t="s">
        <v>3010</v>
      </c>
      <c r="D1417" t="s">
        <v>82</v>
      </c>
      <c r="E1417" s="2" t="str">
        <f>HYPERLINK("capsilon://?command=openfolder&amp;siteaddress=FAM.docvelocity-na8.net&amp;folderid=FX6E93D80E-7A8D-BC9B-E30A-8BF3BB4CFB87","FX21128417")</f>
        <v>FX21128417</v>
      </c>
      <c r="F1417" t="s">
        <v>19</v>
      </c>
      <c r="G1417" t="s">
        <v>19</v>
      </c>
      <c r="H1417" t="s">
        <v>83</v>
      </c>
      <c r="I1417" t="s">
        <v>3011</v>
      </c>
      <c r="J1417">
        <v>60</v>
      </c>
      <c r="K1417" t="s">
        <v>85</v>
      </c>
      <c r="L1417" t="s">
        <v>86</v>
      </c>
      <c r="M1417" t="s">
        <v>87</v>
      </c>
      <c r="N1417">
        <v>1</v>
      </c>
      <c r="O1417" s="1">
        <v>44547.555046296293</v>
      </c>
      <c r="P1417" s="1">
        <v>44547.600081018521</v>
      </c>
      <c r="Q1417">
        <v>3725</v>
      </c>
      <c r="R1417">
        <v>166</v>
      </c>
      <c r="S1417" t="b">
        <v>0</v>
      </c>
      <c r="T1417" t="s">
        <v>88</v>
      </c>
      <c r="U1417" t="b">
        <v>0</v>
      </c>
      <c r="V1417" t="s">
        <v>155</v>
      </c>
      <c r="W1417" s="1">
        <v>44547.600081018521</v>
      </c>
      <c r="X1417">
        <v>136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60</v>
      </c>
      <c r="AE1417">
        <v>48</v>
      </c>
      <c r="AF1417">
        <v>0</v>
      </c>
      <c r="AG1417">
        <v>4</v>
      </c>
      <c r="AH1417" t="s">
        <v>88</v>
      </c>
      <c r="AI1417" t="s">
        <v>88</v>
      </c>
      <c r="AJ1417" t="s">
        <v>88</v>
      </c>
      <c r="AK1417" t="s">
        <v>88</v>
      </c>
      <c r="AL1417" t="s">
        <v>88</v>
      </c>
      <c r="AM1417" t="s">
        <v>88</v>
      </c>
      <c r="AN1417" t="s">
        <v>88</v>
      </c>
      <c r="AO1417" t="s">
        <v>88</v>
      </c>
      <c r="AP1417" t="s">
        <v>88</v>
      </c>
      <c r="AQ1417" t="s">
        <v>88</v>
      </c>
      <c r="AR1417" t="s">
        <v>88</v>
      </c>
      <c r="AS1417" t="s">
        <v>88</v>
      </c>
      <c r="AT1417" t="s">
        <v>88</v>
      </c>
      <c r="AU1417" t="s">
        <v>88</v>
      </c>
      <c r="AV1417" t="s">
        <v>88</v>
      </c>
      <c r="AW1417" t="s">
        <v>88</v>
      </c>
      <c r="AX1417" t="s">
        <v>88</v>
      </c>
      <c r="AY1417" t="s">
        <v>88</v>
      </c>
      <c r="AZ1417" t="s">
        <v>88</v>
      </c>
      <c r="BA1417" t="s">
        <v>88</v>
      </c>
      <c r="BB1417" t="s">
        <v>88</v>
      </c>
      <c r="BC1417" t="s">
        <v>88</v>
      </c>
      <c r="BD1417" t="s">
        <v>88</v>
      </c>
      <c r="BE1417" t="s">
        <v>88</v>
      </c>
    </row>
    <row r="1418" spans="1:57">
      <c r="A1418" t="s">
        <v>3012</v>
      </c>
      <c r="B1418" t="s">
        <v>80</v>
      </c>
      <c r="C1418" t="s">
        <v>2553</v>
      </c>
      <c r="D1418" t="s">
        <v>82</v>
      </c>
      <c r="E1418" s="2" t="str">
        <f>HYPERLINK("capsilon://?command=openfolder&amp;siteaddress=FAM.docvelocity-na8.net&amp;folderid=FX6DA6D881-4DA3-46DB-04DA-716E57449765","FX21128485")</f>
        <v>FX21128485</v>
      </c>
      <c r="F1418" t="s">
        <v>19</v>
      </c>
      <c r="G1418" t="s">
        <v>19</v>
      </c>
      <c r="H1418" t="s">
        <v>83</v>
      </c>
      <c r="I1418" t="s">
        <v>3013</v>
      </c>
      <c r="J1418">
        <v>30</v>
      </c>
      <c r="K1418" t="s">
        <v>85</v>
      </c>
      <c r="L1418" t="s">
        <v>86</v>
      </c>
      <c r="M1418" t="s">
        <v>87</v>
      </c>
      <c r="N1418">
        <v>2</v>
      </c>
      <c r="O1418" s="1">
        <v>44547.555289351854</v>
      </c>
      <c r="P1418" s="1">
        <v>44547.665381944447</v>
      </c>
      <c r="Q1418">
        <v>9418</v>
      </c>
      <c r="R1418">
        <v>94</v>
      </c>
      <c r="S1418" t="b">
        <v>0</v>
      </c>
      <c r="T1418" t="s">
        <v>88</v>
      </c>
      <c r="U1418" t="b">
        <v>0</v>
      </c>
      <c r="V1418" t="s">
        <v>99</v>
      </c>
      <c r="W1418" s="1">
        <v>44547.596956018519</v>
      </c>
      <c r="X1418">
        <v>37</v>
      </c>
      <c r="Y1418">
        <v>9</v>
      </c>
      <c r="Z1418">
        <v>0</v>
      </c>
      <c r="AA1418">
        <v>9</v>
      </c>
      <c r="AB1418">
        <v>0</v>
      </c>
      <c r="AC1418">
        <v>1</v>
      </c>
      <c r="AD1418">
        <v>21</v>
      </c>
      <c r="AE1418">
        <v>0</v>
      </c>
      <c r="AF1418">
        <v>0</v>
      </c>
      <c r="AG1418">
        <v>0</v>
      </c>
      <c r="AH1418" t="s">
        <v>163</v>
      </c>
      <c r="AI1418" s="1">
        <v>44547.665381944447</v>
      </c>
      <c r="AJ1418">
        <v>57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21</v>
      </c>
      <c r="AQ1418">
        <v>0</v>
      </c>
      <c r="AR1418">
        <v>0</v>
      </c>
      <c r="AS1418">
        <v>0</v>
      </c>
      <c r="AT1418" t="s">
        <v>88</v>
      </c>
      <c r="AU1418" t="s">
        <v>88</v>
      </c>
      <c r="AV1418" t="s">
        <v>88</v>
      </c>
      <c r="AW1418" t="s">
        <v>88</v>
      </c>
      <c r="AX1418" t="s">
        <v>88</v>
      </c>
      <c r="AY1418" t="s">
        <v>88</v>
      </c>
      <c r="AZ1418" t="s">
        <v>88</v>
      </c>
      <c r="BA1418" t="s">
        <v>88</v>
      </c>
      <c r="BB1418" t="s">
        <v>88</v>
      </c>
      <c r="BC1418" t="s">
        <v>88</v>
      </c>
      <c r="BD1418" t="s">
        <v>88</v>
      </c>
      <c r="BE1418" t="s">
        <v>88</v>
      </c>
    </row>
    <row r="1419" spans="1:57">
      <c r="A1419" t="s">
        <v>3014</v>
      </c>
      <c r="B1419" t="s">
        <v>80</v>
      </c>
      <c r="C1419" t="s">
        <v>3015</v>
      </c>
      <c r="D1419" t="s">
        <v>82</v>
      </c>
      <c r="E1419" s="2" t="str">
        <f>HYPERLINK("capsilon://?command=openfolder&amp;siteaddress=FAM.docvelocity-na8.net&amp;folderid=FX89806012-E0DC-242D-E865-270920E49508","FX21129048")</f>
        <v>FX21129048</v>
      </c>
      <c r="F1419" t="s">
        <v>19</v>
      </c>
      <c r="G1419" t="s">
        <v>19</v>
      </c>
      <c r="H1419" t="s">
        <v>83</v>
      </c>
      <c r="I1419" t="s">
        <v>3016</v>
      </c>
      <c r="J1419">
        <v>66</v>
      </c>
      <c r="K1419" t="s">
        <v>85</v>
      </c>
      <c r="L1419" t="s">
        <v>86</v>
      </c>
      <c r="M1419" t="s">
        <v>87</v>
      </c>
      <c r="N1419">
        <v>2</v>
      </c>
      <c r="O1419" s="1">
        <v>44547.556550925925</v>
      </c>
      <c r="P1419" s="1">
        <v>44547.667256944442</v>
      </c>
      <c r="Q1419">
        <v>9225</v>
      </c>
      <c r="R1419">
        <v>340</v>
      </c>
      <c r="S1419" t="b">
        <v>0</v>
      </c>
      <c r="T1419" t="s">
        <v>88</v>
      </c>
      <c r="U1419" t="b">
        <v>0</v>
      </c>
      <c r="V1419" t="s">
        <v>99</v>
      </c>
      <c r="W1419" s="1">
        <v>44547.599039351851</v>
      </c>
      <c r="X1419">
        <v>179</v>
      </c>
      <c r="Y1419">
        <v>52</v>
      </c>
      <c r="Z1419">
        <v>0</v>
      </c>
      <c r="AA1419">
        <v>52</v>
      </c>
      <c r="AB1419">
        <v>0</v>
      </c>
      <c r="AC1419">
        <v>33</v>
      </c>
      <c r="AD1419">
        <v>14</v>
      </c>
      <c r="AE1419">
        <v>0</v>
      </c>
      <c r="AF1419">
        <v>0</v>
      </c>
      <c r="AG1419">
        <v>0</v>
      </c>
      <c r="AH1419" t="s">
        <v>163</v>
      </c>
      <c r="AI1419" s="1">
        <v>44547.667256944442</v>
      </c>
      <c r="AJ1419">
        <v>161</v>
      </c>
      <c r="AK1419">
        <v>1</v>
      </c>
      <c r="AL1419">
        <v>0</v>
      </c>
      <c r="AM1419">
        <v>1</v>
      </c>
      <c r="AN1419">
        <v>0</v>
      </c>
      <c r="AO1419">
        <v>1</v>
      </c>
      <c r="AP1419">
        <v>13</v>
      </c>
      <c r="AQ1419">
        <v>0</v>
      </c>
      <c r="AR1419">
        <v>0</v>
      </c>
      <c r="AS1419">
        <v>0</v>
      </c>
      <c r="AT1419" t="s">
        <v>88</v>
      </c>
      <c r="AU1419" t="s">
        <v>88</v>
      </c>
      <c r="AV1419" t="s">
        <v>88</v>
      </c>
      <c r="AW1419" t="s">
        <v>88</v>
      </c>
      <c r="AX1419" t="s">
        <v>88</v>
      </c>
      <c r="AY1419" t="s">
        <v>88</v>
      </c>
      <c r="AZ1419" t="s">
        <v>88</v>
      </c>
      <c r="BA1419" t="s">
        <v>88</v>
      </c>
      <c r="BB1419" t="s">
        <v>88</v>
      </c>
      <c r="BC1419" t="s">
        <v>88</v>
      </c>
      <c r="BD1419" t="s">
        <v>88</v>
      </c>
      <c r="BE1419" t="s">
        <v>88</v>
      </c>
    </row>
    <row r="1420" spans="1:57">
      <c r="A1420" t="s">
        <v>3017</v>
      </c>
      <c r="B1420" t="s">
        <v>80</v>
      </c>
      <c r="C1420" t="s">
        <v>3015</v>
      </c>
      <c r="D1420" t="s">
        <v>82</v>
      </c>
      <c r="E1420" s="2" t="str">
        <f>HYPERLINK("capsilon://?command=openfolder&amp;siteaddress=FAM.docvelocity-na8.net&amp;folderid=FX89806012-E0DC-242D-E865-270920E49508","FX21129048")</f>
        <v>FX21129048</v>
      </c>
      <c r="F1420" t="s">
        <v>19</v>
      </c>
      <c r="G1420" t="s">
        <v>19</v>
      </c>
      <c r="H1420" t="s">
        <v>83</v>
      </c>
      <c r="I1420" t="s">
        <v>3018</v>
      </c>
      <c r="J1420">
        <v>28</v>
      </c>
      <c r="K1420" t="s">
        <v>85</v>
      </c>
      <c r="L1420" t="s">
        <v>86</v>
      </c>
      <c r="M1420" t="s">
        <v>87</v>
      </c>
      <c r="N1420">
        <v>2</v>
      </c>
      <c r="O1420" s="1">
        <v>44547.556886574072</v>
      </c>
      <c r="P1420" s="1">
        <v>44547.668634259258</v>
      </c>
      <c r="Q1420">
        <v>9342</v>
      </c>
      <c r="R1420">
        <v>313</v>
      </c>
      <c r="S1420" t="b">
        <v>0</v>
      </c>
      <c r="T1420" t="s">
        <v>88</v>
      </c>
      <c r="U1420" t="b">
        <v>0</v>
      </c>
      <c r="V1420" t="s">
        <v>99</v>
      </c>
      <c r="W1420" s="1">
        <v>44547.601307870369</v>
      </c>
      <c r="X1420">
        <v>195</v>
      </c>
      <c r="Y1420">
        <v>21</v>
      </c>
      <c r="Z1420">
        <v>0</v>
      </c>
      <c r="AA1420">
        <v>21</v>
      </c>
      <c r="AB1420">
        <v>0</v>
      </c>
      <c r="AC1420">
        <v>18</v>
      </c>
      <c r="AD1420">
        <v>7</v>
      </c>
      <c r="AE1420">
        <v>0</v>
      </c>
      <c r="AF1420">
        <v>0</v>
      </c>
      <c r="AG1420">
        <v>0</v>
      </c>
      <c r="AH1420" t="s">
        <v>163</v>
      </c>
      <c r="AI1420" s="1">
        <v>44547.668634259258</v>
      </c>
      <c r="AJ1420">
        <v>118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7</v>
      </c>
      <c r="AQ1420">
        <v>0</v>
      </c>
      <c r="AR1420">
        <v>0</v>
      </c>
      <c r="AS1420">
        <v>0</v>
      </c>
      <c r="AT1420" t="s">
        <v>88</v>
      </c>
      <c r="AU1420" t="s">
        <v>88</v>
      </c>
      <c r="AV1420" t="s">
        <v>88</v>
      </c>
      <c r="AW1420" t="s">
        <v>88</v>
      </c>
      <c r="AX1420" t="s">
        <v>88</v>
      </c>
      <c r="AY1420" t="s">
        <v>88</v>
      </c>
      <c r="AZ1420" t="s">
        <v>88</v>
      </c>
      <c r="BA1420" t="s">
        <v>88</v>
      </c>
      <c r="BB1420" t="s">
        <v>88</v>
      </c>
      <c r="BC1420" t="s">
        <v>88</v>
      </c>
      <c r="BD1420" t="s">
        <v>88</v>
      </c>
      <c r="BE1420" t="s">
        <v>88</v>
      </c>
    </row>
    <row r="1421" spans="1:57">
      <c r="A1421" t="s">
        <v>3019</v>
      </c>
      <c r="B1421" t="s">
        <v>80</v>
      </c>
      <c r="C1421" t="s">
        <v>2705</v>
      </c>
      <c r="D1421" t="s">
        <v>82</v>
      </c>
      <c r="E1421" s="2" t="str">
        <f>HYPERLINK("capsilon://?command=openfolder&amp;siteaddress=FAM.docvelocity-na8.net&amp;folderid=FXC84F1922-CE62-5CA3-73BF-D5750151348F","FX21129034")</f>
        <v>FX21129034</v>
      </c>
      <c r="F1421" t="s">
        <v>19</v>
      </c>
      <c r="G1421" t="s">
        <v>19</v>
      </c>
      <c r="H1421" t="s">
        <v>83</v>
      </c>
      <c r="I1421" t="s">
        <v>3020</v>
      </c>
      <c r="J1421">
        <v>33</v>
      </c>
      <c r="K1421" t="s">
        <v>85</v>
      </c>
      <c r="L1421" t="s">
        <v>86</v>
      </c>
      <c r="M1421" t="s">
        <v>87</v>
      </c>
      <c r="N1421">
        <v>2</v>
      </c>
      <c r="O1421" s="1">
        <v>44547.557719907411</v>
      </c>
      <c r="P1421" s="1">
        <v>44547.672118055554</v>
      </c>
      <c r="Q1421">
        <v>9774</v>
      </c>
      <c r="R1421">
        <v>110</v>
      </c>
      <c r="S1421" t="b">
        <v>0</v>
      </c>
      <c r="T1421" t="s">
        <v>88</v>
      </c>
      <c r="U1421" t="b">
        <v>0</v>
      </c>
      <c r="V1421" t="s">
        <v>155</v>
      </c>
      <c r="W1421" s="1">
        <v>44547.600648148145</v>
      </c>
      <c r="X1421">
        <v>48</v>
      </c>
      <c r="Y1421">
        <v>9</v>
      </c>
      <c r="Z1421">
        <v>0</v>
      </c>
      <c r="AA1421">
        <v>9</v>
      </c>
      <c r="AB1421">
        <v>0</v>
      </c>
      <c r="AC1421">
        <v>1</v>
      </c>
      <c r="AD1421">
        <v>24</v>
      </c>
      <c r="AE1421">
        <v>0</v>
      </c>
      <c r="AF1421">
        <v>0</v>
      </c>
      <c r="AG1421">
        <v>0</v>
      </c>
      <c r="AH1421" t="s">
        <v>163</v>
      </c>
      <c r="AI1421" s="1">
        <v>44547.672118055554</v>
      </c>
      <c r="AJ1421">
        <v>62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24</v>
      </c>
      <c r="AQ1421">
        <v>0</v>
      </c>
      <c r="AR1421">
        <v>0</v>
      </c>
      <c r="AS1421">
        <v>0</v>
      </c>
      <c r="AT1421" t="s">
        <v>88</v>
      </c>
      <c r="AU1421" t="s">
        <v>88</v>
      </c>
      <c r="AV1421" t="s">
        <v>88</v>
      </c>
      <c r="AW1421" t="s">
        <v>88</v>
      </c>
      <c r="AX1421" t="s">
        <v>88</v>
      </c>
      <c r="AY1421" t="s">
        <v>88</v>
      </c>
      <c r="AZ1421" t="s">
        <v>88</v>
      </c>
      <c r="BA1421" t="s">
        <v>88</v>
      </c>
      <c r="BB1421" t="s">
        <v>88</v>
      </c>
      <c r="BC1421" t="s">
        <v>88</v>
      </c>
      <c r="BD1421" t="s">
        <v>88</v>
      </c>
      <c r="BE1421" t="s">
        <v>88</v>
      </c>
    </row>
    <row r="1422" spans="1:57">
      <c r="A1422" t="s">
        <v>3021</v>
      </c>
      <c r="B1422" t="s">
        <v>80</v>
      </c>
      <c r="C1422" t="s">
        <v>3022</v>
      </c>
      <c r="D1422" t="s">
        <v>82</v>
      </c>
      <c r="E1422" s="2" t="str">
        <f>HYPERLINK("capsilon://?command=openfolder&amp;siteaddress=FAM.docvelocity-na8.net&amp;folderid=FX10514949-E750-3133-6E20-B6A88297EB58","FX21128894")</f>
        <v>FX21128894</v>
      </c>
      <c r="F1422" t="s">
        <v>19</v>
      </c>
      <c r="G1422" t="s">
        <v>19</v>
      </c>
      <c r="H1422" t="s">
        <v>83</v>
      </c>
      <c r="I1422" t="s">
        <v>3023</v>
      </c>
      <c r="J1422">
        <v>66</v>
      </c>
      <c r="K1422" t="s">
        <v>85</v>
      </c>
      <c r="L1422" t="s">
        <v>86</v>
      </c>
      <c r="M1422" t="s">
        <v>87</v>
      </c>
      <c r="N1422">
        <v>1</v>
      </c>
      <c r="O1422" s="1">
        <v>44547.579004629632</v>
      </c>
      <c r="P1422" s="1">
        <v>44547.601666666669</v>
      </c>
      <c r="Q1422">
        <v>1860</v>
      </c>
      <c r="R1422">
        <v>98</v>
      </c>
      <c r="S1422" t="b">
        <v>0</v>
      </c>
      <c r="T1422" t="s">
        <v>88</v>
      </c>
      <c r="U1422" t="b">
        <v>0</v>
      </c>
      <c r="V1422" t="s">
        <v>155</v>
      </c>
      <c r="W1422" s="1">
        <v>44547.601666666669</v>
      </c>
      <c r="X1422">
        <v>87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66</v>
      </c>
      <c r="AE1422">
        <v>54</v>
      </c>
      <c r="AF1422">
        <v>0</v>
      </c>
      <c r="AG1422">
        <v>3</v>
      </c>
      <c r="AH1422" t="s">
        <v>88</v>
      </c>
      <c r="AI1422" t="s">
        <v>88</v>
      </c>
      <c r="AJ1422" t="s">
        <v>88</v>
      </c>
      <c r="AK1422" t="s">
        <v>88</v>
      </c>
      <c r="AL1422" t="s">
        <v>88</v>
      </c>
      <c r="AM1422" t="s">
        <v>88</v>
      </c>
      <c r="AN1422" t="s">
        <v>88</v>
      </c>
      <c r="AO1422" t="s">
        <v>88</v>
      </c>
      <c r="AP1422" t="s">
        <v>88</v>
      </c>
      <c r="AQ1422" t="s">
        <v>88</v>
      </c>
      <c r="AR1422" t="s">
        <v>88</v>
      </c>
      <c r="AS1422" t="s">
        <v>88</v>
      </c>
      <c r="AT1422" t="s">
        <v>88</v>
      </c>
      <c r="AU1422" t="s">
        <v>88</v>
      </c>
      <c r="AV1422" t="s">
        <v>88</v>
      </c>
      <c r="AW1422" t="s">
        <v>88</v>
      </c>
      <c r="AX1422" t="s">
        <v>88</v>
      </c>
      <c r="AY1422" t="s">
        <v>88</v>
      </c>
      <c r="AZ1422" t="s">
        <v>88</v>
      </c>
      <c r="BA1422" t="s">
        <v>88</v>
      </c>
      <c r="BB1422" t="s">
        <v>88</v>
      </c>
      <c r="BC1422" t="s">
        <v>88</v>
      </c>
      <c r="BD1422" t="s">
        <v>88</v>
      </c>
      <c r="BE1422" t="s">
        <v>88</v>
      </c>
    </row>
    <row r="1423" spans="1:57">
      <c r="A1423" t="s">
        <v>3024</v>
      </c>
      <c r="B1423" t="s">
        <v>80</v>
      </c>
      <c r="C1423" t="s">
        <v>2991</v>
      </c>
      <c r="D1423" t="s">
        <v>82</v>
      </c>
      <c r="E1423" s="2" t="str">
        <f>HYPERLINK("capsilon://?command=openfolder&amp;siteaddress=FAM.docvelocity-na8.net&amp;folderid=FXAF4FE822-B865-776E-C84C-847D5C523DFA","FX21129646")</f>
        <v>FX21129646</v>
      </c>
      <c r="F1423" t="s">
        <v>19</v>
      </c>
      <c r="G1423" t="s">
        <v>19</v>
      </c>
      <c r="H1423" t="s">
        <v>83</v>
      </c>
      <c r="I1423" t="s">
        <v>2994</v>
      </c>
      <c r="J1423">
        <v>153</v>
      </c>
      <c r="K1423" t="s">
        <v>85</v>
      </c>
      <c r="L1423" t="s">
        <v>86</v>
      </c>
      <c r="M1423" t="s">
        <v>87</v>
      </c>
      <c r="N1423">
        <v>2</v>
      </c>
      <c r="O1423" s="1">
        <v>44547.58357638889</v>
      </c>
      <c r="P1423" s="1">
        <v>44547.609548611108</v>
      </c>
      <c r="Q1423">
        <v>503</v>
      </c>
      <c r="R1423">
        <v>1741</v>
      </c>
      <c r="S1423" t="b">
        <v>0</v>
      </c>
      <c r="T1423" t="s">
        <v>88</v>
      </c>
      <c r="U1423" t="b">
        <v>1</v>
      </c>
      <c r="V1423" t="s">
        <v>155</v>
      </c>
      <c r="W1423" s="1">
        <v>44547.592905092592</v>
      </c>
      <c r="X1423">
        <v>799</v>
      </c>
      <c r="Y1423">
        <v>178</v>
      </c>
      <c r="Z1423">
        <v>0</v>
      </c>
      <c r="AA1423">
        <v>178</v>
      </c>
      <c r="AB1423">
        <v>0</v>
      </c>
      <c r="AC1423">
        <v>106</v>
      </c>
      <c r="AD1423">
        <v>-25</v>
      </c>
      <c r="AE1423">
        <v>0</v>
      </c>
      <c r="AF1423">
        <v>0</v>
      </c>
      <c r="AG1423">
        <v>0</v>
      </c>
      <c r="AH1423" t="s">
        <v>104</v>
      </c>
      <c r="AI1423" s="1">
        <v>44547.609548611108</v>
      </c>
      <c r="AJ1423">
        <v>928</v>
      </c>
      <c r="AK1423">
        <v>2</v>
      </c>
      <c r="AL1423">
        <v>0</v>
      </c>
      <c r="AM1423">
        <v>2</v>
      </c>
      <c r="AN1423">
        <v>0</v>
      </c>
      <c r="AO1423">
        <v>2</v>
      </c>
      <c r="AP1423">
        <v>-27</v>
      </c>
      <c r="AQ1423">
        <v>0</v>
      </c>
      <c r="AR1423">
        <v>0</v>
      </c>
      <c r="AS1423">
        <v>0</v>
      </c>
      <c r="AT1423" t="s">
        <v>88</v>
      </c>
      <c r="AU1423" t="s">
        <v>88</v>
      </c>
      <c r="AV1423" t="s">
        <v>88</v>
      </c>
      <c r="AW1423" t="s">
        <v>88</v>
      </c>
      <c r="AX1423" t="s">
        <v>88</v>
      </c>
      <c r="AY1423" t="s">
        <v>88</v>
      </c>
      <c r="AZ1423" t="s">
        <v>88</v>
      </c>
      <c r="BA1423" t="s">
        <v>88</v>
      </c>
      <c r="BB1423" t="s">
        <v>88</v>
      </c>
      <c r="BC1423" t="s">
        <v>88</v>
      </c>
      <c r="BD1423" t="s">
        <v>88</v>
      </c>
      <c r="BE1423" t="s">
        <v>88</v>
      </c>
    </row>
    <row r="1424" spans="1:57">
      <c r="A1424" t="s">
        <v>3025</v>
      </c>
      <c r="B1424" t="s">
        <v>80</v>
      </c>
      <c r="C1424" t="s">
        <v>2991</v>
      </c>
      <c r="D1424" t="s">
        <v>82</v>
      </c>
      <c r="E1424" s="2" t="str">
        <f>HYPERLINK("capsilon://?command=openfolder&amp;siteaddress=FAM.docvelocity-na8.net&amp;folderid=FXAF4FE822-B865-776E-C84C-847D5C523DFA","FX21129646")</f>
        <v>FX21129646</v>
      </c>
      <c r="F1424" t="s">
        <v>19</v>
      </c>
      <c r="G1424" t="s">
        <v>19</v>
      </c>
      <c r="H1424" t="s">
        <v>83</v>
      </c>
      <c r="I1424" t="s">
        <v>2996</v>
      </c>
      <c r="J1424">
        <v>216</v>
      </c>
      <c r="K1424" t="s">
        <v>85</v>
      </c>
      <c r="L1424" t="s">
        <v>86</v>
      </c>
      <c r="M1424" t="s">
        <v>87</v>
      </c>
      <c r="N1424">
        <v>2</v>
      </c>
      <c r="O1424" s="1">
        <v>44547.58488425926</v>
      </c>
      <c r="P1424" s="1">
        <v>44547.619618055556</v>
      </c>
      <c r="Q1424">
        <v>1138</v>
      </c>
      <c r="R1424">
        <v>1863</v>
      </c>
      <c r="S1424" t="b">
        <v>0</v>
      </c>
      <c r="T1424" t="s">
        <v>88</v>
      </c>
      <c r="U1424" t="b">
        <v>1</v>
      </c>
      <c r="V1424" t="s">
        <v>99</v>
      </c>
      <c r="W1424" s="1">
        <v>44547.594224537039</v>
      </c>
      <c r="X1424">
        <v>628</v>
      </c>
      <c r="Y1424">
        <v>237</v>
      </c>
      <c r="Z1424">
        <v>0</v>
      </c>
      <c r="AA1424">
        <v>237</v>
      </c>
      <c r="AB1424">
        <v>0</v>
      </c>
      <c r="AC1424">
        <v>153</v>
      </c>
      <c r="AD1424">
        <v>-21</v>
      </c>
      <c r="AE1424">
        <v>0</v>
      </c>
      <c r="AF1424">
        <v>0</v>
      </c>
      <c r="AG1424">
        <v>0</v>
      </c>
      <c r="AH1424" t="s">
        <v>167</v>
      </c>
      <c r="AI1424" s="1">
        <v>44547.619618055556</v>
      </c>
      <c r="AJ1424">
        <v>1188</v>
      </c>
      <c r="AK1424">
        <v>1</v>
      </c>
      <c r="AL1424">
        <v>0</v>
      </c>
      <c r="AM1424">
        <v>1</v>
      </c>
      <c r="AN1424">
        <v>0</v>
      </c>
      <c r="AO1424">
        <v>1</v>
      </c>
      <c r="AP1424">
        <v>-22</v>
      </c>
      <c r="AQ1424">
        <v>0</v>
      </c>
      <c r="AR1424">
        <v>0</v>
      </c>
      <c r="AS1424">
        <v>0</v>
      </c>
      <c r="AT1424" t="s">
        <v>88</v>
      </c>
      <c r="AU1424" t="s">
        <v>88</v>
      </c>
      <c r="AV1424" t="s">
        <v>88</v>
      </c>
      <c r="AW1424" t="s">
        <v>88</v>
      </c>
      <c r="AX1424" t="s">
        <v>88</v>
      </c>
      <c r="AY1424" t="s">
        <v>88</v>
      </c>
      <c r="AZ1424" t="s">
        <v>88</v>
      </c>
      <c r="BA1424" t="s">
        <v>88</v>
      </c>
      <c r="BB1424" t="s">
        <v>88</v>
      </c>
      <c r="BC1424" t="s">
        <v>88</v>
      </c>
      <c r="BD1424" t="s">
        <v>88</v>
      </c>
      <c r="BE1424" t="s">
        <v>88</v>
      </c>
    </row>
    <row r="1425" spans="1:57">
      <c r="A1425" t="s">
        <v>3026</v>
      </c>
      <c r="B1425" t="s">
        <v>80</v>
      </c>
      <c r="C1425" t="s">
        <v>3027</v>
      </c>
      <c r="D1425" t="s">
        <v>82</v>
      </c>
      <c r="E1425" s="2" t="str">
        <f>HYPERLINK("capsilon://?command=openfolder&amp;siteaddress=FAM.docvelocity-na8.net&amp;folderid=FXFD10D98B-6311-7A03-BBFA-3B64D7172D6C","FX21129698")</f>
        <v>FX21129698</v>
      </c>
      <c r="F1425" t="s">
        <v>19</v>
      </c>
      <c r="G1425" t="s">
        <v>19</v>
      </c>
      <c r="H1425" t="s">
        <v>83</v>
      </c>
      <c r="I1425" t="s">
        <v>3028</v>
      </c>
      <c r="J1425">
        <v>38</v>
      </c>
      <c r="K1425" t="s">
        <v>85</v>
      </c>
      <c r="L1425" t="s">
        <v>86</v>
      </c>
      <c r="M1425" t="s">
        <v>87</v>
      </c>
      <c r="N1425">
        <v>2</v>
      </c>
      <c r="O1425" s="1">
        <v>44547.585740740738</v>
      </c>
      <c r="P1425" s="1">
        <v>44547.673541666663</v>
      </c>
      <c r="Q1425">
        <v>7360</v>
      </c>
      <c r="R1425">
        <v>226</v>
      </c>
      <c r="S1425" t="b">
        <v>0</v>
      </c>
      <c r="T1425" t="s">
        <v>88</v>
      </c>
      <c r="U1425" t="b">
        <v>0</v>
      </c>
      <c r="V1425" t="s">
        <v>151</v>
      </c>
      <c r="W1425" s="1">
        <v>44547.6015162037</v>
      </c>
      <c r="X1425">
        <v>104</v>
      </c>
      <c r="Y1425">
        <v>33</v>
      </c>
      <c r="Z1425">
        <v>0</v>
      </c>
      <c r="AA1425">
        <v>33</v>
      </c>
      <c r="AB1425">
        <v>0</v>
      </c>
      <c r="AC1425">
        <v>2</v>
      </c>
      <c r="AD1425">
        <v>5</v>
      </c>
      <c r="AE1425">
        <v>0</v>
      </c>
      <c r="AF1425">
        <v>0</v>
      </c>
      <c r="AG1425">
        <v>0</v>
      </c>
      <c r="AH1425" t="s">
        <v>163</v>
      </c>
      <c r="AI1425" s="1">
        <v>44547.673541666663</v>
      </c>
      <c r="AJ1425">
        <v>122</v>
      </c>
      <c r="AK1425">
        <v>1</v>
      </c>
      <c r="AL1425">
        <v>0</v>
      </c>
      <c r="AM1425">
        <v>1</v>
      </c>
      <c r="AN1425">
        <v>0</v>
      </c>
      <c r="AO1425">
        <v>1</v>
      </c>
      <c r="AP1425">
        <v>4</v>
      </c>
      <c r="AQ1425">
        <v>0</v>
      </c>
      <c r="AR1425">
        <v>0</v>
      </c>
      <c r="AS1425">
        <v>0</v>
      </c>
      <c r="AT1425" t="s">
        <v>88</v>
      </c>
      <c r="AU1425" t="s">
        <v>88</v>
      </c>
      <c r="AV1425" t="s">
        <v>88</v>
      </c>
      <c r="AW1425" t="s">
        <v>88</v>
      </c>
      <c r="AX1425" t="s">
        <v>88</v>
      </c>
      <c r="AY1425" t="s">
        <v>88</v>
      </c>
      <c r="AZ1425" t="s">
        <v>88</v>
      </c>
      <c r="BA1425" t="s">
        <v>88</v>
      </c>
      <c r="BB1425" t="s">
        <v>88</v>
      </c>
      <c r="BC1425" t="s">
        <v>88</v>
      </c>
      <c r="BD1425" t="s">
        <v>88</v>
      </c>
      <c r="BE1425" t="s">
        <v>88</v>
      </c>
    </row>
    <row r="1426" spans="1:57">
      <c r="A1426" t="s">
        <v>3029</v>
      </c>
      <c r="B1426" t="s">
        <v>80</v>
      </c>
      <c r="C1426" t="s">
        <v>3027</v>
      </c>
      <c r="D1426" t="s">
        <v>82</v>
      </c>
      <c r="E1426" s="2" t="str">
        <f>HYPERLINK("capsilon://?command=openfolder&amp;siteaddress=FAM.docvelocity-na8.net&amp;folderid=FXFD10D98B-6311-7A03-BBFA-3B64D7172D6C","FX21129698")</f>
        <v>FX21129698</v>
      </c>
      <c r="F1426" t="s">
        <v>19</v>
      </c>
      <c r="G1426" t="s">
        <v>19</v>
      </c>
      <c r="H1426" t="s">
        <v>83</v>
      </c>
      <c r="I1426" t="s">
        <v>3030</v>
      </c>
      <c r="J1426">
        <v>38</v>
      </c>
      <c r="K1426" t="s">
        <v>85</v>
      </c>
      <c r="L1426" t="s">
        <v>86</v>
      </c>
      <c r="M1426" t="s">
        <v>87</v>
      </c>
      <c r="N1426">
        <v>2</v>
      </c>
      <c r="O1426" s="1">
        <v>44547.594907407409</v>
      </c>
      <c r="P1426" s="1">
        <v>44547.674687500003</v>
      </c>
      <c r="Q1426">
        <v>6378</v>
      </c>
      <c r="R1426">
        <v>515</v>
      </c>
      <c r="S1426" t="b">
        <v>0</v>
      </c>
      <c r="T1426" t="s">
        <v>88</v>
      </c>
      <c r="U1426" t="b">
        <v>0</v>
      </c>
      <c r="V1426" t="s">
        <v>222</v>
      </c>
      <c r="W1426" s="1">
        <v>44547.605775462966</v>
      </c>
      <c r="X1426">
        <v>417</v>
      </c>
      <c r="Y1426">
        <v>33</v>
      </c>
      <c r="Z1426">
        <v>0</v>
      </c>
      <c r="AA1426">
        <v>33</v>
      </c>
      <c r="AB1426">
        <v>0</v>
      </c>
      <c r="AC1426">
        <v>9</v>
      </c>
      <c r="AD1426">
        <v>5</v>
      </c>
      <c r="AE1426">
        <v>0</v>
      </c>
      <c r="AF1426">
        <v>0</v>
      </c>
      <c r="AG1426">
        <v>0</v>
      </c>
      <c r="AH1426" t="s">
        <v>163</v>
      </c>
      <c r="AI1426" s="1">
        <v>44547.674687500003</v>
      </c>
      <c r="AJ1426">
        <v>98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5</v>
      </c>
      <c r="AQ1426">
        <v>0</v>
      </c>
      <c r="AR1426">
        <v>0</v>
      </c>
      <c r="AS1426">
        <v>0</v>
      </c>
      <c r="AT1426" t="s">
        <v>88</v>
      </c>
      <c r="AU1426" t="s">
        <v>88</v>
      </c>
      <c r="AV1426" t="s">
        <v>88</v>
      </c>
      <c r="AW1426" t="s">
        <v>88</v>
      </c>
      <c r="AX1426" t="s">
        <v>88</v>
      </c>
      <c r="AY1426" t="s">
        <v>88</v>
      </c>
      <c r="AZ1426" t="s">
        <v>88</v>
      </c>
      <c r="BA1426" t="s">
        <v>88</v>
      </c>
      <c r="BB1426" t="s">
        <v>88</v>
      </c>
      <c r="BC1426" t="s">
        <v>88</v>
      </c>
      <c r="BD1426" t="s">
        <v>88</v>
      </c>
      <c r="BE1426" t="s">
        <v>88</v>
      </c>
    </row>
    <row r="1427" spans="1:57">
      <c r="A1427" t="s">
        <v>3031</v>
      </c>
      <c r="B1427" t="s">
        <v>80</v>
      </c>
      <c r="C1427" t="s">
        <v>3027</v>
      </c>
      <c r="D1427" t="s">
        <v>82</v>
      </c>
      <c r="E1427" s="2" t="str">
        <f>HYPERLINK("capsilon://?command=openfolder&amp;siteaddress=FAM.docvelocity-na8.net&amp;folderid=FXFD10D98B-6311-7A03-BBFA-3B64D7172D6C","FX21129698")</f>
        <v>FX21129698</v>
      </c>
      <c r="F1427" t="s">
        <v>19</v>
      </c>
      <c r="G1427" t="s">
        <v>19</v>
      </c>
      <c r="H1427" t="s">
        <v>83</v>
      </c>
      <c r="I1427" t="s">
        <v>3032</v>
      </c>
      <c r="J1427">
        <v>38</v>
      </c>
      <c r="K1427" t="s">
        <v>85</v>
      </c>
      <c r="L1427" t="s">
        <v>86</v>
      </c>
      <c r="M1427" t="s">
        <v>87</v>
      </c>
      <c r="N1427">
        <v>2</v>
      </c>
      <c r="O1427" s="1">
        <v>44547.595821759256</v>
      </c>
      <c r="P1427" s="1">
        <v>44547.676516203705</v>
      </c>
      <c r="Q1427">
        <v>6757</v>
      </c>
      <c r="R1427">
        <v>215</v>
      </c>
      <c r="S1427" t="b">
        <v>0</v>
      </c>
      <c r="T1427" t="s">
        <v>88</v>
      </c>
      <c r="U1427" t="b">
        <v>0</v>
      </c>
      <c r="V1427" t="s">
        <v>99</v>
      </c>
      <c r="W1427" s="1">
        <v>44547.602164351854</v>
      </c>
      <c r="X1427">
        <v>57</v>
      </c>
      <c r="Y1427">
        <v>33</v>
      </c>
      <c r="Z1427">
        <v>0</v>
      </c>
      <c r="AA1427">
        <v>33</v>
      </c>
      <c r="AB1427">
        <v>0</v>
      </c>
      <c r="AC1427">
        <v>2</v>
      </c>
      <c r="AD1427">
        <v>5</v>
      </c>
      <c r="AE1427">
        <v>0</v>
      </c>
      <c r="AF1427">
        <v>0</v>
      </c>
      <c r="AG1427">
        <v>0</v>
      </c>
      <c r="AH1427" t="s">
        <v>163</v>
      </c>
      <c r="AI1427" s="1">
        <v>44547.676516203705</v>
      </c>
      <c r="AJ1427">
        <v>158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5</v>
      </c>
      <c r="AQ1427">
        <v>0</v>
      </c>
      <c r="AR1427">
        <v>0</v>
      </c>
      <c r="AS1427">
        <v>0</v>
      </c>
      <c r="AT1427" t="s">
        <v>88</v>
      </c>
      <c r="AU1427" t="s">
        <v>88</v>
      </c>
      <c r="AV1427" t="s">
        <v>88</v>
      </c>
      <c r="AW1427" t="s">
        <v>88</v>
      </c>
      <c r="AX1427" t="s">
        <v>88</v>
      </c>
      <c r="AY1427" t="s">
        <v>88</v>
      </c>
      <c r="AZ1427" t="s">
        <v>88</v>
      </c>
      <c r="BA1427" t="s">
        <v>88</v>
      </c>
      <c r="BB1427" t="s">
        <v>88</v>
      </c>
      <c r="BC1427" t="s">
        <v>88</v>
      </c>
      <c r="BD1427" t="s">
        <v>88</v>
      </c>
      <c r="BE1427" t="s">
        <v>88</v>
      </c>
    </row>
    <row r="1428" spans="1:57">
      <c r="A1428" t="s">
        <v>3033</v>
      </c>
      <c r="B1428" t="s">
        <v>80</v>
      </c>
      <c r="C1428" t="s">
        <v>3027</v>
      </c>
      <c r="D1428" t="s">
        <v>82</v>
      </c>
      <c r="E1428" s="2" t="str">
        <f>HYPERLINK("capsilon://?command=openfolder&amp;siteaddress=FAM.docvelocity-na8.net&amp;folderid=FXFD10D98B-6311-7A03-BBFA-3B64D7172D6C","FX21129698")</f>
        <v>FX21129698</v>
      </c>
      <c r="F1428" t="s">
        <v>19</v>
      </c>
      <c r="G1428" t="s">
        <v>19</v>
      </c>
      <c r="H1428" t="s">
        <v>83</v>
      </c>
      <c r="I1428" t="s">
        <v>3034</v>
      </c>
      <c r="J1428">
        <v>38</v>
      </c>
      <c r="K1428" t="s">
        <v>85</v>
      </c>
      <c r="L1428" t="s">
        <v>86</v>
      </c>
      <c r="M1428" t="s">
        <v>87</v>
      </c>
      <c r="N1428">
        <v>2</v>
      </c>
      <c r="O1428" s="1">
        <v>44547.596736111111</v>
      </c>
      <c r="P1428" s="1">
        <v>44547.678206018521</v>
      </c>
      <c r="Q1428">
        <v>6830</v>
      </c>
      <c r="R1428">
        <v>209</v>
      </c>
      <c r="S1428" t="b">
        <v>0</v>
      </c>
      <c r="T1428" t="s">
        <v>88</v>
      </c>
      <c r="U1428" t="b">
        <v>0</v>
      </c>
      <c r="V1428" t="s">
        <v>151</v>
      </c>
      <c r="W1428" s="1">
        <v>44547.602337962962</v>
      </c>
      <c r="X1428">
        <v>64</v>
      </c>
      <c r="Y1428">
        <v>33</v>
      </c>
      <c r="Z1428">
        <v>0</v>
      </c>
      <c r="AA1428">
        <v>33</v>
      </c>
      <c r="AB1428">
        <v>0</v>
      </c>
      <c r="AC1428">
        <v>2</v>
      </c>
      <c r="AD1428">
        <v>5</v>
      </c>
      <c r="AE1428">
        <v>0</v>
      </c>
      <c r="AF1428">
        <v>0</v>
      </c>
      <c r="AG1428">
        <v>0</v>
      </c>
      <c r="AH1428" t="s">
        <v>163</v>
      </c>
      <c r="AI1428" s="1">
        <v>44547.678206018521</v>
      </c>
      <c r="AJ1428">
        <v>145</v>
      </c>
      <c r="AK1428">
        <v>1</v>
      </c>
      <c r="AL1428">
        <v>0</v>
      </c>
      <c r="AM1428">
        <v>1</v>
      </c>
      <c r="AN1428">
        <v>0</v>
      </c>
      <c r="AO1428">
        <v>1</v>
      </c>
      <c r="AP1428">
        <v>4</v>
      </c>
      <c r="AQ1428">
        <v>0</v>
      </c>
      <c r="AR1428">
        <v>0</v>
      </c>
      <c r="AS1428">
        <v>0</v>
      </c>
      <c r="AT1428" t="s">
        <v>88</v>
      </c>
      <c r="AU1428" t="s">
        <v>88</v>
      </c>
      <c r="AV1428" t="s">
        <v>88</v>
      </c>
      <c r="AW1428" t="s">
        <v>88</v>
      </c>
      <c r="AX1428" t="s">
        <v>88</v>
      </c>
      <c r="AY1428" t="s">
        <v>88</v>
      </c>
      <c r="AZ1428" t="s">
        <v>88</v>
      </c>
      <c r="BA1428" t="s">
        <v>88</v>
      </c>
      <c r="BB1428" t="s">
        <v>88</v>
      </c>
      <c r="BC1428" t="s">
        <v>88</v>
      </c>
      <c r="BD1428" t="s">
        <v>88</v>
      </c>
      <c r="BE1428" t="s">
        <v>88</v>
      </c>
    </row>
    <row r="1429" spans="1:57">
      <c r="A1429" t="s">
        <v>3035</v>
      </c>
      <c r="B1429" t="s">
        <v>80</v>
      </c>
      <c r="C1429" t="s">
        <v>3027</v>
      </c>
      <c r="D1429" t="s">
        <v>82</v>
      </c>
      <c r="E1429" s="2" t="str">
        <f>HYPERLINK("capsilon://?command=openfolder&amp;siteaddress=FAM.docvelocity-na8.net&amp;folderid=FXFD10D98B-6311-7A03-BBFA-3B64D7172D6C","FX21129698")</f>
        <v>FX21129698</v>
      </c>
      <c r="F1429" t="s">
        <v>19</v>
      </c>
      <c r="G1429" t="s">
        <v>19</v>
      </c>
      <c r="H1429" t="s">
        <v>83</v>
      </c>
      <c r="I1429" t="s">
        <v>3036</v>
      </c>
      <c r="J1429">
        <v>28</v>
      </c>
      <c r="K1429" t="s">
        <v>85</v>
      </c>
      <c r="L1429" t="s">
        <v>86</v>
      </c>
      <c r="M1429" t="s">
        <v>87</v>
      </c>
      <c r="N1429">
        <v>2</v>
      </c>
      <c r="O1429" s="1">
        <v>44547.597013888888</v>
      </c>
      <c r="P1429" s="1">
        <v>44547.680034722223</v>
      </c>
      <c r="Q1429">
        <v>6838</v>
      </c>
      <c r="R1429">
        <v>335</v>
      </c>
      <c r="S1429" t="b">
        <v>0</v>
      </c>
      <c r="T1429" t="s">
        <v>88</v>
      </c>
      <c r="U1429" t="b">
        <v>0</v>
      </c>
      <c r="V1429" t="s">
        <v>99</v>
      </c>
      <c r="W1429" s="1">
        <v>44547.603020833332</v>
      </c>
      <c r="X1429">
        <v>73</v>
      </c>
      <c r="Y1429">
        <v>21</v>
      </c>
      <c r="Z1429">
        <v>0</v>
      </c>
      <c r="AA1429">
        <v>21</v>
      </c>
      <c r="AB1429">
        <v>0</v>
      </c>
      <c r="AC1429">
        <v>3</v>
      </c>
      <c r="AD1429">
        <v>7</v>
      </c>
      <c r="AE1429">
        <v>0</v>
      </c>
      <c r="AF1429">
        <v>0</v>
      </c>
      <c r="AG1429">
        <v>0</v>
      </c>
      <c r="AH1429" t="s">
        <v>104</v>
      </c>
      <c r="AI1429" s="1">
        <v>44547.680034722223</v>
      </c>
      <c r="AJ1429">
        <v>262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7</v>
      </c>
      <c r="AQ1429">
        <v>0</v>
      </c>
      <c r="AR1429">
        <v>0</v>
      </c>
      <c r="AS1429">
        <v>0</v>
      </c>
      <c r="AT1429" t="s">
        <v>88</v>
      </c>
      <c r="AU1429" t="s">
        <v>88</v>
      </c>
      <c r="AV1429" t="s">
        <v>88</v>
      </c>
      <c r="AW1429" t="s">
        <v>88</v>
      </c>
      <c r="AX1429" t="s">
        <v>88</v>
      </c>
      <c r="AY1429" t="s">
        <v>88</v>
      </c>
      <c r="AZ1429" t="s">
        <v>88</v>
      </c>
      <c r="BA1429" t="s">
        <v>88</v>
      </c>
      <c r="BB1429" t="s">
        <v>88</v>
      </c>
      <c r="BC1429" t="s">
        <v>88</v>
      </c>
      <c r="BD1429" t="s">
        <v>88</v>
      </c>
      <c r="BE1429" t="s">
        <v>88</v>
      </c>
    </row>
    <row r="1430" spans="1:57">
      <c r="A1430" t="s">
        <v>3037</v>
      </c>
      <c r="B1430" t="s">
        <v>80</v>
      </c>
      <c r="C1430" t="s">
        <v>3027</v>
      </c>
      <c r="D1430" t="s">
        <v>82</v>
      </c>
      <c r="E1430" s="2" t="str">
        <f>HYPERLINK("capsilon://?command=openfolder&amp;siteaddress=FAM.docvelocity-na8.net&amp;folderid=FXFD10D98B-6311-7A03-BBFA-3B64D7172D6C","FX21129698")</f>
        <v>FX21129698</v>
      </c>
      <c r="F1430" t="s">
        <v>19</v>
      </c>
      <c r="G1430" t="s">
        <v>19</v>
      </c>
      <c r="H1430" t="s">
        <v>83</v>
      </c>
      <c r="I1430" t="s">
        <v>3038</v>
      </c>
      <c r="J1430">
        <v>28</v>
      </c>
      <c r="K1430" t="s">
        <v>85</v>
      </c>
      <c r="L1430" t="s">
        <v>86</v>
      </c>
      <c r="M1430" t="s">
        <v>87</v>
      </c>
      <c r="N1430">
        <v>2</v>
      </c>
      <c r="O1430" s="1">
        <v>44547.597361111111</v>
      </c>
      <c r="P1430" s="1">
        <v>44547.679525462961</v>
      </c>
      <c r="Q1430">
        <v>6894</v>
      </c>
      <c r="R1430">
        <v>205</v>
      </c>
      <c r="S1430" t="b">
        <v>0</v>
      </c>
      <c r="T1430" t="s">
        <v>88</v>
      </c>
      <c r="U1430" t="b">
        <v>0</v>
      </c>
      <c r="V1430" t="s">
        <v>151</v>
      </c>
      <c r="W1430" s="1">
        <v>44547.603414351855</v>
      </c>
      <c r="X1430">
        <v>92</v>
      </c>
      <c r="Y1430">
        <v>21</v>
      </c>
      <c r="Z1430">
        <v>0</v>
      </c>
      <c r="AA1430">
        <v>21</v>
      </c>
      <c r="AB1430">
        <v>0</v>
      </c>
      <c r="AC1430">
        <v>4</v>
      </c>
      <c r="AD1430">
        <v>7</v>
      </c>
      <c r="AE1430">
        <v>0</v>
      </c>
      <c r="AF1430">
        <v>0</v>
      </c>
      <c r="AG1430">
        <v>0</v>
      </c>
      <c r="AH1430" t="s">
        <v>163</v>
      </c>
      <c r="AI1430" s="1">
        <v>44547.679525462961</v>
      </c>
      <c r="AJ1430">
        <v>113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7</v>
      </c>
      <c r="AQ1430">
        <v>0</v>
      </c>
      <c r="AR1430">
        <v>0</v>
      </c>
      <c r="AS1430">
        <v>0</v>
      </c>
      <c r="AT1430" t="s">
        <v>88</v>
      </c>
      <c r="AU1430" t="s">
        <v>88</v>
      </c>
      <c r="AV1430" t="s">
        <v>88</v>
      </c>
      <c r="AW1430" t="s">
        <v>88</v>
      </c>
      <c r="AX1430" t="s">
        <v>88</v>
      </c>
      <c r="AY1430" t="s">
        <v>88</v>
      </c>
      <c r="AZ1430" t="s">
        <v>88</v>
      </c>
      <c r="BA1430" t="s">
        <v>88</v>
      </c>
      <c r="BB1430" t="s">
        <v>88</v>
      </c>
      <c r="BC1430" t="s">
        <v>88</v>
      </c>
      <c r="BD1430" t="s">
        <v>88</v>
      </c>
      <c r="BE1430" t="s">
        <v>88</v>
      </c>
    </row>
    <row r="1431" spans="1:57">
      <c r="A1431" t="s">
        <v>3039</v>
      </c>
      <c r="B1431" t="s">
        <v>80</v>
      </c>
      <c r="C1431" t="s">
        <v>2734</v>
      </c>
      <c r="D1431" t="s">
        <v>82</v>
      </c>
      <c r="E1431" s="2" t="str">
        <f>HYPERLINK("capsilon://?command=openfolder&amp;siteaddress=FAM.docvelocity-na8.net&amp;folderid=FXC37DFF7B-1DD9-FF27-51DB-18DB0B6E2314","FX21129135")</f>
        <v>FX21129135</v>
      </c>
      <c r="F1431" t="s">
        <v>19</v>
      </c>
      <c r="G1431" t="s">
        <v>19</v>
      </c>
      <c r="H1431" t="s">
        <v>83</v>
      </c>
      <c r="I1431" t="s">
        <v>3040</v>
      </c>
      <c r="J1431">
        <v>67</v>
      </c>
      <c r="K1431" t="s">
        <v>85</v>
      </c>
      <c r="L1431" t="s">
        <v>86</v>
      </c>
      <c r="M1431" t="s">
        <v>87</v>
      </c>
      <c r="N1431">
        <v>1</v>
      </c>
      <c r="O1431" s="1">
        <v>44547.598483796297</v>
      </c>
      <c r="P1431" s="1">
        <v>44547.605567129627</v>
      </c>
      <c r="Q1431">
        <v>359</v>
      </c>
      <c r="R1431">
        <v>253</v>
      </c>
      <c r="S1431" t="b">
        <v>0</v>
      </c>
      <c r="T1431" t="s">
        <v>88</v>
      </c>
      <c r="U1431" t="b">
        <v>0</v>
      </c>
      <c r="V1431" t="s">
        <v>155</v>
      </c>
      <c r="W1431" s="1">
        <v>44547.605567129627</v>
      </c>
      <c r="X1431">
        <v>253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67</v>
      </c>
      <c r="AE1431">
        <v>62</v>
      </c>
      <c r="AF1431">
        <v>0</v>
      </c>
      <c r="AG1431">
        <v>2</v>
      </c>
      <c r="AH1431" t="s">
        <v>88</v>
      </c>
      <c r="AI1431" t="s">
        <v>88</v>
      </c>
      <c r="AJ1431" t="s">
        <v>88</v>
      </c>
      <c r="AK1431" t="s">
        <v>88</v>
      </c>
      <c r="AL1431" t="s">
        <v>88</v>
      </c>
      <c r="AM1431" t="s">
        <v>88</v>
      </c>
      <c r="AN1431" t="s">
        <v>88</v>
      </c>
      <c r="AO1431" t="s">
        <v>88</v>
      </c>
      <c r="AP1431" t="s">
        <v>88</v>
      </c>
      <c r="AQ1431" t="s">
        <v>88</v>
      </c>
      <c r="AR1431" t="s">
        <v>88</v>
      </c>
      <c r="AS1431" t="s">
        <v>88</v>
      </c>
      <c r="AT1431" t="s">
        <v>88</v>
      </c>
      <c r="AU1431" t="s">
        <v>88</v>
      </c>
      <c r="AV1431" t="s">
        <v>88</v>
      </c>
      <c r="AW1431" t="s">
        <v>88</v>
      </c>
      <c r="AX1431" t="s">
        <v>88</v>
      </c>
      <c r="AY1431" t="s">
        <v>88</v>
      </c>
      <c r="AZ1431" t="s">
        <v>88</v>
      </c>
      <c r="BA1431" t="s">
        <v>88</v>
      </c>
      <c r="BB1431" t="s">
        <v>88</v>
      </c>
      <c r="BC1431" t="s">
        <v>88</v>
      </c>
      <c r="BD1431" t="s">
        <v>88</v>
      </c>
      <c r="BE1431" t="s">
        <v>88</v>
      </c>
    </row>
    <row r="1432" spans="1:57">
      <c r="A1432" t="s">
        <v>3041</v>
      </c>
      <c r="B1432" t="s">
        <v>80</v>
      </c>
      <c r="C1432" t="s">
        <v>2734</v>
      </c>
      <c r="D1432" t="s">
        <v>82</v>
      </c>
      <c r="E1432" s="2" t="str">
        <f>HYPERLINK("capsilon://?command=openfolder&amp;siteaddress=FAM.docvelocity-na8.net&amp;folderid=FXC37DFF7B-1DD9-FF27-51DB-18DB0B6E2314","FX21129135")</f>
        <v>FX21129135</v>
      </c>
      <c r="F1432" t="s">
        <v>19</v>
      </c>
      <c r="G1432" t="s">
        <v>19</v>
      </c>
      <c r="H1432" t="s">
        <v>83</v>
      </c>
      <c r="I1432" t="s">
        <v>3042</v>
      </c>
      <c r="J1432">
        <v>35</v>
      </c>
      <c r="K1432" t="s">
        <v>85</v>
      </c>
      <c r="L1432" t="s">
        <v>86</v>
      </c>
      <c r="M1432" t="s">
        <v>87</v>
      </c>
      <c r="N1432">
        <v>1</v>
      </c>
      <c r="O1432" s="1">
        <v>44547.600462962961</v>
      </c>
      <c r="P1432" s="1">
        <v>44547.621087962965</v>
      </c>
      <c r="Q1432">
        <v>1442</v>
      </c>
      <c r="R1432">
        <v>340</v>
      </c>
      <c r="S1432" t="b">
        <v>0</v>
      </c>
      <c r="T1432" t="s">
        <v>88</v>
      </c>
      <c r="U1432" t="b">
        <v>0</v>
      </c>
      <c r="V1432" t="s">
        <v>155</v>
      </c>
      <c r="W1432" s="1">
        <v>44547.621087962965</v>
      </c>
      <c r="X1432">
        <v>286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35</v>
      </c>
      <c r="AE1432">
        <v>30</v>
      </c>
      <c r="AF1432">
        <v>0</v>
      </c>
      <c r="AG1432">
        <v>3</v>
      </c>
      <c r="AH1432" t="s">
        <v>88</v>
      </c>
      <c r="AI1432" t="s">
        <v>88</v>
      </c>
      <c r="AJ1432" t="s">
        <v>88</v>
      </c>
      <c r="AK1432" t="s">
        <v>88</v>
      </c>
      <c r="AL1432" t="s">
        <v>88</v>
      </c>
      <c r="AM1432" t="s">
        <v>88</v>
      </c>
      <c r="AN1432" t="s">
        <v>88</v>
      </c>
      <c r="AO1432" t="s">
        <v>88</v>
      </c>
      <c r="AP1432" t="s">
        <v>88</v>
      </c>
      <c r="AQ1432" t="s">
        <v>88</v>
      </c>
      <c r="AR1432" t="s">
        <v>88</v>
      </c>
      <c r="AS1432" t="s">
        <v>88</v>
      </c>
      <c r="AT1432" t="s">
        <v>88</v>
      </c>
      <c r="AU1432" t="s">
        <v>88</v>
      </c>
      <c r="AV1432" t="s">
        <v>88</v>
      </c>
      <c r="AW1432" t="s">
        <v>88</v>
      </c>
      <c r="AX1432" t="s">
        <v>88</v>
      </c>
      <c r="AY1432" t="s">
        <v>88</v>
      </c>
      <c r="AZ1432" t="s">
        <v>88</v>
      </c>
      <c r="BA1432" t="s">
        <v>88</v>
      </c>
      <c r="BB1432" t="s">
        <v>88</v>
      </c>
      <c r="BC1432" t="s">
        <v>88</v>
      </c>
      <c r="BD1432" t="s">
        <v>88</v>
      </c>
      <c r="BE1432" t="s">
        <v>88</v>
      </c>
    </row>
    <row r="1433" spans="1:57">
      <c r="A1433" t="s">
        <v>3043</v>
      </c>
      <c r="B1433" t="s">
        <v>80</v>
      </c>
      <c r="C1433" t="s">
        <v>3044</v>
      </c>
      <c r="D1433" t="s">
        <v>82</v>
      </c>
      <c r="E1433" s="2" t="str">
        <f>HYPERLINK("capsilon://?command=openfolder&amp;siteaddress=FAM.docvelocity-na8.net&amp;folderid=FX76E06F6D-021D-3E1B-10D8-95311445C597","FX21129136")</f>
        <v>FX21129136</v>
      </c>
      <c r="F1433" t="s">
        <v>19</v>
      </c>
      <c r="G1433" t="s">
        <v>19</v>
      </c>
      <c r="H1433" t="s">
        <v>83</v>
      </c>
      <c r="I1433" t="s">
        <v>3045</v>
      </c>
      <c r="J1433">
        <v>180</v>
      </c>
      <c r="K1433" t="s">
        <v>85</v>
      </c>
      <c r="L1433" t="s">
        <v>86</v>
      </c>
      <c r="M1433" t="s">
        <v>87</v>
      </c>
      <c r="N1433">
        <v>1</v>
      </c>
      <c r="O1433" s="1">
        <v>44547.601655092592</v>
      </c>
      <c r="P1433" s="1">
        <v>44547.623530092591</v>
      </c>
      <c r="Q1433">
        <v>1612</v>
      </c>
      <c r="R1433">
        <v>278</v>
      </c>
      <c r="S1433" t="b">
        <v>0</v>
      </c>
      <c r="T1433" t="s">
        <v>88</v>
      </c>
      <c r="U1433" t="b">
        <v>0</v>
      </c>
      <c r="V1433" t="s">
        <v>155</v>
      </c>
      <c r="W1433" s="1">
        <v>44547.623530092591</v>
      </c>
      <c r="X1433">
        <v>210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180</v>
      </c>
      <c r="AE1433">
        <v>156</v>
      </c>
      <c r="AF1433">
        <v>0</v>
      </c>
      <c r="AG1433">
        <v>5</v>
      </c>
      <c r="AH1433" t="s">
        <v>88</v>
      </c>
      <c r="AI1433" t="s">
        <v>88</v>
      </c>
      <c r="AJ1433" t="s">
        <v>88</v>
      </c>
      <c r="AK1433" t="s">
        <v>88</v>
      </c>
      <c r="AL1433" t="s">
        <v>88</v>
      </c>
      <c r="AM1433" t="s">
        <v>88</v>
      </c>
      <c r="AN1433" t="s">
        <v>88</v>
      </c>
      <c r="AO1433" t="s">
        <v>88</v>
      </c>
      <c r="AP1433" t="s">
        <v>88</v>
      </c>
      <c r="AQ1433" t="s">
        <v>88</v>
      </c>
      <c r="AR1433" t="s">
        <v>88</v>
      </c>
      <c r="AS1433" t="s">
        <v>88</v>
      </c>
      <c r="AT1433" t="s">
        <v>88</v>
      </c>
      <c r="AU1433" t="s">
        <v>88</v>
      </c>
      <c r="AV1433" t="s">
        <v>88</v>
      </c>
      <c r="AW1433" t="s">
        <v>88</v>
      </c>
      <c r="AX1433" t="s">
        <v>88</v>
      </c>
      <c r="AY1433" t="s">
        <v>88</v>
      </c>
      <c r="AZ1433" t="s">
        <v>88</v>
      </c>
      <c r="BA1433" t="s">
        <v>88</v>
      </c>
      <c r="BB1433" t="s">
        <v>88</v>
      </c>
      <c r="BC1433" t="s">
        <v>88</v>
      </c>
      <c r="BD1433" t="s">
        <v>88</v>
      </c>
      <c r="BE1433" t="s">
        <v>88</v>
      </c>
    </row>
    <row r="1434" spans="1:57">
      <c r="A1434" t="s">
        <v>3046</v>
      </c>
      <c r="B1434" t="s">
        <v>80</v>
      </c>
      <c r="C1434" t="s">
        <v>948</v>
      </c>
      <c r="D1434" t="s">
        <v>82</v>
      </c>
      <c r="E1434" s="2" t="str">
        <f>HYPERLINK("capsilon://?command=openfolder&amp;siteaddress=FAM.docvelocity-na8.net&amp;folderid=FX103E5B1D-7E4A-D70D-A0C6-CDE8ED25036A","FX211114361")</f>
        <v>FX211114361</v>
      </c>
      <c r="F1434" t="s">
        <v>19</v>
      </c>
      <c r="G1434" t="s">
        <v>19</v>
      </c>
      <c r="H1434" t="s">
        <v>83</v>
      </c>
      <c r="I1434" t="s">
        <v>3047</v>
      </c>
      <c r="J1434">
        <v>66</v>
      </c>
      <c r="K1434" t="s">
        <v>85</v>
      </c>
      <c r="L1434" t="s">
        <v>86</v>
      </c>
      <c r="M1434" t="s">
        <v>87</v>
      </c>
      <c r="N1434">
        <v>1</v>
      </c>
      <c r="O1434" s="1">
        <v>44547.602384259262</v>
      </c>
      <c r="P1434" s="1">
        <v>44547.624340277776</v>
      </c>
      <c r="Q1434">
        <v>1784</v>
      </c>
      <c r="R1434">
        <v>113</v>
      </c>
      <c r="S1434" t="b">
        <v>0</v>
      </c>
      <c r="T1434" t="s">
        <v>88</v>
      </c>
      <c r="U1434" t="b">
        <v>0</v>
      </c>
      <c r="V1434" t="s">
        <v>155</v>
      </c>
      <c r="W1434" s="1">
        <v>44547.624340277776</v>
      </c>
      <c r="X1434">
        <v>61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66</v>
      </c>
      <c r="AE1434">
        <v>52</v>
      </c>
      <c r="AF1434">
        <v>0</v>
      </c>
      <c r="AG1434">
        <v>1</v>
      </c>
      <c r="AH1434" t="s">
        <v>88</v>
      </c>
      <c r="AI1434" t="s">
        <v>88</v>
      </c>
      <c r="AJ1434" t="s">
        <v>88</v>
      </c>
      <c r="AK1434" t="s">
        <v>88</v>
      </c>
      <c r="AL1434" t="s">
        <v>88</v>
      </c>
      <c r="AM1434" t="s">
        <v>88</v>
      </c>
      <c r="AN1434" t="s">
        <v>88</v>
      </c>
      <c r="AO1434" t="s">
        <v>88</v>
      </c>
      <c r="AP1434" t="s">
        <v>88</v>
      </c>
      <c r="AQ1434" t="s">
        <v>88</v>
      </c>
      <c r="AR1434" t="s">
        <v>88</v>
      </c>
      <c r="AS1434" t="s">
        <v>88</v>
      </c>
      <c r="AT1434" t="s">
        <v>88</v>
      </c>
      <c r="AU1434" t="s">
        <v>88</v>
      </c>
      <c r="AV1434" t="s">
        <v>88</v>
      </c>
      <c r="AW1434" t="s">
        <v>88</v>
      </c>
      <c r="AX1434" t="s">
        <v>88</v>
      </c>
      <c r="AY1434" t="s">
        <v>88</v>
      </c>
      <c r="AZ1434" t="s">
        <v>88</v>
      </c>
      <c r="BA1434" t="s">
        <v>88</v>
      </c>
      <c r="BB1434" t="s">
        <v>88</v>
      </c>
      <c r="BC1434" t="s">
        <v>88</v>
      </c>
      <c r="BD1434" t="s">
        <v>88</v>
      </c>
      <c r="BE1434" t="s">
        <v>88</v>
      </c>
    </row>
    <row r="1435" spans="1:57">
      <c r="A1435" t="s">
        <v>3048</v>
      </c>
      <c r="B1435" t="s">
        <v>80</v>
      </c>
      <c r="C1435" t="s">
        <v>3007</v>
      </c>
      <c r="D1435" t="s">
        <v>82</v>
      </c>
      <c r="E1435" s="2" t="str">
        <f>HYPERLINK("capsilon://?command=openfolder&amp;siteaddress=FAM.docvelocity-na8.net&amp;folderid=FX5410B8DF-7DCB-29BB-ACF7-A9A91C31F0DB","FX21128980")</f>
        <v>FX21128980</v>
      </c>
      <c r="F1435" t="s">
        <v>19</v>
      </c>
      <c r="G1435" t="s">
        <v>19</v>
      </c>
      <c r="H1435" t="s">
        <v>83</v>
      </c>
      <c r="I1435" t="s">
        <v>3008</v>
      </c>
      <c r="J1435">
        <v>247</v>
      </c>
      <c r="K1435" t="s">
        <v>85</v>
      </c>
      <c r="L1435" t="s">
        <v>86</v>
      </c>
      <c r="M1435" t="s">
        <v>87</v>
      </c>
      <c r="N1435">
        <v>2</v>
      </c>
      <c r="O1435" s="1">
        <v>44547.604571759257</v>
      </c>
      <c r="P1435" s="1">
        <v>44547.630856481483</v>
      </c>
      <c r="Q1435">
        <v>480</v>
      </c>
      <c r="R1435">
        <v>1791</v>
      </c>
      <c r="S1435" t="b">
        <v>0</v>
      </c>
      <c r="T1435" t="s">
        <v>88</v>
      </c>
      <c r="U1435" t="b">
        <v>1</v>
      </c>
      <c r="V1435" t="s">
        <v>155</v>
      </c>
      <c r="W1435" s="1">
        <v>44547.613993055558</v>
      </c>
      <c r="X1435">
        <v>727</v>
      </c>
      <c r="Y1435">
        <v>183</v>
      </c>
      <c r="Z1435">
        <v>0</v>
      </c>
      <c r="AA1435">
        <v>183</v>
      </c>
      <c r="AB1435">
        <v>0</v>
      </c>
      <c r="AC1435">
        <v>77</v>
      </c>
      <c r="AD1435">
        <v>64</v>
      </c>
      <c r="AE1435">
        <v>0</v>
      </c>
      <c r="AF1435">
        <v>0</v>
      </c>
      <c r="AG1435">
        <v>0</v>
      </c>
      <c r="AH1435" t="s">
        <v>104</v>
      </c>
      <c r="AI1435" s="1">
        <v>44547.630856481483</v>
      </c>
      <c r="AJ1435">
        <v>1064</v>
      </c>
      <c r="AK1435">
        <v>7</v>
      </c>
      <c r="AL1435">
        <v>0</v>
      </c>
      <c r="AM1435">
        <v>7</v>
      </c>
      <c r="AN1435">
        <v>0</v>
      </c>
      <c r="AO1435">
        <v>7</v>
      </c>
      <c r="AP1435">
        <v>57</v>
      </c>
      <c r="AQ1435">
        <v>0</v>
      </c>
      <c r="AR1435">
        <v>0</v>
      </c>
      <c r="AS1435">
        <v>0</v>
      </c>
      <c r="AT1435" t="s">
        <v>88</v>
      </c>
      <c r="AU1435" t="s">
        <v>88</v>
      </c>
      <c r="AV1435" t="s">
        <v>88</v>
      </c>
      <c r="AW1435" t="s">
        <v>88</v>
      </c>
      <c r="AX1435" t="s">
        <v>88</v>
      </c>
      <c r="AY1435" t="s">
        <v>88</v>
      </c>
      <c r="AZ1435" t="s">
        <v>88</v>
      </c>
      <c r="BA1435" t="s">
        <v>88</v>
      </c>
      <c r="BB1435" t="s">
        <v>88</v>
      </c>
      <c r="BC1435" t="s">
        <v>88</v>
      </c>
      <c r="BD1435" t="s">
        <v>88</v>
      </c>
      <c r="BE1435" t="s">
        <v>88</v>
      </c>
    </row>
    <row r="1436" spans="1:57">
      <c r="A1436" t="s">
        <v>3049</v>
      </c>
      <c r="B1436" t="s">
        <v>80</v>
      </c>
      <c r="C1436" t="s">
        <v>3010</v>
      </c>
      <c r="D1436" t="s">
        <v>82</v>
      </c>
      <c r="E1436" s="2" t="str">
        <f>HYPERLINK("capsilon://?command=openfolder&amp;siteaddress=FAM.docvelocity-na8.net&amp;folderid=FX6E93D80E-7A8D-BC9B-E30A-8BF3BB4CFB87","FX21128417")</f>
        <v>FX21128417</v>
      </c>
      <c r="F1436" t="s">
        <v>19</v>
      </c>
      <c r="G1436" t="s">
        <v>19</v>
      </c>
      <c r="H1436" t="s">
        <v>83</v>
      </c>
      <c r="I1436" t="s">
        <v>3011</v>
      </c>
      <c r="J1436">
        <v>120</v>
      </c>
      <c r="K1436" t="s">
        <v>85</v>
      </c>
      <c r="L1436" t="s">
        <v>86</v>
      </c>
      <c r="M1436" t="s">
        <v>87</v>
      </c>
      <c r="N1436">
        <v>2</v>
      </c>
      <c r="O1436" s="1">
        <v>44547.605763888889</v>
      </c>
      <c r="P1436" s="1">
        <v>44547.649340277778</v>
      </c>
      <c r="Q1436">
        <v>424</v>
      </c>
      <c r="R1436">
        <v>3341</v>
      </c>
      <c r="S1436" t="b">
        <v>0</v>
      </c>
      <c r="T1436" t="s">
        <v>88</v>
      </c>
      <c r="U1436" t="b">
        <v>1</v>
      </c>
      <c r="V1436" t="s">
        <v>222</v>
      </c>
      <c r="W1436" s="1">
        <v>44547.632094907407</v>
      </c>
      <c r="X1436">
        <v>2273</v>
      </c>
      <c r="Y1436">
        <v>173</v>
      </c>
      <c r="Z1436">
        <v>0</v>
      </c>
      <c r="AA1436">
        <v>173</v>
      </c>
      <c r="AB1436">
        <v>0</v>
      </c>
      <c r="AC1436">
        <v>85</v>
      </c>
      <c r="AD1436">
        <v>-53</v>
      </c>
      <c r="AE1436">
        <v>0</v>
      </c>
      <c r="AF1436">
        <v>0</v>
      </c>
      <c r="AG1436">
        <v>0</v>
      </c>
      <c r="AH1436" t="s">
        <v>104</v>
      </c>
      <c r="AI1436" s="1">
        <v>44547.649340277778</v>
      </c>
      <c r="AJ1436">
        <v>1068</v>
      </c>
      <c r="AK1436">
        <v>1</v>
      </c>
      <c r="AL1436">
        <v>0</v>
      </c>
      <c r="AM1436">
        <v>1</v>
      </c>
      <c r="AN1436">
        <v>0</v>
      </c>
      <c r="AO1436">
        <v>1</v>
      </c>
      <c r="AP1436">
        <v>-54</v>
      </c>
      <c r="AQ1436">
        <v>0</v>
      </c>
      <c r="AR1436">
        <v>0</v>
      </c>
      <c r="AS1436">
        <v>0</v>
      </c>
      <c r="AT1436" t="s">
        <v>88</v>
      </c>
      <c r="AU1436" t="s">
        <v>88</v>
      </c>
      <c r="AV1436" t="s">
        <v>88</v>
      </c>
      <c r="AW1436" t="s">
        <v>88</v>
      </c>
      <c r="AX1436" t="s">
        <v>88</v>
      </c>
      <c r="AY1436" t="s">
        <v>88</v>
      </c>
      <c r="AZ1436" t="s">
        <v>88</v>
      </c>
      <c r="BA1436" t="s">
        <v>88</v>
      </c>
      <c r="BB1436" t="s">
        <v>88</v>
      </c>
      <c r="BC1436" t="s">
        <v>88</v>
      </c>
      <c r="BD1436" t="s">
        <v>88</v>
      </c>
      <c r="BE1436" t="s">
        <v>88</v>
      </c>
    </row>
    <row r="1437" spans="1:57">
      <c r="A1437" t="s">
        <v>3050</v>
      </c>
      <c r="B1437" t="s">
        <v>80</v>
      </c>
      <c r="C1437" t="s">
        <v>3022</v>
      </c>
      <c r="D1437" t="s">
        <v>82</v>
      </c>
      <c r="E1437" s="2" t="str">
        <f>HYPERLINK("capsilon://?command=openfolder&amp;siteaddress=FAM.docvelocity-na8.net&amp;folderid=FX10514949-E750-3133-6E20-B6A88297EB58","FX21128894")</f>
        <v>FX21128894</v>
      </c>
      <c r="F1437" t="s">
        <v>19</v>
      </c>
      <c r="G1437" t="s">
        <v>19</v>
      </c>
      <c r="H1437" t="s">
        <v>83</v>
      </c>
      <c r="I1437" t="s">
        <v>3023</v>
      </c>
      <c r="J1437">
        <v>94</v>
      </c>
      <c r="K1437" t="s">
        <v>85</v>
      </c>
      <c r="L1437" t="s">
        <v>86</v>
      </c>
      <c r="M1437" t="s">
        <v>87</v>
      </c>
      <c r="N1437">
        <v>2</v>
      </c>
      <c r="O1437" s="1">
        <v>44547.609189814815</v>
      </c>
      <c r="P1437" s="1">
        <v>44547.622858796298</v>
      </c>
      <c r="Q1437">
        <v>519</v>
      </c>
      <c r="R1437">
        <v>662</v>
      </c>
      <c r="S1437" t="b">
        <v>0</v>
      </c>
      <c r="T1437" t="s">
        <v>88</v>
      </c>
      <c r="U1437" t="b">
        <v>1</v>
      </c>
      <c r="V1437" t="s">
        <v>155</v>
      </c>
      <c r="W1437" s="1">
        <v>44547.617465277777</v>
      </c>
      <c r="X1437">
        <v>299</v>
      </c>
      <c r="Y1437">
        <v>75</v>
      </c>
      <c r="Z1437">
        <v>0</v>
      </c>
      <c r="AA1437">
        <v>75</v>
      </c>
      <c r="AB1437">
        <v>0</v>
      </c>
      <c r="AC1437">
        <v>17</v>
      </c>
      <c r="AD1437">
        <v>19</v>
      </c>
      <c r="AE1437">
        <v>0</v>
      </c>
      <c r="AF1437">
        <v>0</v>
      </c>
      <c r="AG1437">
        <v>0</v>
      </c>
      <c r="AH1437" t="s">
        <v>163</v>
      </c>
      <c r="AI1437" s="1">
        <v>44547.622858796298</v>
      </c>
      <c r="AJ1437">
        <v>363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19</v>
      </c>
      <c r="AQ1437">
        <v>0</v>
      </c>
      <c r="AR1437">
        <v>0</v>
      </c>
      <c r="AS1437">
        <v>0</v>
      </c>
      <c r="AT1437" t="s">
        <v>88</v>
      </c>
      <c r="AU1437" t="s">
        <v>88</v>
      </c>
      <c r="AV1437" t="s">
        <v>88</v>
      </c>
      <c r="AW1437" t="s">
        <v>88</v>
      </c>
      <c r="AX1437" t="s">
        <v>88</v>
      </c>
      <c r="AY1437" t="s">
        <v>88</v>
      </c>
      <c r="AZ1437" t="s">
        <v>88</v>
      </c>
      <c r="BA1437" t="s">
        <v>88</v>
      </c>
      <c r="BB1437" t="s">
        <v>88</v>
      </c>
      <c r="BC1437" t="s">
        <v>88</v>
      </c>
      <c r="BD1437" t="s">
        <v>88</v>
      </c>
      <c r="BE1437" t="s">
        <v>88</v>
      </c>
    </row>
    <row r="1438" spans="1:57">
      <c r="A1438" t="s">
        <v>3051</v>
      </c>
      <c r="B1438" t="s">
        <v>80</v>
      </c>
      <c r="C1438" t="s">
        <v>2991</v>
      </c>
      <c r="D1438" t="s">
        <v>82</v>
      </c>
      <c r="E1438" s="2" t="str">
        <f>HYPERLINK("capsilon://?command=openfolder&amp;siteaddress=FAM.docvelocity-na8.net&amp;folderid=FXAF4FE822-B865-776E-C84C-847D5C523DFA","FX21129646")</f>
        <v>FX21129646</v>
      </c>
      <c r="F1438" t="s">
        <v>19</v>
      </c>
      <c r="G1438" t="s">
        <v>19</v>
      </c>
      <c r="H1438" t="s">
        <v>83</v>
      </c>
      <c r="I1438" t="s">
        <v>3003</v>
      </c>
      <c r="J1438">
        <v>204</v>
      </c>
      <c r="K1438" t="s">
        <v>85</v>
      </c>
      <c r="L1438" t="s">
        <v>86</v>
      </c>
      <c r="M1438" t="s">
        <v>87</v>
      </c>
      <c r="N1438">
        <v>2</v>
      </c>
      <c r="O1438" s="1">
        <v>44547.610011574077</v>
      </c>
      <c r="P1438" s="1">
        <v>44547.630428240744</v>
      </c>
      <c r="Q1438">
        <v>844</v>
      </c>
      <c r="R1438">
        <v>920</v>
      </c>
      <c r="S1438" t="b">
        <v>0</v>
      </c>
      <c r="T1438" t="s">
        <v>88</v>
      </c>
      <c r="U1438" t="b">
        <v>1</v>
      </c>
      <c r="V1438" t="s">
        <v>99</v>
      </c>
      <c r="W1438" s="1">
        <v>44547.62090277778</v>
      </c>
      <c r="X1438">
        <v>476</v>
      </c>
      <c r="Y1438">
        <v>81</v>
      </c>
      <c r="Z1438">
        <v>0</v>
      </c>
      <c r="AA1438">
        <v>81</v>
      </c>
      <c r="AB1438">
        <v>0</v>
      </c>
      <c r="AC1438">
        <v>53</v>
      </c>
      <c r="AD1438">
        <v>123</v>
      </c>
      <c r="AE1438">
        <v>0</v>
      </c>
      <c r="AF1438">
        <v>0</v>
      </c>
      <c r="AG1438">
        <v>0</v>
      </c>
      <c r="AH1438" t="s">
        <v>163</v>
      </c>
      <c r="AI1438" s="1">
        <v>44547.630428240744</v>
      </c>
      <c r="AJ1438">
        <v>419</v>
      </c>
      <c r="AK1438">
        <v>8</v>
      </c>
      <c r="AL1438">
        <v>0</v>
      </c>
      <c r="AM1438">
        <v>8</v>
      </c>
      <c r="AN1438">
        <v>0</v>
      </c>
      <c r="AO1438">
        <v>8</v>
      </c>
      <c r="AP1438">
        <v>115</v>
      </c>
      <c r="AQ1438">
        <v>0</v>
      </c>
      <c r="AR1438">
        <v>0</v>
      </c>
      <c r="AS1438">
        <v>0</v>
      </c>
      <c r="AT1438" t="s">
        <v>88</v>
      </c>
      <c r="AU1438" t="s">
        <v>88</v>
      </c>
      <c r="AV1438" t="s">
        <v>88</v>
      </c>
      <c r="AW1438" t="s">
        <v>88</v>
      </c>
      <c r="AX1438" t="s">
        <v>88</v>
      </c>
      <c r="AY1438" t="s">
        <v>88</v>
      </c>
      <c r="AZ1438" t="s">
        <v>88</v>
      </c>
      <c r="BA1438" t="s">
        <v>88</v>
      </c>
      <c r="BB1438" t="s">
        <v>88</v>
      </c>
      <c r="BC1438" t="s">
        <v>88</v>
      </c>
      <c r="BD1438" t="s">
        <v>88</v>
      </c>
      <c r="BE1438" t="s">
        <v>88</v>
      </c>
    </row>
    <row r="1439" spans="1:57">
      <c r="A1439" t="s">
        <v>3052</v>
      </c>
      <c r="B1439" t="s">
        <v>80</v>
      </c>
      <c r="C1439" t="s">
        <v>3053</v>
      </c>
      <c r="D1439" t="s">
        <v>82</v>
      </c>
      <c r="E1439" s="2" t="str">
        <f>HYPERLINK("capsilon://?command=openfolder&amp;siteaddress=FAM.docvelocity-na8.net&amp;folderid=FX3D348026-7F89-E353-CD51-7F720458ADE3","FX21129378")</f>
        <v>FX21129378</v>
      </c>
      <c r="F1439" t="s">
        <v>19</v>
      </c>
      <c r="G1439" t="s">
        <v>19</v>
      </c>
      <c r="H1439" t="s">
        <v>83</v>
      </c>
      <c r="I1439" t="s">
        <v>3054</v>
      </c>
      <c r="J1439">
        <v>198</v>
      </c>
      <c r="K1439" t="s">
        <v>85</v>
      </c>
      <c r="L1439" t="s">
        <v>86</v>
      </c>
      <c r="M1439" t="s">
        <v>87</v>
      </c>
      <c r="N1439">
        <v>1</v>
      </c>
      <c r="O1439" s="1">
        <v>44547.612523148149</v>
      </c>
      <c r="P1439" s="1">
        <v>44547.628321759257</v>
      </c>
      <c r="Q1439">
        <v>1022</v>
      </c>
      <c r="R1439">
        <v>343</v>
      </c>
      <c r="S1439" t="b">
        <v>0</v>
      </c>
      <c r="T1439" t="s">
        <v>88</v>
      </c>
      <c r="U1439" t="b">
        <v>0</v>
      </c>
      <c r="V1439" t="s">
        <v>155</v>
      </c>
      <c r="W1439" s="1">
        <v>44547.628321759257</v>
      </c>
      <c r="X1439">
        <v>343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198</v>
      </c>
      <c r="AE1439">
        <v>174</v>
      </c>
      <c r="AF1439">
        <v>0</v>
      </c>
      <c r="AG1439">
        <v>8</v>
      </c>
      <c r="AH1439" t="s">
        <v>88</v>
      </c>
      <c r="AI1439" t="s">
        <v>88</v>
      </c>
      <c r="AJ1439" t="s">
        <v>88</v>
      </c>
      <c r="AK1439" t="s">
        <v>88</v>
      </c>
      <c r="AL1439" t="s">
        <v>88</v>
      </c>
      <c r="AM1439" t="s">
        <v>88</v>
      </c>
      <c r="AN1439" t="s">
        <v>88</v>
      </c>
      <c r="AO1439" t="s">
        <v>88</v>
      </c>
      <c r="AP1439" t="s">
        <v>88</v>
      </c>
      <c r="AQ1439" t="s">
        <v>88</v>
      </c>
      <c r="AR1439" t="s">
        <v>88</v>
      </c>
      <c r="AS1439" t="s">
        <v>88</v>
      </c>
      <c r="AT1439" t="s">
        <v>88</v>
      </c>
      <c r="AU1439" t="s">
        <v>88</v>
      </c>
      <c r="AV1439" t="s">
        <v>88</v>
      </c>
      <c r="AW1439" t="s">
        <v>88</v>
      </c>
      <c r="AX1439" t="s">
        <v>88</v>
      </c>
      <c r="AY1439" t="s">
        <v>88</v>
      </c>
      <c r="AZ1439" t="s">
        <v>88</v>
      </c>
      <c r="BA1439" t="s">
        <v>88</v>
      </c>
      <c r="BB1439" t="s">
        <v>88</v>
      </c>
      <c r="BC1439" t="s">
        <v>88</v>
      </c>
      <c r="BD1439" t="s">
        <v>88</v>
      </c>
      <c r="BE1439" t="s">
        <v>88</v>
      </c>
    </row>
    <row r="1440" spans="1:57">
      <c r="A1440" t="s">
        <v>3055</v>
      </c>
      <c r="B1440" t="s">
        <v>80</v>
      </c>
      <c r="C1440" t="s">
        <v>2734</v>
      </c>
      <c r="D1440" t="s">
        <v>82</v>
      </c>
      <c r="E1440" s="2" t="str">
        <f>HYPERLINK("capsilon://?command=openfolder&amp;siteaddress=FAM.docvelocity-na8.net&amp;folderid=FXC37DFF7B-1DD9-FF27-51DB-18DB0B6E2314","FX21129135")</f>
        <v>FX21129135</v>
      </c>
      <c r="F1440" t="s">
        <v>19</v>
      </c>
      <c r="G1440" t="s">
        <v>19</v>
      </c>
      <c r="H1440" t="s">
        <v>83</v>
      </c>
      <c r="I1440" t="s">
        <v>3040</v>
      </c>
      <c r="J1440">
        <v>137</v>
      </c>
      <c r="K1440" t="s">
        <v>85</v>
      </c>
      <c r="L1440" t="s">
        <v>86</v>
      </c>
      <c r="M1440" t="s">
        <v>87</v>
      </c>
      <c r="N1440">
        <v>2</v>
      </c>
      <c r="O1440" s="1">
        <v>44547.613564814812</v>
      </c>
      <c r="P1440" s="1">
        <v>44547.634351851855</v>
      </c>
      <c r="Q1440">
        <v>728</v>
      </c>
      <c r="R1440">
        <v>1068</v>
      </c>
      <c r="S1440" t="b">
        <v>0</v>
      </c>
      <c r="T1440" t="s">
        <v>88</v>
      </c>
      <c r="U1440" t="b">
        <v>1</v>
      </c>
      <c r="V1440" t="s">
        <v>99</v>
      </c>
      <c r="W1440" s="1">
        <v>44547.629062499997</v>
      </c>
      <c r="X1440">
        <v>705</v>
      </c>
      <c r="Y1440">
        <v>148</v>
      </c>
      <c r="Z1440">
        <v>0</v>
      </c>
      <c r="AA1440">
        <v>148</v>
      </c>
      <c r="AB1440">
        <v>0</v>
      </c>
      <c r="AC1440">
        <v>114</v>
      </c>
      <c r="AD1440">
        <v>-11</v>
      </c>
      <c r="AE1440">
        <v>0</v>
      </c>
      <c r="AF1440">
        <v>0</v>
      </c>
      <c r="AG1440">
        <v>0</v>
      </c>
      <c r="AH1440" t="s">
        <v>163</v>
      </c>
      <c r="AI1440" s="1">
        <v>44547.634351851855</v>
      </c>
      <c r="AJ1440">
        <v>338</v>
      </c>
      <c r="AK1440">
        <v>2</v>
      </c>
      <c r="AL1440">
        <v>0</v>
      </c>
      <c r="AM1440">
        <v>2</v>
      </c>
      <c r="AN1440">
        <v>0</v>
      </c>
      <c r="AO1440">
        <v>2</v>
      </c>
      <c r="AP1440">
        <v>-13</v>
      </c>
      <c r="AQ1440">
        <v>0</v>
      </c>
      <c r="AR1440">
        <v>0</v>
      </c>
      <c r="AS1440">
        <v>0</v>
      </c>
      <c r="AT1440" t="s">
        <v>88</v>
      </c>
      <c r="AU1440" t="s">
        <v>88</v>
      </c>
      <c r="AV1440" t="s">
        <v>88</v>
      </c>
      <c r="AW1440" t="s">
        <v>88</v>
      </c>
      <c r="AX1440" t="s">
        <v>88</v>
      </c>
      <c r="AY1440" t="s">
        <v>88</v>
      </c>
      <c r="AZ1440" t="s">
        <v>88</v>
      </c>
      <c r="BA1440" t="s">
        <v>88</v>
      </c>
      <c r="BB1440" t="s">
        <v>88</v>
      </c>
      <c r="BC1440" t="s">
        <v>88</v>
      </c>
      <c r="BD1440" t="s">
        <v>88</v>
      </c>
      <c r="BE1440" t="s">
        <v>88</v>
      </c>
    </row>
    <row r="1441" spans="1:57">
      <c r="A1441" t="s">
        <v>3056</v>
      </c>
      <c r="B1441" t="s">
        <v>80</v>
      </c>
      <c r="C1441" t="s">
        <v>3057</v>
      </c>
      <c r="D1441" t="s">
        <v>82</v>
      </c>
      <c r="E1441" s="2" t="str">
        <f>HYPERLINK("capsilon://?command=openfolder&amp;siteaddress=FAM.docvelocity-na8.net&amp;folderid=FX4FCF7C23-6DB4-F25C-2636-2F0F5BC9B8FD","FX21129032")</f>
        <v>FX21129032</v>
      </c>
      <c r="F1441" t="s">
        <v>19</v>
      </c>
      <c r="G1441" t="s">
        <v>19</v>
      </c>
      <c r="H1441" t="s">
        <v>83</v>
      </c>
      <c r="I1441" t="s">
        <v>3058</v>
      </c>
      <c r="J1441">
        <v>89</v>
      </c>
      <c r="K1441" t="s">
        <v>85</v>
      </c>
      <c r="L1441" t="s">
        <v>86</v>
      </c>
      <c r="M1441" t="s">
        <v>87</v>
      </c>
      <c r="N1441">
        <v>1</v>
      </c>
      <c r="O1441" s="1">
        <v>44547.619247685187</v>
      </c>
      <c r="P1441" s="1">
        <v>44547.630914351852</v>
      </c>
      <c r="Q1441">
        <v>908</v>
      </c>
      <c r="R1441">
        <v>100</v>
      </c>
      <c r="S1441" t="b">
        <v>0</v>
      </c>
      <c r="T1441" t="s">
        <v>88</v>
      </c>
      <c r="U1441" t="b">
        <v>0</v>
      </c>
      <c r="V1441" t="s">
        <v>155</v>
      </c>
      <c r="W1441" s="1">
        <v>44547.630914351852</v>
      </c>
      <c r="X1441">
        <v>100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89</v>
      </c>
      <c r="AE1441">
        <v>77</v>
      </c>
      <c r="AF1441">
        <v>0</v>
      </c>
      <c r="AG1441">
        <v>4</v>
      </c>
      <c r="AH1441" t="s">
        <v>88</v>
      </c>
      <c r="AI1441" t="s">
        <v>88</v>
      </c>
      <c r="AJ1441" t="s">
        <v>88</v>
      </c>
      <c r="AK1441" t="s">
        <v>88</v>
      </c>
      <c r="AL1441" t="s">
        <v>88</v>
      </c>
      <c r="AM1441" t="s">
        <v>88</v>
      </c>
      <c r="AN1441" t="s">
        <v>88</v>
      </c>
      <c r="AO1441" t="s">
        <v>88</v>
      </c>
      <c r="AP1441" t="s">
        <v>88</v>
      </c>
      <c r="AQ1441" t="s">
        <v>88</v>
      </c>
      <c r="AR1441" t="s">
        <v>88</v>
      </c>
      <c r="AS1441" t="s">
        <v>88</v>
      </c>
      <c r="AT1441" t="s">
        <v>88</v>
      </c>
      <c r="AU1441" t="s">
        <v>88</v>
      </c>
      <c r="AV1441" t="s">
        <v>88</v>
      </c>
      <c r="AW1441" t="s">
        <v>88</v>
      </c>
      <c r="AX1441" t="s">
        <v>88</v>
      </c>
      <c r="AY1441" t="s">
        <v>88</v>
      </c>
      <c r="AZ1441" t="s">
        <v>88</v>
      </c>
      <c r="BA1441" t="s">
        <v>88</v>
      </c>
      <c r="BB1441" t="s">
        <v>88</v>
      </c>
      <c r="BC1441" t="s">
        <v>88</v>
      </c>
      <c r="BD1441" t="s">
        <v>88</v>
      </c>
      <c r="BE1441" t="s">
        <v>88</v>
      </c>
    </row>
    <row r="1442" spans="1:57">
      <c r="A1442" t="s">
        <v>3059</v>
      </c>
      <c r="B1442" t="s">
        <v>80</v>
      </c>
      <c r="C1442" t="s">
        <v>3060</v>
      </c>
      <c r="D1442" t="s">
        <v>82</v>
      </c>
      <c r="E1442" s="2" t="str">
        <f>HYPERLINK("capsilon://?command=openfolder&amp;siteaddress=FAM.docvelocity-na8.net&amp;folderid=FX32A6CF2C-743B-79D1-308C-DA41C5552891","FX21129693")</f>
        <v>FX21129693</v>
      </c>
      <c r="F1442" t="s">
        <v>19</v>
      </c>
      <c r="G1442" t="s">
        <v>19</v>
      </c>
      <c r="H1442" t="s">
        <v>83</v>
      </c>
      <c r="I1442" t="s">
        <v>3061</v>
      </c>
      <c r="J1442">
        <v>146</v>
      </c>
      <c r="K1442" t="s">
        <v>85</v>
      </c>
      <c r="L1442" t="s">
        <v>86</v>
      </c>
      <c r="M1442" t="s">
        <v>87</v>
      </c>
      <c r="N1442">
        <v>1</v>
      </c>
      <c r="O1442" s="1">
        <v>44547.621145833335</v>
      </c>
      <c r="P1442" s="1">
        <v>44547.633472222224</v>
      </c>
      <c r="Q1442">
        <v>867</v>
      </c>
      <c r="R1442">
        <v>198</v>
      </c>
      <c r="S1442" t="b">
        <v>0</v>
      </c>
      <c r="T1442" t="s">
        <v>88</v>
      </c>
      <c r="U1442" t="b">
        <v>0</v>
      </c>
      <c r="V1442" t="s">
        <v>155</v>
      </c>
      <c r="W1442" s="1">
        <v>44547.633472222224</v>
      </c>
      <c r="X1442">
        <v>198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146</v>
      </c>
      <c r="AE1442">
        <v>135</v>
      </c>
      <c r="AF1442">
        <v>0</v>
      </c>
      <c r="AG1442">
        <v>6</v>
      </c>
      <c r="AH1442" t="s">
        <v>88</v>
      </c>
      <c r="AI1442" t="s">
        <v>88</v>
      </c>
      <c r="AJ1442" t="s">
        <v>88</v>
      </c>
      <c r="AK1442" t="s">
        <v>88</v>
      </c>
      <c r="AL1442" t="s">
        <v>88</v>
      </c>
      <c r="AM1442" t="s">
        <v>88</v>
      </c>
      <c r="AN1442" t="s">
        <v>88</v>
      </c>
      <c r="AO1442" t="s">
        <v>88</v>
      </c>
      <c r="AP1442" t="s">
        <v>88</v>
      </c>
      <c r="AQ1442" t="s">
        <v>88</v>
      </c>
      <c r="AR1442" t="s">
        <v>88</v>
      </c>
      <c r="AS1442" t="s">
        <v>88</v>
      </c>
      <c r="AT1442" t="s">
        <v>88</v>
      </c>
      <c r="AU1442" t="s">
        <v>88</v>
      </c>
      <c r="AV1442" t="s">
        <v>88</v>
      </c>
      <c r="AW1442" t="s">
        <v>88</v>
      </c>
      <c r="AX1442" t="s">
        <v>88</v>
      </c>
      <c r="AY1442" t="s">
        <v>88</v>
      </c>
      <c r="AZ1442" t="s">
        <v>88</v>
      </c>
      <c r="BA1442" t="s">
        <v>88</v>
      </c>
      <c r="BB1442" t="s">
        <v>88</v>
      </c>
      <c r="BC1442" t="s">
        <v>88</v>
      </c>
      <c r="BD1442" t="s">
        <v>88</v>
      </c>
      <c r="BE1442" t="s">
        <v>88</v>
      </c>
    </row>
    <row r="1443" spans="1:57">
      <c r="A1443" t="s">
        <v>3062</v>
      </c>
      <c r="B1443" t="s">
        <v>80</v>
      </c>
      <c r="C1443" t="s">
        <v>2734</v>
      </c>
      <c r="D1443" t="s">
        <v>82</v>
      </c>
      <c r="E1443" s="2" t="str">
        <f>HYPERLINK("capsilon://?command=openfolder&amp;siteaddress=FAM.docvelocity-na8.net&amp;folderid=FXC37DFF7B-1DD9-FF27-51DB-18DB0B6E2314","FX21129135")</f>
        <v>FX21129135</v>
      </c>
      <c r="F1443" t="s">
        <v>19</v>
      </c>
      <c r="G1443" t="s">
        <v>19</v>
      </c>
      <c r="H1443" t="s">
        <v>83</v>
      </c>
      <c r="I1443" t="s">
        <v>3042</v>
      </c>
      <c r="J1443">
        <v>99</v>
      </c>
      <c r="K1443" t="s">
        <v>85</v>
      </c>
      <c r="L1443" t="s">
        <v>86</v>
      </c>
      <c r="M1443" t="s">
        <v>87</v>
      </c>
      <c r="N1443">
        <v>2</v>
      </c>
      <c r="O1443" s="1">
        <v>44547.622476851851</v>
      </c>
      <c r="P1443" s="1">
        <v>44547.671388888892</v>
      </c>
      <c r="Q1443">
        <v>639</v>
      </c>
      <c r="R1443">
        <v>3587</v>
      </c>
      <c r="S1443" t="b">
        <v>0</v>
      </c>
      <c r="T1443" t="s">
        <v>88</v>
      </c>
      <c r="U1443" t="b">
        <v>1</v>
      </c>
      <c r="V1443" t="s">
        <v>1856</v>
      </c>
      <c r="W1443" s="1">
        <v>44547.667881944442</v>
      </c>
      <c r="X1443">
        <v>3213</v>
      </c>
      <c r="Y1443">
        <v>64</v>
      </c>
      <c r="Z1443">
        <v>0</v>
      </c>
      <c r="AA1443">
        <v>64</v>
      </c>
      <c r="AB1443">
        <v>54</v>
      </c>
      <c r="AC1443">
        <v>61</v>
      </c>
      <c r="AD1443">
        <v>35</v>
      </c>
      <c r="AE1443">
        <v>0</v>
      </c>
      <c r="AF1443">
        <v>0</v>
      </c>
      <c r="AG1443">
        <v>0</v>
      </c>
      <c r="AH1443" t="s">
        <v>163</v>
      </c>
      <c r="AI1443" s="1">
        <v>44547.671388888892</v>
      </c>
      <c r="AJ1443">
        <v>237</v>
      </c>
      <c r="AK1443">
        <v>0</v>
      </c>
      <c r="AL1443">
        <v>0</v>
      </c>
      <c r="AM1443">
        <v>0</v>
      </c>
      <c r="AN1443">
        <v>54</v>
      </c>
      <c r="AO1443">
        <v>0</v>
      </c>
      <c r="AP1443">
        <v>35</v>
      </c>
      <c r="AQ1443">
        <v>0</v>
      </c>
      <c r="AR1443">
        <v>0</v>
      </c>
      <c r="AS1443">
        <v>0</v>
      </c>
      <c r="AT1443" t="s">
        <v>88</v>
      </c>
      <c r="AU1443" t="s">
        <v>88</v>
      </c>
      <c r="AV1443" t="s">
        <v>88</v>
      </c>
      <c r="AW1443" t="s">
        <v>88</v>
      </c>
      <c r="AX1443" t="s">
        <v>88</v>
      </c>
      <c r="AY1443" t="s">
        <v>88</v>
      </c>
      <c r="AZ1443" t="s">
        <v>88</v>
      </c>
      <c r="BA1443" t="s">
        <v>88</v>
      </c>
      <c r="BB1443" t="s">
        <v>88</v>
      </c>
      <c r="BC1443" t="s">
        <v>88</v>
      </c>
      <c r="BD1443" t="s">
        <v>88</v>
      </c>
      <c r="BE1443" t="s">
        <v>88</v>
      </c>
    </row>
    <row r="1444" spans="1:57">
      <c r="A1444" t="s">
        <v>3063</v>
      </c>
      <c r="B1444" t="s">
        <v>80</v>
      </c>
      <c r="C1444" t="s">
        <v>3044</v>
      </c>
      <c r="D1444" t="s">
        <v>82</v>
      </c>
      <c r="E1444" s="2" t="str">
        <f>HYPERLINK("capsilon://?command=openfolder&amp;siteaddress=FAM.docvelocity-na8.net&amp;folderid=FX76E06F6D-021D-3E1B-10D8-95311445C597","FX21129136")</f>
        <v>FX21129136</v>
      </c>
      <c r="F1444" t="s">
        <v>19</v>
      </c>
      <c r="G1444" t="s">
        <v>19</v>
      </c>
      <c r="H1444" t="s">
        <v>83</v>
      </c>
      <c r="I1444" t="s">
        <v>3045</v>
      </c>
      <c r="J1444">
        <v>208</v>
      </c>
      <c r="K1444" t="s">
        <v>85</v>
      </c>
      <c r="L1444" t="s">
        <v>86</v>
      </c>
      <c r="M1444" t="s">
        <v>87</v>
      </c>
      <c r="N1444">
        <v>2</v>
      </c>
      <c r="O1444" s="1">
        <v>44547.624780092592</v>
      </c>
      <c r="P1444" s="1">
        <v>44547.651932870373</v>
      </c>
      <c r="Q1444">
        <v>1221</v>
      </c>
      <c r="R1444">
        <v>1125</v>
      </c>
      <c r="S1444" t="b">
        <v>0</v>
      </c>
      <c r="T1444" t="s">
        <v>88</v>
      </c>
      <c r="U1444" t="b">
        <v>1</v>
      </c>
      <c r="V1444" t="s">
        <v>99</v>
      </c>
      <c r="W1444" s="1">
        <v>44547.637604166666</v>
      </c>
      <c r="X1444">
        <v>510</v>
      </c>
      <c r="Y1444">
        <v>200</v>
      </c>
      <c r="Z1444">
        <v>0</v>
      </c>
      <c r="AA1444">
        <v>200</v>
      </c>
      <c r="AB1444">
        <v>0</v>
      </c>
      <c r="AC1444">
        <v>66</v>
      </c>
      <c r="AD1444">
        <v>8</v>
      </c>
      <c r="AE1444">
        <v>0</v>
      </c>
      <c r="AF1444">
        <v>0</v>
      </c>
      <c r="AG1444">
        <v>0</v>
      </c>
      <c r="AH1444" t="s">
        <v>163</v>
      </c>
      <c r="AI1444" s="1">
        <v>44547.651932870373</v>
      </c>
      <c r="AJ1444">
        <v>601</v>
      </c>
      <c r="AK1444">
        <v>2</v>
      </c>
      <c r="AL1444">
        <v>0</v>
      </c>
      <c r="AM1444">
        <v>2</v>
      </c>
      <c r="AN1444">
        <v>0</v>
      </c>
      <c r="AO1444">
        <v>2</v>
      </c>
      <c r="AP1444">
        <v>6</v>
      </c>
      <c r="AQ1444">
        <v>0</v>
      </c>
      <c r="AR1444">
        <v>0</v>
      </c>
      <c r="AS1444">
        <v>0</v>
      </c>
      <c r="AT1444" t="s">
        <v>88</v>
      </c>
      <c r="AU1444" t="s">
        <v>88</v>
      </c>
      <c r="AV1444" t="s">
        <v>88</v>
      </c>
      <c r="AW1444" t="s">
        <v>88</v>
      </c>
      <c r="AX1444" t="s">
        <v>88</v>
      </c>
      <c r="AY1444" t="s">
        <v>88</v>
      </c>
      <c r="AZ1444" t="s">
        <v>88</v>
      </c>
      <c r="BA1444" t="s">
        <v>88</v>
      </c>
      <c r="BB1444" t="s">
        <v>88</v>
      </c>
      <c r="BC1444" t="s">
        <v>88</v>
      </c>
      <c r="BD1444" t="s">
        <v>88</v>
      </c>
      <c r="BE1444" t="s">
        <v>88</v>
      </c>
    </row>
    <row r="1445" spans="1:57">
      <c r="A1445" t="s">
        <v>3064</v>
      </c>
      <c r="B1445" t="s">
        <v>80</v>
      </c>
      <c r="C1445" t="s">
        <v>948</v>
      </c>
      <c r="D1445" t="s">
        <v>82</v>
      </c>
      <c r="E1445" s="2" t="str">
        <f>HYPERLINK("capsilon://?command=openfolder&amp;siteaddress=FAM.docvelocity-na8.net&amp;folderid=FX103E5B1D-7E4A-D70D-A0C6-CDE8ED25036A","FX211114361")</f>
        <v>FX211114361</v>
      </c>
      <c r="F1445" t="s">
        <v>19</v>
      </c>
      <c r="G1445" t="s">
        <v>19</v>
      </c>
      <c r="H1445" t="s">
        <v>83</v>
      </c>
      <c r="I1445" t="s">
        <v>3047</v>
      </c>
      <c r="J1445">
        <v>38</v>
      </c>
      <c r="K1445" t="s">
        <v>85</v>
      </c>
      <c r="L1445" t="s">
        <v>86</v>
      </c>
      <c r="M1445" t="s">
        <v>87</v>
      </c>
      <c r="N1445">
        <v>2</v>
      </c>
      <c r="O1445" s="1">
        <v>44547.625057870369</v>
      </c>
      <c r="P1445" s="1">
        <v>44547.654189814813</v>
      </c>
      <c r="Q1445">
        <v>1992</v>
      </c>
      <c r="R1445">
        <v>525</v>
      </c>
      <c r="S1445" t="b">
        <v>0</v>
      </c>
      <c r="T1445" t="s">
        <v>88</v>
      </c>
      <c r="U1445" t="b">
        <v>1</v>
      </c>
      <c r="V1445" t="s">
        <v>155</v>
      </c>
      <c r="W1445" s="1">
        <v>44547.629745370374</v>
      </c>
      <c r="X1445">
        <v>107</v>
      </c>
      <c r="Y1445">
        <v>37</v>
      </c>
      <c r="Z1445">
        <v>0</v>
      </c>
      <c r="AA1445">
        <v>37</v>
      </c>
      <c r="AB1445">
        <v>0</v>
      </c>
      <c r="AC1445">
        <v>13</v>
      </c>
      <c r="AD1445">
        <v>1</v>
      </c>
      <c r="AE1445">
        <v>0</v>
      </c>
      <c r="AF1445">
        <v>0</v>
      </c>
      <c r="AG1445">
        <v>0</v>
      </c>
      <c r="AH1445" t="s">
        <v>104</v>
      </c>
      <c r="AI1445" s="1">
        <v>44547.654189814813</v>
      </c>
      <c r="AJ1445">
        <v>418</v>
      </c>
      <c r="AK1445">
        <v>1</v>
      </c>
      <c r="AL1445">
        <v>0</v>
      </c>
      <c r="AM1445">
        <v>1</v>
      </c>
      <c r="AN1445">
        <v>0</v>
      </c>
      <c r="AO1445">
        <v>1</v>
      </c>
      <c r="AP1445">
        <v>0</v>
      </c>
      <c r="AQ1445">
        <v>0</v>
      </c>
      <c r="AR1445">
        <v>0</v>
      </c>
      <c r="AS1445">
        <v>0</v>
      </c>
      <c r="AT1445" t="s">
        <v>88</v>
      </c>
      <c r="AU1445" t="s">
        <v>88</v>
      </c>
      <c r="AV1445" t="s">
        <v>88</v>
      </c>
      <c r="AW1445" t="s">
        <v>88</v>
      </c>
      <c r="AX1445" t="s">
        <v>88</v>
      </c>
      <c r="AY1445" t="s">
        <v>88</v>
      </c>
      <c r="AZ1445" t="s">
        <v>88</v>
      </c>
      <c r="BA1445" t="s">
        <v>88</v>
      </c>
      <c r="BB1445" t="s">
        <v>88</v>
      </c>
      <c r="BC1445" t="s">
        <v>88</v>
      </c>
      <c r="BD1445" t="s">
        <v>88</v>
      </c>
      <c r="BE1445" t="s">
        <v>88</v>
      </c>
    </row>
    <row r="1446" spans="1:57">
      <c r="A1446" t="s">
        <v>3065</v>
      </c>
      <c r="B1446" t="s">
        <v>80</v>
      </c>
      <c r="C1446" t="s">
        <v>3053</v>
      </c>
      <c r="D1446" t="s">
        <v>82</v>
      </c>
      <c r="E1446" s="2" t="str">
        <f>HYPERLINK("capsilon://?command=openfolder&amp;siteaddress=FAM.docvelocity-na8.net&amp;folderid=FX3D348026-7F89-E353-CD51-7F720458ADE3","FX21129378")</f>
        <v>FX21129378</v>
      </c>
      <c r="F1446" t="s">
        <v>19</v>
      </c>
      <c r="G1446" t="s">
        <v>19</v>
      </c>
      <c r="H1446" t="s">
        <v>83</v>
      </c>
      <c r="I1446" t="s">
        <v>3054</v>
      </c>
      <c r="J1446">
        <v>399</v>
      </c>
      <c r="K1446" t="s">
        <v>85</v>
      </c>
      <c r="L1446" t="s">
        <v>86</v>
      </c>
      <c r="M1446" t="s">
        <v>87</v>
      </c>
      <c r="N1446">
        <v>2</v>
      </c>
      <c r="O1446" s="1">
        <v>44547.629756944443</v>
      </c>
      <c r="P1446" s="1">
        <v>44547.764953703707</v>
      </c>
      <c r="Q1446">
        <v>5054</v>
      </c>
      <c r="R1446">
        <v>6627</v>
      </c>
      <c r="S1446" t="b">
        <v>0</v>
      </c>
      <c r="T1446" t="s">
        <v>88</v>
      </c>
      <c r="U1446" t="b">
        <v>1</v>
      </c>
      <c r="V1446" t="s">
        <v>222</v>
      </c>
      <c r="W1446" s="1">
        <v>44547.68577546296</v>
      </c>
      <c r="X1446">
        <v>4637</v>
      </c>
      <c r="Y1446">
        <v>308</v>
      </c>
      <c r="Z1446">
        <v>0</v>
      </c>
      <c r="AA1446">
        <v>308</v>
      </c>
      <c r="AB1446">
        <v>0</v>
      </c>
      <c r="AC1446">
        <v>178</v>
      </c>
      <c r="AD1446">
        <v>91</v>
      </c>
      <c r="AE1446">
        <v>0</v>
      </c>
      <c r="AF1446">
        <v>0</v>
      </c>
      <c r="AG1446">
        <v>0</v>
      </c>
      <c r="AH1446" t="s">
        <v>167</v>
      </c>
      <c r="AI1446" s="1">
        <v>44547.764953703707</v>
      </c>
      <c r="AJ1446">
        <v>1959</v>
      </c>
      <c r="AK1446">
        <v>6</v>
      </c>
      <c r="AL1446">
        <v>0</v>
      </c>
      <c r="AM1446">
        <v>6</v>
      </c>
      <c r="AN1446">
        <v>0</v>
      </c>
      <c r="AO1446">
        <v>6</v>
      </c>
      <c r="AP1446">
        <v>85</v>
      </c>
      <c r="AQ1446">
        <v>0</v>
      </c>
      <c r="AR1446">
        <v>0</v>
      </c>
      <c r="AS1446">
        <v>0</v>
      </c>
      <c r="AT1446" t="s">
        <v>88</v>
      </c>
      <c r="AU1446" t="s">
        <v>88</v>
      </c>
      <c r="AV1446" t="s">
        <v>88</v>
      </c>
      <c r="AW1446" t="s">
        <v>88</v>
      </c>
      <c r="AX1446" t="s">
        <v>88</v>
      </c>
      <c r="AY1446" t="s">
        <v>88</v>
      </c>
      <c r="AZ1446" t="s">
        <v>88</v>
      </c>
      <c r="BA1446" t="s">
        <v>88</v>
      </c>
      <c r="BB1446" t="s">
        <v>88</v>
      </c>
      <c r="BC1446" t="s">
        <v>88</v>
      </c>
      <c r="BD1446" t="s">
        <v>88</v>
      </c>
      <c r="BE1446" t="s">
        <v>88</v>
      </c>
    </row>
    <row r="1447" spans="1:57">
      <c r="A1447" t="s">
        <v>3066</v>
      </c>
      <c r="B1447" t="s">
        <v>80</v>
      </c>
      <c r="C1447" t="s">
        <v>3057</v>
      </c>
      <c r="D1447" t="s">
        <v>82</v>
      </c>
      <c r="E1447" s="2" t="str">
        <f>HYPERLINK("capsilon://?command=openfolder&amp;siteaddress=FAM.docvelocity-na8.net&amp;folderid=FX4FCF7C23-6DB4-F25C-2636-2F0F5BC9B8FD","FX21129032")</f>
        <v>FX21129032</v>
      </c>
      <c r="F1447" t="s">
        <v>19</v>
      </c>
      <c r="G1447" t="s">
        <v>19</v>
      </c>
      <c r="H1447" t="s">
        <v>83</v>
      </c>
      <c r="I1447" t="s">
        <v>3058</v>
      </c>
      <c r="J1447">
        <v>173</v>
      </c>
      <c r="K1447" t="s">
        <v>85</v>
      </c>
      <c r="L1447" t="s">
        <v>86</v>
      </c>
      <c r="M1447" t="s">
        <v>87</v>
      </c>
      <c r="N1447">
        <v>2</v>
      </c>
      <c r="O1447" s="1">
        <v>44547.632337962961</v>
      </c>
      <c r="P1447" s="1">
        <v>44547.656967592593</v>
      </c>
      <c r="Q1447">
        <v>931</v>
      </c>
      <c r="R1447">
        <v>1197</v>
      </c>
      <c r="S1447" t="b">
        <v>0</v>
      </c>
      <c r="T1447" t="s">
        <v>88</v>
      </c>
      <c r="U1447" t="b">
        <v>1</v>
      </c>
      <c r="V1447" t="s">
        <v>244</v>
      </c>
      <c r="W1447" s="1">
        <v>44547.64534722222</v>
      </c>
      <c r="X1447">
        <v>744</v>
      </c>
      <c r="Y1447">
        <v>134</v>
      </c>
      <c r="Z1447">
        <v>0</v>
      </c>
      <c r="AA1447">
        <v>134</v>
      </c>
      <c r="AB1447">
        <v>0</v>
      </c>
      <c r="AC1447">
        <v>33</v>
      </c>
      <c r="AD1447">
        <v>39</v>
      </c>
      <c r="AE1447">
        <v>0</v>
      </c>
      <c r="AF1447">
        <v>0</v>
      </c>
      <c r="AG1447">
        <v>0</v>
      </c>
      <c r="AH1447" t="s">
        <v>163</v>
      </c>
      <c r="AI1447" s="1">
        <v>44547.656967592593</v>
      </c>
      <c r="AJ1447">
        <v>434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39</v>
      </c>
      <c r="AQ1447">
        <v>0</v>
      </c>
      <c r="AR1447">
        <v>0</v>
      </c>
      <c r="AS1447">
        <v>0</v>
      </c>
      <c r="AT1447" t="s">
        <v>88</v>
      </c>
      <c r="AU1447" t="s">
        <v>88</v>
      </c>
      <c r="AV1447" t="s">
        <v>88</v>
      </c>
      <c r="AW1447" t="s">
        <v>88</v>
      </c>
      <c r="AX1447" t="s">
        <v>88</v>
      </c>
      <c r="AY1447" t="s">
        <v>88</v>
      </c>
      <c r="AZ1447" t="s">
        <v>88</v>
      </c>
      <c r="BA1447" t="s">
        <v>88</v>
      </c>
      <c r="BB1447" t="s">
        <v>88</v>
      </c>
      <c r="BC1447" t="s">
        <v>88</v>
      </c>
      <c r="BD1447" t="s">
        <v>88</v>
      </c>
      <c r="BE1447" t="s">
        <v>88</v>
      </c>
    </row>
    <row r="1448" spans="1:57">
      <c r="A1448" t="s">
        <v>3067</v>
      </c>
      <c r="B1448" t="s">
        <v>80</v>
      </c>
      <c r="C1448" t="s">
        <v>3060</v>
      </c>
      <c r="D1448" t="s">
        <v>82</v>
      </c>
      <c r="E1448" s="2" t="str">
        <f>HYPERLINK("capsilon://?command=openfolder&amp;siteaddress=FAM.docvelocity-na8.net&amp;folderid=FX32A6CF2C-743B-79D1-308C-DA41C5552891","FX21129693")</f>
        <v>FX21129693</v>
      </c>
      <c r="F1448" t="s">
        <v>19</v>
      </c>
      <c r="G1448" t="s">
        <v>19</v>
      </c>
      <c r="H1448" t="s">
        <v>83</v>
      </c>
      <c r="I1448" t="s">
        <v>3061</v>
      </c>
      <c r="J1448">
        <v>305</v>
      </c>
      <c r="K1448" t="s">
        <v>85</v>
      </c>
      <c r="L1448" t="s">
        <v>86</v>
      </c>
      <c r="M1448" t="s">
        <v>87</v>
      </c>
      <c r="N1448">
        <v>2</v>
      </c>
      <c r="O1448" s="1">
        <v>44547.634837962964</v>
      </c>
      <c r="P1448" s="1">
        <v>44547.686898148146</v>
      </c>
      <c r="Q1448">
        <v>2133</v>
      </c>
      <c r="R1448">
        <v>2365</v>
      </c>
      <c r="S1448" t="b">
        <v>0</v>
      </c>
      <c r="T1448" t="s">
        <v>88</v>
      </c>
      <c r="U1448" t="b">
        <v>1</v>
      </c>
      <c r="V1448" t="s">
        <v>99</v>
      </c>
      <c r="W1448" s="1">
        <v>44547.647881944446</v>
      </c>
      <c r="X1448">
        <v>887</v>
      </c>
      <c r="Y1448">
        <v>297</v>
      </c>
      <c r="Z1448">
        <v>0</v>
      </c>
      <c r="AA1448">
        <v>297</v>
      </c>
      <c r="AB1448">
        <v>0</v>
      </c>
      <c r="AC1448">
        <v>109</v>
      </c>
      <c r="AD1448">
        <v>8</v>
      </c>
      <c r="AE1448">
        <v>0</v>
      </c>
      <c r="AF1448">
        <v>0</v>
      </c>
      <c r="AG1448">
        <v>0</v>
      </c>
      <c r="AH1448" t="s">
        <v>104</v>
      </c>
      <c r="AI1448" s="1">
        <v>44547.686898148146</v>
      </c>
      <c r="AJ1448">
        <v>592</v>
      </c>
      <c r="AK1448">
        <v>0</v>
      </c>
      <c r="AL1448">
        <v>0</v>
      </c>
      <c r="AM1448">
        <v>0</v>
      </c>
      <c r="AN1448">
        <v>51</v>
      </c>
      <c r="AO1448">
        <v>0</v>
      </c>
      <c r="AP1448">
        <v>8</v>
      </c>
      <c r="AQ1448">
        <v>0</v>
      </c>
      <c r="AR1448">
        <v>0</v>
      </c>
      <c r="AS1448">
        <v>0</v>
      </c>
      <c r="AT1448" t="s">
        <v>88</v>
      </c>
      <c r="AU1448" t="s">
        <v>88</v>
      </c>
      <c r="AV1448" t="s">
        <v>88</v>
      </c>
      <c r="AW1448" t="s">
        <v>88</v>
      </c>
      <c r="AX1448" t="s">
        <v>88</v>
      </c>
      <c r="AY1448" t="s">
        <v>88</v>
      </c>
      <c r="AZ1448" t="s">
        <v>88</v>
      </c>
      <c r="BA1448" t="s">
        <v>88</v>
      </c>
      <c r="BB1448" t="s">
        <v>88</v>
      </c>
      <c r="BC1448" t="s">
        <v>88</v>
      </c>
      <c r="BD1448" t="s">
        <v>88</v>
      </c>
      <c r="BE1448" t="s">
        <v>88</v>
      </c>
    </row>
    <row r="1449" spans="1:57">
      <c r="A1449" t="s">
        <v>3068</v>
      </c>
      <c r="B1449" t="s">
        <v>80</v>
      </c>
      <c r="C1449" t="s">
        <v>3069</v>
      </c>
      <c r="D1449" t="s">
        <v>82</v>
      </c>
      <c r="E1449" s="2" t="str">
        <f>HYPERLINK("capsilon://?command=openfolder&amp;siteaddress=FAM.docvelocity-na8.net&amp;folderid=FXA434220F-A55B-3465-E8D4-59699ACAA395","FX21129074")</f>
        <v>FX21129074</v>
      </c>
      <c r="F1449" t="s">
        <v>19</v>
      </c>
      <c r="G1449" t="s">
        <v>19</v>
      </c>
      <c r="H1449" t="s">
        <v>83</v>
      </c>
      <c r="I1449" t="s">
        <v>3070</v>
      </c>
      <c r="J1449">
        <v>77</v>
      </c>
      <c r="K1449" t="s">
        <v>85</v>
      </c>
      <c r="L1449" t="s">
        <v>86</v>
      </c>
      <c r="M1449" t="s">
        <v>87</v>
      </c>
      <c r="N1449">
        <v>1</v>
      </c>
      <c r="O1449" s="1">
        <v>44547.663773148146</v>
      </c>
      <c r="P1449" s="1">
        <v>44547.707916666666</v>
      </c>
      <c r="Q1449">
        <v>3423</v>
      </c>
      <c r="R1449">
        <v>391</v>
      </c>
      <c r="S1449" t="b">
        <v>0</v>
      </c>
      <c r="T1449" t="s">
        <v>88</v>
      </c>
      <c r="U1449" t="b">
        <v>0</v>
      </c>
      <c r="V1449" t="s">
        <v>155</v>
      </c>
      <c r="W1449" s="1">
        <v>44547.707916666666</v>
      </c>
      <c r="X1449">
        <v>175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77</v>
      </c>
      <c r="AE1449">
        <v>65</v>
      </c>
      <c r="AF1449">
        <v>0</v>
      </c>
      <c r="AG1449">
        <v>9</v>
      </c>
      <c r="AH1449" t="s">
        <v>88</v>
      </c>
      <c r="AI1449" t="s">
        <v>88</v>
      </c>
      <c r="AJ1449" t="s">
        <v>88</v>
      </c>
      <c r="AK1449" t="s">
        <v>88</v>
      </c>
      <c r="AL1449" t="s">
        <v>88</v>
      </c>
      <c r="AM1449" t="s">
        <v>88</v>
      </c>
      <c r="AN1449" t="s">
        <v>88</v>
      </c>
      <c r="AO1449" t="s">
        <v>88</v>
      </c>
      <c r="AP1449" t="s">
        <v>88</v>
      </c>
      <c r="AQ1449" t="s">
        <v>88</v>
      </c>
      <c r="AR1449" t="s">
        <v>88</v>
      </c>
      <c r="AS1449" t="s">
        <v>88</v>
      </c>
      <c r="AT1449" t="s">
        <v>88</v>
      </c>
      <c r="AU1449" t="s">
        <v>88</v>
      </c>
      <c r="AV1449" t="s">
        <v>88</v>
      </c>
      <c r="AW1449" t="s">
        <v>88</v>
      </c>
      <c r="AX1449" t="s">
        <v>88</v>
      </c>
      <c r="AY1449" t="s">
        <v>88</v>
      </c>
      <c r="AZ1449" t="s">
        <v>88</v>
      </c>
      <c r="BA1449" t="s">
        <v>88</v>
      </c>
      <c r="BB1449" t="s">
        <v>88</v>
      </c>
      <c r="BC1449" t="s">
        <v>88</v>
      </c>
      <c r="BD1449" t="s">
        <v>88</v>
      </c>
      <c r="BE1449" t="s">
        <v>88</v>
      </c>
    </row>
    <row r="1450" spans="1:57">
      <c r="A1450" t="s">
        <v>3071</v>
      </c>
      <c r="B1450" t="s">
        <v>80</v>
      </c>
      <c r="C1450" t="s">
        <v>3072</v>
      </c>
      <c r="D1450" t="s">
        <v>82</v>
      </c>
      <c r="E1450" s="2" t="str">
        <f>HYPERLINK("capsilon://?command=openfolder&amp;siteaddress=FAM.docvelocity-na8.net&amp;folderid=FX00727A1D-AD02-C127-58FC-6F571FD311D1","FX21129526")</f>
        <v>FX21129526</v>
      </c>
      <c r="F1450" t="s">
        <v>19</v>
      </c>
      <c r="G1450" t="s">
        <v>19</v>
      </c>
      <c r="H1450" t="s">
        <v>83</v>
      </c>
      <c r="I1450" t="s">
        <v>3073</v>
      </c>
      <c r="J1450">
        <v>78</v>
      </c>
      <c r="K1450" t="s">
        <v>85</v>
      </c>
      <c r="L1450" t="s">
        <v>86</v>
      </c>
      <c r="M1450" t="s">
        <v>87</v>
      </c>
      <c r="N1450">
        <v>1</v>
      </c>
      <c r="O1450" s="1">
        <v>44547.682129629633</v>
      </c>
      <c r="P1450" s="1">
        <v>44547.709120370368</v>
      </c>
      <c r="Q1450">
        <v>2032</v>
      </c>
      <c r="R1450">
        <v>300</v>
      </c>
      <c r="S1450" t="b">
        <v>0</v>
      </c>
      <c r="T1450" t="s">
        <v>88</v>
      </c>
      <c r="U1450" t="b">
        <v>0</v>
      </c>
      <c r="V1450" t="s">
        <v>155</v>
      </c>
      <c r="W1450" s="1">
        <v>44547.709120370368</v>
      </c>
      <c r="X1450">
        <v>104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78</v>
      </c>
      <c r="AE1450">
        <v>66</v>
      </c>
      <c r="AF1450">
        <v>0</v>
      </c>
      <c r="AG1450">
        <v>4</v>
      </c>
      <c r="AH1450" t="s">
        <v>88</v>
      </c>
      <c r="AI1450" t="s">
        <v>88</v>
      </c>
      <c r="AJ1450" t="s">
        <v>88</v>
      </c>
      <c r="AK1450" t="s">
        <v>88</v>
      </c>
      <c r="AL1450" t="s">
        <v>88</v>
      </c>
      <c r="AM1450" t="s">
        <v>88</v>
      </c>
      <c r="AN1450" t="s">
        <v>88</v>
      </c>
      <c r="AO1450" t="s">
        <v>88</v>
      </c>
      <c r="AP1450" t="s">
        <v>88</v>
      </c>
      <c r="AQ1450" t="s">
        <v>88</v>
      </c>
      <c r="AR1450" t="s">
        <v>88</v>
      </c>
      <c r="AS1450" t="s">
        <v>88</v>
      </c>
      <c r="AT1450" t="s">
        <v>88</v>
      </c>
      <c r="AU1450" t="s">
        <v>88</v>
      </c>
      <c r="AV1450" t="s">
        <v>88</v>
      </c>
      <c r="AW1450" t="s">
        <v>88</v>
      </c>
      <c r="AX1450" t="s">
        <v>88</v>
      </c>
      <c r="AY1450" t="s">
        <v>88</v>
      </c>
      <c r="AZ1450" t="s">
        <v>88</v>
      </c>
      <c r="BA1450" t="s">
        <v>88</v>
      </c>
      <c r="BB1450" t="s">
        <v>88</v>
      </c>
      <c r="BC1450" t="s">
        <v>88</v>
      </c>
      <c r="BD1450" t="s">
        <v>88</v>
      </c>
      <c r="BE1450" t="s">
        <v>88</v>
      </c>
    </row>
    <row r="1451" spans="1:57">
      <c r="A1451" t="s">
        <v>3074</v>
      </c>
      <c r="B1451" t="s">
        <v>80</v>
      </c>
      <c r="C1451" t="s">
        <v>3075</v>
      </c>
      <c r="D1451" t="s">
        <v>82</v>
      </c>
      <c r="E1451" s="2" t="str">
        <f>HYPERLINK("capsilon://?command=openfolder&amp;siteaddress=FAM.docvelocity-na8.net&amp;folderid=FX42BA1FC1-C19F-95D8-A2A0-5EBFB8E42855","FX21128851")</f>
        <v>FX21128851</v>
      </c>
      <c r="F1451" t="s">
        <v>19</v>
      </c>
      <c r="G1451" t="s">
        <v>19</v>
      </c>
      <c r="H1451" t="s">
        <v>83</v>
      </c>
      <c r="I1451" t="s">
        <v>3076</v>
      </c>
      <c r="J1451">
        <v>72</v>
      </c>
      <c r="K1451" t="s">
        <v>85</v>
      </c>
      <c r="L1451" t="s">
        <v>86</v>
      </c>
      <c r="M1451" t="s">
        <v>87</v>
      </c>
      <c r="N1451">
        <v>1</v>
      </c>
      <c r="O1451" s="1">
        <v>44547.691759259258</v>
      </c>
      <c r="P1451" s="1">
        <v>44547.712372685186</v>
      </c>
      <c r="Q1451">
        <v>1303</v>
      </c>
      <c r="R1451">
        <v>478</v>
      </c>
      <c r="S1451" t="b">
        <v>0</v>
      </c>
      <c r="T1451" t="s">
        <v>88</v>
      </c>
      <c r="U1451" t="b">
        <v>0</v>
      </c>
      <c r="V1451" t="s">
        <v>155</v>
      </c>
      <c r="W1451" s="1">
        <v>44547.712372685186</v>
      </c>
      <c r="X1451">
        <v>280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72</v>
      </c>
      <c r="AE1451">
        <v>60</v>
      </c>
      <c r="AF1451">
        <v>0</v>
      </c>
      <c r="AG1451">
        <v>7</v>
      </c>
      <c r="AH1451" t="s">
        <v>88</v>
      </c>
      <c r="AI1451" t="s">
        <v>88</v>
      </c>
      <c r="AJ1451" t="s">
        <v>88</v>
      </c>
      <c r="AK1451" t="s">
        <v>88</v>
      </c>
      <c r="AL1451" t="s">
        <v>88</v>
      </c>
      <c r="AM1451" t="s">
        <v>88</v>
      </c>
      <c r="AN1451" t="s">
        <v>88</v>
      </c>
      <c r="AO1451" t="s">
        <v>88</v>
      </c>
      <c r="AP1451" t="s">
        <v>88</v>
      </c>
      <c r="AQ1451" t="s">
        <v>88</v>
      </c>
      <c r="AR1451" t="s">
        <v>88</v>
      </c>
      <c r="AS1451" t="s">
        <v>88</v>
      </c>
      <c r="AT1451" t="s">
        <v>88</v>
      </c>
      <c r="AU1451" t="s">
        <v>88</v>
      </c>
      <c r="AV1451" t="s">
        <v>88</v>
      </c>
      <c r="AW1451" t="s">
        <v>88</v>
      </c>
      <c r="AX1451" t="s">
        <v>88</v>
      </c>
      <c r="AY1451" t="s">
        <v>88</v>
      </c>
      <c r="AZ1451" t="s">
        <v>88</v>
      </c>
      <c r="BA1451" t="s">
        <v>88</v>
      </c>
      <c r="BB1451" t="s">
        <v>88</v>
      </c>
      <c r="BC1451" t="s">
        <v>88</v>
      </c>
      <c r="BD1451" t="s">
        <v>88</v>
      </c>
      <c r="BE1451" t="s">
        <v>88</v>
      </c>
    </row>
    <row r="1452" spans="1:57">
      <c r="A1452" t="s">
        <v>3077</v>
      </c>
      <c r="B1452" t="s">
        <v>80</v>
      </c>
      <c r="C1452" t="s">
        <v>2734</v>
      </c>
      <c r="D1452" t="s">
        <v>82</v>
      </c>
      <c r="E1452" s="2" t="str">
        <f>HYPERLINK("capsilon://?command=openfolder&amp;siteaddress=FAM.docvelocity-na8.net&amp;folderid=FXC37DFF7B-1DD9-FF27-51DB-18DB0B6E2314","FX21129135")</f>
        <v>FX21129135</v>
      </c>
      <c r="F1452" t="s">
        <v>19</v>
      </c>
      <c r="G1452" t="s">
        <v>19</v>
      </c>
      <c r="H1452" t="s">
        <v>83</v>
      </c>
      <c r="I1452" t="s">
        <v>3078</v>
      </c>
      <c r="J1452">
        <v>66</v>
      </c>
      <c r="K1452" t="s">
        <v>85</v>
      </c>
      <c r="L1452" t="s">
        <v>86</v>
      </c>
      <c r="M1452" t="s">
        <v>87</v>
      </c>
      <c r="N1452">
        <v>2</v>
      </c>
      <c r="O1452" s="1">
        <v>44547.692719907405</v>
      </c>
      <c r="P1452" s="1">
        <v>44547.81894675926</v>
      </c>
      <c r="Q1452">
        <v>8741</v>
      </c>
      <c r="R1452">
        <v>2165</v>
      </c>
      <c r="S1452" t="b">
        <v>0</v>
      </c>
      <c r="T1452" t="s">
        <v>88</v>
      </c>
      <c r="U1452" t="b">
        <v>0</v>
      </c>
      <c r="V1452" t="s">
        <v>1856</v>
      </c>
      <c r="W1452" s="1">
        <v>44547.716550925928</v>
      </c>
      <c r="X1452">
        <v>1818</v>
      </c>
      <c r="Y1452">
        <v>52</v>
      </c>
      <c r="Z1452">
        <v>0</v>
      </c>
      <c r="AA1452">
        <v>52</v>
      </c>
      <c r="AB1452">
        <v>0</v>
      </c>
      <c r="AC1452">
        <v>39</v>
      </c>
      <c r="AD1452">
        <v>14</v>
      </c>
      <c r="AE1452">
        <v>0</v>
      </c>
      <c r="AF1452">
        <v>0</v>
      </c>
      <c r="AG1452">
        <v>0</v>
      </c>
      <c r="AH1452" t="s">
        <v>163</v>
      </c>
      <c r="AI1452" s="1">
        <v>44547.81894675926</v>
      </c>
      <c r="AJ1452">
        <v>335</v>
      </c>
      <c r="AK1452">
        <v>1</v>
      </c>
      <c r="AL1452">
        <v>0</v>
      </c>
      <c r="AM1452">
        <v>1</v>
      </c>
      <c r="AN1452">
        <v>0</v>
      </c>
      <c r="AO1452">
        <v>1</v>
      </c>
      <c r="AP1452">
        <v>13</v>
      </c>
      <c r="AQ1452">
        <v>0</v>
      </c>
      <c r="AR1452">
        <v>0</v>
      </c>
      <c r="AS1452">
        <v>0</v>
      </c>
      <c r="AT1452" t="s">
        <v>88</v>
      </c>
      <c r="AU1452" t="s">
        <v>88</v>
      </c>
      <c r="AV1452" t="s">
        <v>88</v>
      </c>
      <c r="AW1452" t="s">
        <v>88</v>
      </c>
      <c r="AX1452" t="s">
        <v>88</v>
      </c>
      <c r="AY1452" t="s">
        <v>88</v>
      </c>
      <c r="AZ1452" t="s">
        <v>88</v>
      </c>
      <c r="BA1452" t="s">
        <v>88</v>
      </c>
      <c r="BB1452" t="s">
        <v>88</v>
      </c>
      <c r="BC1452" t="s">
        <v>88</v>
      </c>
      <c r="BD1452" t="s">
        <v>88</v>
      </c>
      <c r="BE1452" t="s">
        <v>88</v>
      </c>
    </row>
    <row r="1453" spans="1:57">
      <c r="A1453" t="s">
        <v>3079</v>
      </c>
      <c r="B1453" t="s">
        <v>80</v>
      </c>
      <c r="C1453" t="s">
        <v>3069</v>
      </c>
      <c r="D1453" t="s">
        <v>82</v>
      </c>
      <c r="E1453" s="2" t="str">
        <f>HYPERLINK("capsilon://?command=openfolder&amp;siteaddress=FAM.docvelocity-na8.net&amp;folderid=FXA434220F-A55B-3465-E8D4-59699ACAA395","FX21129074")</f>
        <v>FX21129074</v>
      </c>
      <c r="F1453" t="s">
        <v>19</v>
      </c>
      <c r="G1453" t="s">
        <v>19</v>
      </c>
      <c r="H1453" t="s">
        <v>83</v>
      </c>
      <c r="I1453" t="s">
        <v>3070</v>
      </c>
      <c r="J1453">
        <v>349</v>
      </c>
      <c r="K1453" t="s">
        <v>85</v>
      </c>
      <c r="L1453" t="s">
        <v>86</v>
      </c>
      <c r="M1453" t="s">
        <v>87</v>
      </c>
      <c r="N1453">
        <v>2</v>
      </c>
      <c r="O1453" s="1">
        <v>44547.709317129629</v>
      </c>
      <c r="P1453" s="1">
        <v>44547.779305555552</v>
      </c>
      <c r="Q1453">
        <v>2492</v>
      </c>
      <c r="R1453">
        <v>3555</v>
      </c>
      <c r="S1453" t="b">
        <v>0</v>
      </c>
      <c r="T1453" t="s">
        <v>88</v>
      </c>
      <c r="U1453" t="b">
        <v>1</v>
      </c>
      <c r="V1453" t="s">
        <v>222</v>
      </c>
      <c r="W1453" s="1">
        <v>44547.736192129632</v>
      </c>
      <c r="X1453">
        <v>2316</v>
      </c>
      <c r="Y1453">
        <v>217</v>
      </c>
      <c r="Z1453">
        <v>0</v>
      </c>
      <c r="AA1453">
        <v>217</v>
      </c>
      <c r="AB1453">
        <v>72</v>
      </c>
      <c r="AC1453">
        <v>88</v>
      </c>
      <c r="AD1453">
        <v>132</v>
      </c>
      <c r="AE1453">
        <v>0</v>
      </c>
      <c r="AF1453">
        <v>0</v>
      </c>
      <c r="AG1453">
        <v>0</v>
      </c>
      <c r="AH1453" t="s">
        <v>167</v>
      </c>
      <c r="AI1453" s="1">
        <v>44547.779305555552</v>
      </c>
      <c r="AJ1453">
        <v>1239</v>
      </c>
      <c r="AK1453">
        <v>2</v>
      </c>
      <c r="AL1453">
        <v>0</v>
      </c>
      <c r="AM1453">
        <v>2</v>
      </c>
      <c r="AN1453">
        <v>72</v>
      </c>
      <c r="AO1453">
        <v>2</v>
      </c>
      <c r="AP1453">
        <v>130</v>
      </c>
      <c r="AQ1453">
        <v>0</v>
      </c>
      <c r="AR1453">
        <v>0</v>
      </c>
      <c r="AS1453">
        <v>0</v>
      </c>
      <c r="AT1453" t="s">
        <v>88</v>
      </c>
      <c r="AU1453" t="s">
        <v>88</v>
      </c>
      <c r="AV1453" t="s">
        <v>88</v>
      </c>
      <c r="AW1453" t="s">
        <v>88</v>
      </c>
      <c r="AX1453" t="s">
        <v>88</v>
      </c>
      <c r="AY1453" t="s">
        <v>88</v>
      </c>
      <c r="AZ1453" t="s">
        <v>88</v>
      </c>
      <c r="BA1453" t="s">
        <v>88</v>
      </c>
      <c r="BB1453" t="s">
        <v>88</v>
      </c>
      <c r="BC1453" t="s">
        <v>88</v>
      </c>
      <c r="BD1453" t="s">
        <v>88</v>
      </c>
      <c r="BE1453" t="s">
        <v>88</v>
      </c>
    </row>
    <row r="1454" spans="1:57">
      <c r="A1454" t="s">
        <v>3080</v>
      </c>
      <c r="B1454" t="s">
        <v>80</v>
      </c>
      <c r="C1454" t="s">
        <v>3072</v>
      </c>
      <c r="D1454" t="s">
        <v>82</v>
      </c>
      <c r="E1454" s="2" t="str">
        <f>HYPERLINK("capsilon://?command=openfolder&amp;siteaddress=FAM.docvelocity-na8.net&amp;folderid=FX00727A1D-AD02-C127-58FC-6F571FD311D1","FX21129526")</f>
        <v>FX21129526</v>
      </c>
      <c r="F1454" t="s">
        <v>19</v>
      </c>
      <c r="G1454" t="s">
        <v>19</v>
      </c>
      <c r="H1454" t="s">
        <v>83</v>
      </c>
      <c r="I1454" t="s">
        <v>3073</v>
      </c>
      <c r="J1454">
        <v>156</v>
      </c>
      <c r="K1454" t="s">
        <v>85</v>
      </c>
      <c r="L1454" t="s">
        <v>86</v>
      </c>
      <c r="M1454" t="s">
        <v>87</v>
      </c>
      <c r="N1454">
        <v>2</v>
      </c>
      <c r="O1454" s="1">
        <v>44547.710370370369</v>
      </c>
      <c r="P1454" s="1">
        <v>44547.779351851852</v>
      </c>
      <c r="Q1454">
        <v>5128</v>
      </c>
      <c r="R1454">
        <v>832</v>
      </c>
      <c r="S1454" t="b">
        <v>0</v>
      </c>
      <c r="T1454" t="s">
        <v>88</v>
      </c>
      <c r="U1454" t="b">
        <v>1</v>
      </c>
      <c r="V1454" t="s">
        <v>99</v>
      </c>
      <c r="W1454" s="1">
        <v>44547.71607638889</v>
      </c>
      <c r="X1454">
        <v>422</v>
      </c>
      <c r="Y1454">
        <v>150</v>
      </c>
      <c r="Z1454">
        <v>0</v>
      </c>
      <c r="AA1454">
        <v>150</v>
      </c>
      <c r="AB1454">
        <v>0</v>
      </c>
      <c r="AC1454">
        <v>71</v>
      </c>
      <c r="AD1454">
        <v>6</v>
      </c>
      <c r="AE1454">
        <v>0</v>
      </c>
      <c r="AF1454">
        <v>0</v>
      </c>
      <c r="AG1454">
        <v>0</v>
      </c>
      <c r="AH1454" t="s">
        <v>163</v>
      </c>
      <c r="AI1454" s="1">
        <v>44547.779351851852</v>
      </c>
      <c r="AJ1454">
        <v>410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6</v>
      </c>
      <c r="AQ1454">
        <v>0</v>
      </c>
      <c r="AR1454">
        <v>0</v>
      </c>
      <c r="AS1454">
        <v>0</v>
      </c>
      <c r="AT1454" t="s">
        <v>88</v>
      </c>
      <c r="AU1454" t="s">
        <v>88</v>
      </c>
      <c r="AV1454" t="s">
        <v>88</v>
      </c>
      <c r="AW1454" t="s">
        <v>88</v>
      </c>
      <c r="AX1454" t="s">
        <v>88</v>
      </c>
      <c r="AY1454" t="s">
        <v>88</v>
      </c>
      <c r="AZ1454" t="s">
        <v>88</v>
      </c>
      <c r="BA1454" t="s">
        <v>88</v>
      </c>
      <c r="BB1454" t="s">
        <v>88</v>
      </c>
      <c r="BC1454" t="s">
        <v>88</v>
      </c>
      <c r="BD1454" t="s">
        <v>88</v>
      </c>
      <c r="BE1454" t="s">
        <v>88</v>
      </c>
    </row>
    <row r="1455" spans="1:57">
      <c r="A1455" t="s">
        <v>3081</v>
      </c>
      <c r="B1455" t="s">
        <v>80</v>
      </c>
      <c r="C1455" t="s">
        <v>3075</v>
      </c>
      <c r="D1455" t="s">
        <v>82</v>
      </c>
      <c r="E1455" s="2" t="str">
        <f>HYPERLINK("capsilon://?command=openfolder&amp;siteaddress=FAM.docvelocity-na8.net&amp;folderid=FX42BA1FC1-C19F-95D8-A2A0-5EBFB8E42855","FX21128851")</f>
        <v>FX21128851</v>
      </c>
      <c r="F1455" t="s">
        <v>19</v>
      </c>
      <c r="G1455" t="s">
        <v>19</v>
      </c>
      <c r="H1455" t="s">
        <v>83</v>
      </c>
      <c r="I1455" t="s">
        <v>3076</v>
      </c>
      <c r="J1455">
        <v>276</v>
      </c>
      <c r="K1455" t="s">
        <v>85</v>
      </c>
      <c r="L1455" t="s">
        <v>86</v>
      </c>
      <c r="M1455" t="s">
        <v>87</v>
      </c>
      <c r="N1455">
        <v>2</v>
      </c>
      <c r="O1455" s="1">
        <v>44547.713645833333</v>
      </c>
      <c r="P1455" s="1">
        <v>44547.791145833333</v>
      </c>
      <c r="Q1455">
        <v>2197</v>
      </c>
      <c r="R1455">
        <v>4499</v>
      </c>
      <c r="S1455" t="b">
        <v>0</v>
      </c>
      <c r="T1455" t="s">
        <v>88</v>
      </c>
      <c r="U1455" t="b">
        <v>1</v>
      </c>
      <c r="V1455" t="s">
        <v>1856</v>
      </c>
      <c r="W1455" s="1">
        <v>44547.756539351853</v>
      </c>
      <c r="X1455">
        <v>3454</v>
      </c>
      <c r="Y1455">
        <v>198</v>
      </c>
      <c r="Z1455">
        <v>0</v>
      </c>
      <c r="AA1455">
        <v>198</v>
      </c>
      <c r="AB1455">
        <v>39</v>
      </c>
      <c r="AC1455">
        <v>81</v>
      </c>
      <c r="AD1455">
        <v>78</v>
      </c>
      <c r="AE1455">
        <v>0</v>
      </c>
      <c r="AF1455">
        <v>0</v>
      </c>
      <c r="AG1455">
        <v>0</v>
      </c>
      <c r="AH1455" t="s">
        <v>167</v>
      </c>
      <c r="AI1455" s="1">
        <v>44547.791145833333</v>
      </c>
      <c r="AJ1455">
        <v>1022</v>
      </c>
      <c r="AK1455">
        <v>3</v>
      </c>
      <c r="AL1455">
        <v>0</v>
      </c>
      <c r="AM1455">
        <v>3</v>
      </c>
      <c r="AN1455">
        <v>39</v>
      </c>
      <c r="AO1455">
        <v>3</v>
      </c>
      <c r="AP1455">
        <v>75</v>
      </c>
      <c r="AQ1455">
        <v>0</v>
      </c>
      <c r="AR1455">
        <v>0</v>
      </c>
      <c r="AS1455">
        <v>0</v>
      </c>
      <c r="AT1455" t="s">
        <v>88</v>
      </c>
      <c r="AU1455" t="s">
        <v>88</v>
      </c>
      <c r="AV1455" t="s">
        <v>88</v>
      </c>
      <c r="AW1455" t="s">
        <v>88</v>
      </c>
      <c r="AX1455" t="s">
        <v>88</v>
      </c>
      <c r="AY1455" t="s">
        <v>88</v>
      </c>
      <c r="AZ1455" t="s">
        <v>88</v>
      </c>
      <c r="BA1455" t="s">
        <v>88</v>
      </c>
      <c r="BB1455" t="s">
        <v>88</v>
      </c>
      <c r="BC1455" t="s">
        <v>88</v>
      </c>
      <c r="BD1455" t="s">
        <v>88</v>
      </c>
      <c r="BE1455" t="s">
        <v>88</v>
      </c>
    </row>
    <row r="1456" spans="1:57">
      <c r="A1456" t="s">
        <v>3082</v>
      </c>
      <c r="B1456" t="s">
        <v>80</v>
      </c>
      <c r="C1456" t="s">
        <v>3083</v>
      </c>
      <c r="D1456" t="s">
        <v>82</v>
      </c>
      <c r="E1456" s="2" t="str">
        <f>HYPERLINK("capsilon://?command=openfolder&amp;siteaddress=FAM.docvelocity-na8.net&amp;folderid=FX786B1AAB-8D12-ACC6-54BC-3C5C5DB5A005","FX2111849")</f>
        <v>FX2111849</v>
      </c>
      <c r="F1456" t="s">
        <v>19</v>
      </c>
      <c r="G1456" t="s">
        <v>19</v>
      </c>
      <c r="H1456" t="s">
        <v>83</v>
      </c>
      <c r="I1456" t="s">
        <v>3084</v>
      </c>
      <c r="J1456">
        <v>66</v>
      </c>
      <c r="K1456" t="s">
        <v>85</v>
      </c>
      <c r="L1456" t="s">
        <v>86</v>
      </c>
      <c r="M1456" t="s">
        <v>87</v>
      </c>
      <c r="N1456">
        <v>2</v>
      </c>
      <c r="O1456" s="1">
        <v>44532.446261574078</v>
      </c>
      <c r="P1456" s="1">
        <v>44532.647523148145</v>
      </c>
      <c r="Q1456">
        <v>16876</v>
      </c>
      <c r="R1456">
        <v>513</v>
      </c>
      <c r="S1456" t="b">
        <v>0</v>
      </c>
      <c r="T1456" t="s">
        <v>88</v>
      </c>
      <c r="U1456" t="b">
        <v>0</v>
      </c>
      <c r="V1456" t="s">
        <v>155</v>
      </c>
      <c r="W1456" s="1">
        <v>44532.463148148148</v>
      </c>
      <c r="X1456">
        <v>313</v>
      </c>
      <c r="Y1456">
        <v>52</v>
      </c>
      <c r="Z1456">
        <v>0</v>
      </c>
      <c r="AA1456">
        <v>52</v>
      </c>
      <c r="AB1456">
        <v>0</v>
      </c>
      <c r="AC1456">
        <v>39</v>
      </c>
      <c r="AD1456">
        <v>14</v>
      </c>
      <c r="AE1456">
        <v>0</v>
      </c>
      <c r="AF1456">
        <v>0</v>
      </c>
      <c r="AG1456">
        <v>0</v>
      </c>
      <c r="AH1456" t="s">
        <v>163</v>
      </c>
      <c r="AI1456" s="1">
        <v>44532.647523148145</v>
      </c>
      <c r="AJ1456">
        <v>194</v>
      </c>
      <c r="AK1456">
        <v>1</v>
      </c>
      <c r="AL1456">
        <v>0</v>
      </c>
      <c r="AM1456">
        <v>1</v>
      </c>
      <c r="AN1456">
        <v>0</v>
      </c>
      <c r="AO1456">
        <v>1</v>
      </c>
      <c r="AP1456">
        <v>13</v>
      </c>
      <c r="AQ1456">
        <v>0</v>
      </c>
      <c r="AR1456">
        <v>0</v>
      </c>
      <c r="AS1456">
        <v>0</v>
      </c>
      <c r="AT1456" t="s">
        <v>88</v>
      </c>
      <c r="AU1456" t="s">
        <v>88</v>
      </c>
      <c r="AV1456" t="s">
        <v>88</v>
      </c>
      <c r="AW1456" t="s">
        <v>88</v>
      </c>
      <c r="AX1456" t="s">
        <v>88</v>
      </c>
      <c r="AY1456" t="s">
        <v>88</v>
      </c>
      <c r="AZ1456" t="s">
        <v>88</v>
      </c>
      <c r="BA1456" t="s">
        <v>88</v>
      </c>
      <c r="BB1456" t="s">
        <v>88</v>
      </c>
      <c r="BC1456" t="s">
        <v>88</v>
      </c>
      <c r="BD1456" t="s">
        <v>88</v>
      </c>
      <c r="BE1456" t="s">
        <v>88</v>
      </c>
    </row>
    <row r="1457" spans="1:57">
      <c r="A1457" t="s">
        <v>3085</v>
      </c>
      <c r="B1457" t="s">
        <v>80</v>
      </c>
      <c r="C1457" t="s">
        <v>3086</v>
      </c>
      <c r="D1457" t="s">
        <v>82</v>
      </c>
      <c r="E1457" s="2" t="str">
        <f>HYPERLINK("capsilon://?command=openfolder&amp;siteaddress=FAM.docvelocity-na8.net&amp;folderid=FXDB79D239-FBF2-D801-009C-5083C5305C43","FX21129645")</f>
        <v>FX21129645</v>
      </c>
      <c r="F1457" t="s">
        <v>19</v>
      </c>
      <c r="G1457" t="s">
        <v>19</v>
      </c>
      <c r="H1457" t="s">
        <v>83</v>
      </c>
      <c r="I1457" t="s">
        <v>3087</v>
      </c>
      <c r="J1457">
        <v>207</v>
      </c>
      <c r="K1457" t="s">
        <v>85</v>
      </c>
      <c r="L1457" t="s">
        <v>86</v>
      </c>
      <c r="M1457" t="s">
        <v>87</v>
      </c>
      <c r="N1457">
        <v>1</v>
      </c>
      <c r="O1457" s="1">
        <v>44547.741770833331</v>
      </c>
      <c r="P1457" s="1">
        <v>44547.750462962962</v>
      </c>
      <c r="Q1457">
        <v>472</v>
      </c>
      <c r="R1457">
        <v>279</v>
      </c>
      <c r="S1457" t="b">
        <v>0</v>
      </c>
      <c r="T1457" t="s">
        <v>88</v>
      </c>
      <c r="U1457" t="b">
        <v>0</v>
      </c>
      <c r="V1457" t="s">
        <v>155</v>
      </c>
      <c r="W1457" s="1">
        <v>44547.750462962962</v>
      </c>
      <c r="X1457">
        <v>186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207</v>
      </c>
      <c r="AE1457">
        <v>183</v>
      </c>
      <c r="AF1457">
        <v>0</v>
      </c>
      <c r="AG1457">
        <v>7</v>
      </c>
      <c r="AH1457" t="s">
        <v>88</v>
      </c>
      <c r="AI1457" t="s">
        <v>88</v>
      </c>
      <c r="AJ1457" t="s">
        <v>88</v>
      </c>
      <c r="AK1457" t="s">
        <v>88</v>
      </c>
      <c r="AL1457" t="s">
        <v>88</v>
      </c>
      <c r="AM1457" t="s">
        <v>88</v>
      </c>
      <c r="AN1457" t="s">
        <v>88</v>
      </c>
      <c r="AO1457" t="s">
        <v>88</v>
      </c>
      <c r="AP1457" t="s">
        <v>88</v>
      </c>
      <c r="AQ1457" t="s">
        <v>88</v>
      </c>
      <c r="AR1457" t="s">
        <v>88</v>
      </c>
      <c r="AS1457" t="s">
        <v>88</v>
      </c>
      <c r="AT1457" t="s">
        <v>88</v>
      </c>
      <c r="AU1457" t="s">
        <v>88</v>
      </c>
      <c r="AV1457" t="s">
        <v>88</v>
      </c>
      <c r="AW1457" t="s">
        <v>88</v>
      </c>
      <c r="AX1457" t="s">
        <v>88</v>
      </c>
      <c r="AY1457" t="s">
        <v>88</v>
      </c>
      <c r="AZ1457" t="s">
        <v>88</v>
      </c>
      <c r="BA1457" t="s">
        <v>88</v>
      </c>
      <c r="BB1457" t="s">
        <v>88</v>
      </c>
      <c r="BC1457" t="s">
        <v>88</v>
      </c>
      <c r="BD1457" t="s">
        <v>88</v>
      </c>
      <c r="BE1457" t="s">
        <v>88</v>
      </c>
    </row>
    <row r="1458" spans="1:57">
      <c r="A1458" t="s">
        <v>3088</v>
      </c>
      <c r="B1458" t="s">
        <v>80</v>
      </c>
      <c r="C1458" t="s">
        <v>3089</v>
      </c>
      <c r="D1458" t="s">
        <v>82</v>
      </c>
      <c r="E1458" s="2" t="str">
        <f>HYPERLINK("capsilon://?command=openfolder&amp;siteaddress=FAM.docvelocity-na8.net&amp;folderid=FX2835065F-60C9-1C5D-4F71-3613441E534F","FX21127483")</f>
        <v>FX21127483</v>
      </c>
      <c r="F1458" t="s">
        <v>19</v>
      </c>
      <c r="G1458" t="s">
        <v>19</v>
      </c>
      <c r="H1458" t="s">
        <v>83</v>
      </c>
      <c r="I1458" t="s">
        <v>3090</v>
      </c>
      <c r="J1458">
        <v>28</v>
      </c>
      <c r="K1458" t="s">
        <v>85</v>
      </c>
      <c r="L1458" t="s">
        <v>86</v>
      </c>
      <c r="M1458" t="s">
        <v>87</v>
      </c>
      <c r="N1458">
        <v>2</v>
      </c>
      <c r="O1458" s="1">
        <v>44547.750011574077</v>
      </c>
      <c r="P1458" s="1">
        <v>44547.820277777777</v>
      </c>
      <c r="Q1458">
        <v>5848</v>
      </c>
      <c r="R1458">
        <v>223</v>
      </c>
      <c r="S1458" t="b">
        <v>0</v>
      </c>
      <c r="T1458" t="s">
        <v>88</v>
      </c>
      <c r="U1458" t="b">
        <v>0</v>
      </c>
      <c r="V1458" t="s">
        <v>155</v>
      </c>
      <c r="W1458" s="1">
        <v>44547.751736111109</v>
      </c>
      <c r="X1458">
        <v>109</v>
      </c>
      <c r="Y1458">
        <v>21</v>
      </c>
      <c r="Z1458">
        <v>0</v>
      </c>
      <c r="AA1458">
        <v>21</v>
      </c>
      <c r="AB1458">
        <v>0</v>
      </c>
      <c r="AC1458">
        <v>6</v>
      </c>
      <c r="AD1458">
        <v>7</v>
      </c>
      <c r="AE1458">
        <v>0</v>
      </c>
      <c r="AF1458">
        <v>0</v>
      </c>
      <c r="AG1458">
        <v>0</v>
      </c>
      <c r="AH1458" t="s">
        <v>163</v>
      </c>
      <c r="AI1458" s="1">
        <v>44547.820277777777</v>
      </c>
      <c r="AJ1458">
        <v>114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7</v>
      </c>
      <c r="AQ1458">
        <v>0</v>
      </c>
      <c r="AR1458">
        <v>0</v>
      </c>
      <c r="AS1458">
        <v>0</v>
      </c>
      <c r="AT1458" t="s">
        <v>88</v>
      </c>
      <c r="AU1458" t="s">
        <v>88</v>
      </c>
      <c r="AV1458" t="s">
        <v>88</v>
      </c>
      <c r="AW1458" t="s">
        <v>88</v>
      </c>
      <c r="AX1458" t="s">
        <v>88</v>
      </c>
      <c r="AY1458" t="s">
        <v>88</v>
      </c>
      <c r="AZ1458" t="s">
        <v>88</v>
      </c>
      <c r="BA1458" t="s">
        <v>88</v>
      </c>
      <c r="BB1458" t="s">
        <v>88</v>
      </c>
      <c r="BC1458" t="s">
        <v>88</v>
      </c>
      <c r="BD1458" t="s">
        <v>88</v>
      </c>
      <c r="BE1458" t="s">
        <v>88</v>
      </c>
    </row>
    <row r="1459" spans="1:57">
      <c r="A1459" t="s">
        <v>3091</v>
      </c>
      <c r="B1459" t="s">
        <v>80</v>
      </c>
      <c r="C1459" t="s">
        <v>3089</v>
      </c>
      <c r="D1459" t="s">
        <v>82</v>
      </c>
      <c r="E1459" s="2" t="str">
        <f>HYPERLINK("capsilon://?command=openfolder&amp;siteaddress=FAM.docvelocity-na8.net&amp;folderid=FX2835065F-60C9-1C5D-4F71-3613441E534F","FX21127483")</f>
        <v>FX21127483</v>
      </c>
      <c r="F1459" t="s">
        <v>19</v>
      </c>
      <c r="G1459" t="s">
        <v>19</v>
      </c>
      <c r="H1459" t="s">
        <v>83</v>
      </c>
      <c r="I1459" t="s">
        <v>3092</v>
      </c>
      <c r="J1459">
        <v>106</v>
      </c>
      <c r="K1459" t="s">
        <v>85</v>
      </c>
      <c r="L1459" t="s">
        <v>86</v>
      </c>
      <c r="M1459" t="s">
        <v>87</v>
      </c>
      <c r="N1459">
        <v>1</v>
      </c>
      <c r="O1459" s="1">
        <v>44547.751782407409</v>
      </c>
      <c r="P1459" s="1">
        <v>44547.760613425926</v>
      </c>
      <c r="Q1459">
        <v>543</v>
      </c>
      <c r="R1459">
        <v>220</v>
      </c>
      <c r="S1459" t="b">
        <v>0</v>
      </c>
      <c r="T1459" t="s">
        <v>88</v>
      </c>
      <c r="U1459" t="b">
        <v>0</v>
      </c>
      <c r="V1459" t="s">
        <v>155</v>
      </c>
      <c r="W1459" s="1">
        <v>44547.760613425926</v>
      </c>
      <c r="X1459">
        <v>205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106</v>
      </c>
      <c r="AE1459">
        <v>101</v>
      </c>
      <c r="AF1459">
        <v>0</v>
      </c>
      <c r="AG1459">
        <v>4</v>
      </c>
      <c r="AH1459" t="s">
        <v>88</v>
      </c>
      <c r="AI1459" t="s">
        <v>88</v>
      </c>
      <c r="AJ1459" t="s">
        <v>88</v>
      </c>
      <c r="AK1459" t="s">
        <v>88</v>
      </c>
      <c r="AL1459" t="s">
        <v>88</v>
      </c>
      <c r="AM1459" t="s">
        <v>88</v>
      </c>
      <c r="AN1459" t="s">
        <v>88</v>
      </c>
      <c r="AO1459" t="s">
        <v>88</v>
      </c>
      <c r="AP1459" t="s">
        <v>88</v>
      </c>
      <c r="AQ1459" t="s">
        <v>88</v>
      </c>
      <c r="AR1459" t="s">
        <v>88</v>
      </c>
      <c r="AS1459" t="s">
        <v>88</v>
      </c>
      <c r="AT1459" t="s">
        <v>88</v>
      </c>
      <c r="AU1459" t="s">
        <v>88</v>
      </c>
      <c r="AV1459" t="s">
        <v>88</v>
      </c>
      <c r="AW1459" t="s">
        <v>88</v>
      </c>
      <c r="AX1459" t="s">
        <v>88</v>
      </c>
      <c r="AY1459" t="s">
        <v>88</v>
      </c>
      <c r="AZ1459" t="s">
        <v>88</v>
      </c>
      <c r="BA1459" t="s">
        <v>88</v>
      </c>
      <c r="BB1459" t="s">
        <v>88</v>
      </c>
      <c r="BC1459" t="s">
        <v>88</v>
      </c>
      <c r="BD1459" t="s">
        <v>88</v>
      </c>
      <c r="BE1459" t="s">
        <v>88</v>
      </c>
    </row>
    <row r="1460" spans="1:57">
      <c r="A1460" t="s">
        <v>3093</v>
      </c>
      <c r="B1460" t="s">
        <v>80</v>
      </c>
      <c r="C1460" t="s">
        <v>3089</v>
      </c>
      <c r="D1460" t="s">
        <v>82</v>
      </c>
      <c r="E1460" s="2" t="str">
        <f>HYPERLINK("capsilon://?command=openfolder&amp;siteaddress=FAM.docvelocity-na8.net&amp;folderid=FX2835065F-60C9-1C5D-4F71-3613441E534F","FX21127483")</f>
        <v>FX21127483</v>
      </c>
      <c r="F1460" t="s">
        <v>19</v>
      </c>
      <c r="G1460" t="s">
        <v>19</v>
      </c>
      <c r="H1460" t="s">
        <v>83</v>
      </c>
      <c r="I1460" t="s">
        <v>3094</v>
      </c>
      <c r="J1460">
        <v>28</v>
      </c>
      <c r="K1460" t="s">
        <v>85</v>
      </c>
      <c r="L1460" t="s">
        <v>86</v>
      </c>
      <c r="M1460" t="s">
        <v>87</v>
      </c>
      <c r="N1460">
        <v>2</v>
      </c>
      <c r="O1460" s="1">
        <v>44547.75204861111</v>
      </c>
      <c r="P1460" s="1">
        <v>44547.821539351855</v>
      </c>
      <c r="Q1460">
        <v>5774</v>
      </c>
      <c r="R1460">
        <v>230</v>
      </c>
      <c r="S1460" t="b">
        <v>0</v>
      </c>
      <c r="T1460" t="s">
        <v>88</v>
      </c>
      <c r="U1460" t="b">
        <v>0</v>
      </c>
      <c r="V1460" t="s">
        <v>155</v>
      </c>
      <c r="W1460" s="1">
        <v>44547.758240740739</v>
      </c>
      <c r="X1460">
        <v>122</v>
      </c>
      <c r="Y1460">
        <v>21</v>
      </c>
      <c r="Z1460">
        <v>0</v>
      </c>
      <c r="AA1460">
        <v>21</v>
      </c>
      <c r="AB1460">
        <v>0</v>
      </c>
      <c r="AC1460">
        <v>9</v>
      </c>
      <c r="AD1460">
        <v>7</v>
      </c>
      <c r="AE1460">
        <v>0</v>
      </c>
      <c r="AF1460">
        <v>0</v>
      </c>
      <c r="AG1460">
        <v>0</v>
      </c>
      <c r="AH1460" t="s">
        <v>163</v>
      </c>
      <c r="AI1460" s="1">
        <v>44547.821539351855</v>
      </c>
      <c r="AJ1460">
        <v>108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7</v>
      </c>
      <c r="AQ1460">
        <v>0</v>
      </c>
      <c r="AR1460">
        <v>0</v>
      </c>
      <c r="AS1460">
        <v>0</v>
      </c>
      <c r="AT1460" t="s">
        <v>88</v>
      </c>
      <c r="AU1460" t="s">
        <v>88</v>
      </c>
      <c r="AV1460" t="s">
        <v>88</v>
      </c>
      <c r="AW1460" t="s">
        <v>88</v>
      </c>
      <c r="AX1460" t="s">
        <v>88</v>
      </c>
      <c r="AY1460" t="s">
        <v>88</v>
      </c>
      <c r="AZ1460" t="s">
        <v>88</v>
      </c>
      <c r="BA1460" t="s">
        <v>88</v>
      </c>
      <c r="BB1460" t="s">
        <v>88</v>
      </c>
      <c r="BC1460" t="s">
        <v>88</v>
      </c>
      <c r="BD1460" t="s">
        <v>88</v>
      </c>
      <c r="BE1460" t="s">
        <v>88</v>
      </c>
    </row>
    <row r="1461" spans="1:57">
      <c r="A1461" t="s">
        <v>3095</v>
      </c>
      <c r="B1461" t="s">
        <v>80</v>
      </c>
      <c r="C1461" t="s">
        <v>3086</v>
      </c>
      <c r="D1461" t="s">
        <v>82</v>
      </c>
      <c r="E1461" s="2" t="str">
        <f>HYPERLINK("capsilon://?command=openfolder&amp;siteaddress=FAM.docvelocity-na8.net&amp;folderid=FXDB79D239-FBF2-D801-009C-5083C5305C43","FX21129645")</f>
        <v>FX21129645</v>
      </c>
      <c r="F1461" t="s">
        <v>19</v>
      </c>
      <c r="G1461" t="s">
        <v>19</v>
      </c>
      <c r="H1461" t="s">
        <v>83</v>
      </c>
      <c r="I1461" t="s">
        <v>3087</v>
      </c>
      <c r="J1461">
        <v>415</v>
      </c>
      <c r="K1461" t="s">
        <v>85</v>
      </c>
      <c r="L1461" t="s">
        <v>86</v>
      </c>
      <c r="M1461" t="s">
        <v>87</v>
      </c>
      <c r="N1461">
        <v>2</v>
      </c>
      <c r="O1461" s="1">
        <v>44547.753495370373</v>
      </c>
      <c r="P1461" s="1">
        <v>44547.812303240738</v>
      </c>
      <c r="Q1461">
        <v>2013</v>
      </c>
      <c r="R1461">
        <v>3068</v>
      </c>
      <c r="S1461" t="b">
        <v>0</v>
      </c>
      <c r="T1461" t="s">
        <v>88</v>
      </c>
      <c r="U1461" t="b">
        <v>1</v>
      </c>
      <c r="V1461" t="s">
        <v>99</v>
      </c>
      <c r="W1461" s="1">
        <v>44547.773356481484</v>
      </c>
      <c r="X1461">
        <v>1199</v>
      </c>
      <c r="Y1461">
        <v>328</v>
      </c>
      <c r="Z1461">
        <v>0</v>
      </c>
      <c r="AA1461">
        <v>328</v>
      </c>
      <c r="AB1461">
        <v>0</v>
      </c>
      <c r="AC1461">
        <v>168</v>
      </c>
      <c r="AD1461">
        <v>87</v>
      </c>
      <c r="AE1461">
        <v>0</v>
      </c>
      <c r="AF1461">
        <v>0</v>
      </c>
      <c r="AG1461">
        <v>0</v>
      </c>
      <c r="AH1461" t="s">
        <v>167</v>
      </c>
      <c r="AI1461" s="1">
        <v>44547.812303240738</v>
      </c>
      <c r="AJ1461">
        <v>1827</v>
      </c>
      <c r="AK1461">
        <v>6</v>
      </c>
      <c r="AL1461">
        <v>0</v>
      </c>
      <c r="AM1461">
        <v>6</v>
      </c>
      <c r="AN1461">
        <v>0</v>
      </c>
      <c r="AO1461">
        <v>6</v>
      </c>
      <c r="AP1461">
        <v>81</v>
      </c>
      <c r="AQ1461">
        <v>0</v>
      </c>
      <c r="AR1461">
        <v>0</v>
      </c>
      <c r="AS1461">
        <v>0</v>
      </c>
      <c r="AT1461" t="s">
        <v>88</v>
      </c>
      <c r="AU1461" t="s">
        <v>88</v>
      </c>
      <c r="AV1461" t="s">
        <v>88</v>
      </c>
      <c r="AW1461" t="s">
        <v>88</v>
      </c>
      <c r="AX1461" t="s">
        <v>88</v>
      </c>
      <c r="AY1461" t="s">
        <v>88</v>
      </c>
      <c r="AZ1461" t="s">
        <v>88</v>
      </c>
      <c r="BA1461" t="s">
        <v>88</v>
      </c>
      <c r="BB1461" t="s">
        <v>88</v>
      </c>
      <c r="BC1461" t="s">
        <v>88</v>
      </c>
      <c r="BD1461" t="s">
        <v>88</v>
      </c>
      <c r="BE1461" t="s">
        <v>88</v>
      </c>
    </row>
    <row r="1462" spans="1:57">
      <c r="A1462" t="s">
        <v>3096</v>
      </c>
      <c r="B1462" t="s">
        <v>80</v>
      </c>
      <c r="C1462" t="s">
        <v>3089</v>
      </c>
      <c r="D1462" t="s">
        <v>82</v>
      </c>
      <c r="E1462" s="2" t="str">
        <f>HYPERLINK("capsilon://?command=openfolder&amp;siteaddress=FAM.docvelocity-na8.net&amp;folderid=FX2835065F-60C9-1C5D-4F71-3613441E534F","FX21127483")</f>
        <v>FX21127483</v>
      </c>
      <c r="F1462" t="s">
        <v>19</v>
      </c>
      <c r="G1462" t="s">
        <v>19</v>
      </c>
      <c r="H1462" t="s">
        <v>83</v>
      </c>
      <c r="I1462" t="s">
        <v>3092</v>
      </c>
      <c r="J1462">
        <v>246</v>
      </c>
      <c r="K1462" t="s">
        <v>85</v>
      </c>
      <c r="L1462" t="s">
        <v>86</v>
      </c>
      <c r="M1462" t="s">
        <v>87</v>
      </c>
      <c r="N1462">
        <v>2</v>
      </c>
      <c r="O1462" s="1">
        <v>44547.761782407404</v>
      </c>
      <c r="P1462" s="1">
        <v>44547.815057870372</v>
      </c>
      <c r="Q1462">
        <v>2120</v>
      </c>
      <c r="R1462">
        <v>2483</v>
      </c>
      <c r="S1462" t="b">
        <v>0</v>
      </c>
      <c r="T1462" t="s">
        <v>88</v>
      </c>
      <c r="U1462" t="b">
        <v>1</v>
      </c>
      <c r="V1462" t="s">
        <v>151</v>
      </c>
      <c r="W1462" s="1">
        <v>44547.784305555557</v>
      </c>
      <c r="X1462">
        <v>1696</v>
      </c>
      <c r="Y1462">
        <v>244</v>
      </c>
      <c r="Z1462">
        <v>0</v>
      </c>
      <c r="AA1462">
        <v>244</v>
      </c>
      <c r="AB1462">
        <v>0</v>
      </c>
      <c r="AC1462">
        <v>170</v>
      </c>
      <c r="AD1462">
        <v>2</v>
      </c>
      <c r="AE1462">
        <v>0</v>
      </c>
      <c r="AF1462">
        <v>0</v>
      </c>
      <c r="AG1462">
        <v>0</v>
      </c>
      <c r="AH1462" t="s">
        <v>163</v>
      </c>
      <c r="AI1462" s="1">
        <v>44547.815057870372</v>
      </c>
      <c r="AJ1462">
        <v>787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2</v>
      </c>
      <c r="AQ1462">
        <v>0</v>
      </c>
      <c r="AR1462">
        <v>0</v>
      </c>
      <c r="AS1462">
        <v>0</v>
      </c>
      <c r="AT1462" t="s">
        <v>88</v>
      </c>
      <c r="AU1462" t="s">
        <v>88</v>
      </c>
      <c r="AV1462" t="s">
        <v>88</v>
      </c>
      <c r="AW1462" t="s">
        <v>88</v>
      </c>
      <c r="AX1462" t="s">
        <v>88</v>
      </c>
      <c r="AY1462" t="s">
        <v>88</v>
      </c>
      <c r="AZ1462" t="s">
        <v>88</v>
      </c>
      <c r="BA1462" t="s">
        <v>88</v>
      </c>
      <c r="BB1462" t="s">
        <v>88</v>
      </c>
      <c r="BC1462" t="s">
        <v>88</v>
      </c>
      <c r="BD1462" t="s">
        <v>88</v>
      </c>
      <c r="BE1462" t="s">
        <v>88</v>
      </c>
    </row>
    <row r="1463" spans="1:57">
      <c r="A1463" t="s">
        <v>3097</v>
      </c>
      <c r="B1463" t="s">
        <v>80</v>
      </c>
      <c r="C1463" t="s">
        <v>3098</v>
      </c>
      <c r="D1463" t="s">
        <v>82</v>
      </c>
      <c r="E1463" s="2" t="str">
        <f>HYPERLINK("capsilon://?command=openfolder&amp;siteaddress=FAM.docvelocity-na8.net&amp;folderid=FX5BF9E4F7-FBA2-1A83-105D-3432BF018FAA","FX21129988")</f>
        <v>FX21129988</v>
      </c>
      <c r="F1463" t="s">
        <v>19</v>
      </c>
      <c r="G1463" t="s">
        <v>19</v>
      </c>
      <c r="H1463" t="s">
        <v>83</v>
      </c>
      <c r="I1463" t="s">
        <v>3099</v>
      </c>
      <c r="J1463">
        <v>60</v>
      </c>
      <c r="K1463" t="s">
        <v>85</v>
      </c>
      <c r="L1463" t="s">
        <v>86</v>
      </c>
      <c r="M1463" t="s">
        <v>87</v>
      </c>
      <c r="N1463">
        <v>1</v>
      </c>
      <c r="O1463" s="1">
        <v>44547.774895833332</v>
      </c>
      <c r="P1463" s="1">
        <v>44547.795763888891</v>
      </c>
      <c r="Q1463">
        <v>1608</v>
      </c>
      <c r="R1463">
        <v>195</v>
      </c>
      <c r="S1463" t="b">
        <v>0</v>
      </c>
      <c r="T1463" t="s">
        <v>88</v>
      </c>
      <c r="U1463" t="b">
        <v>0</v>
      </c>
      <c r="V1463" t="s">
        <v>155</v>
      </c>
      <c r="W1463" s="1">
        <v>44547.795763888891</v>
      </c>
      <c r="X1463">
        <v>179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60</v>
      </c>
      <c r="AE1463">
        <v>48</v>
      </c>
      <c r="AF1463">
        <v>0</v>
      </c>
      <c r="AG1463">
        <v>5</v>
      </c>
      <c r="AH1463" t="s">
        <v>88</v>
      </c>
      <c r="AI1463" t="s">
        <v>88</v>
      </c>
      <c r="AJ1463" t="s">
        <v>88</v>
      </c>
      <c r="AK1463" t="s">
        <v>88</v>
      </c>
      <c r="AL1463" t="s">
        <v>88</v>
      </c>
      <c r="AM1463" t="s">
        <v>88</v>
      </c>
      <c r="AN1463" t="s">
        <v>88</v>
      </c>
      <c r="AO1463" t="s">
        <v>88</v>
      </c>
      <c r="AP1463" t="s">
        <v>88</v>
      </c>
      <c r="AQ1463" t="s">
        <v>88</v>
      </c>
      <c r="AR1463" t="s">
        <v>88</v>
      </c>
      <c r="AS1463" t="s">
        <v>88</v>
      </c>
      <c r="AT1463" t="s">
        <v>88</v>
      </c>
      <c r="AU1463" t="s">
        <v>88</v>
      </c>
      <c r="AV1463" t="s">
        <v>88</v>
      </c>
      <c r="AW1463" t="s">
        <v>88</v>
      </c>
      <c r="AX1463" t="s">
        <v>88</v>
      </c>
      <c r="AY1463" t="s">
        <v>88</v>
      </c>
      <c r="AZ1463" t="s">
        <v>88</v>
      </c>
      <c r="BA1463" t="s">
        <v>88</v>
      </c>
      <c r="BB1463" t="s">
        <v>88</v>
      </c>
      <c r="BC1463" t="s">
        <v>88</v>
      </c>
      <c r="BD1463" t="s">
        <v>88</v>
      </c>
      <c r="BE1463" t="s">
        <v>88</v>
      </c>
    </row>
    <row r="1464" spans="1:57">
      <c r="A1464" t="s">
        <v>3100</v>
      </c>
      <c r="B1464" t="s">
        <v>80</v>
      </c>
      <c r="C1464" t="s">
        <v>3083</v>
      </c>
      <c r="D1464" t="s">
        <v>82</v>
      </c>
      <c r="E1464" s="2" t="str">
        <f>HYPERLINK("capsilon://?command=openfolder&amp;siteaddress=FAM.docvelocity-na8.net&amp;folderid=FX786B1AAB-8D12-ACC6-54BC-3C5C5DB5A005","FX2111849")</f>
        <v>FX2111849</v>
      </c>
      <c r="F1464" t="s">
        <v>19</v>
      </c>
      <c r="G1464" t="s">
        <v>19</v>
      </c>
      <c r="H1464" t="s">
        <v>83</v>
      </c>
      <c r="I1464" t="s">
        <v>3101</v>
      </c>
      <c r="J1464">
        <v>38</v>
      </c>
      <c r="K1464" t="s">
        <v>85</v>
      </c>
      <c r="L1464" t="s">
        <v>86</v>
      </c>
      <c r="M1464" t="s">
        <v>87</v>
      </c>
      <c r="N1464">
        <v>2</v>
      </c>
      <c r="O1464" s="1">
        <v>44532.449212962965</v>
      </c>
      <c r="P1464" s="1">
        <v>44532.647800925923</v>
      </c>
      <c r="Q1464">
        <v>16737</v>
      </c>
      <c r="R1464">
        <v>421</v>
      </c>
      <c r="S1464" t="b">
        <v>0</v>
      </c>
      <c r="T1464" t="s">
        <v>88</v>
      </c>
      <c r="U1464" t="b">
        <v>0</v>
      </c>
      <c r="V1464" t="s">
        <v>265</v>
      </c>
      <c r="W1464" s="1">
        <v>44532.476817129631</v>
      </c>
      <c r="X1464">
        <v>208</v>
      </c>
      <c r="Y1464">
        <v>37</v>
      </c>
      <c r="Z1464">
        <v>0</v>
      </c>
      <c r="AA1464">
        <v>37</v>
      </c>
      <c r="AB1464">
        <v>0</v>
      </c>
      <c r="AC1464">
        <v>25</v>
      </c>
      <c r="AD1464">
        <v>1</v>
      </c>
      <c r="AE1464">
        <v>0</v>
      </c>
      <c r="AF1464">
        <v>0</v>
      </c>
      <c r="AG1464">
        <v>0</v>
      </c>
      <c r="AH1464" t="s">
        <v>100</v>
      </c>
      <c r="AI1464" s="1">
        <v>44532.647800925923</v>
      </c>
      <c r="AJ1464">
        <v>208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1</v>
      </c>
      <c r="AQ1464">
        <v>0</v>
      </c>
      <c r="AR1464">
        <v>0</v>
      </c>
      <c r="AS1464">
        <v>0</v>
      </c>
      <c r="AT1464" t="s">
        <v>88</v>
      </c>
      <c r="AU1464" t="s">
        <v>88</v>
      </c>
      <c r="AV1464" t="s">
        <v>88</v>
      </c>
      <c r="AW1464" t="s">
        <v>88</v>
      </c>
      <c r="AX1464" t="s">
        <v>88</v>
      </c>
      <c r="AY1464" t="s">
        <v>88</v>
      </c>
      <c r="AZ1464" t="s">
        <v>88</v>
      </c>
      <c r="BA1464" t="s">
        <v>88</v>
      </c>
      <c r="BB1464" t="s">
        <v>88</v>
      </c>
      <c r="BC1464" t="s">
        <v>88</v>
      </c>
      <c r="BD1464" t="s">
        <v>88</v>
      </c>
      <c r="BE1464" t="s">
        <v>88</v>
      </c>
    </row>
    <row r="1465" spans="1:57">
      <c r="A1465" t="s">
        <v>3102</v>
      </c>
      <c r="B1465" t="s">
        <v>80</v>
      </c>
      <c r="C1465" t="s">
        <v>3103</v>
      </c>
      <c r="D1465" t="s">
        <v>82</v>
      </c>
      <c r="E1465" s="2" t="str">
        <f>HYPERLINK("capsilon://?command=openfolder&amp;siteaddress=FAM.docvelocity-na8.net&amp;folderid=FX8CB23B95-137D-311A-F349-8CFC2F649513","FX211110223")</f>
        <v>FX211110223</v>
      </c>
      <c r="F1465" t="s">
        <v>19</v>
      </c>
      <c r="G1465" t="s">
        <v>19</v>
      </c>
      <c r="H1465" t="s">
        <v>83</v>
      </c>
      <c r="I1465" t="s">
        <v>3104</v>
      </c>
      <c r="J1465">
        <v>66</v>
      </c>
      <c r="K1465" t="s">
        <v>85</v>
      </c>
      <c r="L1465" t="s">
        <v>86</v>
      </c>
      <c r="M1465" t="s">
        <v>87</v>
      </c>
      <c r="N1465">
        <v>1</v>
      </c>
      <c r="O1465" s="1">
        <v>44532.453553240739</v>
      </c>
      <c r="P1465" s="1">
        <v>44532.534525462965</v>
      </c>
      <c r="Q1465">
        <v>6538</v>
      </c>
      <c r="R1465">
        <v>458</v>
      </c>
      <c r="S1465" t="b">
        <v>0</v>
      </c>
      <c r="T1465" t="s">
        <v>88</v>
      </c>
      <c r="U1465" t="b">
        <v>0</v>
      </c>
      <c r="V1465" t="s">
        <v>155</v>
      </c>
      <c r="W1465" s="1">
        <v>44532.534525462965</v>
      </c>
      <c r="X1465">
        <v>86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66</v>
      </c>
      <c r="AE1465">
        <v>52</v>
      </c>
      <c r="AF1465">
        <v>0</v>
      </c>
      <c r="AG1465">
        <v>1</v>
      </c>
      <c r="AH1465" t="s">
        <v>88</v>
      </c>
      <c r="AI1465" t="s">
        <v>88</v>
      </c>
      <c r="AJ1465" t="s">
        <v>88</v>
      </c>
      <c r="AK1465" t="s">
        <v>88</v>
      </c>
      <c r="AL1465" t="s">
        <v>88</v>
      </c>
      <c r="AM1465" t="s">
        <v>88</v>
      </c>
      <c r="AN1465" t="s">
        <v>88</v>
      </c>
      <c r="AO1465" t="s">
        <v>88</v>
      </c>
      <c r="AP1465" t="s">
        <v>88</v>
      </c>
      <c r="AQ1465" t="s">
        <v>88</v>
      </c>
      <c r="AR1465" t="s">
        <v>88</v>
      </c>
      <c r="AS1465" t="s">
        <v>88</v>
      </c>
      <c r="AT1465" t="s">
        <v>88</v>
      </c>
      <c r="AU1465" t="s">
        <v>88</v>
      </c>
      <c r="AV1465" t="s">
        <v>88</v>
      </c>
      <c r="AW1465" t="s">
        <v>88</v>
      </c>
      <c r="AX1465" t="s">
        <v>88</v>
      </c>
      <c r="AY1465" t="s">
        <v>88</v>
      </c>
      <c r="AZ1465" t="s">
        <v>88</v>
      </c>
      <c r="BA1465" t="s">
        <v>88</v>
      </c>
      <c r="BB1465" t="s">
        <v>88</v>
      </c>
      <c r="BC1465" t="s">
        <v>88</v>
      </c>
      <c r="BD1465" t="s">
        <v>88</v>
      </c>
      <c r="BE1465" t="s">
        <v>88</v>
      </c>
    </row>
    <row r="1466" spans="1:57">
      <c r="A1466" t="s">
        <v>3105</v>
      </c>
      <c r="B1466" t="s">
        <v>80</v>
      </c>
      <c r="C1466" t="s">
        <v>3106</v>
      </c>
      <c r="D1466" t="s">
        <v>82</v>
      </c>
      <c r="E1466" s="2" t="str">
        <f>HYPERLINK("capsilon://?command=openfolder&amp;siteaddress=FAM.docvelocity-na8.net&amp;folderid=FXC6BCFEFA-536D-871F-8DE4-EC0E7680821E","FX211114511")</f>
        <v>FX211114511</v>
      </c>
      <c r="F1466" t="s">
        <v>19</v>
      </c>
      <c r="G1466" t="s">
        <v>19</v>
      </c>
      <c r="H1466" t="s">
        <v>83</v>
      </c>
      <c r="I1466" t="s">
        <v>3107</v>
      </c>
      <c r="J1466">
        <v>104</v>
      </c>
      <c r="K1466" t="s">
        <v>85</v>
      </c>
      <c r="L1466" t="s">
        <v>86</v>
      </c>
      <c r="M1466" t="s">
        <v>87</v>
      </c>
      <c r="N1466">
        <v>1</v>
      </c>
      <c r="O1466" s="1">
        <v>44532.454386574071</v>
      </c>
      <c r="P1466" s="1">
        <v>44532.536828703705</v>
      </c>
      <c r="Q1466">
        <v>6799</v>
      </c>
      <c r="R1466">
        <v>324</v>
      </c>
      <c r="S1466" t="b">
        <v>0</v>
      </c>
      <c r="T1466" t="s">
        <v>88</v>
      </c>
      <c r="U1466" t="b">
        <v>0</v>
      </c>
      <c r="V1466" t="s">
        <v>155</v>
      </c>
      <c r="W1466" s="1">
        <v>44532.536828703705</v>
      </c>
      <c r="X1466">
        <v>198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104</v>
      </c>
      <c r="AE1466">
        <v>92</v>
      </c>
      <c r="AF1466">
        <v>0</v>
      </c>
      <c r="AG1466">
        <v>6</v>
      </c>
      <c r="AH1466" t="s">
        <v>88</v>
      </c>
      <c r="AI1466" t="s">
        <v>88</v>
      </c>
      <c r="AJ1466" t="s">
        <v>88</v>
      </c>
      <c r="AK1466" t="s">
        <v>88</v>
      </c>
      <c r="AL1466" t="s">
        <v>88</v>
      </c>
      <c r="AM1466" t="s">
        <v>88</v>
      </c>
      <c r="AN1466" t="s">
        <v>88</v>
      </c>
      <c r="AO1466" t="s">
        <v>88</v>
      </c>
      <c r="AP1466" t="s">
        <v>88</v>
      </c>
      <c r="AQ1466" t="s">
        <v>88</v>
      </c>
      <c r="AR1466" t="s">
        <v>88</v>
      </c>
      <c r="AS1466" t="s">
        <v>88</v>
      </c>
      <c r="AT1466" t="s">
        <v>88</v>
      </c>
      <c r="AU1466" t="s">
        <v>88</v>
      </c>
      <c r="AV1466" t="s">
        <v>88</v>
      </c>
      <c r="AW1466" t="s">
        <v>88</v>
      </c>
      <c r="AX1466" t="s">
        <v>88</v>
      </c>
      <c r="AY1466" t="s">
        <v>88</v>
      </c>
      <c r="AZ1466" t="s">
        <v>88</v>
      </c>
      <c r="BA1466" t="s">
        <v>88</v>
      </c>
      <c r="BB1466" t="s">
        <v>88</v>
      </c>
      <c r="BC1466" t="s">
        <v>88</v>
      </c>
      <c r="BD1466" t="s">
        <v>88</v>
      </c>
      <c r="BE1466" t="s">
        <v>88</v>
      </c>
    </row>
    <row r="1467" spans="1:57">
      <c r="A1467" t="s">
        <v>3108</v>
      </c>
      <c r="B1467" t="s">
        <v>80</v>
      </c>
      <c r="C1467" t="s">
        <v>3103</v>
      </c>
      <c r="D1467" t="s">
        <v>82</v>
      </c>
      <c r="E1467" s="2" t="str">
        <f>HYPERLINK("capsilon://?command=openfolder&amp;siteaddress=FAM.docvelocity-na8.net&amp;folderid=FX8CB23B95-137D-311A-F349-8CFC2F649513","FX211110223")</f>
        <v>FX211110223</v>
      </c>
      <c r="F1467" t="s">
        <v>19</v>
      </c>
      <c r="G1467" t="s">
        <v>19</v>
      </c>
      <c r="H1467" t="s">
        <v>83</v>
      </c>
      <c r="I1467" t="s">
        <v>3109</v>
      </c>
      <c r="J1467">
        <v>66</v>
      </c>
      <c r="K1467" t="s">
        <v>85</v>
      </c>
      <c r="L1467" t="s">
        <v>86</v>
      </c>
      <c r="M1467" t="s">
        <v>87</v>
      </c>
      <c r="N1467">
        <v>2</v>
      </c>
      <c r="O1467" s="1">
        <v>44532.456053240741</v>
      </c>
      <c r="P1467" s="1">
        <v>44532.649675925924</v>
      </c>
      <c r="Q1467">
        <v>16053</v>
      </c>
      <c r="R1467">
        <v>676</v>
      </c>
      <c r="S1467" t="b">
        <v>0</v>
      </c>
      <c r="T1467" t="s">
        <v>88</v>
      </c>
      <c r="U1467" t="b">
        <v>0</v>
      </c>
      <c r="V1467" t="s">
        <v>265</v>
      </c>
      <c r="W1467" s="1">
        <v>44532.485497685186</v>
      </c>
      <c r="X1467">
        <v>445</v>
      </c>
      <c r="Y1467">
        <v>52</v>
      </c>
      <c r="Z1467">
        <v>0</v>
      </c>
      <c r="AA1467">
        <v>52</v>
      </c>
      <c r="AB1467">
        <v>0</v>
      </c>
      <c r="AC1467">
        <v>29</v>
      </c>
      <c r="AD1467">
        <v>14</v>
      </c>
      <c r="AE1467">
        <v>0</v>
      </c>
      <c r="AF1467">
        <v>0</v>
      </c>
      <c r="AG1467">
        <v>0</v>
      </c>
      <c r="AH1467" t="s">
        <v>167</v>
      </c>
      <c r="AI1467" s="1">
        <v>44532.649675925924</v>
      </c>
      <c r="AJ1467">
        <v>231</v>
      </c>
      <c r="AK1467">
        <v>3</v>
      </c>
      <c r="AL1467">
        <v>0</v>
      </c>
      <c r="AM1467">
        <v>3</v>
      </c>
      <c r="AN1467">
        <v>0</v>
      </c>
      <c r="AO1467">
        <v>3</v>
      </c>
      <c r="AP1467">
        <v>11</v>
      </c>
      <c r="AQ1467">
        <v>0</v>
      </c>
      <c r="AR1467">
        <v>0</v>
      </c>
      <c r="AS1467">
        <v>0</v>
      </c>
      <c r="AT1467" t="s">
        <v>88</v>
      </c>
      <c r="AU1467" t="s">
        <v>88</v>
      </c>
      <c r="AV1467" t="s">
        <v>88</v>
      </c>
      <c r="AW1467" t="s">
        <v>88</v>
      </c>
      <c r="AX1467" t="s">
        <v>88</v>
      </c>
      <c r="AY1467" t="s">
        <v>88</v>
      </c>
      <c r="AZ1467" t="s">
        <v>88</v>
      </c>
      <c r="BA1467" t="s">
        <v>88</v>
      </c>
      <c r="BB1467" t="s">
        <v>88</v>
      </c>
      <c r="BC1467" t="s">
        <v>88</v>
      </c>
      <c r="BD1467" t="s">
        <v>88</v>
      </c>
      <c r="BE1467" t="s">
        <v>88</v>
      </c>
    </row>
    <row r="1468" spans="1:57">
      <c r="A1468" t="s">
        <v>3110</v>
      </c>
      <c r="B1468" t="s">
        <v>80</v>
      </c>
      <c r="C1468" t="s">
        <v>3111</v>
      </c>
      <c r="D1468" t="s">
        <v>82</v>
      </c>
      <c r="E1468" s="2" t="str">
        <f>HYPERLINK("capsilon://?command=openfolder&amp;siteaddress=FAM.docvelocity-na8.net&amp;folderid=FXA4159D8F-E740-32BA-AEC6-53E1EF4123DE","FX211114659")</f>
        <v>FX211114659</v>
      </c>
      <c r="F1468" t="s">
        <v>19</v>
      </c>
      <c r="G1468" t="s">
        <v>19</v>
      </c>
      <c r="H1468" t="s">
        <v>83</v>
      </c>
      <c r="I1468" t="s">
        <v>3112</v>
      </c>
      <c r="J1468">
        <v>47</v>
      </c>
      <c r="K1468" t="s">
        <v>85</v>
      </c>
      <c r="L1468" t="s">
        <v>86</v>
      </c>
      <c r="M1468" t="s">
        <v>87</v>
      </c>
      <c r="N1468">
        <v>2</v>
      </c>
      <c r="O1468" s="1">
        <v>44532.460949074077</v>
      </c>
      <c r="P1468" s="1">
        <v>44532.64880787037</v>
      </c>
      <c r="Q1468">
        <v>15864</v>
      </c>
      <c r="R1468">
        <v>367</v>
      </c>
      <c r="S1468" t="b">
        <v>0</v>
      </c>
      <c r="T1468" t="s">
        <v>88</v>
      </c>
      <c r="U1468" t="b">
        <v>0</v>
      </c>
      <c r="V1468" t="s">
        <v>162</v>
      </c>
      <c r="W1468" s="1">
        <v>44532.483564814815</v>
      </c>
      <c r="X1468">
        <v>257</v>
      </c>
      <c r="Y1468">
        <v>36</v>
      </c>
      <c r="Z1468">
        <v>0</v>
      </c>
      <c r="AA1468">
        <v>36</v>
      </c>
      <c r="AB1468">
        <v>0</v>
      </c>
      <c r="AC1468">
        <v>14</v>
      </c>
      <c r="AD1468">
        <v>11</v>
      </c>
      <c r="AE1468">
        <v>0</v>
      </c>
      <c r="AF1468">
        <v>0</v>
      </c>
      <c r="AG1468">
        <v>0</v>
      </c>
      <c r="AH1468" t="s">
        <v>163</v>
      </c>
      <c r="AI1468" s="1">
        <v>44532.64880787037</v>
      </c>
      <c r="AJ1468">
        <v>110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11</v>
      </c>
      <c r="AQ1468">
        <v>0</v>
      </c>
      <c r="AR1468">
        <v>0</v>
      </c>
      <c r="AS1468">
        <v>0</v>
      </c>
      <c r="AT1468" t="s">
        <v>88</v>
      </c>
      <c r="AU1468" t="s">
        <v>88</v>
      </c>
      <c r="AV1468" t="s">
        <v>88</v>
      </c>
      <c r="AW1468" t="s">
        <v>88</v>
      </c>
      <c r="AX1468" t="s">
        <v>88</v>
      </c>
      <c r="AY1468" t="s">
        <v>88</v>
      </c>
      <c r="AZ1468" t="s">
        <v>88</v>
      </c>
      <c r="BA1468" t="s">
        <v>88</v>
      </c>
      <c r="BB1468" t="s">
        <v>88</v>
      </c>
      <c r="BC1468" t="s">
        <v>88</v>
      </c>
      <c r="BD1468" t="s">
        <v>88</v>
      </c>
      <c r="BE1468" t="s">
        <v>88</v>
      </c>
    </row>
    <row r="1469" spans="1:57">
      <c r="A1469" t="s">
        <v>3113</v>
      </c>
      <c r="B1469" t="s">
        <v>80</v>
      </c>
      <c r="C1469" t="s">
        <v>3111</v>
      </c>
      <c r="D1469" t="s">
        <v>82</v>
      </c>
      <c r="E1469" s="2" t="str">
        <f>HYPERLINK("capsilon://?command=openfolder&amp;siteaddress=FAM.docvelocity-na8.net&amp;folderid=FXA4159D8F-E740-32BA-AEC6-53E1EF4123DE","FX211114659")</f>
        <v>FX211114659</v>
      </c>
      <c r="F1469" t="s">
        <v>19</v>
      </c>
      <c r="G1469" t="s">
        <v>19</v>
      </c>
      <c r="H1469" t="s">
        <v>83</v>
      </c>
      <c r="I1469" t="s">
        <v>3114</v>
      </c>
      <c r="J1469">
        <v>47</v>
      </c>
      <c r="K1469" t="s">
        <v>85</v>
      </c>
      <c r="L1469" t="s">
        <v>86</v>
      </c>
      <c r="M1469" t="s">
        <v>87</v>
      </c>
      <c r="N1469">
        <v>2</v>
      </c>
      <c r="O1469" s="1">
        <v>44532.461180555554</v>
      </c>
      <c r="P1469" s="1">
        <v>44532.649710648147</v>
      </c>
      <c r="Q1469">
        <v>16002</v>
      </c>
      <c r="R1469">
        <v>287</v>
      </c>
      <c r="S1469" t="b">
        <v>0</v>
      </c>
      <c r="T1469" t="s">
        <v>88</v>
      </c>
      <c r="U1469" t="b">
        <v>0</v>
      </c>
      <c r="V1469" t="s">
        <v>162</v>
      </c>
      <c r="W1469" s="1">
        <v>44532.485000000001</v>
      </c>
      <c r="X1469">
        <v>123</v>
      </c>
      <c r="Y1469">
        <v>36</v>
      </c>
      <c r="Z1469">
        <v>0</v>
      </c>
      <c r="AA1469">
        <v>36</v>
      </c>
      <c r="AB1469">
        <v>0</v>
      </c>
      <c r="AC1469">
        <v>13</v>
      </c>
      <c r="AD1469">
        <v>11</v>
      </c>
      <c r="AE1469">
        <v>0</v>
      </c>
      <c r="AF1469">
        <v>0</v>
      </c>
      <c r="AG1469">
        <v>0</v>
      </c>
      <c r="AH1469" t="s">
        <v>100</v>
      </c>
      <c r="AI1469" s="1">
        <v>44532.649710648147</v>
      </c>
      <c r="AJ1469">
        <v>164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11</v>
      </c>
      <c r="AQ1469">
        <v>0</v>
      </c>
      <c r="AR1469">
        <v>0</v>
      </c>
      <c r="AS1469">
        <v>0</v>
      </c>
      <c r="AT1469" t="s">
        <v>88</v>
      </c>
      <c r="AU1469" t="s">
        <v>88</v>
      </c>
      <c r="AV1469" t="s">
        <v>88</v>
      </c>
      <c r="AW1469" t="s">
        <v>88</v>
      </c>
      <c r="AX1469" t="s">
        <v>88</v>
      </c>
      <c r="AY1469" t="s">
        <v>88</v>
      </c>
      <c r="AZ1469" t="s">
        <v>88</v>
      </c>
      <c r="BA1469" t="s">
        <v>88</v>
      </c>
      <c r="BB1469" t="s">
        <v>88</v>
      </c>
      <c r="BC1469" t="s">
        <v>88</v>
      </c>
      <c r="BD1469" t="s">
        <v>88</v>
      </c>
      <c r="BE1469" t="s">
        <v>88</v>
      </c>
    </row>
    <row r="1470" spans="1:57">
      <c r="A1470" t="s">
        <v>3115</v>
      </c>
      <c r="B1470" t="s">
        <v>80</v>
      </c>
      <c r="C1470" t="s">
        <v>3111</v>
      </c>
      <c r="D1470" t="s">
        <v>82</v>
      </c>
      <c r="E1470" s="2" t="str">
        <f>HYPERLINK("capsilon://?command=openfolder&amp;siteaddress=FAM.docvelocity-na8.net&amp;folderid=FXA4159D8F-E740-32BA-AEC6-53E1EF4123DE","FX211114659")</f>
        <v>FX211114659</v>
      </c>
      <c r="F1470" t="s">
        <v>19</v>
      </c>
      <c r="G1470" t="s">
        <v>19</v>
      </c>
      <c r="H1470" t="s">
        <v>83</v>
      </c>
      <c r="I1470" t="s">
        <v>3116</v>
      </c>
      <c r="J1470">
        <v>28</v>
      </c>
      <c r="K1470" t="s">
        <v>85</v>
      </c>
      <c r="L1470" t="s">
        <v>86</v>
      </c>
      <c r="M1470" t="s">
        <v>87</v>
      </c>
      <c r="N1470">
        <v>2</v>
      </c>
      <c r="O1470" s="1">
        <v>44532.461296296293</v>
      </c>
      <c r="P1470" s="1">
        <v>44532.649884259263</v>
      </c>
      <c r="Q1470">
        <v>16109</v>
      </c>
      <c r="R1470">
        <v>185</v>
      </c>
      <c r="S1470" t="b">
        <v>0</v>
      </c>
      <c r="T1470" t="s">
        <v>88</v>
      </c>
      <c r="U1470" t="b">
        <v>0</v>
      </c>
      <c r="V1470" t="s">
        <v>162</v>
      </c>
      <c r="W1470" s="1">
        <v>44532.486076388886</v>
      </c>
      <c r="X1470">
        <v>92</v>
      </c>
      <c r="Y1470">
        <v>21</v>
      </c>
      <c r="Z1470">
        <v>0</v>
      </c>
      <c r="AA1470">
        <v>21</v>
      </c>
      <c r="AB1470">
        <v>0</v>
      </c>
      <c r="AC1470">
        <v>6</v>
      </c>
      <c r="AD1470">
        <v>7</v>
      </c>
      <c r="AE1470">
        <v>0</v>
      </c>
      <c r="AF1470">
        <v>0</v>
      </c>
      <c r="AG1470">
        <v>0</v>
      </c>
      <c r="AH1470" t="s">
        <v>163</v>
      </c>
      <c r="AI1470" s="1">
        <v>44532.649884259263</v>
      </c>
      <c r="AJ1470">
        <v>93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7</v>
      </c>
      <c r="AQ1470">
        <v>0</v>
      </c>
      <c r="AR1470">
        <v>0</v>
      </c>
      <c r="AS1470">
        <v>0</v>
      </c>
      <c r="AT1470" t="s">
        <v>88</v>
      </c>
      <c r="AU1470" t="s">
        <v>88</v>
      </c>
      <c r="AV1470" t="s">
        <v>88</v>
      </c>
      <c r="AW1470" t="s">
        <v>88</v>
      </c>
      <c r="AX1470" t="s">
        <v>88</v>
      </c>
      <c r="AY1470" t="s">
        <v>88</v>
      </c>
      <c r="AZ1470" t="s">
        <v>88</v>
      </c>
      <c r="BA1470" t="s">
        <v>88</v>
      </c>
      <c r="BB1470" t="s">
        <v>88</v>
      </c>
      <c r="BC1470" t="s">
        <v>88</v>
      </c>
      <c r="BD1470" t="s">
        <v>88</v>
      </c>
      <c r="BE1470" t="s">
        <v>88</v>
      </c>
    </row>
    <row r="1471" spans="1:57">
      <c r="A1471" t="s">
        <v>3117</v>
      </c>
      <c r="B1471" t="s">
        <v>80</v>
      </c>
      <c r="C1471" t="s">
        <v>3111</v>
      </c>
      <c r="D1471" t="s">
        <v>82</v>
      </c>
      <c r="E1471" s="2" t="str">
        <f>HYPERLINK("capsilon://?command=openfolder&amp;siteaddress=FAM.docvelocity-na8.net&amp;folderid=FXA4159D8F-E740-32BA-AEC6-53E1EF4123DE","FX211114659")</f>
        <v>FX211114659</v>
      </c>
      <c r="F1471" t="s">
        <v>19</v>
      </c>
      <c r="G1471" t="s">
        <v>19</v>
      </c>
      <c r="H1471" t="s">
        <v>83</v>
      </c>
      <c r="I1471" t="s">
        <v>3118</v>
      </c>
      <c r="J1471">
        <v>28</v>
      </c>
      <c r="K1471" t="s">
        <v>85</v>
      </c>
      <c r="L1471" t="s">
        <v>86</v>
      </c>
      <c r="M1471" t="s">
        <v>87</v>
      </c>
      <c r="N1471">
        <v>2</v>
      </c>
      <c r="O1471" s="1">
        <v>44532.461550925924</v>
      </c>
      <c r="P1471" s="1">
        <v>44532.651261574072</v>
      </c>
      <c r="Q1471">
        <v>16136</v>
      </c>
      <c r="R1471">
        <v>255</v>
      </c>
      <c r="S1471" t="b">
        <v>0</v>
      </c>
      <c r="T1471" t="s">
        <v>88</v>
      </c>
      <c r="U1471" t="b">
        <v>0</v>
      </c>
      <c r="V1471" t="s">
        <v>265</v>
      </c>
      <c r="W1471" s="1">
        <v>44532.486875000002</v>
      </c>
      <c r="X1471">
        <v>118</v>
      </c>
      <c r="Y1471">
        <v>21</v>
      </c>
      <c r="Z1471">
        <v>0</v>
      </c>
      <c r="AA1471">
        <v>21</v>
      </c>
      <c r="AB1471">
        <v>0</v>
      </c>
      <c r="AC1471">
        <v>1</v>
      </c>
      <c r="AD1471">
        <v>7</v>
      </c>
      <c r="AE1471">
        <v>0</v>
      </c>
      <c r="AF1471">
        <v>0</v>
      </c>
      <c r="AG1471">
        <v>0</v>
      </c>
      <c r="AH1471" t="s">
        <v>167</v>
      </c>
      <c r="AI1471" s="1">
        <v>44532.651261574072</v>
      </c>
      <c r="AJ1471">
        <v>137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7</v>
      </c>
      <c r="AQ1471">
        <v>0</v>
      </c>
      <c r="AR1471">
        <v>0</v>
      </c>
      <c r="AS1471">
        <v>0</v>
      </c>
      <c r="AT1471" t="s">
        <v>88</v>
      </c>
      <c r="AU1471" t="s">
        <v>88</v>
      </c>
      <c r="AV1471" t="s">
        <v>88</v>
      </c>
      <c r="AW1471" t="s">
        <v>88</v>
      </c>
      <c r="AX1471" t="s">
        <v>88</v>
      </c>
      <c r="AY1471" t="s">
        <v>88</v>
      </c>
      <c r="AZ1471" t="s">
        <v>88</v>
      </c>
      <c r="BA1471" t="s">
        <v>88</v>
      </c>
      <c r="BB1471" t="s">
        <v>88</v>
      </c>
      <c r="BC1471" t="s">
        <v>88</v>
      </c>
      <c r="BD1471" t="s">
        <v>88</v>
      </c>
      <c r="BE1471" t="s">
        <v>88</v>
      </c>
    </row>
    <row r="1472" spans="1:57">
      <c r="A1472" t="s">
        <v>3119</v>
      </c>
      <c r="B1472" t="s">
        <v>80</v>
      </c>
      <c r="C1472" t="s">
        <v>3120</v>
      </c>
      <c r="D1472" t="s">
        <v>82</v>
      </c>
      <c r="E1472" s="2" t="str">
        <f>HYPERLINK("capsilon://?command=openfolder&amp;siteaddress=FAM.docvelocity-na8.net&amp;folderid=FX6F3DFF41-BCB4-EA87-6099-35519E762110","FX2112987")</f>
        <v>FX2112987</v>
      </c>
      <c r="F1472" t="s">
        <v>19</v>
      </c>
      <c r="G1472" t="s">
        <v>19</v>
      </c>
      <c r="H1472" t="s">
        <v>83</v>
      </c>
      <c r="I1472" t="s">
        <v>3121</v>
      </c>
      <c r="J1472">
        <v>79</v>
      </c>
      <c r="K1472" t="s">
        <v>85</v>
      </c>
      <c r="L1472" t="s">
        <v>86</v>
      </c>
      <c r="M1472" t="s">
        <v>87</v>
      </c>
      <c r="N1472">
        <v>2</v>
      </c>
      <c r="O1472" s="1">
        <v>44532.471875000003</v>
      </c>
      <c r="P1472" s="1">
        <v>44532.65960648148</v>
      </c>
      <c r="Q1472">
        <v>15112</v>
      </c>
      <c r="R1472">
        <v>1108</v>
      </c>
      <c r="S1472" t="b">
        <v>0</v>
      </c>
      <c r="T1472" t="s">
        <v>88</v>
      </c>
      <c r="U1472" t="b">
        <v>0</v>
      </c>
      <c r="V1472" t="s">
        <v>162</v>
      </c>
      <c r="W1472" s="1">
        <v>44532.489027777781</v>
      </c>
      <c r="X1472">
        <v>254</v>
      </c>
      <c r="Y1472">
        <v>69</v>
      </c>
      <c r="Z1472">
        <v>0</v>
      </c>
      <c r="AA1472">
        <v>69</v>
      </c>
      <c r="AB1472">
        <v>0</v>
      </c>
      <c r="AC1472">
        <v>28</v>
      </c>
      <c r="AD1472">
        <v>10</v>
      </c>
      <c r="AE1472">
        <v>0</v>
      </c>
      <c r="AF1472">
        <v>0</v>
      </c>
      <c r="AG1472">
        <v>0</v>
      </c>
      <c r="AH1472" t="s">
        <v>100</v>
      </c>
      <c r="AI1472" s="1">
        <v>44532.65960648148</v>
      </c>
      <c r="AJ1472">
        <v>854</v>
      </c>
      <c r="AK1472">
        <v>2</v>
      </c>
      <c r="AL1472">
        <v>0</v>
      </c>
      <c r="AM1472">
        <v>2</v>
      </c>
      <c r="AN1472">
        <v>0</v>
      </c>
      <c r="AO1472">
        <v>2</v>
      </c>
      <c r="AP1472">
        <v>8</v>
      </c>
      <c r="AQ1472">
        <v>0</v>
      </c>
      <c r="AR1472">
        <v>0</v>
      </c>
      <c r="AS1472">
        <v>0</v>
      </c>
      <c r="AT1472" t="s">
        <v>88</v>
      </c>
      <c r="AU1472" t="s">
        <v>88</v>
      </c>
      <c r="AV1472" t="s">
        <v>88</v>
      </c>
      <c r="AW1472" t="s">
        <v>88</v>
      </c>
      <c r="AX1472" t="s">
        <v>88</v>
      </c>
      <c r="AY1472" t="s">
        <v>88</v>
      </c>
      <c r="AZ1472" t="s">
        <v>88</v>
      </c>
      <c r="BA1472" t="s">
        <v>88</v>
      </c>
      <c r="BB1472" t="s">
        <v>88</v>
      </c>
      <c r="BC1472" t="s">
        <v>88</v>
      </c>
      <c r="BD1472" t="s">
        <v>88</v>
      </c>
      <c r="BE1472" t="s">
        <v>88</v>
      </c>
    </row>
    <row r="1473" spans="1:57">
      <c r="A1473" t="s">
        <v>3122</v>
      </c>
      <c r="B1473" t="s">
        <v>80</v>
      </c>
      <c r="C1473" t="s">
        <v>3120</v>
      </c>
      <c r="D1473" t="s">
        <v>82</v>
      </c>
      <c r="E1473" s="2" t="str">
        <f>HYPERLINK("capsilon://?command=openfolder&amp;siteaddress=FAM.docvelocity-na8.net&amp;folderid=FX6F3DFF41-BCB4-EA87-6099-35519E762110","FX2112987")</f>
        <v>FX2112987</v>
      </c>
      <c r="F1473" t="s">
        <v>19</v>
      </c>
      <c r="G1473" t="s">
        <v>19</v>
      </c>
      <c r="H1473" t="s">
        <v>83</v>
      </c>
      <c r="I1473" t="s">
        <v>3123</v>
      </c>
      <c r="J1473">
        <v>79</v>
      </c>
      <c r="K1473" t="s">
        <v>85</v>
      </c>
      <c r="L1473" t="s">
        <v>86</v>
      </c>
      <c r="M1473" t="s">
        <v>87</v>
      </c>
      <c r="N1473">
        <v>2</v>
      </c>
      <c r="O1473" s="1">
        <v>44532.471909722219</v>
      </c>
      <c r="P1473" s="1">
        <v>44532.653182870374</v>
      </c>
      <c r="Q1473">
        <v>15162</v>
      </c>
      <c r="R1473">
        <v>500</v>
      </c>
      <c r="S1473" t="b">
        <v>0</v>
      </c>
      <c r="T1473" t="s">
        <v>88</v>
      </c>
      <c r="U1473" t="b">
        <v>0</v>
      </c>
      <c r="V1473" t="s">
        <v>265</v>
      </c>
      <c r="W1473" s="1">
        <v>44532.490474537037</v>
      </c>
      <c r="X1473">
        <v>310</v>
      </c>
      <c r="Y1473">
        <v>69</v>
      </c>
      <c r="Z1473">
        <v>0</v>
      </c>
      <c r="AA1473">
        <v>69</v>
      </c>
      <c r="AB1473">
        <v>0</v>
      </c>
      <c r="AC1473">
        <v>12</v>
      </c>
      <c r="AD1473">
        <v>10</v>
      </c>
      <c r="AE1473">
        <v>0</v>
      </c>
      <c r="AF1473">
        <v>0</v>
      </c>
      <c r="AG1473">
        <v>0</v>
      </c>
      <c r="AH1473" t="s">
        <v>163</v>
      </c>
      <c r="AI1473" s="1">
        <v>44532.653182870374</v>
      </c>
      <c r="AJ1473">
        <v>182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10</v>
      </c>
      <c r="AQ1473">
        <v>0</v>
      </c>
      <c r="AR1473">
        <v>0</v>
      </c>
      <c r="AS1473">
        <v>0</v>
      </c>
      <c r="AT1473" t="s">
        <v>88</v>
      </c>
      <c r="AU1473" t="s">
        <v>88</v>
      </c>
      <c r="AV1473" t="s">
        <v>88</v>
      </c>
      <c r="AW1473" t="s">
        <v>88</v>
      </c>
      <c r="AX1473" t="s">
        <v>88</v>
      </c>
      <c r="AY1473" t="s">
        <v>88</v>
      </c>
      <c r="AZ1473" t="s">
        <v>88</v>
      </c>
      <c r="BA1473" t="s">
        <v>88</v>
      </c>
      <c r="BB1473" t="s">
        <v>88</v>
      </c>
      <c r="BC1473" t="s">
        <v>88</v>
      </c>
      <c r="BD1473" t="s">
        <v>88</v>
      </c>
      <c r="BE1473" t="s">
        <v>88</v>
      </c>
    </row>
    <row r="1474" spans="1:57">
      <c r="A1474" t="s">
        <v>3124</v>
      </c>
      <c r="B1474" t="s">
        <v>80</v>
      </c>
      <c r="C1474" t="s">
        <v>3120</v>
      </c>
      <c r="D1474" t="s">
        <v>82</v>
      </c>
      <c r="E1474" s="2" t="str">
        <f>HYPERLINK("capsilon://?command=openfolder&amp;siteaddress=FAM.docvelocity-na8.net&amp;folderid=FX6F3DFF41-BCB4-EA87-6099-35519E762110","FX2112987")</f>
        <v>FX2112987</v>
      </c>
      <c r="F1474" t="s">
        <v>19</v>
      </c>
      <c r="G1474" t="s">
        <v>19</v>
      </c>
      <c r="H1474" t="s">
        <v>83</v>
      </c>
      <c r="I1474" t="s">
        <v>3125</v>
      </c>
      <c r="J1474">
        <v>28</v>
      </c>
      <c r="K1474" t="s">
        <v>85</v>
      </c>
      <c r="L1474" t="s">
        <v>86</v>
      </c>
      <c r="M1474" t="s">
        <v>87</v>
      </c>
      <c r="N1474">
        <v>2</v>
      </c>
      <c r="O1474" s="1">
        <v>44532.472916666666</v>
      </c>
      <c r="P1474" s="1">
        <v>44532.651064814818</v>
      </c>
      <c r="Q1474">
        <v>15217</v>
      </c>
      <c r="R1474">
        <v>175</v>
      </c>
      <c r="S1474" t="b">
        <v>0</v>
      </c>
      <c r="T1474" t="s">
        <v>88</v>
      </c>
      <c r="U1474" t="b">
        <v>0</v>
      </c>
      <c r="V1474" t="s">
        <v>162</v>
      </c>
      <c r="W1474" s="1">
        <v>44532.489895833336</v>
      </c>
      <c r="X1474">
        <v>74</v>
      </c>
      <c r="Y1474">
        <v>21</v>
      </c>
      <c r="Z1474">
        <v>0</v>
      </c>
      <c r="AA1474">
        <v>21</v>
      </c>
      <c r="AB1474">
        <v>0</v>
      </c>
      <c r="AC1474">
        <v>4</v>
      </c>
      <c r="AD1474">
        <v>7</v>
      </c>
      <c r="AE1474">
        <v>0</v>
      </c>
      <c r="AF1474">
        <v>0</v>
      </c>
      <c r="AG1474">
        <v>0</v>
      </c>
      <c r="AH1474" t="s">
        <v>163</v>
      </c>
      <c r="AI1474" s="1">
        <v>44532.651064814818</v>
      </c>
      <c r="AJ1474">
        <v>101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7</v>
      </c>
      <c r="AQ1474">
        <v>0</v>
      </c>
      <c r="AR1474">
        <v>0</v>
      </c>
      <c r="AS1474">
        <v>0</v>
      </c>
      <c r="AT1474" t="s">
        <v>88</v>
      </c>
      <c r="AU1474" t="s">
        <v>88</v>
      </c>
      <c r="AV1474" t="s">
        <v>88</v>
      </c>
      <c r="AW1474" t="s">
        <v>88</v>
      </c>
      <c r="AX1474" t="s">
        <v>88</v>
      </c>
      <c r="AY1474" t="s">
        <v>88</v>
      </c>
      <c r="AZ1474" t="s">
        <v>88</v>
      </c>
      <c r="BA1474" t="s">
        <v>88</v>
      </c>
      <c r="BB1474" t="s">
        <v>88</v>
      </c>
      <c r="BC1474" t="s">
        <v>88</v>
      </c>
      <c r="BD1474" t="s">
        <v>88</v>
      </c>
      <c r="BE1474" t="s">
        <v>88</v>
      </c>
    </row>
    <row r="1475" spans="1:57">
      <c r="A1475" t="s">
        <v>3126</v>
      </c>
      <c r="B1475" t="s">
        <v>80</v>
      </c>
      <c r="C1475" t="s">
        <v>3120</v>
      </c>
      <c r="D1475" t="s">
        <v>82</v>
      </c>
      <c r="E1475" s="2" t="str">
        <f>HYPERLINK("capsilon://?command=openfolder&amp;siteaddress=FAM.docvelocity-na8.net&amp;folderid=FX6F3DFF41-BCB4-EA87-6099-35519E762110","FX2112987")</f>
        <v>FX2112987</v>
      </c>
      <c r="F1475" t="s">
        <v>19</v>
      </c>
      <c r="G1475" t="s">
        <v>19</v>
      </c>
      <c r="H1475" t="s">
        <v>83</v>
      </c>
      <c r="I1475" t="s">
        <v>3127</v>
      </c>
      <c r="J1475">
        <v>28</v>
      </c>
      <c r="K1475" t="s">
        <v>85</v>
      </c>
      <c r="L1475" t="s">
        <v>86</v>
      </c>
      <c r="M1475" t="s">
        <v>87</v>
      </c>
      <c r="N1475">
        <v>2</v>
      </c>
      <c r="O1475" s="1">
        <v>44532.472951388889</v>
      </c>
      <c r="P1475" s="1">
        <v>44532.652754629627</v>
      </c>
      <c r="Q1475">
        <v>15328</v>
      </c>
      <c r="R1475">
        <v>207</v>
      </c>
      <c r="S1475" t="b">
        <v>0</v>
      </c>
      <c r="T1475" t="s">
        <v>88</v>
      </c>
      <c r="U1475" t="b">
        <v>0</v>
      </c>
      <c r="V1475" t="s">
        <v>162</v>
      </c>
      <c r="W1475" s="1">
        <v>44532.49082175926</v>
      </c>
      <c r="X1475">
        <v>79</v>
      </c>
      <c r="Y1475">
        <v>21</v>
      </c>
      <c r="Z1475">
        <v>0</v>
      </c>
      <c r="AA1475">
        <v>21</v>
      </c>
      <c r="AB1475">
        <v>0</v>
      </c>
      <c r="AC1475">
        <v>5</v>
      </c>
      <c r="AD1475">
        <v>7</v>
      </c>
      <c r="AE1475">
        <v>0</v>
      </c>
      <c r="AF1475">
        <v>0</v>
      </c>
      <c r="AG1475">
        <v>0</v>
      </c>
      <c r="AH1475" t="s">
        <v>167</v>
      </c>
      <c r="AI1475" s="1">
        <v>44532.652754629627</v>
      </c>
      <c r="AJ1475">
        <v>128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7</v>
      </c>
      <c r="AQ1475">
        <v>0</v>
      </c>
      <c r="AR1475">
        <v>0</v>
      </c>
      <c r="AS1475">
        <v>0</v>
      </c>
      <c r="AT1475" t="s">
        <v>88</v>
      </c>
      <c r="AU1475" t="s">
        <v>88</v>
      </c>
      <c r="AV1475" t="s">
        <v>88</v>
      </c>
      <c r="AW1475" t="s">
        <v>88</v>
      </c>
      <c r="AX1475" t="s">
        <v>88</v>
      </c>
      <c r="AY1475" t="s">
        <v>88</v>
      </c>
      <c r="AZ1475" t="s">
        <v>88</v>
      </c>
      <c r="BA1475" t="s">
        <v>88</v>
      </c>
      <c r="BB1475" t="s">
        <v>88</v>
      </c>
      <c r="BC1475" t="s">
        <v>88</v>
      </c>
      <c r="BD1475" t="s">
        <v>88</v>
      </c>
      <c r="BE1475" t="s">
        <v>88</v>
      </c>
    </row>
    <row r="1476" spans="1:57">
      <c r="A1476" t="s">
        <v>3128</v>
      </c>
      <c r="B1476" t="s">
        <v>80</v>
      </c>
      <c r="C1476" t="s">
        <v>457</v>
      </c>
      <c r="D1476" t="s">
        <v>82</v>
      </c>
      <c r="E1476" s="2" t="str">
        <f>HYPERLINK("capsilon://?command=openfolder&amp;siteaddress=FAM.docvelocity-na8.net&amp;folderid=FX1625DF75-9DAF-41C4-3AAE-CB0502D8216F","FX211114849")</f>
        <v>FX211114849</v>
      </c>
      <c r="F1476" t="s">
        <v>19</v>
      </c>
      <c r="G1476" t="s">
        <v>19</v>
      </c>
      <c r="H1476" t="s">
        <v>83</v>
      </c>
      <c r="I1476" t="s">
        <v>3129</v>
      </c>
      <c r="J1476">
        <v>351</v>
      </c>
      <c r="K1476" t="s">
        <v>85</v>
      </c>
      <c r="L1476" t="s">
        <v>86</v>
      </c>
      <c r="M1476" t="s">
        <v>87</v>
      </c>
      <c r="N1476">
        <v>1</v>
      </c>
      <c r="O1476" s="1">
        <v>44532.475486111114</v>
      </c>
      <c r="P1476" s="1">
        <v>44532.544386574074</v>
      </c>
      <c r="Q1476">
        <v>5433</v>
      </c>
      <c r="R1476">
        <v>520</v>
      </c>
      <c r="S1476" t="b">
        <v>0</v>
      </c>
      <c r="T1476" t="s">
        <v>88</v>
      </c>
      <c r="U1476" t="b">
        <v>0</v>
      </c>
      <c r="V1476" t="s">
        <v>155</v>
      </c>
      <c r="W1476" s="1">
        <v>44532.544386574074</v>
      </c>
      <c r="X1476">
        <v>358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351</v>
      </c>
      <c r="AE1476">
        <v>315</v>
      </c>
      <c r="AF1476">
        <v>0</v>
      </c>
      <c r="AG1476">
        <v>12</v>
      </c>
      <c r="AH1476" t="s">
        <v>88</v>
      </c>
      <c r="AI1476" t="s">
        <v>88</v>
      </c>
      <c r="AJ1476" t="s">
        <v>88</v>
      </c>
      <c r="AK1476" t="s">
        <v>88</v>
      </c>
      <c r="AL1476" t="s">
        <v>88</v>
      </c>
      <c r="AM1476" t="s">
        <v>88</v>
      </c>
      <c r="AN1476" t="s">
        <v>88</v>
      </c>
      <c r="AO1476" t="s">
        <v>88</v>
      </c>
      <c r="AP1476" t="s">
        <v>88</v>
      </c>
      <c r="AQ1476" t="s">
        <v>88</v>
      </c>
      <c r="AR1476" t="s">
        <v>88</v>
      </c>
      <c r="AS1476" t="s">
        <v>88</v>
      </c>
      <c r="AT1476" t="s">
        <v>88</v>
      </c>
      <c r="AU1476" t="s">
        <v>88</v>
      </c>
      <c r="AV1476" t="s">
        <v>88</v>
      </c>
      <c r="AW1476" t="s">
        <v>88</v>
      </c>
      <c r="AX1476" t="s">
        <v>88</v>
      </c>
      <c r="AY1476" t="s">
        <v>88</v>
      </c>
      <c r="AZ1476" t="s">
        <v>88</v>
      </c>
      <c r="BA1476" t="s">
        <v>88</v>
      </c>
      <c r="BB1476" t="s">
        <v>88</v>
      </c>
      <c r="BC1476" t="s">
        <v>88</v>
      </c>
      <c r="BD1476" t="s">
        <v>88</v>
      </c>
      <c r="BE1476" t="s">
        <v>88</v>
      </c>
    </row>
    <row r="1477" spans="1:57">
      <c r="A1477" t="s">
        <v>3130</v>
      </c>
      <c r="B1477" t="s">
        <v>80</v>
      </c>
      <c r="C1477" t="s">
        <v>3131</v>
      </c>
      <c r="D1477" t="s">
        <v>82</v>
      </c>
      <c r="E1477" s="2" t="str">
        <f>HYPERLINK("capsilon://?command=openfolder&amp;siteaddress=FAM.docvelocity-na8.net&amp;folderid=FXE3071462-8C9E-CCE2-98C9-1F0CD4B48FE4","FX211111987")</f>
        <v>FX211111987</v>
      </c>
      <c r="F1477" t="s">
        <v>19</v>
      </c>
      <c r="G1477" t="s">
        <v>19</v>
      </c>
      <c r="H1477" t="s">
        <v>83</v>
      </c>
      <c r="I1477" t="s">
        <v>3132</v>
      </c>
      <c r="J1477">
        <v>28</v>
      </c>
      <c r="K1477" t="s">
        <v>85</v>
      </c>
      <c r="L1477" t="s">
        <v>86</v>
      </c>
      <c r="M1477" t="s">
        <v>87</v>
      </c>
      <c r="N1477">
        <v>2</v>
      </c>
      <c r="O1477" s="1">
        <v>44532.476134259261</v>
      </c>
      <c r="P1477" s="1">
        <v>44532.654421296298</v>
      </c>
      <c r="Q1477">
        <v>15073</v>
      </c>
      <c r="R1477">
        <v>331</v>
      </c>
      <c r="S1477" t="b">
        <v>0</v>
      </c>
      <c r="T1477" t="s">
        <v>88</v>
      </c>
      <c r="U1477" t="b">
        <v>0</v>
      </c>
      <c r="V1477" t="s">
        <v>162</v>
      </c>
      <c r="W1477" s="1">
        <v>44532.492928240739</v>
      </c>
      <c r="X1477">
        <v>181</v>
      </c>
      <c r="Y1477">
        <v>21</v>
      </c>
      <c r="Z1477">
        <v>0</v>
      </c>
      <c r="AA1477">
        <v>21</v>
      </c>
      <c r="AB1477">
        <v>0</v>
      </c>
      <c r="AC1477">
        <v>11</v>
      </c>
      <c r="AD1477">
        <v>7</v>
      </c>
      <c r="AE1477">
        <v>0</v>
      </c>
      <c r="AF1477">
        <v>0</v>
      </c>
      <c r="AG1477">
        <v>0</v>
      </c>
      <c r="AH1477" t="s">
        <v>167</v>
      </c>
      <c r="AI1477" s="1">
        <v>44532.654421296298</v>
      </c>
      <c r="AJ1477">
        <v>143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7</v>
      </c>
      <c r="AQ1477">
        <v>0</v>
      </c>
      <c r="AR1477">
        <v>0</v>
      </c>
      <c r="AS1477">
        <v>0</v>
      </c>
      <c r="AT1477" t="s">
        <v>88</v>
      </c>
      <c r="AU1477" t="s">
        <v>88</v>
      </c>
      <c r="AV1477" t="s">
        <v>88</v>
      </c>
      <c r="AW1477" t="s">
        <v>88</v>
      </c>
      <c r="AX1477" t="s">
        <v>88</v>
      </c>
      <c r="AY1477" t="s">
        <v>88</v>
      </c>
      <c r="AZ1477" t="s">
        <v>88</v>
      </c>
      <c r="BA1477" t="s">
        <v>88</v>
      </c>
      <c r="BB1477" t="s">
        <v>88</v>
      </c>
      <c r="BC1477" t="s">
        <v>88</v>
      </c>
      <c r="BD1477" t="s">
        <v>88</v>
      </c>
      <c r="BE1477" t="s">
        <v>88</v>
      </c>
    </row>
    <row r="1478" spans="1:57">
      <c r="A1478" t="s">
        <v>3133</v>
      </c>
      <c r="B1478" t="s">
        <v>80</v>
      </c>
      <c r="C1478" t="s">
        <v>3131</v>
      </c>
      <c r="D1478" t="s">
        <v>82</v>
      </c>
      <c r="E1478" s="2" t="str">
        <f>HYPERLINK("capsilon://?command=openfolder&amp;siteaddress=FAM.docvelocity-na8.net&amp;folderid=FXE3071462-8C9E-CCE2-98C9-1F0CD4B48FE4","FX211111987")</f>
        <v>FX211111987</v>
      </c>
      <c r="F1478" t="s">
        <v>19</v>
      </c>
      <c r="G1478" t="s">
        <v>19</v>
      </c>
      <c r="H1478" t="s">
        <v>83</v>
      </c>
      <c r="I1478" t="s">
        <v>3134</v>
      </c>
      <c r="J1478">
        <v>28</v>
      </c>
      <c r="K1478" t="s">
        <v>85</v>
      </c>
      <c r="L1478" t="s">
        <v>86</v>
      </c>
      <c r="M1478" t="s">
        <v>87</v>
      </c>
      <c r="N1478">
        <v>2</v>
      </c>
      <c r="O1478" s="1">
        <v>44532.476493055554</v>
      </c>
      <c r="P1478" s="1">
        <v>44532.654560185183</v>
      </c>
      <c r="Q1478">
        <v>15065</v>
      </c>
      <c r="R1478">
        <v>320</v>
      </c>
      <c r="S1478" t="b">
        <v>0</v>
      </c>
      <c r="T1478" t="s">
        <v>88</v>
      </c>
      <c r="U1478" t="b">
        <v>0</v>
      </c>
      <c r="V1478" t="s">
        <v>265</v>
      </c>
      <c r="W1478" s="1">
        <v>44532.493946759256</v>
      </c>
      <c r="X1478">
        <v>202</v>
      </c>
      <c r="Y1478">
        <v>21</v>
      </c>
      <c r="Z1478">
        <v>0</v>
      </c>
      <c r="AA1478">
        <v>21</v>
      </c>
      <c r="AB1478">
        <v>0</v>
      </c>
      <c r="AC1478">
        <v>8</v>
      </c>
      <c r="AD1478">
        <v>7</v>
      </c>
      <c r="AE1478">
        <v>0</v>
      </c>
      <c r="AF1478">
        <v>0</v>
      </c>
      <c r="AG1478">
        <v>0</v>
      </c>
      <c r="AH1478" t="s">
        <v>163</v>
      </c>
      <c r="AI1478" s="1">
        <v>44532.654560185183</v>
      </c>
      <c r="AJ1478">
        <v>118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7</v>
      </c>
      <c r="AQ1478">
        <v>0</v>
      </c>
      <c r="AR1478">
        <v>0</v>
      </c>
      <c r="AS1478">
        <v>0</v>
      </c>
      <c r="AT1478" t="s">
        <v>88</v>
      </c>
      <c r="AU1478" t="s">
        <v>88</v>
      </c>
      <c r="AV1478" t="s">
        <v>88</v>
      </c>
      <c r="AW1478" t="s">
        <v>88</v>
      </c>
      <c r="AX1478" t="s">
        <v>88</v>
      </c>
      <c r="AY1478" t="s">
        <v>88</v>
      </c>
      <c r="AZ1478" t="s">
        <v>88</v>
      </c>
      <c r="BA1478" t="s">
        <v>88</v>
      </c>
      <c r="BB1478" t="s">
        <v>88</v>
      </c>
      <c r="BC1478" t="s">
        <v>88</v>
      </c>
      <c r="BD1478" t="s">
        <v>88</v>
      </c>
      <c r="BE1478" t="s">
        <v>88</v>
      </c>
    </row>
    <row r="1479" spans="1:57">
      <c r="A1479" t="s">
        <v>3135</v>
      </c>
      <c r="B1479" t="s">
        <v>80</v>
      </c>
      <c r="C1479" t="s">
        <v>3131</v>
      </c>
      <c r="D1479" t="s">
        <v>82</v>
      </c>
      <c r="E1479" s="2" t="str">
        <f>HYPERLINK("capsilon://?command=openfolder&amp;siteaddress=FAM.docvelocity-na8.net&amp;folderid=FXE3071462-8C9E-CCE2-98C9-1F0CD4B48FE4","FX211111987")</f>
        <v>FX211111987</v>
      </c>
      <c r="F1479" t="s">
        <v>19</v>
      </c>
      <c r="G1479" t="s">
        <v>19</v>
      </c>
      <c r="H1479" t="s">
        <v>83</v>
      </c>
      <c r="I1479" t="s">
        <v>3136</v>
      </c>
      <c r="J1479">
        <v>32</v>
      </c>
      <c r="K1479" t="s">
        <v>85</v>
      </c>
      <c r="L1479" t="s">
        <v>86</v>
      </c>
      <c r="M1479" t="s">
        <v>87</v>
      </c>
      <c r="N1479">
        <v>2</v>
      </c>
      <c r="O1479" s="1">
        <v>44532.476956018516</v>
      </c>
      <c r="P1479" s="1">
        <v>44532.657233796293</v>
      </c>
      <c r="Q1479">
        <v>15172</v>
      </c>
      <c r="R1479">
        <v>404</v>
      </c>
      <c r="S1479" t="b">
        <v>0</v>
      </c>
      <c r="T1479" t="s">
        <v>88</v>
      </c>
      <c r="U1479" t="b">
        <v>0</v>
      </c>
      <c r="V1479" t="s">
        <v>162</v>
      </c>
      <c r="W1479" s="1">
        <v>44532.495034722226</v>
      </c>
      <c r="X1479">
        <v>162</v>
      </c>
      <c r="Y1479">
        <v>30</v>
      </c>
      <c r="Z1479">
        <v>0</v>
      </c>
      <c r="AA1479">
        <v>30</v>
      </c>
      <c r="AB1479">
        <v>0</v>
      </c>
      <c r="AC1479">
        <v>11</v>
      </c>
      <c r="AD1479">
        <v>2</v>
      </c>
      <c r="AE1479">
        <v>0</v>
      </c>
      <c r="AF1479">
        <v>0</v>
      </c>
      <c r="AG1479">
        <v>0</v>
      </c>
      <c r="AH1479" t="s">
        <v>167</v>
      </c>
      <c r="AI1479" s="1">
        <v>44532.657233796293</v>
      </c>
      <c r="AJ1479">
        <v>242</v>
      </c>
      <c r="AK1479">
        <v>1</v>
      </c>
      <c r="AL1479">
        <v>0</v>
      </c>
      <c r="AM1479">
        <v>1</v>
      </c>
      <c r="AN1479">
        <v>0</v>
      </c>
      <c r="AO1479">
        <v>1</v>
      </c>
      <c r="AP1479">
        <v>1</v>
      </c>
      <c r="AQ1479">
        <v>0</v>
      </c>
      <c r="AR1479">
        <v>0</v>
      </c>
      <c r="AS1479">
        <v>0</v>
      </c>
      <c r="AT1479" t="s">
        <v>88</v>
      </c>
      <c r="AU1479" t="s">
        <v>88</v>
      </c>
      <c r="AV1479" t="s">
        <v>88</v>
      </c>
      <c r="AW1479" t="s">
        <v>88</v>
      </c>
      <c r="AX1479" t="s">
        <v>88</v>
      </c>
      <c r="AY1479" t="s">
        <v>88</v>
      </c>
      <c r="AZ1479" t="s">
        <v>88</v>
      </c>
      <c r="BA1479" t="s">
        <v>88</v>
      </c>
      <c r="BB1479" t="s">
        <v>88</v>
      </c>
      <c r="BC1479" t="s">
        <v>88</v>
      </c>
      <c r="BD1479" t="s">
        <v>88</v>
      </c>
      <c r="BE1479" t="s">
        <v>88</v>
      </c>
    </row>
    <row r="1480" spans="1:57">
      <c r="A1480" t="s">
        <v>3137</v>
      </c>
      <c r="B1480" t="s">
        <v>80</v>
      </c>
      <c r="C1480" t="s">
        <v>3131</v>
      </c>
      <c r="D1480" t="s">
        <v>82</v>
      </c>
      <c r="E1480" s="2" t="str">
        <f>HYPERLINK("capsilon://?command=openfolder&amp;siteaddress=FAM.docvelocity-na8.net&amp;folderid=FXE3071462-8C9E-CCE2-98C9-1F0CD4B48FE4","FX211111987")</f>
        <v>FX211111987</v>
      </c>
      <c r="F1480" t="s">
        <v>19</v>
      </c>
      <c r="G1480" t="s">
        <v>19</v>
      </c>
      <c r="H1480" t="s">
        <v>83</v>
      </c>
      <c r="I1480" t="s">
        <v>3138</v>
      </c>
      <c r="J1480">
        <v>32</v>
      </c>
      <c r="K1480" t="s">
        <v>85</v>
      </c>
      <c r="L1480" t="s">
        <v>86</v>
      </c>
      <c r="M1480" t="s">
        <v>87</v>
      </c>
      <c r="N1480">
        <v>2</v>
      </c>
      <c r="O1480" s="1">
        <v>44532.477453703701</v>
      </c>
      <c r="P1480" s="1">
        <v>44532.657314814816</v>
      </c>
      <c r="Q1480">
        <v>15190</v>
      </c>
      <c r="R1480">
        <v>350</v>
      </c>
      <c r="S1480" t="b">
        <v>0</v>
      </c>
      <c r="T1480" t="s">
        <v>88</v>
      </c>
      <c r="U1480" t="b">
        <v>0</v>
      </c>
      <c r="V1480" t="s">
        <v>265</v>
      </c>
      <c r="W1480" s="1">
        <v>44532.495150462964</v>
      </c>
      <c r="X1480">
        <v>104</v>
      </c>
      <c r="Y1480">
        <v>33</v>
      </c>
      <c r="Z1480">
        <v>0</v>
      </c>
      <c r="AA1480">
        <v>33</v>
      </c>
      <c r="AB1480">
        <v>0</v>
      </c>
      <c r="AC1480">
        <v>11</v>
      </c>
      <c r="AD1480">
        <v>-1</v>
      </c>
      <c r="AE1480">
        <v>0</v>
      </c>
      <c r="AF1480">
        <v>0</v>
      </c>
      <c r="AG1480">
        <v>0</v>
      </c>
      <c r="AH1480" t="s">
        <v>109</v>
      </c>
      <c r="AI1480" s="1">
        <v>44532.657314814816</v>
      </c>
      <c r="AJ1480">
        <v>246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-1</v>
      </c>
      <c r="AQ1480">
        <v>0</v>
      </c>
      <c r="AR1480">
        <v>0</v>
      </c>
      <c r="AS1480">
        <v>0</v>
      </c>
      <c r="AT1480" t="s">
        <v>88</v>
      </c>
      <c r="AU1480" t="s">
        <v>88</v>
      </c>
      <c r="AV1480" t="s">
        <v>88</v>
      </c>
      <c r="AW1480" t="s">
        <v>88</v>
      </c>
      <c r="AX1480" t="s">
        <v>88</v>
      </c>
      <c r="AY1480" t="s">
        <v>88</v>
      </c>
      <c r="AZ1480" t="s">
        <v>88</v>
      </c>
      <c r="BA1480" t="s">
        <v>88</v>
      </c>
      <c r="BB1480" t="s">
        <v>88</v>
      </c>
      <c r="BC1480" t="s">
        <v>88</v>
      </c>
      <c r="BD1480" t="s">
        <v>88</v>
      </c>
      <c r="BE1480" t="s">
        <v>88</v>
      </c>
    </row>
    <row r="1481" spans="1:57">
      <c r="A1481" t="s">
        <v>3139</v>
      </c>
      <c r="B1481" t="s">
        <v>80</v>
      </c>
      <c r="C1481" t="s">
        <v>3140</v>
      </c>
      <c r="D1481" t="s">
        <v>82</v>
      </c>
      <c r="E1481" s="2" t="str">
        <f>HYPERLINK("capsilon://?command=openfolder&amp;siteaddress=FAM.docvelocity-na8.net&amp;folderid=FXA10294F5-ACAD-4962-39CB-DC20B5B93564","FX2112925")</f>
        <v>FX2112925</v>
      </c>
      <c r="F1481" t="s">
        <v>19</v>
      </c>
      <c r="G1481" t="s">
        <v>19</v>
      </c>
      <c r="H1481" t="s">
        <v>83</v>
      </c>
      <c r="I1481" t="s">
        <v>3141</v>
      </c>
      <c r="J1481">
        <v>44</v>
      </c>
      <c r="K1481" t="s">
        <v>85</v>
      </c>
      <c r="L1481" t="s">
        <v>86</v>
      </c>
      <c r="M1481" t="s">
        <v>87</v>
      </c>
      <c r="N1481">
        <v>2</v>
      </c>
      <c r="O1481" s="1">
        <v>44532.489062499997</v>
      </c>
      <c r="P1481" s="1">
        <v>44532.655960648146</v>
      </c>
      <c r="Q1481">
        <v>14102</v>
      </c>
      <c r="R1481">
        <v>318</v>
      </c>
      <c r="S1481" t="b">
        <v>0</v>
      </c>
      <c r="T1481" t="s">
        <v>88</v>
      </c>
      <c r="U1481" t="b">
        <v>0</v>
      </c>
      <c r="V1481" t="s">
        <v>162</v>
      </c>
      <c r="W1481" s="1">
        <v>44532.497349537036</v>
      </c>
      <c r="X1481">
        <v>198</v>
      </c>
      <c r="Y1481">
        <v>36</v>
      </c>
      <c r="Z1481">
        <v>0</v>
      </c>
      <c r="AA1481">
        <v>36</v>
      </c>
      <c r="AB1481">
        <v>0</v>
      </c>
      <c r="AC1481">
        <v>23</v>
      </c>
      <c r="AD1481">
        <v>8</v>
      </c>
      <c r="AE1481">
        <v>0</v>
      </c>
      <c r="AF1481">
        <v>0</v>
      </c>
      <c r="AG1481">
        <v>0</v>
      </c>
      <c r="AH1481" t="s">
        <v>163</v>
      </c>
      <c r="AI1481" s="1">
        <v>44532.655960648146</v>
      </c>
      <c r="AJ1481">
        <v>120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8</v>
      </c>
      <c r="AQ1481">
        <v>0</v>
      </c>
      <c r="AR1481">
        <v>0</v>
      </c>
      <c r="AS1481">
        <v>0</v>
      </c>
      <c r="AT1481" t="s">
        <v>88</v>
      </c>
      <c r="AU1481" t="s">
        <v>88</v>
      </c>
      <c r="AV1481" t="s">
        <v>88</v>
      </c>
      <c r="AW1481" t="s">
        <v>88</v>
      </c>
      <c r="AX1481" t="s">
        <v>88</v>
      </c>
      <c r="AY1481" t="s">
        <v>88</v>
      </c>
      <c r="AZ1481" t="s">
        <v>88</v>
      </c>
      <c r="BA1481" t="s">
        <v>88</v>
      </c>
      <c r="BB1481" t="s">
        <v>88</v>
      </c>
      <c r="BC1481" t="s">
        <v>88</v>
      </c>
      <c r="BD1481" t="s">
        <v>88</v>
      </c>
      <c r="BE1481" t="s">
        <v>88</v>
      </c>
    </row>
    <row r="1482" spans="1:57">
      <c r="A1482" t="s">
        <v>3142</v>
      </c>
      <c r="B1482" t="s">
        <v>80</v>
      </c>
      <c r="C1482" t="s">
        <v>3140</v>
      </c>
      <c r="D1482" t="s">
        <v>82</v>
      </c>
      <c r="E1482" s="2" t="str">
        <f>HYPERLINK("capsilon://?command=openfolder&amp;siteaddress=FAM.docvelocity-na8.net&amp;folderid=FXA10294F5-ACAD-4962-39CB-DC20B5B93564","FX2112925")</f>
        <v>FX2112925</v>
      </c>
      <c r="F1482" t="s">
        <v>19</v>
      </c>
      <c r="G1482" t="s">
        <v>19</v>
      </c>
      <c r="H1482" t="s">
        <v>83</v>
      </c>
      <c r="I1482" t="s">
        <v>3143</v>
      </c>
      <c r="J1482">
        <v>44</v>
      </c>
      <c r="K1482" t="s">
        <v>85</v>
      </c>
      <c r="L1482" t="s">
        <v>86</v>
      </c>
      <c r="M1482" t="s">
        <v>87</v>
      </c>
      <c r="N1482">
        <v>2</v>
      </c>
      <c r="O1482" s="1">
        <v>44532.489317129628</v>
      </c>
      <c r="P1482" s="1">
        <v>44532.65724537037</v>
      </c>
      <c r="Q1482">
        <v>14250</v>
      </c>
      <c r="R1482">
        <v>259</v>
      </c>
      <c r="S1482" t="b">
        <v>0</v>
      </c>
      <c r="T1482" t="s">
        <v>88</v>
      </c>
      <c r="U1482" t="b">
        <v>0</v>
      </c>
      <c r="V1482" t="s">
        <v>265</v>
      </c>
      <c r="W1482" s="1">
        <v>44532.496886574074</v>
      </c>
      <c r="X1482">
        <v>149</v>
      </c>
      <c r="Y1482">
        <v>36</v>
      </c>
      <c r="Z1482">
        <v>0</v>
      </c>
      <c r="AA1482">
        <v>36</v>
      </c>
      <c r="AB1482">
        <v>0</v>
      </c>
      <c r="AC1482">
        <v>12</v>
      </c>
      <c r="AD1482">
        <v>8</v>
      </c>
      <c r="AE1482">
        <v>0</v>
      </c>
      <c r="AF1482">
        <v>0</v>
      </c>
      <c r="AG1482">
        <v>0</v>
      </c>
      <c r="AH1482" t="s">
        <v>163</v>
      </c>
      <c r="AI1482" s="1">
        <v>44532.65724537037</v>
      </c>
      <c r="AJ1482">
        <v>110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8</v>
      </c>
      <c r="AQ1482">
        <v>0</v>
      </c>
      <c r="AR1482">
        <v>0</v>
      </c>
      <c r="AS1482">
        <v>0</v>
      </c>
      <c r="AT1482" t="s">
        <v>88</v>
      </c>
      <c r="AU1482" t="s">
        <v>88</v>
      </c>
      <c r="AV1482" t="s">
        <v>88</v>
      </c>
      <c r="AW1482" t="s">
        <v>88</v>
      </c>
      <c r="AX1482" t="s">
        <v>88</v>
      </c>
      <c r="AY1482" t="s">
        <v>88</v>
      </c>
      <c r="AZ1482" t="s">
        <v>88</v>
      </c>
      <c r="BA1482" t="s">
        <v>88</v>
      </c>
      <c r="BB1482" t="s">
        <v>88</v>
      </c>
      <c r="BC1482" t="s">
        <v>88</v>
      </c>
      <c r="BD1482" t="s">
        <v>88</v>
      </c>
      <c r="BE1482" t="s">
        <v>88</v>
      </c>
    </row>
    <row r="1483" spans="1:57">
      <c r="A1483" t="s">
        <v>3144</v>
      </c>
      <c r="B1483" t="s">
        <v>80</v>
      </c>
      <c r="C1483" t="s">
        <v>3140</v>
      </c>
      <c r="D1483" t="s">
        <v>82</v>
      </c>
      <c r="E1483" s="2" t="str">
        <f>HYPERLINK("capsilon://?command=openfolder&amp;siteaddress=FAM.docvelocity-na8.net&amp;folderid=FXA10294F5-ACAD-4962-39CB-DC20B5B93564","FX2112925")</f>
        <v>FX2112925</v>
      </c>
      <c r="F1483" t="s">
        <v>19</v>
      </c>
      <c r="G1483" t="s">
        <v>19</v>
      </c>
      <c r="H1483" t="s">
        <v>83</v>
      </c>
      <c r="I1483" t="s">
        <v>3145</v>
      </c>
      <c r="J1483">
        <v>44</v>
      </c>
      <c r="K1483" t="s">
        <v>85</v>
      </c>
      <c r="L1483" t="s">
        <v>86</v>
      </c>
      <c r="M1483" t="s">
        <v>87</v>
      </c>
      <c r="N1483">
        <v>2</v>
      </c>
      <c r="O1483" s="1">
        <v>44532.489814814813</v>
      </c>
      <c r="P1483" s="1">
        <v>44532.659837962965</v>
      </c>
      <c r="Q1483">
        <v>14355</v>
      </c>
      <c r="R1483">
        <v>335</v>
      </c>
      <c r="S1483" t="b">
        <v>0</v>
      </c>
      <c r="T1483" t="s">
        <v>88</v>
      </c>
      <c r="U1483" t="b">
        <v>0</v>
      </c>
      <c r="V1483" t="s">
        <v>265</v>
      </c>
      <c r="W1483" s="1">
        <v>44532.498182870368</v>
      </c>
      <c r="X1483">
        <v>111</v>
      </c>
      <c r="Y1483">
        <v>36</v>
      </c>
      <c r="Z1483">
        <v>0</v>
      </c>
      <c r="AA1483">
        <v>36</v>
      </c>
      <c r="AB1483">
        <v>0</v>
      </c>
      <c r="AC1483">
        <v>12</v>
      </c>
      <c r="AD1483">
        <v>8</v>
      </c>
      <c r="AE1483">
        <v>0</v>
      </c>
      <c r="AF1483">
        <v>0</v>
      </c>
      <c r="AG1483">
        <v>0</v>
      </c>
      <c r="AH1483" t="s">
        <v>167</v>
      </c>
      <c r="AI1483" s="1">
        <v>44532.659837962965</v>
      </c>
      <c r="AJ1483">
        <v>224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8</v>
      </c>
      <c r="AQ1483">
        <v>0</v>
      </c>
      <c r="AR1483">
        <v>0</v>
      </c>
      <c r="AS1483">
        <v>0</v>
      </c>
      <c r="AT1483" t="s">
        <v>88</v>
      </c>
      <c r="AU1483" t="s">
        <v>88</v>
      </c>
      <c r="AV1483" t="s">
        <v>88</v>
      </c>
      <c r="AW1483" t="s">
        <v>88</v>
      </c>
      <c r="AX1483" t="s">
        <v>88</v>
      </c>
      <c r="AY1483" t="s">
        <v>88</v>
      </c>
      <c r="AZ1483" t="s">
        <v>88</v>
      </c>
      <c r="BA1483" t="s">
        <v>88</v>
      </c>
      <c r="BB1483" t="s">
        <v>88</v>
      </c>
      <c r="BC1483" t="s">
        <v>88</v>
      </c>
      <c r="BD1483" t="s">
        <v>88</v>
      </c>
      <c r="BE1483" t="s">
        <v>88</v>
      </c>
    </row>
    <row r="1484" spans="1:57">
      <c r="A1484" t="s">
        <v>3146</v>
      </c>
      <c r="B1484" t="s">
        <v>80</v>
      </c>
      <c r="C1484" t="s">
        <v>3140</v>
      </c>
      <c r="D1484" t="s">
        <v>82</v>
      </c>
      <c r="E1484" s="2" t="str">
        <f>HYPERLINK("capsilon://?command=openfolder&amp;siteaddress=FAM.docvelocity-na8.net&amp;folderid=FXA10294F5-ACAD-4962-39CB-DC20B5B93564","FX2112925")</f>
        <v>FX2112925</v>
      </c>
      <c r="F1484" t="s">
        <v>19</v>
      </c>
      <c r="G1484" t="s">
        <v>19</v>
      </c>
      <c r="H1484" t="s">
        <v>83</v>
      </c>
      <c r="I1484" t="s">
        <v>3147</v>
      </c>
      <c r="J1484">
        <v>44</v>
      </c>
      <c r="K1484" t="s">
        <v>85</v>
      </c>
      <c r="L1484" t="s">
        <v>86</v>
      </c>
      <c r="M1484" t="s">
        <v>87</v>
      </c>
      <c r="N1484">
        <v>2</v>
      </c>
      <c r="O1484" s="1">
        <v>44532.490023148152</v>
      </c>
      <c r="P1484" s="1">
        <v>44532.658680555556</v>
      </c>
      <c r="Q1484">
        <v>14322</v>
      </c>
      <c r="R1484">
        <v>250</v>
      </c>
      <c r="S1484" t="b">
        <v>0</v>
      </c>
      <c r="T1484" t="s">
        <v>88</v>
      </c>
      <c r="U1484" t="b">
        <v>0</v>
      </c>
      <c r="V1484" t="s">
        <v>162</v>
      </c>
      <c r="W1484" s="1">
        <v>44532.498831018522</v>
      </c>
      <c r="X1484">
        <v>127</v>
      </c>
      <c r="Y1484">
        <v>36</v>
      </c>
      <c r="Z1484">
        <v>0</v>
      </c>
      <c r="AA1484">
        <v>36</v>
      </c>
      <c r="AB1484">
        <v>0</v>
      </c>
      <c r="AC1484">
        <v>26</v>
      </c>
      <c r="AD1484">
        <v>8</v>
      </c>
      <c r="AE1484">
        <v>0</v>
      </c>
      <c r="AF1484">
        <v>0</v>
      </c>
      <c r="AG1484">
        <v>0</v>
      </c>
      <c r="AH1484" t="s">
        <v>163</v>
      </c>
      <c r="AI1484" s="1">
        <v>44532.658680555556</v>
      </c>
      <c r="AJ1484">
        <v>123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8</v>
      </c>
      <c r="AQ1484">
        <v>0</v>
      </c>
      <c r="AR1484">
        <v>0</v>
      </c>
      <c r="AS1484">
        <v>0</v>
      </c>
      <c r="AT1484" t="s">
        <v>88</v>
      </c>
      <c r="AU1484" t="s">
        <v>88</v>
      </c>
      <c r="AV1484" t="s">
        <v>88</v>
      </c>
      <c r="AW1484" t="s">
        <v>88</v>
      </c>
      <c r="AX1484" t="s">
        <v>88</v>
      </c>
      <c r="AY1484" t="s">
        <v>88</v>
      </c>
      <c r="AZ1484" t="s">
        <v>88</v>
      </c>
      <c r="BA1484" t="s">
        <v>88</v>
      </c>
      <c r="BB1484" t="s">
        <v>88</v>
      </c>
      <c r="BC1484" t="s">
        <v>88</v>
      </c>
      <c r="BD1484" t="s">
        <v>88</v>
      </c>
      <c r="BE1484" t="s">
        <v>88</v>
      </c>
    </row>
    <row r="1485" spans="1:57">
      <c r="A1485" t="s">
        <v>3148</v>
      </c>
      <c r="B1485" t="s">
        <v>80</v>
      </c>
      <c r="C1485" t="s">
        <v>3140</v>
      </c>
      <c r="D1485" t="s">
        <v>82</v>
      </c>
      <c r="E1485" s="2" t="str">
        <f>HYPERLINK("capsilon://?command=openfolder&amp;siteaddress=FAM.docvelocity-na8.net&amp;folderid=FXA10294F5-ACAD-4962-39CB-DC20B5B93564","FX2112925")</f>
        <v>FX2112925</v>
      </c>
      <c r="F1485" t="s">
        <v>19</v>
      </c>
      <c r="G1485" t="s">
        <v>19</v>
      </c>
      <c r="H1485" t="s">
        <v>83</v>
      </c>
      <c r="I1485" t="s">
        <v>3149</v>
      </c>
      <c r="J1485">
        <v>56</v>
      </c>
      <c r="K1485" t="s">
        <v>85</v>
      </c>
      <c r="L1485" t="s">
        <v>86</v>
      </c>
      <c r="M1485" t="s">
        <v>87</v>
      </c>
      <c r="N1485">
        <v>2</v>
      </c>
      <c r="O1485" s="1">
        <v>44532.490601851852</v>
      </c>
      <c r="P1485" s="1">
        <v>44532.660578703704</v>
      </c>
      <c r="Q1485">
        <v>14048</v>
      </c>
      <c r="R1485">
        <v>638</v>
      </c>
      <c r="S1485" t="b">
        <v>0</v>
      </c>
      <c r="T1485" t="s">
        <v>88</v>
      </c>
      <c r="U1485" t="b">
        <v>0</v>
      </c>
      <c r="V1485" t="s">
        <v>265</v>
      </c>
      <c r="W1485" s="1">
        <v>44532.503518518519</v>
      </c>
      <c r="X1485">
        <v>460</v>
      </c>
      <c r="Y1485">
        <v>42</v>
      </c>
      <c r="Z1485">
        <v>0</v>
      </c>
      <c r="AA1485">
        <v>42</v>
      </c>
      <c r="AB1485">
        <v>0</v>
      </c>
      <c r="AC1485">
        <v>5</v>
      </c>
      <c r="AD1485">
        <v>14</v>
      </c>
      <c r="AE1485">
        <v>0</v>
      </c>
      <c r="AF1485">
        <v>0</v>
      </c>
      <c r="AG1485">
        <v>0</v>
      </c>
      <c r="AH1485" t="s">
        <v>163</v>
      </c>
      <c r="AI1485" s="1">
        <v>44532.660578703704</v>
      </c>
      <c r="AJ1485">
        <v>163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14</v>
      </c>
      <c r="AQ1485">
        <v>0</v>
      </c>
      <c r="AR1485">
        <v>0</v>
      </c>
      <c r="AS1485">
        <v>0</v>
      </c>
      <c r="AT1485" t="s">
        <v>88</v>
      </c>
      <c r="AU1485" t="s">
        <v>88</v>
      </c>
      <c r="AV1485" t="s">
        <v>88</v>
      </c>
      <c r="AW1485" t="s">
        <v>88</v>
      </c>
      <c r="AX1485" t="s">
        <v>88</v>
      </c>
      <c r="AY1485" t="s">
        <v>88</v>
      </c>
      <c r="AZ1485" t="s">
        <v>88</v>
      </c>
      <c r="BA1485" t="s">
        <v>88</v>
      </c>
      <c r="BB1485" t="s">
        <v>88</v>
      </c>
      <c r="BC1485" t="s">
        <v>88</v>
      </c>
      <c r="BD1485" t="s">
        <v>88</v>
      </c>
      <c r="BE1485" t="s">
        <v>88</v>
      </c>
    </row>
    <row r="1486" spans="1:57">
      <c r="A1486" t="s">
        <v>3150</v>
      </c>
      <c r="B1486" t="s">
        <v>80</v>
      </c>
      <c r="C1486" t="s">
        <v>3140</v>
      </c>
      <c r="D1486" t="s">
        <v>82</v>
      </c>
      <c r="E1486" s="2" t="str">
        <f>HYPERLINK("capsilon://?command=openfolder&amp;siteaddress=FAM.docvelocity-na8.net&amp;folderid=FXA10294F5-ACAD-4962-39CB-DC20B5B93564","FX2112925")</f>
        <v>FX2112925</v>
      </c>
      <c r="F1486" t="s">
        <v>19</v>
      </c>
      <c r="G1486" t="s">
        <v>19</v>
      </c>
      <c r="H1486" t="s">
        <v>83</v>
      </c>
      <c r="I1486" t="s">
        <v>3151</v>
      </c>
      <c r="J1486">
        <v>50</v>
      </c>
      <c r="K1486" t="s">
        <v>85</v>
      </c>
      <c r="L1486" t="s">
        <v>86</v>
      </c>
      <c r="M1486" t="s">
        <v>87</v>
      </c>
      <c r="N1486">
        <v>1</v>
      </c>
      <c r="O1486" s="1">
        <v>44532.493715277778</v>
      </c>
      <c r="P1486" s="1">
        <v>44532.545671296299</v>
      </c>
      <c r="Q1486">
        <v>4269</v>
      </c>
      <c r="R1486">
        <v>220</v>
      </c>
      <c r="S1486" t="b">
        <v>0</v>
      </c>
      <c r="T1486" t="s">
        <v>88</v>
      </c>
      <c r="U1486" t="b">
        <v>0</v>
      </c>
      <c r="V1486" t="s">
        <v>155</v>
      </c>
      <c r="W1486" s="1">
        <v>44532.545671296299</v>
      </c>
      <c r="X1486">
        <v>110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50</v>
      </c>
      <c r="AE1486">
        <v>45</v>
      </c>
      <c r="AF1486">
        <v>0</v>
      </c>
      <c r="AG1486">
        <v>4</v>
      </c>
      <c r="AH1486" t="s">
        <v>88</v>
      </c>
      <c r="AI1486" t="s">
        <v>88</v>
      </c>
      <c r="AJ1486" t="s">
        <v>88</v>
      </c>
      <c r="AK1486" t="s">
        <v>88</v>
      </c>
      <c r="AL1486" t="s">
        <v>88</v>
      </c>
      <c r="AM1486" t="s">
        <v>88</v>
      </c>
      <c r="AN1486" t="s">
        <v>88</v>
      </c>
      <c r="AO1486" t="s">
        <v>88</v>
      </c>
      <c r="AP1486" t="s">
        <v>88</v>
      </c>
      <c r="AQ1486" t="s">
        <v>88</v>
      </c>
      <c r="AR1486" t="s">
        <v>88</v>
      </c>
      <c r="AS1486" t="s">
        <v>88</v>
      </c>
      <c r="AT1486" t="s">
        <v>88</v>
      </c>
      <c r="AU1486" t="s">
        <v>88</v>
      </c>
      <c r="AV1486" t="s">
        <v>88</v>
      </c>
      <c r="AW1486" t="s">
        <v>88</v>
      </c>
      <c r="AX1486" t="s">
        <v>88</v>
      </c>
      <c r="AY1486" t="s">
        <v>88</v>
      </c>
      <c r="AZ1486" t="s">
        <v>88</v>
      </c>
      <c r="BA1486" t="s">
        <v>88</v>
      </c>
      <c r="BB1486" t="s">
        <v>88</v>
      </c>
      <c r="BC1486" t="s">
        <v>88</v>
      </c>
      <c r="BD1486" t="s">
        <v>88</v>
      </c>
      <c r="BE1486" t="s">
        <v>88</v>
      </c>
    </row>
    <row r="1487" spans="1:57">
      <c r="A1487" t="s">
        <v>3152</v>
      </c>
      <c r="B1487" t="s">
        <v>80</v>
      </c>
      <c r="C1487" t="s">
        <v>3153</v>
      </c>
      <c r="D1487" t="s">
        <v>82</v>
      </c>
      <c r="E1487" s="2" t="str">
        <f>HYPERLINK("capsilon://?command=openfolder&amp;siteaddress=FAM.docvelocity-na8.net&amp;folderid=FX259A3DEE-9738-99DF-C516-9E627600AED0","FX21122506")</f>
        <v>FX21122506</v>
      </c>
      <c r="F1487" t="s">
        <v>19</v>
      </c>
      <c r="G1487" t="s">
        <v>19</v>
      </c>
      <c r="H1487" t="s">
        <v>83</v>
      </c>
      <c r="I1487" t="s">
        <v>3154</v>
      </c>
      <c r="J1487">
        <v>248</v>
      </c>
      <c r="K1487" t="s">
        <v>85</v>
      </c>
      <c r="L1487" t="s">
        <v>86</v>
      </c>
      <c r="M1487" t="s">
        <v>87</v>
      </c>
      <c r="N1487">
        <v>1</v>
      </c>
      <c r="O1487" s="1">
        <v>44532.495856481481</v>
      </c>
      <c r="P1487" s="1">
        <v>44532.551111111112</v>
      </c>
      <c r="Q1487">
        <v>4019</v>
      </c>
      <c r="R1487">
        <v>755</v>
      </c>
      <c r="S1487" t="b">
        <v>0</v>
      </c>
      <c r="T1487" t="s">
        <v>88</v>
      </c>
      <c r="U1487" t="b">
        <v>0</v>
      </c>
      <c r="V1487" t="s">
        <v>155</v>
      </c>
      <c r="W1487" s="1">
        <v>44532.551111111112</v>
      </c>
      <c r="X1487">
        <v>469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248</v>
      </c>
      <c r="AE1487">
        <v>203</v>
      </c>
      <c r="AF1487">
        <v>0</v>
      </c>
      <c r="AG1487">
        <v>10</v>
      </c>
      <c r="AH1487" t="s">
        <v>88</v>
      </c>
      <c r="AI1487" t="s">
        <v>88</v>
      </c>
      <c r="AJ1487" t="s">
        <v>88</v>
      </c>
      <c r="AK1487" t="s">
        <v>88</v>
      </c>
      <c r="AL1487" t="s">
        <v>88</v>
      </c>
      <c r="AM1487" t="s">
        <v>88</v>
      </c>
      <c r="AN1487" t="s">
        <v>88</v>
      </c>
      <c r="AO1487" t="s">
        <v>88</v>
      </c>
      <c r="AP1487" t="s">
        <v>88</v>
      </c>
      <c r="AQ1487" t="s">
        <v>88</v>
      </c>
      <c r="AR1487" t="s">
        <v>88</v>
      </c>
      <c r="AS1487" t="s">
        <v>88</v>
      </c>
      <c r="AT1487" t="s">
        <v>88</v>
      </c>
      <c r="AU1487" t="s">
        <v>88</v>
      </c>
      <c r="AV1487" t="s">
        <v>88</v>
      </c>
      <c r="AW1487" t="s">
        <v>88</v>
      </c>
      <c r="AX1487" t="s">
        <v>88</v>
      </c>
      <c r="AY1487" t="s">
        <v>88</v>
      </c>
      <c r="AZ1487" t="s">
        <v>88</v>
      </c>
      <c r="BA1487" t="s">
        <v>88</v>
      </c>
      <c r="BB1487" t="s">
        <v>88</v>
      </c>
      <c r="BC1487" t="s">
        <v>88</v>
      </c>
      <c r="BD1487" t="s">
        <v>88</v>
      </c>
      <c r="BE1487" t="s">
        <v>88</v>
      </c>
    </row>
    <row r="1488" spans="1:57">
      <c r="A1488" t="s">
        <v>3155</v>
      </c>
      <c r="B1488" t="s">
        <v>80</v>
      </c>
      <c r="C1488" t="s">
        <v>339</v>
      </c>
      <c r="D1488" t="s">
        <v>82</v>
      </c>
      <c r="E1488" s="2" t="str">
        <f>HYPERLINK("capsilon://?command=openfolder&amp;siteaddress=FAM.docvelocity-na8.net&amp;folderid=FX343A2F68-74BC-A256-6FBE-89FBC98C4F0A","FX211112904")</f>
        <v>FX211112904</v>
      </c>
      <c r="F1488" t="s">
        <v>19</v>
      </c>
      <c r="G1488" t="s">
        <v>19</v>
      </c>
      <c r="H1488" t="s">
        <v>83</v>
      </c>
      <c r="I1488" t="s">
        <v>3156</v>
      </c>
      <c r="J1488">
        <v>28</v>
      </c>
      <c r="K1488" t="s">
        <v>85</v>
      </c>
      <c r="L1488" t="s">
        <v>86</v>
      </c>
      <c r="M1488" t="s">
        <v>87</v>
      </c>
      <c r="N1488">
        <v>2</v>
      </c>
      <c r="O1488" s="1">
        <v>44532.498692129629</v>
      </c>
      <c r="P1488" s="1">
        <v>44532.661273148151</v>
      </c>
      <c r="Q1488">
        <v>13661</v>
      </c>
      <c r="R1488">
        <v>386</v>
      </c>
      <c r="S1488" t="b">
        <v>0</v>
      </c>
      <c r="T1488" t="s">
        <v>88</v>
      </c>
      <c r="U1488" t="b">
        <v>0</v>
      </c>
      <c r="V1488" t="s">
        <v>162</v>
      </c>
      <c r="W1488" s="1">
        <v>44532.502418981479</v>
      </c>
      <c r="X1488">
        <v>167</v>
      </c>
      <c r="Y1488">
        <v>21</v>
      </c>
      <c r="Z1488">
        <v>0</v>
      </c>
      <c r="AA1488">
        <v>21</v>
      </c>
      <c r="AB1488">
        <v>0</v>
      </c>
      <c r="AC1488">
        <v>6</v>
      </c>
      <c r="AD1488">
        <v>7</v>
      </c>
      <c r="AE1488">
        <v>0</v>
      </c>
      <c r="AF1488">
        <v>0</v>
      </c>
      <c r="AG1488">
        <v>0</v>
      </c>
      <c r="AH1488" t="s">
        <v>109</v>
      </c>
      <c r="AI1488" s="1">
        <v>44532.661273148151</v>
      </c>
      <c r="AJ1488">
        <v>219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7</v>
      </c>
      <c r="AQ1488">
        <v>0</v>
      </c>
      <c r="AR1488">
        <v>0</v>
      </c>
      <c r="AS1488">
        <v>0</v>
      </c>
      <c r="AT1488" t="s">
        <v>88</v>
      </c>
      <c r="AU1488" t="s">
        <v>88</v>
      </c>
      <c r="AV1488" t="s">
        <v>88</v>
      </c>
      <c r="AW1488" t="s">
        <v>88</v>
      </c>
      <c r="AX1488" t="s">
        <v>88</v>
      </c>
      <c r="AY1488" t="s">
        <v>88</v>
      </c>
      <c r="AZ1488" t="s">
        <v>88</v>
      </c>
      <c r="BA1488" t="s">
        <v>88</v>
      </c>
      <c r="BB1488" t="s">
        <v>88</v>
      </c>
      <c r="BC1488" t="s">
        <v>88</v>
      </c>
      <c r="BD1488" t="s">
        <v>88</v>
      </c>
      <c r="BE1488" t="s">
        <v>88</v>
      </c>
    </row>
    <row r="1489" spans="1:57">
      <c r="A1489" t="s">
        <v>3157</v>
      </c>
      <c r="B1489" t="s">
        <v>80</v>
      </c>
      <c r="C1489" t="s">
        <v>339</v>
      </c>
      <c r="D1489" t="s">
        <v>82</v>
      </c>
      <c r="E1489" s="2" t="str">
        <f>HYPERLINK("capsilon://?command=openfolder&amp;siteaddress=FAM.docvelocity-na8.net&amp;folderid=FX343A2F68-74BC-A256-6FBE-89FBC98C4F0A","FX211112904")</f>
        <v>FX211112904</v>
      </c>
      <c r="F1489" t="s">
        <v>19</v>
      </c>
      <c r="G1489" t="s">
        <v>19</v>
      </c>
      <c r="H1489" t="s">
        <v>83</v>
      </c>
      <c r="I1489" t="s">
        <v>3158</v>
      </c>
      <c r="J1489">
        <v>28</v>
      </c>
      <c r="K1489" t="s">
        <v>85</v>
      </c>
      <c r="L1489" t="s">
        <v>86</v>
      </c>
      <c r="M1489" t="s">
        <v>87</v>
      </c>
      <c r="N1489">
        <v>2</v>
      </c>
      <c r="O1489" s="1">
        <v>44532.498761574076</v>
      </c>
      <c r="P1489" s="1">
        <v>44532.662199074075</v>
      </c>
      <c r="Q1489">
        <v>13797</v>
      </c>
      <c r="R1489">
        <v>324</v>
      </c>
      <c r="S1489" t="b">
        <v>0</v>
      </c>
      <c r="T1489" t="s">
        <v>88</v>
      </c>
      <c r="U1489" t="b">
        <v>0</v>
      </c>
      <c r="V1489" t="s">
        <v>162</v>
      </c>
      <c r="W1489" s="1">
        <v>44532.503599537034</v>
      </c>
      <c r="X1489">
        <v>101</v>
      </c>
      <c r="Y1489">
        <v>21</v>
      </c>
      <c r="Z1489">
        <v>0</v>
      </c>
      <c r="AA1489">
        <v>21</v>
      </c>
      <c r="AB1489">
        <v>0</v>
      </c>
      <c r="AC1489">
        <v>7</v>
      </c>
      <c r="AD1489">
        <v>7</v>
      </c>
      <c r="AE1489">
        <v>0</v>
      </c>
      <c r="AF1489">
        <v>0</v>
      </c>
      <c r="AG1489">
        <v>0</v>
      </c>
      <c r="AH1489" t="s">
        <v>100</v>
      </c>
      <c r="AI1489" s="1">
        <v>44532.662199074075</v>
      </c>
      <c r="AJ1489">
        <v>223</v>
      </c>
      <c r="AK1489">
        <v>1</v>
      </c>
      <c r="AL1489">
        <v>0</v>
      </c>
      <c r="AM1489">
        <v>1</v>
      </c>
      <c r="AN1489">
        <v>0</v>
      </c>
      <c r="AO1489">
        <v>1</v>
      </c>
      <c r="AP1489">
        <v>6</v>
      </c>
      <c r="AQ1489">
        <v>0</v>
      </c>
      <c r="AR1489">
        <v>0</v>
      </c>
      <c r="AS1489">
        <v>0</v>
      </c>
      <c r="AT1489" t="s">
        <v>88</v>
      </c>
      <c r="AU1489" t="s">
        <v>88</v>
      </c>
      <c r="AV1489" t="s">
        <v>88</v>
      </c>
      <c r="AW1489" t="s">
        <v>88</v>
      </c>
      <c r="AX1489" t="s">
        <v>88</v>
      </c>
      <c r="AY1489" t="s">
        <v>88</v>
      </c>
      <c r="AZ1489" t="s">
        <v>88</v>
      </c>
      <c r="BA1489" t="s">
        <v>88</v>
      </c>
      <c r="BB1489" t="s">
        <v>88</v>
      </c>
      <c r="BC1489" t="s">
        <v>88</v>
      </c>
      <c r="BD1489" t="s">
        <v>88</v>
      </c>
      <c r="BE1489" t="s">
        <v>88</v>
      </c>
    </row>
    <row r="1490" spans="1:57">
      <c r="A1490" t="s">
        <v>3159</v>
      </c>
      <c r="B1490" t="s">
        <v>80</v>
      </c>
      <c r="C1490" t="s">
        <v>3160</v>
      </c>
      <c r="D1490" t="s">
        <v>82</v>
      </c>
      <c r="E1490" s="2" t="str">
        <f>HYPERLINK("capsilon://?command=openfolder&amp;siteaddress=FAM.docvelocity-na8.net&amp;folderid=FX6F35211E-448E-2F7F-56EE-F87918273500","FX211114538")</f>
        <v>FX211114538</v>
      </c>
      <c r="F1490" t="s">
        <v>19</v>
      </c>
      <c r="G1490" t="s">
        <v>19</v>
      </c>
      <c r="H1490" t="s">
        <v>83</v>
      </c>
      <c r="I1490" t="s">
        <v>3161</v>
      </c>
      <c r="J1490">
        <v>28</v>
      </c>
      <c r="K1490" t="s">
        <v>85</v>
      </c>
      <c r="L1490" t="s">
        <v>86</v>
      </c>
      <c r="M1490" t="s">
        <v>87</v>
      </c>
      <c r="N1490">
        <v>2</v>
      </c>
      <c r="O1490" s="1">
        <v>44532.509212962963</v>
      </c>
      <c r="P1490" s="1">
        <v>44532.661365740743</v>
      </c>
      <c r="Q1490">
        <v>12913</v>
      </c>
      <c r="R1490">
        <v>233</v>
      </c>
      <c r="S1490" t="b">
        <v>0</v>
      </c>
      <c r="T1490" t="s">
        <v>88</v>
      </c>
      <c r="U1490" t="b">
        <v>0</v>
      </c>
      <c r="V1490" t="s">
        <v>162</v>
      </c>
      <c r="W1490" s="1">
        <v>44532.512060185189</v>
      </c>
      <c r="X1490">
        <v>101</v>
      </c>
      <c r="Y1490">
        <v>21</v>
      </c>
      <c r="Z1490">
        <v>0</v>
      </c>
      <c r="AA1490">
        <v>21</v>
      </c>
      <c r="AB1490">
        <v>0</v>
      </c>
      <c r="AC1490">
        <v>5</v>
      </c>
      <c r="AD1490">
        <v>7</v>
      </c>
      <c r="AE1490">
        <v>0</v>
      </c>
      <c r="AF1490">
        <v>0</v>
      </c>
      <c r="AG1490">
        <v>0</v>
      </c>
      <c r="AH1490" t="s">
        <v>167</v>
      </c>
      <c r="AI1490" s="1">
        <v>44532.661365740743</v>
      </c>
      <c r="AJ1490">
        <v>132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7</v>
      </c>
      <c r="AQ1490">
        <v>0</v>
      </c>
      <c r="AR1490">
        <v>0</v>
      </c>
      <c r="AS1490">
        <v>0</v>
      </c>
      <c r="AT1490" t="s">
        <v>88</v>
      </c>
      <c r="AU1490" t="s">
        <v>88</v>
      </c>
      <c r="AV1490" t="s">
        <v>88</v>
      </c>
      <c r="AW1490" t="s">
        <v>88</v>
      </c>
      <c r="AX1490" t="s">
        <v>88</v>
      </c>
      <c r="AY1490" t="s">
        <v>88</v>
      </c>
      <c r="AZ1490" t="s">
        <v>88</v>
      </c>
      <c r="BA1490" t="s">
        <v>88</v>
      </c>
      <c r="BB1490" t="s">
        <v>88</v>
      </c>
      <c r="BC1490" t="s">
        <v>88</v>
      </c>
      <c r="BD1490" t="s">
        <v>88</v>
      </c>
      <c r="BE1490" t="s">
        <v>88</v>
      </c>
    </row>
    <row r="1491" spans="1:57">
      <c r="A1491" t="s">
        <v>3162</v>
      </c>
      <c r="B1491" t="s">
        <v>80</v>
      </c>
      <c r="C1491" t="s">
        <v>3160</v>
      </c>
      <c r="D1491" t="s">
        <v>82</v>
      </c>
      <c r="E1491" s="2" t="str">
        <f>HYPERLINK("capsilon://?command=openfolder&amp;siteaddress=FAM.docvelocity-na8.net&amp;folderid=FX6F35211E-448E-2F7F-56EE-F87918273500","FX211114538")</f>
        <v>FX211114538</v>
      </c>
      <c r="F1491" t="s">
        <v>19</v>
      </c>
      <c r="G1491" t="s">
        <v>19</v>
      </c>
      <c r="H1491" t="s">
        <v>83</v>
      </c>
      <c r="I1491" t="s">
        <v>3163</v>
      </c>
      <c r="J1491">
        <v>28</v>
      </c>
      <c r="K1491" t="s">
        <v>85</v>
      </c>
      <c r="L1491" t="s">
        <v>86</v>
      </c>
      <c r="M1491" t="s">
        <v>87</v>
      </c>
      <c r="N1491">
        <v>2</v>
      </c>
      <c r="O1491" s="1">
        <v>44532.509571759256</v>
      </c>
      <c r="P1491" s="1">
        <v>44532.662037037036</v>
      </c>
      <c r="Q1491">
        <v>12950</v>
      </c>
      <c r="R1491">
        <v>223</v>
      </c>
      <c r="S1491" t="b">
        <v>0</v>
      </c>
      <c r="T1491" t="s">
        <v>88</v>
      </c>
      <c r="U1491" t="b">
        <v>0</v>
      </c>
      <c r="V1491" t="s">
        <v>89</v>
      </c>
      <c r="W1491" s="1">
        <v>44532.512314814812</v>
      </c>
      <c r="X1491">
        <v>98</v>
      </c>
      <c r="Y1491">
        <v>21</v>
      </c>
      <c r="Z1491">
        <v>0</v>
      </c>
      <c r="AA1491">
        <v>21</v>
      </c>
      <c r="AB1491">
        <v>0</v>
      </c>
      <c r="AC1491">
        <v>0</v>
      </c>
      <c r="AD1491">
        <v>7</v>
      </c>
      <c r="AE1491">
        <v>0</v>
      </c>
      <c r="AF1491">
        <v>0</v>
      </c>
      <c r="AG1491">
        <v>0</v>
      </c>
      <c r="AH1491" t="s">
        <v>163</v>
      </c>
      <c r="AI1491" s="1">
        <v>44532.662037037036</v>
      </c>
      <c r="AJ1491">
        <v>125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7</v>
      </c>
      <c r="AQ1491">
        <v>0</v>
      </c>
      <c r="AR1491">
        <v>0</v>
      </c>
      <c r="AS1491">
        <v>0</v>
      </c>
      <c r="AT1491" t="s">
        <v>88</v>
      </c>
      <c r="AU1491" t="s">
        <v>88</v>
      </c>
      <c r="AV1491" t="s">
        <v>88</v>
      </c>
      <c r="AW1491" t="s">
        <v>88</v>
      </c>
      <c r="AX1491" t="s">
        <v>88</v>
      </c>
      <c r="AY1491" t="s">
        <v>88</v>
      </c>
      <c r="AZ1491" t="s">
        <v>88</v>
      </c>
      <c r="BA1491" t="s">
        <v>88</v>
      </c>
      <c r="BB1491" t="s">
        <v>88</v>
      </c>
      <c r="BC1491" t="s">
        <v>88</v>
      </c>
      <c r="BD1491" t="s">
        <v>88</v>
      </c>
      <c r="BE1491" t="s">
        <v>88</v>
      </c>
    </row>
    <row r="1492" spans="1:57">
      <c r="A1492" t="s">
        <v>3164</v>
      </c>
      <c r="B1492" t="s">
        <v>80</v>
      </c>
      <c r="C1492" t="s">
        <v>3160</v>
      </c>
      <c r="D1492" t="s">
        <v>82</v>
      </c>
      <c r="E1492" s="2" t="str">
        <f>HYPERLINK("capsilon://?command=openfolder&amp;siteaddress=FAM.docvelocity-na8.net&amp;folderid=FX6F35211E-448E-2F7F-56EE-F87918273500","FX211114538")</f>
        <v>FX211114538</v>
      </c>
      <c r="F1492" t="s">
        <v>19</v>
      </c>
      <c r="G1492" t="s">
        <v>19</v>
      </c>
      <c r="H1492" t="s">
        <v>83</v>
      </c>
      <c r="I1492" t="s">
        <v>3165</v>
      </c>
      <c r="J1492">
        <v>115</v>
      </c>
      <c r="K1492" t="s">
        <v>85</v>
      </c>
      <c r="L1492" t="s">
        <v>86</v>
      </c>
      <c r="M1492" t="s">
        <v>87</v>
      </c>
      <c r="N1492">
        <v>2</v>
      </c>
      <c r="O1492" s="1">
        <v>44532.510810185187</v>
      </c>
      <c r="P1492" s="1">
        <v>44532.665034722224</v>
      </c>
      <c r="Q1492">
        <v>12874</v>
      </c>
      <c r="R1492">
        <v>451</v>
      </c>
      <c r="S1492" t="b">
        <v>0</v>
      </c>
      <c r="T1492" t="s">
        <v>88</v>
      </c>
      <c r="U1492" t="b">
        <v>0</v>
      </c>
      <c r="V1492" t="s">
        <v>244</v>
      </c>
      <c r="W1492" s="1">
        <v>44532.51290509259</v>
      </c>
      <c r="X1492">
        <v>127</v>
      </c>
      <c r="Y1492">
        <v>62</v>
      </c>
      <c r="Z1492">
        <v>0</v>
      </c>
      <c r="AA1492">
        <v>62</v>
      </c>
      <c r="AB1492">
        <v>0</v>
      </c>
      <c r="AC1492">
        <v>5</v>
      </c>
      <c r="AD1492">
        <v>53</v>
      </c>
      <c r="AE1492">
        <v>0</v>
      </c>
      <c r="AF1492">
        <v>0</v>
      </c>
      <c r="AG1492">
        <v>0</v>
      </c>
      <c r="AH1492" t="s">
        <v>109</v>
      </c>
      <c r="AI1492" s="1">
        <v>44532.665034722224</v>
      </c>
      <c r="AJ1492">
        <v>324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53</v>
      </c>
      <c r="AQ1492">
        <v>0</v>
      </c>
      <c r="AR1492">
        <v>0</v>
      </c>
      <c r="AS1492">
        <v>0</v>
      </c>
      <c r="AT1492" t="s">
        <v>88</v>
      </c>
      <c r="AU1492" t="s">
        <v>88</v>
      </c>
      <c r="AV1492" t="s">
        <v>88</v>
      </c>
      <c r="AW1492" t="s">
        <v>88</v>
      </c>
      <c r="AX1492" t="s">
        <v>88</v>
      </c>
      <c r="AY1492" t="s">
        <v>88</v>
      </c>
      <c r="AZ1492" t="s">
        <v>88</v>
      </c>
      <c r="BA1492" t="s">
        <v>88</v>
      </c>
      <c r="BB1492" t="s">
        <v>88</v>
      </c>
      <c r="BC1492" t="s">
        <v>88</v>
      </c>
      <c r="BD1492" t="s">
        <v>88</v>
      </c>
      <c r="BE1492" t="s">
        <v>88</v>
      </c>
    </row>
    <row r="1493" spans="1:57">
      <c r="A1493" t="s">
        <v>3166</v>
      </c>
      <c r="B1493" t="s">
        <v>80</v>
      </c>
      <c r="C1493" t="s">
        <v>3160</v>
      </c>
      <c r="D1493" t="s">
        <v>82</v>
      </c>
      <c r="E1493" s="2" t="str">
        <f>HYPERLINK("capsilon://?command=openfolder&amp;siteaddress=FAM.docvelocity-na8.net&amp;folderid=FX6F35211E-448E-2F7F-56EE-F87918273500","FX211114538")</f>
        <v>FX211114538</v>
      </c>
      <c r="F1493" t="s">
        <v>19</v>
      </c>
      <c r="G1493" t="s">
        <v>19</v>
      </c>
      <c r="H1493" t="s">
        <v>83</v>
      </c>
      <c r="I1493" t="s">
        <v>3167</v>
      </c>
      <c r="J1493">
        <v>103</v>
      </c>
      <c r="K1493" t="s">
        <v>85</v>
      </c>
      <c r="L1493" t="s">
        <v>86</v>
      </c>
      <c r="M1493" t="s">
        <v>87</v>
      </c>
      <c r="N1493">
        <v>2</v>
      </c>
      <c r="O1493" s="1">
        <v>44532.510914351849</v>
      </c>
      <c r="P1493" s="1">
        <v>44532.663969907408</v>
      </c>
      <c r="Q1493">
        <v>12859</v>
      </c>
      <c r="R1493">
        <v>365</v>
      </c>
      <c r="S1493" t="b">
        <v>0</v>
      </c>
      <c r="T1493" t="s">
        <v>88</v>
      </c>
      <c r="U1493" t="b">
        <v>0</v>
      </c>
      <c r="V1493" t="s">
        <v>162</v>
      </c>
      <c r="W1493" s="1">
        <v>44532.513703703706</v>
      </c>
      <c r="X1493">
        <v>141</v>
      </c>
      <c r="Y1493">
        <v>62</v>
      </c>
      <c r="Z1493">
        <v>0</v>
      </c>
      <c r="AA1493">
        <v>62</v>
      </c>
      <c r="AB1493">
        <v>0</v>
      </c>
      <c r="AC1493">
        <v>20</v>
      </c>
      <c r="AD1493">
        <v>41</v>
      </c>
      <c r="AE1493">
        <v>0</v>
      </c>
      <c r="AF1493">
        <v>0</v>
      </c>
      <c r="AG1493">
        <v>0</v>
      </c>
      <c r="AH1493" t="s">
        <v>167</v>
      </c>
      <c r="AI1493" s="1">
        <v>44532.663969907408</v>
      </c>
      <c r="AJ1493">
        <v>224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41</v>
      </c>
      <c r="AQ1493">
        <v>0</v>
      </c>
      <c r="AR1493">
        <v>0</v>
      </c>
      <c r="AS1493">
        <v>0</v>
      </c>
      <c r="AT1493" t="s">
        <v>88</v>
      </c>
      <c r="AU1493" t="s">
        <v>88</v>
      </c>
      <c r="AV1493" t="s">
        <v>88</v>
      </c>
      <c r="AW1493" t="s">
        <v>88</v>
      </c>
      <c r="AX1493" t="s">
        <v>88</v>
      </c>
      <c r="AY1493" t="s">
        <v>88</v>
      </c>
      <c r="AZ1493" t="s">
        <v>88</v>
      </c>
      <c r="BA1493" t="s">
        <v>88</v>
      </c>
      <c r="BB1493" t="s">
        <v>88</v>
      </c>
      <c r="BC1493" t="s">
        <v>88</v>
      </c>
      <c r="BD1493" t="s">
        <v>88</v>
      </c>
      <c r="BE1493" t="s">
        <v>88</v>
      </c>
    </row>
    <row r="1494" spans="1:57">
      <c r="A1494" t="s">
        <v>3168</v>
      </c>
      <c r="B1494" t="s">
        <v>80</v>
      </c>
      <c r="C1494" t="s">
        <v>3160</v>
      </c>
      <c r="D1494" t="s">
        <v>82</v>
      </c>
      <c r="E1494" s="2" t="str">
        <f>HYPERLINK("capsilon://?command=openfolder&amp;siteaddress=FAM.docvelocity-na8.net&amp;folderid=FX6F35211E-448E-2F7F-56EE-F87918273500","FX211114538")</f>
        <v>FX211114538</v>
      </c>
      <c r="F1494" t="s">
        <v>19</v>
      </c>
      <c r="G1494" t="s">
        <v>19</v>
      </c>
      <c r="H1494" t="s">
        <v>83</v>
      </c>
      <c r="I1494" t="s">
        <v>3169</v>
      </c>
      <c r="J1494">
        <v>112</v>
      </c>
      <c r="K1494" t="s">
        <v>85</v>
      </c>
      <c r="L1494" t="s">
        <v>86</v>
      </c>
      <c r="M1494" t="s">
        <v>87</v>
      </c>
      <c r="N1494">
        <v>2</v>
      </c>
      <c r="O1494" s="1">
        <v>44532.51190972222</v>
      </c>
      <c r="P1494" s="1">
        <v>44532.663854166669</v>
      </c>
      <c r="Q1494">
        <v>12795</v>
      </c>
      <c r="R1494">
        <v>333</v>
      </c>
      <c r="S1494" t="b">
        <v>0</v>
      </c>
      <c r="T1494" t="s">
        <v>88</v>
      </c>
      <c r="U1494" t="b">
        <v>0</v>
      </c>
      <c r="V1494" t="s">
        <v>89</v>
      </c>
      <c r="W1494" s="1">
        <v>44532.514374999999</v>
      </c>
      <c r="X1494">
        <v>177</v>
      </c>
      <c r="Y1494">
        <v>62</v>
      </c>
      <c r="Z1494">
        <v>0</v>
      </c>
      <c r="AA1494">
        <v>62</v>
      </c>
      <c r="AB1494">
        <v>0</v>
      </c>
      <c r="AC1494">
        <v>5</v>
      </c>
      <c r="AD1494">
        <v>50</v>
      </c>
      <c r="AE1494">
        <v>0</v>
      </c>
      <c r="AF1494">
        <v>0</v>
      </c>
      <c r="AG1494">
        <v>0</v>
      </c>
      <c r="AH1494" t="s">
        <v>163</v>
      </c>
      <c r="AI1494" s="1">
        <v>44532.663854166669</v>
      </c>
      <c r="AJ1494">
        <v>156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50</v>
      </c>
      <c r="AQ1494">
        <v>0</v>
      </c>
      <c r="AR1494">
        <v>0</v>
      </c>
      <c r="AS1494">
        <v>0</v>
      </c>
      <c r="AT1494" t="s">
        <v>88</v>
      </c>
      <c r="AU1494" t="s">
        <v>88</v>
      </c>
      <c r="AV1494" t="s">
        <v>88</v>
      </c>
      <c r="AW1494" t="s">
        <v>88</v>
      </c>
      <c r="AX1494" t="s">
        <v>88</v>
      </c>
      <c r="AY1494" t="s">
        <v>88</v>
      </c>
      <c r="AZ1494" t="s">
        <v>88</v>
      </c>
      <c r="BA1494" t="s">
        <v>88</v>
      </c>
      <c r="BB1494" t="s">
        <v>88</v>
      </c>
      <c r="BC1494" t="s">
        <v>88</v>
      </c>
      <c r="BD1494" t="s">
        <v>88</v>
      </c>
      <c r="BE1494" t="s">
        <v>88</v>
      </c>
    </row>
    <row r="1495" spans="1:57">
      <c r="A1495" t="s">
        <v>3170</v>
      </c>
      <c r="B1495" t="s">
        <v>80</v>
      </c>
      <c r="C1495" t="s">
        <v>3171</v>
      </c>
      <c r="D1495" t="s">
        <v>82</v>
      </c>
      <c r="E1495" s="2" t="str">
        <f>HYPERLINK("capsilon://?command=openfolder&amp;siteaddress=FAM.docvelocity-na8.net&amp;folderid=FXC9600573-6890-5080-7698-BDFCBF1BB6E4","FX210911832")</f>
        <v>FX210911832</v>
      </c>
      <c r="F1495" t="s">
        <v>19</v>
      </c>
      <c r="G1495" t="s">
        <v>19</v>
      </c>
      <c r="H1495" t="s">
        <v>83</v>
      </c>
      <c r="I1495" t="s">
        <v>3172</v>
      </c>
      <c r="J1495">
        <v>21</v>
      </c>
      <c r="K1495" t="s">
        <v>85</v>
      </c>
      <c r="L1495" t="s">
        <v>86</v>
      </c>
      <c r="M1495" t="s">
        <v>87</v>
      </c>
      <c r="N1495">
        <v>2</v>
      </c>
      <c r="O1495" s="1">
        <v>44532.517546296294</v>
      </c>
      <c r="P1495" s="1">
        <v>44532.662997685184</v>
      </c>
      <c r="Q1495">
        <v>12387</v>
      </c>
      <c r="R1495">
        <v>180</v>
      </c>
      <c r="S1495" t="b">
        <v>0</v>
      </c>
      <c r="T1495" t="s">
        <v>88</v>
      </c>
      <c r="U1495" t="b">
        <v>0</v>
      </c>
      <c r="V1495" t="s">
        <v>162</v>
      </c>
      <c r="W1495" s="1">
        <v>44532.518993055557</v>
      </c>
      <c r="X1495">
        <v>104</v>
      </c>
      <c r="Y1495">
        <v>0</v>
      </c>
      <c r="Z1495">
        <v>0</v>
      </c>
      <c r="AA1495">
        <v>0</v>
      </c>
      <c r="AB1495">
        <v>9</v>
      </c>
      <c r="AC1495">
        <v>0</v>
      </c>
      <c r="AD1495">
        <v>21</v>
      </c>
      <c r="AE1495">
        <v>0</v>
      </c>
      <c r="AF1495">
        <v>0</v>
      </c>
      <c r="AG1495">
        <v>0</v>
      </c>
      <c r="AH1495" t="s">
        <v>100</v>
      </c>
      <c r="AI1495" s="1">
        <v>44532.662997685184</v>
      </c>
      <c r="AJ1495">
        <v>69</v>
      </c>
      <c r="AK1495">
        <v>0</v>
      </c>
      <c r="AL1495">
        <v>0</v>
      </c>
      <c r="AM1495">
        <v>0</v>
      </c>
      <c r="AN1495">
        <v>9</v>
      </c>
      <c r="AO1495">
        <v>0</v>
      </c>
      <c r="AP1495">
        <v>21</v>
      </c>
      <c r="AQ1495">
        <v>0</v>
      </c>
      <c r="AR1495">
        <v>0</v>
      </c>
      <c r="AS1495">
        <v>0</v>
      </c>
      <c r="AT1495" t="s">
        <v>88</v>
      </c>
      <c r="AU1495" t="s">
        <v>88</v>
      </c>
      <c r="AV1495" t="s">
        <v>88</v>
      </c>
      <c r="AW1495" t="s">
        <v>88</v>
      </c>
      <c r="AX1495" t="s">
        <v>88</v>
      </c>
      <c r="AY1495" t="s">
        <v>88</v>
      </c>
      <c r="AZ1495" t="s">
        <v>88</v>
      </c>
      <c r="BA1495" t="s">
        <v>88</v>
      </c>
      <c r="BB1495" t="s">
        <v>88</v>
      </c>
      <c r="BC1495" t="s">
        <v>88</v>
      </c>
      <c r="BD1495" t="s">
        <v>88</v>
      </c>
      <c r="BE1495" t="s">
        <v>88</v>
      </c>
    </row>
    <row r="1496" spans="1:57">
      <c r="A1496" t="s">
        <v>3173</v>
      </c>
      <c r="B1496" t="s">
        <v>80</v>
      </c>
      <c r="C1496" t="s">
        <v>3171</v>
      </c>
      <c r="D1496" t="s">
        <v>82</v>
      </c>
      <c r="E1496" s="2" t="str">
        <f>HYPERLINK("capsilon://?command=openfolder&amp;siteaddress=FAM.docvelocity-na8.net&amp;folderid=FXC9600573-6890-5080-7698-BDFCBF1BB6E4","FX210911832")</f>
        <v>FX210911832</v>
      </c>
      <c r="F1496" t="s">
        <v>19</v>
      </c>
      <c r="G1496" t="s">
        <v>19</v>
      </c>
      <c r="H1496" t="s">
        <v>83</v>
      </c>
      <c r="I1496" t="s">
        <v>3174</v>
      </c>
      <c r="J1496">
        <v>30</v>
      </c>
      <c r="K1496" t="s">
        <v>85</v>
      </c>
      <c r="L1496" t="s">
        <v>86</v>
      </c>
      <c r="M1496" t="s">
        <v>87</v>
      </c>
      <c r="N1496">
        <v>2</v>
      </c>
      <c r="O1496" s="1">
        <v>44532.518009259256</v>
      </c>
      <c r="P1496" s="1">
        <v>44532.664027777777</v>
      </c>
      <c r="Q1496">
        <v>12443</v>
      </c>
      <c r="R1496">
        <v>173</v>
      </c>
      <c r="S1496" t="b">
        <v>0</v>
      </c>
      <c r="T1496" t="s">
        <v>88</v>
      </c>
      <c r="U1496" t="b">
        <v>0</v>
      </c>
      <c r="V1496" t="s">
        <v>162</v>
      </c>
      <c r="W1496" s="1">
        <v>44532.519907407404</v>
      </c>
      <c r="X1496">
        <v>78</v>
      </c>
      <c r="Y1496">
        <v>9</v>
      </c>
      <c r="Z1496">
        <v>0</v>
      </c>
      <c r="AA1496">
        <v>9</v>
      </c>
      <c r="AB1496">
        <v>0</v>
      </c>
      <c r="AC1496">
        <v>4</v>
      </c>
      <c r="AD1496">
        <v>21</v>
      </c>
      <c r="AE1496">
        <v>0</v>
      </c>
      <c r="AF1496">
        <v>0</v>
      </c>
      <c r="AG1496">
        <v>0</v>
      </c>
      <c r="AH1496" t="s">
        <v>100</v>
      </c>
      <c r="AI1496" s="1">
        <v>44532.664027777777</v>
      </c>
      <c r="AJ1496">
        <v>88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21</v>
      </c>
      <c r="AQ1496">
        <v>0</v>
      </c>
      <c r="AR1496">
        <v>0</v>
      </c>
      <c r="AS1496">
        <v>0</v>
      </c>
      <c r="AT1496" t="s">
        <v>88</v>
      </c>
      <c r="AU1496" t="s">
        <v>88</v>
      </c>
      <c r="AV1496" t="s">
        <v>88</v>
      </c>
      <c r="AW1496" t="s">
        <v>88</v>
      </c>
      <c r="AX1496" t="s">
        <v>88</v>
      </c>
      <c r="AY1496" t="s">
        <v>88</v>
      </c>
      <c r="AZ1496" t="s">
        <v>88</v>
      </c>
      <c r="BA1496" t="s">
        <v>88</v>
      </c>
      <c r="BB1496" t="s">
        <v>88</v>
      </c>
      <c r="BC1496" t="s">
        <v>88</v>
      </c>
      <c r="BD1496" t="s">
        <v>88</v>
      </c>
      <c r="BE1496" t="s">
        <v>88</v>
      </c>
    </row>
    <row r="1497" spans="1:57">
      <c r="A1497" t="s">
        <v>3175</v>
      </c>
      <c r="B1497" t="s">
        <v>80</v>
      </c>
      <c r="C1497" t="s">
        <v>3153</v>
      </c>
      <c r="D1497" t="s">
        <v>82</v>
      </c>
      <c r="E1497" s="2" t="str">
        <f>HYPERLINK("capsilon://?command=openfolder&amp;siteaddress=FAM.docvelocity-na8.net&amp;folderid=FX259A3DEE-9738-99DF-C516-9E627600AED0","FX21122506")</f>
        <v>FX21122506</v>
      </c>
      <c r="F1497" t="s">
        <v>19</v>
      </c>
      <c r="G1497" t="s">
        <v>19</v>
      </c>
      <c r="H1497" t="s">
        <v>83</v>
      </c>
      <c r="I1497" t="s">
        <v>3176</v>
      </c>
      <c r="J1497">
        <v>60</v>
      </c>
      <c r="K1497" t="s">
        <v>85</v>
      </c>
      <c r="L1497" t="s">
        <v>86</v>
      </c>
      <c r="M1497" t="s">
        <v>87</v>
      </c>
      <c r="N1497">
        <v>2</v>
      </c>
      <c r="O1497" s="1">
        <v>44532.526006944441</v>
      </c>
      <c r="P1497" s="1">
        <v>44532.664594907408</v>
      </c>
      <c r="Q1497">
        <v>11518</v>
      </c>
      <c r="R1497">
        <v>456</v>
      </c>
      <c r="S1497" t="b">
        <v>0</v>
      </c>
      <c r="T1497" t="s">
        <v>88</v>
      </c>
      <c r="U1497" t="b">
        <v>0</v>
      </c>
      <c r="V1497" t="s">
        <v>162</v>
      </c>
      <c r="W1497" s="1">
        <v>44532.530821759261</v>
      </c>
      <c r="X1497">
        <v>393</v>
      </c>
      <c r="Y1497">
        <v>9</v>
      </c>
      <c r="Z1497">
        <v>0</v>
      </c>
      <c r="AA1497">
        <v>9</v>
      </c>
      <c r="AB1497">
        <v>15</v>
      </c>
      <c r="AC1497">
        <v>5</v>
      </c>
      <c r="AD1497">
        <v>51</v>
      </c>
      <c r="AE1497">
        <v>0</v>
      </c>
      <c r="AF1497">
        <v>0</v>
      </c>
      <c r="AG1497">
        <v>0</v>
      </c>
      <c r="AH1497" t="s">
        <v>163</v>
      </c>
      <c r="AI1497" s="1">
        <v>44532.664594907408</v>
      </c>
      <c r="AJ1497">
        <v>63</v>
      </c>
      <c r="AK1497">
        <v>0</v>
      </c>
      <c r="AL1497">
        <v>0</v>
      </c>
      <c r="AM1497">
        <v>0</v>
      </c>
      <c r="AN1497">
        <v>15</v>
      </c>
      <c r="AO1497">
        <v>0</v>
      </c>
      <c r="AP1497">
        <v>51</v>
      </c>
      <c r="AQ1497">
        <v>0</v>
      </c>
      <c r="AR1497">
        <v>0</v>
      </c>
      <c r="AS1497">
        <v>0</v>
      </c>
      <c r="AT1497" t="s">
        <v>88</v>
      </c>
      <c r="AU1497" t="s">
        <v>88</v>
      </c>
      <c r="AV1497" t="s">
        <v>88</v>
      </c>
      <c r="AW1497" t="s">
        <v>88</v>
      </c>
      <c r="AX1497" t="s">
        <v>88</v>
      </c>
      <c r="AY1497" t="s">
        <v>88</v>
      </c>
      <c r="AZ1497" t="s">
        <v>88</v>
      </c>
      <c r="BA1497" t="s">
        <v>88</v>
      </c>
      <c r="BB1497" t="s">
        <v>88</v>
      </c>
      <c r="BC1497" t="s">
        <v>88</v>
      </c>
      <c r="BD1497" t="s">
        <v>88</v>
      </c>
      <c r="BE1497" t="s">
        <v>88</v>
      </c>
    </row>
    <row r="1498" spans="1:57">
      <c r="A1498" t="s">
        <v>3177</v>
      </c>
      <c r="B1498" t="s">
        <v>80</v>
      </c>
      <c r="C1498" t="s">
        <v>3178</v>
      </c>
      <c r="D1498" t="s">
        <v>82</v>
      </c>
      <c r="E1498" s="2" t="str">
        <f>HYPERLINK("capsilon://?command=openfolder&amp;siteaddress=FAM.docvelocity-na8.net&amp;folderid=FXCC250133-A2C3-1C1E-5D73-6C40023ECC5D","FX2112143")</f>
        <v>FX2112143</v>
      </c>
      <c r="F1498" t="s">
        <v>19</v>
      </c>
      <c r="G1498" t="s">
        <v>19</v>
      </c>
      <c r="H1498" t="s">
        <v>83</v>
      </c>
      <c r="I1498" t="s">
        <v>3179</v>
      </c>
      <c r="J1498">
        <v>60</v>
      </c>
      <c r="K1498" t="s">
        <v>85</v>
      </c>
      <c r="L1498" t="s">
        <v>86</v>
      </c>
      <c r="M1498" t="s">
        <v>87</v>
      </c>
      <c r="N1498">
        <v>1</v>
      </c>
      <c r="O1498" s="1">
        <v>44532.532002314816</v>
      </c>
      <c r="P1498" s="1">
        <v>44532.573784722219</v>
      </c>
      <c r="Q1498">
        <v>3313</v>
      </c>
      <c r="R1498">
        <v>297</v>
      </c>
      <c r="S1498" t="b">
        <v>0</v>
      </c>
      <c r="T1498" t="s">
        <v>88</v>
      </c>
      <c r="U1498" t="b">
        <v>0</v>
      </c>
      <c r="V1498" t="s">
        <v>155</v>
      </c>
      <c r="W1498" s="1">
        <v>44532.573784722219</v>
      </c>
      <c r="X1498">
        <v>177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60</v>
      </c>
      <c r="AE1498">
        <v>48</v>
      </c>
      <c r="AF1498">
        <v>0</v>
      </c>
      <c r="AG1498">
        <v>4</v>
      </c>
      <c r="AH1498" t="s">
        <v>88</v>
      </c>
      <c r="AI1498" t="s">
        <v>88</v>
      </c>
      <c r="AJ1498" t="s">
        <v>88</v>
      </c>
      <c r="AK1498" t="s">
        <v>88</v>
      </c>
      <c r="AL1498" t="s">
        <v>88</v>
      </c>
      <c r="AM1498" t="s">
        <v>88</v>
      </c>
      <c r="AN1498" t="s">
        <v>88</v>
      </c>
      <c r="AO1498" t="s">
        <v>88</v>
      </c>
      <c r="AP1498" t="s">
        <v>88</v>
      </c>
      <c r="AQ1498" t="s">
        <v>88</v>
      </c>
      <c r="AR1498" t="s">
        <v>88</v>
      </c>
      <c r="AS1498" t="s">
        <v>88</v>
      </c>
      <c r="AT1498" t="s">
        <v>88</v>
      </c>
      <c r="AU1498" t="s">
        <v>88</v>
      </c>
      <c r="AV1498" t="s">
        <v>88</v>
      </c>
      <c r="AW1498" t="s">
        <v>88</v>
      </c>
      <c r="AX1498" t="s">
        <v>88</v>
      </c>
      <c r="AY1498" t="s">
        <v>88</v>
      </c>
      <c r="AZ1498" t="s">
        <v>88</v>
      </c>
      <c r="BA1498" t="s">
        <v>88</v>
      </c>
      <c r="BB1498" t="s">
        <v>88</v>
      </c>
      <c r="BC1498" t="s">
        <v>88</v>
      </c>
      <c r="BD1498" t="s">
        <v>88</v>
      </c>
      <c r="BE1498" t="s">
        <v>88</v>
      </c>
    </row>
    <row r="1499" spans="1:57">
      <c r="A1499" t="s">
        <v>3180</v>
      </c>
      <c r="B1499" t="s">
        <v>80</v>
      </c>
      <c r="C1499" t="s">
        <v>3103</v>
      </c>
      <c r="D1499" t="s">
        <v>82</v>
      </c>
      <c r="E1499" s="2" t="str">
        <f>HYPERLINK("capsilon://?command=openfolder&amp;siteaddress=FAM.docvelocity-na8.net&amp;folderid=FX8CB23B95-137D-311A-F349-8CFC2F649513","FX211110223")</f>
        <v>FX211110223</v>
      </c>
      <c r="F1499" t="s">
        <v>19</v>
      </c>
      <c r="G1499" t="s">
        <v>19</v>
      </c>
      <c r="H1499" t="s">
        <v>83</v>
      </c>
      <c r="I1499" t="s">
        <v>3104</v>
      </c>
      <c r="J1499">
        <v>38</v>
      </c>
      <c r="K1499" t="s">
        <v>85</v>
      </c>
      <c r="L1499" t="s">
        <v>86</v>
      </c>
      <c r="M1499" t="s">
        <v>87</v>
      </c>
      <c r="N1499">
        <v>2</v>
      </c>
      <c r="O1499" s="1">
        <v>44532.534918981481</v>
      </c>
      <c r="P1499" s="1">
        <v>44532.593275462961</v>
      </c>
      <c r="Q1499">
        <v>4593</v>
      </c>
      <c r="R1499">
        <v>449</v>
      </c>
      <c r="S1499" t="b">
        <v>0</v>
      </c>
      <c r="T1499" t="s">
        <v>88</v>
      </c>
      <c r="U1499" t="b">
        <v>1</v>
      </c>
      <c r="V1499" t="s">
        <v>155</v>
      </c>
      <c r="W1499" s="1">
        <v>44532.540231481478</v>
      </c>
      <c r="X1499">
        <v>294</v>
      </c>
      <c r="Y1499">
        <v>37</v>
      </c>
      <c r="Z1499">
        <v>0</v>
      </c>
      <c r="AA1499">
        <v>37</v>
      </c>
      <c r="AB1499">
        <v>0</v>
      </c>
      <c r="AC1499">
        <v>28</v>
      </c>
      <c r="AD1499">
        <v>1</v>
      </c>
      <c r="AE1499">
        <v>0</v>
      </c>
      <c r="AF1499">
        <v>0</v>
      </c>
      <c r="AG1499">
        <v>0</v>
      </c>
      <c r="AH1499" t="s">
        <v>163</v>
      </c>
      <c r="AI1499" s="1">
        <v>44532.593275462961</v>
      </c>
      <c r="AJ1499">
        <v>155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1</v>
      </c>
      <c r="AQ1499">
        <v>0</v>
      </c>
      <c r="AR1499">
        <v>0</v>
      </c>
      <c r="AS1499">
        <v>0</v>
      </c>
      <c r="AT1499" t="s">
        <v>88</v>
      </c>
      <c r="AU1499" t="s">
        <v>88</v>
      </c>
      <c r="AV1499" t="s">
        <v>88</v>
      </c>
      <c r="AW1499" t="s">
        <v>88</v>
      </c>
      <c r="AX1499" t="s">
        <v>88</v>
      </c>
      <c r="AY1499" t="s">
        <v>88</v>
      </c>
      <c r="AZ1499" t="s">
        <v>88</v>
      </c>
      <c r="BA1499" t="s">
        <v>88</v>
      </c>
      <c r="BB1499" t="s">
        <v>88</v>
      </c>
      <c r="BC1499" t="s">
        <v>88</v>
      </c>
      <c r="BD1499" t="s">
        <v>88</v>
      </c>
      <c r="BE1499" t="s">
        <v>88</v>
      </c>
    </row>
    <row r="1500" spans="1:57">
      <c r="A1500" t="s">
        <v>3181</v>
      </c>
      <c r="B1500" t="s">
        <v>80</v>
      </c>
      <c r="C1500" t="s">
        <v>3182</v>
      </c>
      <c r="D1500" t="s">
        <v>82</v>
      </c>
      <c r="E1500" s="2" t="str">
        <f>HYPERLINK("capsilon://?command=openfolder&amp;siteaddress=FAM.docvelocity-na8.net&amp;folderid=FX48068C63-236A-3001-A243-5F4D6AD6F774","FX211114802")</f>
        <v>FX211114802</v>
      </c>
      <c r="F1500" t="s">
        <v>19</v>
      </c>
      <c r="G1500" t="s">
        <v>19</v>
      </c>
      <c r="H1500" t="s">
        <v>83</v>
      </c>
      <c r="I1500" t="s">
        <v>3183</v>
      </c>
      <c r="J1500">
        <v>133</v>
      </c>
      <c r="K1500" t="s">
        <v>85</v>
      </c>
      <c r="L1500" t="s">
        <v>86</v>
      </c>
      <c r="M1500" t="s">
        <v>87</v>
      </c>
      <c r="N1500">
        <v>1</v>
      </c>
      <c r="O1500" s="1">
        <v>44532.535949074074</v>
      </c>
      <c r="P1500" s="1">
        <v>44532.575567129628</v>
      </c>
      <c r="Q1500">
        <v>3195</v>
      </c>
      <c r="R1500">
        <v>228</v>
      </c>
      <c r="S1500" t="b">
        <v>0</v>
      </c>
      <c r="T1500" t="s">
        <v>88</v>
      </c>
      <c r="U1500" t="b">
        <v>0</v>
      </c>
      <c r="V1500" t="s">
        <v>155</v>
      </c>
      <c r="W1500" s="1">
        <v>44532.575567129628</v>
      </c>
      <c r="X1500">
        <v>153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133</v>
      </c>
      <c r="AE1500">
        <v>121</v>
      </c>
      <c r="AF1500">
        <v>0</v>
      </c>
      <c r="AG1500">
        <v>3</v>
      </c>
      <c r="AH1500" t="s">
        <v>88</v>
      </c>
      <c r="AI1500" t="s">
        <v>88</v>
      </c>
      <c r="AJ1500" t="s">
        <v>88</v>
      </c>
      <c r="AK1500" t="s">
        <v>88</v>
      </c>
      <c r="AL1500" t="s">
        <v>88</v>
      </c>
      <c r="AM1500" t="s">
        <v>88</v>
      </c>
      <c r="AN1500" t="s">
        <v>88</v>
      </c>
      <c r="AO1500" t="s">
        <v>88</v>
      </c>
      <c r="AP1500" t="s">
        <v>88</v>
      </c>
      <c r="AQ1500" t="s">
        <v>88</v>
      </c>
      <c r="AR1500" t="s">
        <v>88</v>
      </c>
      <c r="AS1500" t="s">
        <v>88</v>
      </c>
      <c r="AT1500" t="s">
        <v>88</v>
      </c>
      <c r="AU1500" t="s">
        <v>88</v>
      </c>
      <c r="AV1500" t="s">
        <v>88</v>
      </c>
      <c r="AW1500" t="s">
        <v>88</v>
      </c>
      <c r="AX1500" t="s">
        <v>88</v>
      </c>
      <c r="AY1500" t="s">
        <v>88</v>
      </c>
      <c r="AZ1500" t="s">
        <v>88</v>
      </c>
      <c r="BA1500" t="s">
        <v>88</v>
      </c>
      <c r="BB1500" t="s">
        <v>88</v>
      </c>
      <c r="BC1500" t="s">
        <v>88</v>
      </c>
      <c r="BD1500" t="s">
        <v>88</v>
      </c>
      <c r="BE1500" t="s">
        <v>88</v>
      </c>
    </row>
    <row r="1501" spans="1:57">
      <c r="A1501" t="s">
        <v>3184</v>
      </c>
      <c r="B1501" t="s">
        <v>80</v>
      </c>
      <c r="C1501" t="s">
        <v>3106</v>
      </c>
      <c r="D1501" t="s">
        <v>82</v>
      </c>
      <c r="E1501" s="2" t="str">
        <f>HYPERLINK("capsilon://?command=openfolder&amp;siteaddress=FAM.docvelocity-na8.net&amp;folderid=FXC6BCFEFA-536D-871F-8DE4-EC0E7680821E","FX211114511")</f>
        <v>FX211114511</v>
      </c>
      <c r="F1501" t="s">
        <v>19</v>
      </c>
      <c r="G1501" t="s">
        <v>19</v>
      </c>
      <c r="H1501" t="s">
        <v>83</v>
      </c>
      <c r="I1501" t="s">
        <v>3107</v>
      </c>
      <c r="J1501">
        <v>268</v>
      </c>
      <c r="K1501" t="s">
        <v>85</v>
      </c>
      <c r="L1501" t="s">
        <v>86</v>
      </c>
      <c r="M1501" t="s">
        <v>87</v>
      </c>
      <c r="N1501">
        <v>2</v>
      </c>
      <c r="O1501" s="1">
        <v>44532.539652777778</v>
      </c>
      <c r="P1501" s="1">
        <v>44532.621851851851</v>
      </c>
      <c r="Q1501">
        <v>471</v>
      </c>
      <c r="R1501">
        <v>6631</v>
      </c>
      <c r="S1501" t="b">
        <v>0</v>
      </c>
      <c r="T1501" t="s">
        <v>88</v>
      </c>
      <c r="U1501" t="b">
        <v>1</v>
      </c>
      <c r="V1501" t="s">
        <v>162</v>
      </c>
      <c r="W1501" s="1">
        <v>44532.605081018519</v>
      </c>
      <c r="X1501">
        <v>5613</v>
      </c>
      <c r="Y1501">
        <v>318</v>
      </c>
      <c r="Z1501">
        <v>0</v>
      </c>
      <c r="AA1501">
        <v>318</v>
      </c>
      <c r="AB1501">
        <v>0</v>
      </c>
      <c r="AC1501">
        <v>236</v>
      </c>
      <c r="AD1501">
        <v>-50</v>
      </c>
      <c r="AE1501">
        <v>0</v>
      </c>
      <c r="AF1501">
        <v>0</v>
      </c>
      <c r="AG1501">
        <v>0</v>
      </c>
      <c r="AH1501" t="s">
        <v>163</v>
      </c>
      <c r="AI1501" s="1">
        <v>44532.621851851851</v>
      </c>
      <c r="AJ1501">
        <v>1010</v>
      </c>
      <c r="AK1501">
        <v>5</v>
      </c>
      <c r="AL1501">
        <v>0</v>
      </c>
      <c r="AM1501">
        <v>5</v>
      </c>
      <c r="AN1501">
        <v>0</v>
      </c>
      <c r="AO1501">
        <v>5</v>
      </c>
      <c r="AP1501">
        <v>-55</v>
      </c>
      <c r="AQ1501">
        <v>0</v>
      </c>
      <c r="AR1501">
        <v>0</v>
      </c>
      <c r="AS1501">
        <v>0</v>
      </c>
      <c r="AT1501" t="s">
        <v>88</v>
      </c>
      <c r="AU1501" t="s">
        <v>88</v>
      </c>
      <c r="AV1501" t="s">
        <v>88</v>
      </c>
      <c r="AW1501" t="s">
        <v>88</v>
      </c>
      <c r="AX1501" t="s">
        <v>88</v>
      </c>
      <c r="AY1501" t="s">
        <v>88</v>
      </c>
      <c r="AZ1501" t="s">
        <v>88</v>
      </c>
      <c r="BA1501" t="s">
        <v>88</v>
      </c>
      <c r="BB1501" t="s">
        <v>88</v>
      </c>
      <c r="BC1501" t="s">
        <v>88</v>
      </c>
      <c r="BD1501" t="s">
        <v>88</v>
      </c>
      <c r="BE1501" t="s">
        <v>88</v>
      </c>
    </row>
    <row r="1502" spans="1:57">
      <c r="A1502" t="s">
        <v>3185</v>
      </c>
      <c r="B1502" t="s">
        <v>80</v>
      </c>
      <c r="C1502" t="s">
        <v>301</v>
      </c>
      <c r="D1502" t="s">
        <v>82</v>
      </c>
      <c r="E1502" s="2" t="str">
        <f>HYPERLINK("capsilon://?command=openfolder&amp;siteaddress=FAM.docvelocity-na8.net&amp;folderid=FX41DD083E-A1EB-38C2-9469-E849ADF97E98","FX211114678")</f>
        <v>FX211114678</v>
      </c>
      <c r="F1502" t="s">
        <v>19</v>
      </c>
      <c r="G1502" t="s">
        <v>19</v>
      </c>
      <c r="H1502" t="s">
        <v>83</v>
      </c>
      <c r="I1502" t="s">
        <v>3186</v>
      </c>
      <c r="J1502">
        <v>133</v>
      </c>
      <c r="K1502" t="s">
        <v>85</v>
      </c>
      <c r="L1502" t="s">
        <v>86</v>
      </c>
      <c r="M1502" t="s">
        <v>87</v>
      </c>
      <c r="N1502">
        <v>1</v>
      </c>
      <c r="O1502" s="1">
        <v>44532.540694444448</v>
      </c>
      <c r="P1502" s="1">
        <v>44532.587037037039</v>
      </c>
      <c r="Q1502">
        <v>3686</v>
      </c>
      <c r="R1502">
        <v>318</v>
      </c>
      <c r="S1502" t="b">
        <v>0</v>
      </c>
      <c r="T1502" t="s">
        <v>88</v>
      </c>
      <c r="U1502" t="b">
        <v>0</v>
      </c>
      <c r="V1502" t="s">
        <v>155</v>
      </c>
      <c r="W1502" s="1">
        <v>44532.587037037039</v>
      </c>
      <c r="X1502">
        <v>277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133</v>
      </c>
      <c r="AE1502">
        <v>120</v>
      </c>
      <c r="AF1502">
        <v>0</v>
      </c>
      <c r="AG1502">
        <v>6</v>
      </c>
      <c r="AH1502" t="s">
        <v>88</v>
      </c>
      <c r="AI1502" t="s">
        <v>88</v>
      </c>
      <c r="AJ1502" t="s">
        <v>88</v>
      </c>
      <c r="AK1502" t="s">
        <v>88</v>
      </c>
      <c r="AL1502" t="s">
        <v>88</v>
      </c>
      <c r="AM1502" t="s">
        <v>88</v>
      </c>
      <c r="AN1502" t="s">
        <v>88</v>
      </c>
      <c r="AO1502" t="s">
        <v>88</v>
      </c>
      <c r="AP1502" t="s">
        <v>88</v>
      </c>
      <c r="AQ1502" t="s">
        <v>88</v>
      </c>
      <c r="AR1502" t="s">
        <v>88</v>
      </c>
      <c r="AS1502" t="s">
        <v>88</v>
      </c>
      <c r="AT1502" t="s">
        <v>88</v>
      </c>
      <c r="AU1502" t="s">
        <v>88</v>
      </c>
      <c r="AV1502" t="s">
        <v>88</v>
      </c>
      <c r="AW1502" t="s">
        <v>88</v>
      </c>
      <c r="AX1502" t="s">
        <v>88</v>
      </c>
      <c r="AY1502" t="s">
        <v>88</v>
      </c>
      <c r="AZ1502" t="s">
        <v>88</v>
      </c>
      <c r="BA1502" t="s">
        <v>88</v>
      </c>
      <c r="BB1502" t="s">
        <v>88</v>
      </c>
      <c r="BC1502" t="s">
        <v>88</v>
      </c>
      <c r="BD1502" t="s">
        <v>88</v>
      </c>
      <c r="BE1502" t="s">
        <v>88</v>
      </c>
    </row>
    <row r="1503" spans="1:57">
      <c r="A1503" t="s">
        <v>3187</v>
      </c>
      <c r="B1503" t="s">
        <v>80</v>
      </c>
      <c r="C1503" t="s">
        <v>2532</v>
      </c>
      <c r="D1503" t="s">
        <v>82</v>
      </c>
      <c r="E1503" s="2" t="str">
        <f>HYPERLINK("capsilon://?command=openfolder&amp;siteaddress=FAM.docvelocity-na8.net&amp;folderid=FX392CD3AD-B07F-F5B1-A266-2CAADBA339B5","FX2112780")</f>
        <v>FX2112780</v>
      </c>
      <c r="F1503" t="s">
        <v>19</v>
      </c>
      <c r="G1503" t="s">
        <v>19</v>
      </c>
      <c r="H1503" t="s">
        <v>83</v>
      </c>
      <c r="I1503" t="s">
        <v>3188</v>
      </c>
      <c r="J1503">
        <v>66</v>
      </c>
      <c r="K1503" t="s">
        <v>85</v>
      </c>
      <c r="L1503" t="s">
        <v>86</v>
      </c>
      <c r="M1503" t="s">
        <v>87</v>
      </c>
      <c r="N1503">
        <v>1</v>
      </c>
      <c r="O1503" s="1">
        <v>44532.543680555558</v>
      </c>
      <c r="P1503" s="1">
        <v>44532.587673611109</v>
      </c>
      <c r="Q1503">
        <v>3679</v>
      </c>
      <c r="R1503">
        <v>122</v>
      </c>
      <c r="S1503" t="b">
        <v>0</v>
      </c>
      <c r="T1503" t="s">
        <v>88</v>
      </c>
      <c r="U1503" t="b">
        <v>0</v>
      </c>
      <c r="V1503" t="s">
        <v>155</v>
      </c>
      <c r="W1503" s="1">
        <v>44532.587673611109</v>
      </c>
      <c r="X1503">
        <v>55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66</v>
      </c>
      <c r="AE1503">
        <v>52</v>
      </c>
      <c r="AF1503">
        <v>0</v>
      </c>
      <c r="AG1503">
        <v>1</v>
      </c>
      <c r="AH1503" t="s">
        <v>88</v>
      </c>
      <c r="AI1503" t="s">
        <v>88</v>
      </c>
      <c r="AJ1503" t="s">
        <v>88</v>
      </c>
      <c r="AK1503" t="s">
        <v>88</v>
      </c>
      <c r="AL1503" t="s">
        <v>88</v>
      </c>
      <c r="AM1503" t="s">
        <v>88</v>
      </c>
      <c r="AN1503" t="s">
        <v>88</v>
      </c>
      <c r="AO1503" t="s">
        <v>88</v>
      </c>
      <c r="AP1503" t="s">
        <v>88</v>
      </c>
      <c r="AQ1503" t="s">
        <v>88</v>
      </c>
      <c r="AR1503" t="s">
        <v>88</v>
      </c>
      <c r="AS1503" t="s">
        <v>88</v>
      </c>
      <c r="AT1503" t="s">
        <v>88</v>
      </c>
      <c r="AU1503" t="s">
        <v>88</v>
      </c>
      <c r="AV1503" t="s">
        <v>88</v>
      </c>
      <c r="AW1503" t="s">
        <v>88</v>
      </c>
      <c r="AX1503" t="s">
        <v>88</v>
      </c>
      <c r="AY1503" t="s">
        <v>88</v>
      </c>
      <c r="AZ1503" t="s">
        <v>88</v>
      </c>
      <c r="BA1503" t="s">
        <v>88</v>
      </c>
      <c r="BB1503" t="s">
        <v>88</v>
      </c>
      <c r="BC1503" t="s">
        <v>88</v>
      </c>
      <c r="BD1503" t="s">
        <v>88</v>
      </c>
      <c r="BE1503" t="s">
        <v>88</v>
      </c>
    </row>
    <row r="1504" spans="1:57">
      <c r="A1504" t="s">
        <v>3189</v>
      </c>
      <c r="B1504" t="s">
        <v>80</v>
      </c>
      <c r="C1504" t="s">
        <v>3190</v>
      </c>
      <c r="D1504" t="s">
        <v>82</v>
      </c>
      <c r="E1504" s="2" t="str">
        <f>HYPERLINK("capsilon://?command=openfolder&amp;siteaddress=FAM.docvelocity-na8.net&amp;folderid=FXFF32614E-5556-B436-A184-0064A6BFA356","FX2112116")</f>
        <v>FX2112116</v>
      </c>
      <c r="F1504" t="s">
        <v>19</v>
      </c>
      <c r="G1504" t="s">
        <v>19</v>
      </c>
      <c r="H1504" t="s">
        <v>83</v>
      </c>
      <c r="I1504" t="s">
        <v>3191</v>
      </c>
      <c r="J1504">
        <v>90</v>
      </c>
      <c r="K1504" t="s">
        <v>85</v>
      </c>
      <c r="L1504" t="s">
        <v>86</v>
      </c>
      <c r="M1504" t="s">
        <v>87</v>
      </c>
      <c r="N1504">
        <v>1</v>
      </c>
      <c r="O1504" s="1">
        <v>44532.544293981482</v>
      </c>
      <c r="P1504" s="1">
        <v>44532.595671296294</v>
      </c>
      <c r="Q1504">
        <v>3693</v>
      </c>
      <c r="R1504">
        <v>746</v>
      </c>
      <c r="S1504" t="b">
        <v>0</v>
      </c>
      <c r="T1504" t="s">
        <v>88</v>
      </c>
      <c r="U1504" t="b">
        <v>0</v>
      </c>
      <c r="V1504" t="s">
        <v>155</v>
      </c>
      <c r="W1504" s="1">
        <v>44532.595671296294</v>
      </c>
      <c r="X1504">
        <v>690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90</v>
      </c>
      <c r="AE1504">
        <v>78</v>
      </c>
      <c r="AF1504">
        <v>0</v>
      </c>
      <c r="AG1504">
        <v>6</v>
      </c>
      <c r="AH1504" t="s">
        <v>88</v>
      </c>
      <c r="AI1504" t="s">
        <v>88</v>
      </c>
      <c r="AJ1504" t="s">
        <v>88</v>
      </c>
      <c r="AK1504" t="s">
        <v>88</v>
      </c>
      <c r="AL1504" t="s">
        <v>88</v>
      </c>
      <c r="AM1504" t="s">
        <v>88</v>
      </c>
      <c r="AN1504" t="s">
        <v>88</v>
      </c>
      <c r="AO1504" t="s">
        <v>88</v>
      </c>
      <c r="AP1504" t="s">
        <v>88</v>
      </c>
      <c r="AQ1504" t="s">
        <v>88</v>
      </c>
      <c r="AR1504" t="s">
        <v>88</v>
      </c>
      <c r="AS1504" t="s">
        <v>88</v>
      </c>
      <c r="AT1504" t="s">
        <v>88</v>
      </c>
      <c r="AU1504" t="s">
        <v>88</v>
      </c>
      <c r="AV1504" t="s">
        <v>88</v>
      </c>
      <c r="AW1504" t="s">
        <v>88</v>
      </c>
      <c r="AX1504" t="s">
        <v>88</v>
      </c>
      <c r="AY1504" t="s">
        <v>88</v>
      </c>
      <c r="AZ1504" t="s">
        <v>88</v>
      </c>
      <c r="BA1504" t="s">
        <v>88</v>
      </c>
      <c r="BB1504" t="s">
        <v>88</v>
      </c>
      <c r="BC1504" t="s">
        <v>88</v>
      </c>
      <c r="BD1504" t="s">
        <v>88</v>
      </c>
      <c r="BE1504" t="s">
        <v>88</v>
      </c>
    </row>
    <row r="1505" spans="1:57">
      <c r="A1505" t="s">
        <v>3192</v>
      </c>
      <c r="B1505" t="s">
        <v>80</v>
      </c>
      <c r="C1505" t="s">
        <v>457</v>
      </c>
      <c r="D1505" t="s">
        <v>82</v>
      </c>
      <c r="E1505" s="2" t="str">
        <f>HYPERLINK("capsilon://?command=openfolder&amp;siteaddress=FAM.docvelocity-na8.net&amp;folderid=FX1625DF75-9DAF-41C4-3AAE-CB0502D8216F","FX211114849")</f>
        <v>FX211114849</v>
      </c>
      <c r="F1505" t="s">
        <v>19</v>
      </c>
      <c r="G1505" t="s">
        <v>19</v>
      </c>
      <c r="H1505" t="s">
        <v>83</v>
      </c>
      <c r="I1505" t="s">
        <v>3129</v>
      </c>
      <c r="J1505">
        <v>679</v>
      </c>
      <c r="K1505" t="s">
        <v>85</v>
      </c>
      <c r="L1505" t="s">
        <v>86</v>
      </c>
      <c r="M1505" t="s">
        <v>87</v>
      </c>
      <c r="N1505">
        <v>2</v>
      </c>
      <c r="O1505" s="1">
        <v>44532.546585648146</v>
      </c>
      <c r="P1505" s="1">
        <v>44532.610150462962</v>
      </c>
      <c r="Q1505">
        <v>2254</v>
      </c>
      <c r="R1505">
        <v>3238</v>
      </c>
      <c r="S1505" t="b">
        <v>0</v>
      </c>
      <c r="T1505" t="s">
        <v>88</v>
      </c>
      <c r="U1505" t="b">
        <v>1</v>
      </c>
      <c r="V1505" t="s">
        <v>155</v>
      </c>
      <c r="W1505" s="1">
        <v>44532.57172453704</v>
      </c>
      <c r="X1505">
        <v>1780</v>
      </c>
      <c r="Y1505">
        <v>554</v>
      </c>
      <c r="Z1505">
        <v>0</v>
      </c>
      <c r="AA1505">
        <v>554</v>
      </c>
      <c r="AB1505">
        <v>0</v>
      </c>
      <c r="AC1505">
        <v>219</v>
      </c>
      <c r="AD1505">
        <v>125</v>
      </c>
      <c r="AE1505">
        <v>0</v>
      </c>
      <c r="AF1505">
        <v>0</v>
      </c>
      <c r="AG1505">
        <v>0</v>
      </c>
      <c r="AH1505" t="s">
        <v>163</v>
      </c>
      <c r="AI1505" s="1">
        <v>44532.610150462962</v>
      </c>
      <c r="AJ1505">
        <v>1458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125</v>
      </c>
      <c r="AQ1505">
        <v>0</v>
      </c>
      <c r="AR1505">
        <v>0</v>
      </c>
      <c r="AS1505">
        <v>0</v>
      </c>
      <c r="AT1505" t="s">
        <v>88</v>
      </c>
      <c r="AU1505" t="s">
        <v>88</v>
      </c>
      <c r="AV1505" t="s">
        <v>88</v>
      </c>
      <c r="AW1505" t="s">
        <v>88</v>
      </c>
      <c r="AX1505" t="s">
        <v>88</v>
      </c>
      <c r="AY1505" t="s">
        <v>88</v>
      </c>
      <c r="AZ1505" t="s">
        <v>88</v>
      </c>
      <c r="BA1505" t="s">
        <v>88</v>
      </c>
      <c r="BB1505" t="s">
        <v>88</v>
      </c>
      <c r="BC1505" t="s">
        <v>88</v>
      </c>
      <c r="BD1505" t="s">
        <v>88</v>
      </c>
      <c r="BE1505" t="s">
        <v>88</v>
      </c>
    </row>
    <row r="1506" spans="1:57">
      <c r="A1506" t="s">
        <v>3193</v>
      </c>
      <c r="B1506" t="s">
        <v>80</v>
      </c>
      <c r="C1506" t="s">
        <v>3140</v>
      </c>
      <c r="D1506" t="s">
        <v>82</v>
      </c>
      <c r="E1506" s="2" t="str">
        <f>HYPERLINK("capsilon://?command=openfolder&amp;siteaddress=FAM.docvelocity-na8.net&amp;folderid=FXA10294F5-ACAD-4962-39CB-DC20B5B93564","FX2112925")</f>
        <v>FX2112925</v>
      </c>
      <c r="F1506" t="s">
        <v>19</v>
      </c>
      <c r="G1506" t="s">
        <v>19</v>
      </c>
      <c r="H1506" t="s">
        <v>83</v>
      </c>
      <c r="I1506" t="s">
        <v>3151</v>
      </c>
      <c r="J1506">
        <v>197</v>
      </c>
      <c r="K1506" t="s">
        <v>85</v>
      </c>
      <c r="L1506" t="s">
        <v>86</v>
      </c>
      <c r="M1506" t="s">
        <v>87</v>
      </c>
      <c r="N1506">
        <v>2</v>
      </c>
      <c r="O1506" s="1">
        <v>44532.547361111108</v>
      </c>
      <c r="P1506" s="1">
        <v>44532.602951388886</v>
      </c>
      <c r="Q1506">
        <v>2869</v>
      </c>
      <c r="R1506">
        <v>1934</v>
      </c>
      <c r="S1506" t="b">
        <v>0</v>
      </c>
      <c r="T1506" t="s">
        <v>88</v>
      </c>
      <c r="U1506" t="b">
        <v>1</v>
      </c>
      <c r="V1506" t="s">
        <v>244</v>
      </c>
      <c r="W1506" s="1">
        <v>44532.570891203701</v>
      </c>
      <c r="X1506">
        <v>1167</v>
      </c>
      <c r="Y1506">
        <v>228</v>
      </c>
      <c r="Z1506">
        <v>0</v>
      </c>
      <c r="AA1506">
        <v>228</v>
      </c>
      <c r="AB1506">
        <v>0</v>
      </c>
      <c r="AC1506">
        <v>86</v>
      </c>
      <c r="AD1506">
        <v>-31</v>
      </c>
      <c r="AE1506">
        <v>0</v>
      </c>
      <c r="AF1506">
        <v>0</v>
      </c>
      <c r="AG1506">
        <v>0</v>
      </c>
      <c r="AH1506" t="s">
        <v>167</v>
      </c>
      <c r="AI1506" s="1">
        <v>44532.602951388886</v>
      </c>
      <c r="AJ1506">
        <v>767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-31</v>
      </c>
      <c r="AQ1506">
        <v>0</v>
      </c>
      <c r="AR1506">
        <v>0</v>
      </c>
      <c r="AS1506">
        <v>0</v>
      </c>
      <c r="AT1506" t="s">
        <v>88</v>
      </c>
      <c r="AU1506" t="s">
        <v>88</v>
      </c>
      <c r="AV1506" t="s">
        <v>88</v>
      </c>
      <c r="AW1506" t="s">
        <v>88</v>
      </c>
      <c r="AX1506" t="s">
        <v>88</v>
      </c>
      <c r="AY1506" t="s">
        <v>88</v>
      </c>
      <c r="AZ1506" t="s">
        <v>88</v>
      </c>
      <c r="BA1506" t="s">
        <v>88</v>
      </c>
      <c r="BB1506" t="s">
        <v>88</v>
      </c>
      <c r="BC1506" t="s">
        <v>88</v>
      </c>
      <c r="BD1506" t="s">
        <v>88</v>
      </c>
      <c r="BE1506" t="s">
        <v>88</v>
      </c>
    </row>
    <row r="1507" spans="1:57">
      <c r="A1507" t="s">
        <v>3194</v>
      </c>
      <c r="B1507" t="s">
        <v>80</v>
      </c>
      <c r="C1507" t="s">
        <v>81</v>
      </c>
      <c r="D1507" t="s">
        <v>82</v>
      </c>
      <c r="E1507" s="2" t="str">
        <f>HYPERLINK("capsilon://?command=openfolder&amp;siteaddress=FAM.docvelocity-na8.net&amp;folderid=FX63761464-F011-CC45-456A-FD4FB7F15B67","FX21113352")</f>
        <v>FX21113352</v>
      </c>
      <c r="F1507" t="s">
        <v>19</v>
      </c>
      <c r="G1507" t="s">
        <v>19</v>
      </c>
      <c r="H1507" t="s">
        <v>83</v>
      </c>
      <c r="I1507" t="s">
        <v>3195</v>
      </c>
      <c r="J1507">
        <v>56</v>
      </c>
      <c r="K1507" t="s">
        <v>85</v>
      </c>
      <c r="L1507" t="s">
        <v>86</v>
      </c>
      <c r="M1507" t="s">
        <v>87</v>
      </c>
      <c r="N1507">
        <v>2</v>
      </c>
      <c r="O1507" s="1">
        <v>44532.550451388888</v>
      </c>
      <c r="P1507" s="1">
        <v>44532.669710648152</v>
      </c>
      <c r="Q1507">
        <v>9656</v>
      </c>
      <c r="R1507">
        <v>648</v>
      </c>
      <c r="S1507" t="b">
        <v>0</v>
      </c>
      <c r="T1507" t="s">
        <v>88</v>
      </c>
      <c r="U1507" t="b">
        <v>0</v>
      </c>
      <c r="V1507" t="s">
        <v>265</v>
      </c>
      <c r="W1507" s="1">
        <v>44532.583402777775</v>
      </c>
      <c r="X1507">
        <v>153</v>
      </c>
      <c r="Y1507">
        <v>53</v>
      </c>
      <c r="Z1507">
        <v>0</v>
      </c>
      <c r="AA1507">
        <v>53</v>
      </c>
      <c r="AB1507">
        <v>0</v>
      </c>
      <c r="AC1507">
        <v>23</v>
      </c>
      <c r="AD1507">
        <v>3</v>
      </c>
      <c r="AE1507">
        <v>0</v>
      </c>
      <c r="AF1507">
        <v>0</v>
      </c>
      <c r="AG1507">
        <v>0</v>
      </c>
      <c r="AH1507" t="s">
        <v>167</v>
      </c>
      <c r="AI1507" s="1">
        <v>44532.669710648152</v>
      </c>
      <c r="AJ1507">
        <v>495</v>
      </c>
      <c r="AK1507">
        <v>2</v>
      </c>
      <c r="AL1507">
        <v>0</v>
      </c>
      <c r="AM1507">
        <v>2</v>
      </c>
      <c r="AN1507">
        <v>0</v>
      </c>
      <c r="AO1507">
        <v>2</v>
      </c>
      <c r="AP1507">
        <v>1</v>
      </c>
      <c r="AQ1507">
        <v>0</v>
      </c>
      <c r="AR1507">
        <v>0</v>
      </c>
      <c r="AS1507">
        <v>0</v>
      </c>
      <c r="AT1507" t="s">
        <v>88</v>
      </c>
      <c r="AU1507" t="s">
        <v>88</v>
      </c>
      <c r="AV1507" t="s">
        <v>88</v>
      </c>
      <c r="AW1507" t="s">
        <v>88</v>
      </c>
      <c r="AX1507" t="s">
        <v>88</v>
      </c>
      <c r="AY1507" t="s">
        <v>88</v>
      </c>
      <c r="AZ1507" t="s">
        <v>88</v>
      </c>
      <c r="BA1507" t="s">
        <v>88</v>
      </c>
      <c r="BB1507" t="s">
        <v>88</v>
      </c>
      <c r="BC1507" t="s">
        <v>88</v>
      </c>
      <c r="BD1507" t="s">
        <v>88</v>
      </c>
      <c r="BE1507" t="s">
        <v>88</v>
      </c>
    </row>
    <row r="1508" spans="1:57">
      <c r="A1508" t="s">
        <v>3196</v>
      </c>
      <c r="B1508" t="s">
        <v>80</v>
      </c>
      <c r="C1508" t="s">
        <v>3153</v>
      </c>
      <c r="D1508" t="s">
        <v>82</v>
      </c>
      <c r="E1508" s="2" t="str">
        <f>HYPERLINK("capsilon://?command=openfolder&amp;siteaddress=FAM.docvelocity-na8.net&amp;folderid=FX259A3DEE-9738-99DF-C516-9E627600AED0","FX21122506")</f>
        <v>FX21122506</v>
      </c>
      <c r="F1508" t="s">
        <v>19</v>
      </c>
      <c r="G1508" t="s">
        <v>19</v>
      </c>
      <c r="H1508" t="s">
        <v>83</v>
      </c>
      <c r="I1508" t="s">
        <v>3154</v>
      </c>
      <c r="J1508">
        <v>364</v>
      </c>
      <c r="K1508" t="s">
        <v>85</v>
      </c>
      <c r="L1508" t="s">
        <v>86</v>
      </c>
      <c r="M1508" t="s">
        <v>87</v>
      </c>
      <c r="N1508">
        <v>2</v>
      </c>
      <c r="O1508" s="1">
        <v>44532.552511574075</v>
      </c>
      <c r="P1508" s="1">
        <v>44532.637638888889</v>
      </c>
      <c r="Q1508">
        <v>5194</v>
      </c>
      <c r="R1508">
        <v>2161</v>
      </c>
      <c r="S1508" t="b">
        <v>0</v>
      </c>
      <c r="T1508" t="s">
        <v>88</v>
      </c>
      <c r="U1508" t="b">
        <v>1</v>
      </c>
      <c r="V1508" t="s">
        <v>244</v>
      </c>
      <c r="W1508" s="1">
        <v>44532.598749999997</v>
      </c>
      <c r="X1508">
        <v>921</v>
      </c>
      <c r="Y1508">
        <v>242</v>
      </c>
      <c r="Z1508">
        <v>0</v>
      </c>
      <c r="AA1508">
        <v>242</v>
      </c>
      <c r="AB1508">
        <v>168</v>
      </c>
      <c r="AC1508">
        <v>74</v>
      </c>
      <c r="AD1508">
        <v>122</v>
      </c>
      <c r="AE1508">
        <v>0</v>
      </c>
      <c r="AF1508">
        <v>0</v>
      </c>
      <c r="AG1508">
        <v>0</v>
      </c>
      <c r="AH1508" t="s">
        <v>163</v>
      </c>
      <c r="AI1508" s="1">
        <v>44532.637638888889</v>
      </c>
      <c r="AJ1508">
        <v>153</v>
      </c>
      <c r="AK1508">
        <v>0</v>
      </c>
      <c r="AL1508">
        <v>0</v>
      </c>
      <c r="AM1508">
        <v>0</v>
      </c>
      <c r="AN1508">
        <v>129</v>
      </c>
      <c r="AO1508">
        <v>0</v>
      </c>
      <c r="AP1508">
        <v>122</v>
      </c>
      <c r="AQ1508">
        <v>0</v>
      </c>
      <c r="AR1508">
        <v>0</v>
      </c>
      <c r="AS1508">
        <v>0</v>
      </c>
      <c r="AT1508" t="s">
        <v>88</v>
      </c>
      <c r="AU1508" t="s">
        <v>88</v>
      </c>
      <c r="AV1508" t="s">
        <v>88</v>
      </c>
      <c r="AW1508" t="s">
        <v>88</v>
      </c>
      <c r="AX1508" t="s">
        <v>88</v>
      </c>
      <c r="AY1508" t="s">
        <v>88</v>
      </c>
      <c r="AZ1508" t="s">
        <v>88</v>
      </c>
      <c r="BA1508" t="s">
        <v>88</v>
      </c>
      <c r="BB1508" t="s">
        <v>88</v>
      </c>
      <c r="BC1508" t="s">
        <v>88</v>
      </c>
      <c r="BD1508" t="s">
        <v>88</v>
      </c>
      <c r="BE1508" t="s">
        <v>88</v>
      </c>
    </row>
    <row r="1509" spans="1:57">
      <c r="A1509" t="s">
        <v>3197</v>
      </c>
      <c r="B1509" t="s">
        <v>80</v>
      </c>
      <c r="C1509" t="s">
        <v>160</v>
      </c>
      <c r="D1509" t="s">
        <v>82</v>
      </c>
      <c r="E1509" s="2" t="str">
        <f>HYPERLINK("capsilon://?command=openfolder&amp;siteaddress=FAM.docvelocity-na8.net&amp;folderid=FXCBC13D51-DA69-D6AC-3BF2-563B9844C95A","FX211114604")</f>
        <v>FX211114604</v>
      </c>
      <c r="F1509" t="s">
        <v>19</v>
      </c>
      <c r="G1509" t="s">
        <v>19</v>
      </c>
      <c r="H1509" t="s">
        <v>83</v>
      </c>
      <c r="I1509" t="s">
        <v>3198</v>
      </c>
      <c r="J1509">
        <v>30</v>
      </c>
      <c r="K1509" t="s">
        <v>85</v>
      </c>
      <c r="L1509" t="s">
        <v>86</v>
      </c>
      <c r="M1509" t="s">
        <v>87</v>
      </c>
      <c r="N1509">
        <v>2</v>
      </c>
      <c r="O1509" s="1">
        <v>44532.553379629629</v>
      </c>
      <c r="P1509" s="1">
        <v>44532.665578703702</v>
      </c>
      <c r="Q1509">
        <v>9507</v>
      </c>
      <c r="R1509">
        <v>187</v>
      </c>
      <c r="S1509" t="b">
        <v>0</v>
      </c>
      <c r="T1509" t="s">
        <v>88</v>
      </c>
      <c r="U1509" t="b">
        <v>0</v>
      </c>
      <c r="V1509" t="s">
        <v>265</v>
      </c>
      <c r="W1509" s="1">
        <v>44532.584039351852</v>
      </c>
      <c r="X1509">
        <v>54</v>
      </c>
      <c r="Y1509">
        <v>9</v>
      </c>
      <c r="Z1509">
        <v>0</v>
      </c>
      <c r="AA1509">
        <v>9</v>
      </c>
      <c r="AB1509">
        <v>0</v>
      </c>
      <c r="AC1509">
        <v>2</v>
      </c>
      <c r="AD1509">
        <v>21</v>
      </c>
      <c r="AE1509">
        <v>0</v>
      </c>
      <c r="AF1509">
        <v>0</v>
      </c>
      <c r="AG1509">
        <v>0</v>
      </c>
      <c r="AH1509" t="s">
        <v>100</v>
      </c>
      <c r="AI1509" s="1">
        <v>44532.665578703702</v>
      </c>
      <c r="AJ1509">
        <v>133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21</v>
      </c>
      <c r="AQ1509">
        <v>0</v>
      </c>
      <c r="AR1509">
        <v>0</v>
      </c>
      <c r="AS1509">
        <v>0</v>
      </c>
      <c r="AT1509" t="s">
        <v>88</v>
      </c>
      <c r="AU1509" t="s">
        <v>88</v>
      </c>
      <c r="AV1509" t="s">
        <v>88</v>
      </c>
      <c r="AW1509" t="s">
        <v>88</v>
      </c>
      <c r="AX1509" t="s">
        <v>88</v>
      </c>
      <c r="AY1509" t="s">
        <v>88</v>
      </c>
      <c r="AZ1509" t="s">
        <v>88</v>
      </c>
      <c r="BA1509" t="s">
        <v>88</v>
      </c>
      <c r="BB1509" t="s">
        <v>88</v>
      </c>
      <c r="BC1509" t="s">
        <v>88</v>
      </c>
      <c r="BD1509" t="s">
        <v>88</v>
      </c>
      <c r="BE1509" t="s">
        <v>88</v>
      </c>
    </row>
    <row r="1510" spans="1:57">
      <c r="A1510" t="s">
        <v>3199</v>
      </c>
      <c r="B1510" t="s">
        <v>80</v>
      </c>
      <c r="C1510" t="s">
        <v>3200</v>
      </c>
      <c r="D1510" t="s">
        <v>82</v>
      </c>
      <c r="E1510" s="2" t="str">
        <f>HYPERLINK("capsilon://?command=openfolder&amp;siteaddress=FAM.docvelocity-na8.net&amp;folderid=FX0E412B15-B50B-4B63-5BE4-DDED8F8DB97F","FX211114323")</f>
        <v>FX211114323</v>
      </c>
      <c r="F1510" t="s">
        <v>19</v>
      </c>
      <c r="G1510" t="s">
        <v>19</v>
      </c>
      <c r="H1510" t="s">
        <v>83</v>
      </c>
      <c r="I1510" t="s">
        <v>3201</v>
      </c>
      <c r="J1510">
        <v>47</v>
      </c>
      <c r="K1510" t="s">
        <v>85</v>
      </c>
      <c r="L1510" t="s">
        <v>86</v>
      </c>
      <c r="M1510" t="s">
        <v>87</v>
      </c>
      <c r="N1510">
        <v>2</v>
      </c>
      <c r="O1510" s="1">
        <v>44532.558599537035</v>
      </c>
      <c r="P1510" s="1">
        <v>44532.666331018518</v>
      </c>
      <c r="Q1510">
        <v>9017</v>
      </c>
      <c r="R1510">
        <v>291</v>
      </c>
      <c r="S1510" t="b">
        <v>0</v>
      </c>
      <c r="T1510" t="s">
        <v>88</v>
      </c>
      <c r="U1510" t="b">
        <v>0</v>
      </c>
      <c r="V1510" t="s">
        <v>265</v>
      </c>
      <c r="W1510" s="1">
        <v>44532.585682870369</v>
      </c>
      <c r="X1510">
        <v>142</v>
      </c>
      <c r="Y1510">
        <v>44</v>
      </c>
      <c r="Z1510">
        <v>0</v>
      </c>
      <c r="AA1510">
        <v>44</v>
      </c>
      <c r="AB1510">
        <v>0</v>
      </c>
      <c r="AC1510">
        <v>11</v>
      </c>
      <c r="AD1510">
        <v>3</v>
      </c>
      <c r="AE1510">
        <v>0</v>
      </c>
      <c r="AF1510">
        <v>0</v>
      </c>
      <c r="AG1510">
        <v>0</v>
      </c>
      <c r="AH1510" t="s">
        <v>163</v>
      </c>
      <c r="AI1510" s="1">
        <v>44532.666331018518</v>
      </c>
      <c r="AJ1510">
        <v>149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3</v>
      </c>
      <c r="AQ1510">
        <v>0</v>
      </c>
      <c r="AR1510">
        <v>0</v>
      </c>
      <c r="AS1510">
        <v>0</v>
      </c>
      <c r="AT1510" t="s">
        <v>88</v>
      </c>
      <c r="AU1510" t="s">
        <v>88</v>
      </c>
      <c r="AV1510" t="s">
        <v>88</v>
      </c>
      <c r="AW1510" t="s">
        <v>88</v>
      </c>
      <c r="AX1510" t="s">
        <v>88</v>
      </c>
      <c r="AY1510" t="s">
        <v>88</v>
      </c>
      <c r="AZ1510" t="s">
        <v>88</v>
      </c>
      <c r="BA1510" t="s">
        <v>88</v>
      </c>
      <c r="BB1510" t="s">
        <v>88</v>
      </c>
      <c r="BC1510" t="s">
        <v>88</v>
      </c>
      <c r="BD1510" t="s">
        <v>88</v>
      </c>
      <c r="BE1510" t="s">
        <v>88</v>
      </c>
    </row>
    <row r="1511" spans="1:57">
      <c r="A1511" t="s">
        <v>3202</v>
      </c>
      <c r="B1511" t="s">
        <v>80</v>
      </c>
      <c r="C1511" t="s">
        <v>3200</v>
      </c>
      <c r="D1511" t="s">
        <v>82</v>
      </c>
      <c r="E1511" s="2" t="str">
        <f>HYPERLINK("capsilon://?command=openfolder&amp;siteaddress=FAM.docvelocity-na8.net&amp;folderid=FX0E412B15-B50B-4B63-5BE4-DDED8F8DB97F","FX211114323")</f>
        <v>FX211114323</v>
      </c>
      <c r="F1511" t="s">
        <v>19</v>
      </c>
      <c r="G1511" t="s">
        <v>19</v>
      </c>
      <c r="H1511" t="s">
        <v>83</v>
      </c>
      <c r="I1511" t="s">
        <v>3203</v>
      </c>
      <c r="J1511">
        <v>53</v>
      </c>
      <c r="K1511" t="s">
        <v>85</v>
      </c>
      <c r="L1511" t="s">
        <v>86</v>
      </c>
      <c r="M1511" t="s">
        <v>87</v>
      </c>
      <c r="N1511">
        <v>1</v>
      </c>
      <c r="O1511" s="1">
        <v>44532.558969907404</v>
      </c>
      <c r="P1511" s="1">
        <v>44532.69699074074</v>
      </c>
      <c r="Q1511">
        <v>11638</v>
      </c>
      <c r="R1511">
        <v>287</v>
      </c>
      <c r="S1511" t="b">
        <v>0</v>
      </c>
      <c r="T1511" t="s">
        <v>88</v>
      </c>
      <c r="U1511" t="b">
        <v>0</v>
      </c>
      <c r="V1511" t="s">
        <v>155</v>
      </c>
      <c r="W1511" s="1">
        <v>44532.69699074074</v>
      </c>
      <c r="X1511">
        <v>92</v>
      </c>
      <c r="Y1511">
        <v>2</v>
      </c>
      <c r="Z1511">
        <v>0</v>
      </c>
      <c r="AA1511">
        <v>2</v>
      </c>
      <c r="AB1511">
        <v>0</v>
      </c>
      <c r="AC1511">
        <v>1</v>
      </c>
      <c r="AD1511">
        <v>51</v>
      </c>
      <c r="AE1511">
        <v>48</v>
      </c>
      <c r="AF1511">
        <v>0</v>
      </c>
      <c r="AG1511">
        <v>2</v>
      </c>
      <c r="AH1511" t="s">
        <v>88</v>
      </c>
      <c r="AI1511" t="s">
        <v>88</v>
      </c>
      <c r="AJ1511" t="s">
        <v>88</v>
      </c>
      <c r="AK1511" t="s">
        <v>88</v>
      </c>
      <c r="AL1511" t="s">
        <v>88</v>
      </c>
      <c r="AM1511" t="s">
        <v>88</v>
      </c>
      <c r="AN1511" t="s">
        <v>88</v>
      </c>
      <c r="AO1511" t="s">
        <v>88</v>
      </c>
      <c r="AP1511" t="s">
        <v>88</v>
      </c>
      <c r="AQ1511" t="s">
        <v>88</v>
      </c>
      <c r="AR1511" t="s">
        <v>88</v>
      </c>
      <c r="AS1511" t="s">
        <v>88</v>
      </c>
      <c r="AT1511" t="s">
        <v>88</v>
      </c>
      <c r="AU1511" t="s">
        <v>88</v>
      </c>
      <c r="AV1511" t="s">
        <v>88</v>
      </c>
      <c r="AW1511" t="s">
        <v>88</v>
      </c>
      <c r="AX1511" t="s">
        <v>88</v>
      </c>
      <c r="AY1511" t="s">
        <v>88</v>
      </c>
      <c r="AZ1511" t="s">
        <v>88</v>
      </c>
      <c r="BA1511" t="s">
        <v>88</v>
      </c>
      <c r="BB1511" t="s">
        <v>88</v>
      </c>
      <c r="BC1511" t="s">
        <v>88</v>
      </c>
      <c r="BD1511" t="s">
        <v>88</v>
      </c>
      <c r="BE1511" t="s">
        <v>88</v>
      </c>
    </row>
    <row r="1512" spans="1:57">
      <c r="A1512" t="s">
        <v>3204</v>
      </c>
      <c r="B1512" t="s">
        <v>80</v>
      </c>
      <c r="C1512" t="s">
        <v>3200</v>
      </c>
      <c r="D1512" t="s">
        <v>82</v>
      </c>
      <c r="E1512" s="2" t="str">
        <f>HYPERLINK("capsilon://?command=openfolder&amp;siteaddress=FAM.docvelocity-na8.net&amp;folderid=FX0E412B15-B50B-4B63-5BE4-DDED8F8DB97F","FX211114323")</f>
        <v>FX211114323</v>
      </c>
      <c r="F1512" t="s">
        <v>19</v>
      </c>
      <c r="G1512" t="s">
        <v>19</v>
      </c>
      <c r="H1512" t="s">
        <v>83</v>
      </c>
      <c r="I1512" t="s">
        <v>3205</v>
      </c>
      <c r="J1512">
        <v>47</v>
      </c>
      <c r="K1512" t="s">
        <v>85</v>
      </c>
      <c r="L1512" t="s">
        <v>86</v>
      </c>
      <c r="M1512" t="s">
        <v>87</v>
      </c>
      <c r="N1512">
        <v>2</v>
      </c>
      <c r="O1512" s="1">
        <v>44532.559930555559</v>
      </c>
      <c r="P1512" s="1">
        <v>44532.669583333336</v>
      </c>
      <c r="Q1512">
        <v>8550</v>
      </c>
      <c r="R1512">
        <v>924</v>
      </c>
      <c r="S1512" t="b">
        <v>0</v>
      </c>
      <c r="T1512" t="s">
        <v>88</v>
      </c>
      <c r="U1512" t="b">
        <v>0</v>
      </c>
      <c r="V1512" t="s">
        <v>337</v>
      </c>
      <c r="W1512" s="1">
        <v>44532.591041666667</v>
      </c>
      <c r="X1512">
        <v>532</v>
      </c>
      <c r="Y1512">
        <v>39</v>
      </c>
      <c r="Z1512">
        <v>0</v>
      </c>
      <c r="AA1512">
        <v>39</v>
      </c>
      <c r="AB1512">
        <v>0</v>
      </c>
      <c r="AC1512">
        <v>11</v>
      </c>
      <c r="AD1512">
        <v>8</v>
      </c>
      <c r="AE1512">
        <v>0</v>
      </c>
      <c r="AF1512">
        <v>0</v>
      </c>
      <c r="AG1512">
        <v>0</v>
      </c>
      <c r="AH1512" t="s">
        <v>109</v>
      </c>
      <c r="AI1512" s="1">
        <v>44532.669583333336</v>
      </c>
      <c r="AJ1512">
        <v>392</v>
      </c>
      <c r="AK1512">
        <v>5</v>
      </c>
      <c r="AL1512">
        <v>0</v>
      </c>
      <c r="AM1512">
        <v>5</v>
      </c>
      <c r="AN1512">
        <v>0</v>
      </c>
      <c r="AO1512">
        <v>4</v>
      </c>
      <c r="AP1512">
        <v>3</v>
      </c>
      <c r="AQ1512">
        <v>0</v>
      </c>
      <c r="AR1512">
        <v>0</v>
      </c>
      <c r="AS1512">
        <v>0</v>
      </c>
      <c r="AT1512" t="s">
        <v>88</v>
      </c>
      <c r="AU1512" t="s">
        <v>88</v>
      </c>
      <c r="AV1512" t="s">
        <v>88</v>
      </c>
      <c r="AW1512" t="s">
        <v>88</v>
      </c>
      <c r="AX1512" t="s">
        <v>88</v>
      </c>
      <c r="AY1512" t="s">
        <v>88</v>
      </c>
      <c r="AZ1512" t="s">
        <v>88</v>
      </c>
      <c r="BA1512" t="s">
        <v>88</v>
      </c>
      <c r="BB1512" t="s">
        <v>88</v>
      </c>
      <c r="BC1512" t="s">
        <v>88</v>
      </c>
      <c r="BD1512" t="s">
        <v>88</v>
      </c>
      <c r="BE1512" t="s">
        <v>88</v>
      </c>
    </row>
    <row r="1513" spans="1:57">
      <c r="A1513" t="s">
        <v>3206</v>
      </c>
      <c r="B1513" t="s">
        <v>80</v>
      </c>
      <c r="C1513" t="s">
        <v>457</v>
      </c>
      <c r="D1513" t="s">
        <v>82</v>
      </c>
      <c r="E1513" s="2" t="str">
        <f>HYPERLINK("capsilon://?command=openfolder&amp;siteaddress=FAM.docvelocity-na8.net&amp;folderid=FX1625DF75-9DAF-41C4-3AAE-CB0502D8216F","FX211114849")</f>
        <v>FX211114849</v>
      </c>
      <c r="F1513" t="s">
        <v>19</v>
      </c>
      <c r="G1513" t="s">
        <v>19</v>
      </c>
      <c r="H1513" t="s">
        <v>83</v>
      </c>
      <c r="I1513" t="s">
        <v>3207</v>
      </c>
      <c r="J1513">
        <v>66</v>
      </c>
      <c r="K1513" t="s">
        <v>85</v>
      </c>
      <c r="L1513" t="s">
        <v>86</v>
      </c>
      <c r="M1513" t="s">
        <v>87</v>
      </c>
      <c r="N1513">
        <v>1</v>
      </c>
      <c r="O1513" s="1">
        <v>44532.5622337963</v>
      </c>
      <c r="P1513" s="1">
        <v>44532.697777777779</v>
      </c>
      <c r="Q1513">
        <v>11524</v>
      </c>
      <c r="R1513">
        <v>187</v>
      </c>
      <c r="S1513" t="b">
        <v>0</v>
      </c>
      <c r="T1513" t="s">
        <v>88</v>
      </c>
      <c r="U1513" t="b">
        <v>0</v>
      </c>
      <c r="V1513" t="s">
        <v>155</v>
      </c>
      <c r="W1513" s="1">
        <v>44532.697777777779</v>
      </c>
      <c r="X1513">
        <v>36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66</v>
      </c>
      <c r="AE1513">
        <v>52</v>
      </c>
      <c r="AF1513">
        <v>0</v>
      </c>
      <c r="AG1513">
        <v>1</v>
      </c>
      <c r="AH1513" t="s">
        <v>88</v>
      </c>
      <c r="AI1513" t="s">
        <v>88</v>
      </c>
      <c r="AJ1513" t="s">
        <v>88</v>
      </c>
      <c r="AK1513" t="s">
        <v>88</v>
      </c>
      <c r="AL1513" t="s">
        <v>88</v>
      </c>
      <c r="AM1513" t="s">
        <v>88</v>
      </c>
      <c r="AN1513" t="s">
        <v>88</v>
      </c>
      <c r="AO1513" t="s">
        <v>88</v>
      </c>
      <c r="AP1513" t="s">
        <v>88</v>
      </c>
      <c r="AQ1513" t="s">
        <v>88</v>
      </c>
      <c r="AR1513" t="s">
        <v>88</v>
      </c>
      <c r="AS1513" t="s">
        <v>88</v>
      </c>
      <c r="AT1513" t="s">
        <v>88</v>
      </c>
      <c r="AU1513" t="s">
        <v>88</v>
      </c>
      <c r="AV1513" t="s">
        <v>88</v>
      </c>
      <c r="AW1513" t="s">
        <v>88</v>
      </c>
      <c r="AX1513" t="s">
        <v>88</v>
      </c>
      <c r="AY1513" t="s">
        <v>88</v>
      </c>
      <c r="AZ1513" t="s">
        <v>88</v>
      </c>
      <c r="BA1513" t="s">
        <v>88</v>
      </c>
      <c r="BB1513" t="s">
        <v>88</v>
      </c>
      <c r="BC1513" t="s">
        <v>88</v>
      </c>
      <c r="BD1513" t="s">
        <v>88</v>
      </c>
      <c r="BE1513" t="s">
        <v>88</v>
      </c>
    </row>
    <row r="1514" spans="1:57">
      <c r="A1514" t="s">
        <v>3208</v>
      </c>
      <c r="B1514" t="s">
        <v>80</v>
      </c>
      <c r="C1514" t="s">
        <v>457</v>
      </c>
      <c r="D1514" t="s">
        <v>82</v>
      </c>
      <c r="E1514" s="2" t="str">
        <f>HYPERLINK("capsilon://?command=openfolder&amp;siteaddress=FAM.docvelocity-na8.net&amp;folderid=FX1625DF75-9DAF-41C4-3AAE-CB0502D8216F","FX211114849")</f>
        <v>FX211114849</v>
      </c>
      <c r="F1514" t="s">
        <v>19</v>
      </c>
      <c r="G1514" t="s">
        <v>19</v>
      </c>
      <c r="H1514" t="s">
        <v>83</v>
      </c>
      <c r="I1514" t="s">
        <v>3209</v>
      </c>
      <c r="J1514">
        <v>66</v>
      </c>
      <c r="K1514" t="s">
        <v>85</v>
      </c>
      <c r="L1514" t="s">
        <v>86</v>
      </c>
      <c r="M1514" t="s">
        <v>87</v>
      </c>
      <c r="N1514">
        <v>1</v>
      </c>
      <c r="O1514" s="1">
        <v>44532.562268518515</v>
      </c>
      <c r="P1514" s="1">
        <v>44532.698333333334</v>
      </c>
      <c r="Q1514">
        <v>11654</v>
      </c>
      <c r="R1514">
        <v>102</v>
      </c>
      <c r="S1514" t="b">
        <v>0</v>
      </c>
      <c r="T1514" t="s">
        <v>88</v>
      </c>
      <c r="U1514" t="b">
        <v>0</v>
      </c>
      <c r="V1514" t="s">
        <v>155</v>
      </c>
      <c r="W1514" s="1">
        <v>44532.698333333334</v>
      </c>
      <c r="X1514">
        <v>47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66</v>
      </c>
      <c r="AE1514">
        <v>52</v>
      </c>
      <c r="AF1514">
        <v>0</v>
      </c>
      <c r="AG1514">
        <v>1</v>
      </c>
      <c r="AH1514" t="s">
        <v>88</v>
      </c>
      <c r="AI1514" t="s">
        <v>88</v>
      </c>
      <c r="AJ1514" t="s">
        <v>88</v>
      </c>
      <c r="AK1514" t="s">
        <v>88</v>
      </c>
      <c r="AL1514" t="s">
        <v>88</v>
      </c>
      <c r="AM1514" t="s">
        <v>88</v>
      </c>
      <c r="AN1514" t="s">
        <v>88</v>
      </c>
      <c r="AO1514" t="s">
        <v>88</v>
      </c>
      <c r="AP1514" t="s">
        <v>88</v>
      </c>
      <c r="AQ1514" t="s">
        <v>88</v>
      </c>
      <c r="AR1514" t="s">
        <v>88</v>
      </c>
      <c r="AS1514" t="s">
        <v>88</v>
      </c>
      <c r="AT1514" t="s">
        <v>88</v>
      </c>
      <c r="AU1514" t="s">
        <v>88</v>
      </c>
      <c r="AV1514" t="s">
        <v>88</v>
      </c>
      <c r="AW1514" t="s">
        <v>88</v>
      </c>
      <c r="AX1514" t="s">
        <v>88</v>
      </c>
      <c r="AY1514" t="s">
        <v>88</v>
      </c>
      <c r="AZ1514" t="s">
        <v>88</v>
      </c>
      <c r="BA1514" t="s">
        <v>88</v>
      </c>
      <c r="BB1514" t="s">
        <v>88</v>
      </c>
      <c r="BC1514" t="s">
        <v>88</v>
      </c>
      <c r="BD1514" t="s">
        <v>88</v>
      </c>
      <c r="BE1514" t="s">
        <v>88</v>
      </c>
    </row>
    <row r="1515" spans="1:57">
      <c r="A1515" t="s">
        <v>3210</v>
      </c>
      <c r="B1515" t="s">
        <v>80</v>
      </c>
      <c r="C1515" t="s">
        <v>3178</v>
      </c>
      <c r="D1515" t="s">
        <v>82</v>
      </c>
      <c r="E1515" s="2" t="str">
        <f>HYPERLINK("capsilon://?command=openfolder&amp;siteaddress=FAM.docvelocity-na8.net&amp;folderid=FXCC250133-A2C3-1C1E-5D73-6C40023ECC5D","FX2112143")</f>
        <v>FX2112143</v>
      </c>
      <c r="F1515" t="s">
        <v>19</v>
      </c>
      <c r="G1515" t="s">
        <v>19</v>
      </c>
      <c r="H1515" t="s">
        <v>83</v>
      </c>
      <c r="I1515" t="s">
        <v>3179</v>
      </c>
      <c r="J1515">
        <v>120</v>
      </c>
      <c r="K1515" t="s">
        <v>85</v>
      </c>
      <c r="L1515" t="s">
        <v>86</v>
      </c>
      <c r="M1515" t="s">
        <v>87</v>
      </c>
      <c r="N1515">
        <v>2</v>
      </c>
      <c r="O1515" s="1">
        <v>44532.574340277781</v>
      </c>
      <c r="P1515" s="1">
        <v>44532.636354166665</v>
      </c>
      <c r="Q1515">
        <v>4712</v>
      </c>
      <c r="R1515">
        <v>646</v>
      </c>
      <c r="S1515" t="b">
        <v>0</v>
      </c>
      <c r="T1515" t="s">
        <v>88</v>
      </c>
      <c r="U1515" t="b">
        <v>1</v>
      </c>
      <c r="V1515" t="s">
        <v>155</v>
      </c>
      <c r="W1515" s="1">
        <v>44532.579664351855</v>
      </c>
      <c r="X1515">
        <v>353</v>
      </c>
      <c r="Y1515">
        <v>42</v>
      </c>
      <c r="Z1515">
        <v>0</v>
      </c>
      <c r="AA1515">
        <v>42</v>
      </c>
      <c r="AB1515">
        <v>54</v>
      </c>
      <c r="AC1515">
        <v>11</v>
      </c>
      <c r="AD1515">
        <v>78</v>
      </c>
      <c r="AE1515">
        <v>0</v>
      </c>
      <c r="AF1515">
        <v>0</v>
      </c>
      <c r="AG1515">
        <v>0</v>
      </c>
      <c r="AH1515" t="s">
        <v>100</v>
      </c>
      <c r="AI1515" s="1">
        <v>44532.636354166665</v>
      </c>
      <c r="AJ1515">
        <v>284</v>
      </c>
      <c r="AK1515">
        <v>0</v>
      </c>
      <c r="AL1515">
        <v>0</v>
      </c>
      <c r="AM1515">
        <v>0</v>
      </c>
      <c r="AN1515">
        <v>54</v>
      </c>
      <c r="AO1515">
        <v>0</v>
      </c>
      <c r="AP1515">
        <v>78</v>
      </c>
      <c r="AQ1515">
        <v>0</v>
      </c>
      <c r="AR1515">
        <v>0</v>
      </c>
      <c r="AS1515">
        <v>0</v>
      </c>
      <c r="AT1515" t="s">
        <v>88</v>
      </c>
      <c r="AU1515" t="s">
        <v>88</v>
      </c>
      <c r="AV1515" t="s">
        <v>88</v>
      </c>
      <c r="AW1515" t="s">
        <v>88</v>
      </c>
      <c r="AX1515" t="s">
        <v>88</v>
      </c>
      <c r="AY1515" t="s">
        <v>88</v>
      </c>
      <c r="AZ1515" t="s">
        <v>88</v>
      </c>
      <c r="BA1515" t="s">
        <v>88</v>
      </c>
      <c r="BB1515" t="s">
        <v>88</v>
      </c>
      <c r="BC1515" t="s">
        <v>88</v>
      </c>
      <c r="BD1515" t="s">
        <v>88</v>
      </c>
      <c r="BE1515" t="s">
        <v>88</v>
      </c>
    </row>
    <row r="1516" spans="1:57">
      <c r="A1516" t="s">
        <v>3211</v>
      </c>
      <c r="B1516" t="s">
        <v>80</v>
      </c>
      <c r="C1516" t="s">
        <v>3182</v>
      </c>
      <c r="D1516" t="s">
        <v>82</v>
      </c>
      <c r="E1516" s="2" t="str">
        <f>HYPERLINK("capsilon://?command=openfolder&amp;siteaddress=FAM.docvelocity-na8.net&amp;folderid=FX48068C63-236A-3001-A243-5F4D6AD6F774","FX211114802")</f>
        <v>FX211114802</v>
      </c>
      <c r="F1516" t="s">
        <v>19</v>
      </c>
      <c r="G1516" t="s">
        <v>19</v>
      </c>
      <c r="H1516" t="s">
        <v>83</v>
      </c>
      <c r="I1516" t="s">
        <v>3183</v>
      </c>
      <c r="J1516">
        <v>220</v>
      </c>
      <c r="K1516" t="s">
        <v>85</v>
      </c>
      <c r="L1516" t="s">
        <v>86</v>
      </c>
      <c r="M1516" t="s">
        <v>87</v>
      </c>
      <c r="N1516">
        <v>2</v>
      </c>
      <c r="O1516" s="1">
        <v>44532.577499999999</v>
      </c>
      <c r="P1516" s="1">
        <v>44532.640497685185</v>
      </c>
      <c r="Q1516">
        <v>4496</v>
      </c>
      <c r="R1516">
        <v>947</v>
      </c>
      <c r="S1516" t="b">
        <v>0</v>
      </c>
      <c r="T1516" t="s">
        <v>88</v>
      </c>
      <c r="U1516" t="b">
        <v>1</v>
      </c>
      <c r="V1516" t="s">
        <v>155</v>
      </c>
      <c r="W1516" s="1">
        <v>44532.583819444444</v>
      </c>
      <c r="X1516">
        <v>335</v>
      </c>
      <c r="Y1516">
        <v>107</v>
      </c>
      <c r="Z1516">
        <v>0</v>
      </c>
      <c r="AA1516">
        <v>107</v>
      </c>
      <c r="AB1516">
        <v>0</v>
      </c>
      <c r="AC1516">
        <v>41</v>
      </c>
      <c r="AD1516">
        <v>113</v>
      </c>
      <c r="AE1516">
        <v>0</v>
      </c>
      <c r="AF1516">
        <v>0</v>
      </c>
      <c r="AG1516">
        <v>0</v>
      </c>
      <c r="AH1516" t="s">
        <v>167</v>
      </c>
      <c r="AI1516" s="1">
        <v>44532.640497685185</v>
      </c>
      <c r="AJ1516">
        <v>375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113</v>
      </c>
      <c r="AQ1516">
        <v>0</v>
      </c>
      <c r="AR1516">
        <v>0</v>
      </c>
      <c r="AS1516">
        <v>0</v>
      </c>
      <c r="AT1516" t="s">
        <v>88</v>
      </c>
      <c r="AU1516" t="s">
        <v>88</v>
      </c>
      <c r="AV1516" t="s">
        <v>88</v>
      </c>
      <c r="AW1516" t="s">
        <v>88</v>
      </c>
      <c r="AX1516" t="s">
        <v>88</v>
      </c>
      <c r="AY1516" t="s">
        <v>88</v>
      </c>
      <c r="AZ1516" t="s">
        <v>88</v>
      </c>
      <c r="BA1516" t="s">
        <v>88</v>
      </c>
      <c r="BB1516" t="s">
        <v>88</v>
      </c>
      <c r="BC1516" t="s">
        <v>88</v>
      </c>
      <c r="BD1516" t="s">
        <v>88</v>
      </c>
      <c r="BE1516" t="s">
        <v>88</v>
      </c>
    </row>
    <row r="1517" spans="1:57">
      <c r="A1517" t="s">
        <v>3212</v>
      </c>
      <c r="B1517" t="s">
        <v>80</v>
      </c>
      <c r="C1517" t="s">
        <v>232</v>
      </c>
      <c r="D1517" t="s">
        <v>82</v>
      </c>
      <c r="E1517" s="2" t="str">
        <f>HYPERLINK("capsilon://?command=openfolder&amp;siteaddress=FAM.docvelocity-na8.net&amp;folderid=FXE8EAB5EC-18FD-483D-9CE5-037FFDFAB8C8","FX211112948")</f>
        <v>FX211112948</v>
      </c>
      <c r="F1517" t="s">
        <v>19</v>
      </c>
      <c r="G1517" t="s">
        <v>19</v>
      </c>
      <c r="H1517" t="s">
        <v>83</v>
      </c>
      <c r="I1517" t="s">
        <v>3213</v>
      </c>
      <c r="J1517">
        <v>131</v>
      </c>
      <c r="K1517" t="s">
        <v>85</v>
      </c>
      <c r="L1517" t="s">
        <v>86</v>
      </c>
      <c r="M1517" t="s">
        <v>87</v>
      </c>
      <c r="N1517">
        <v>1</v>
      </c>
      <c r="O1517" s="1">
        <v>44532.57775462963</v>
      </c>
      <c r="P1517" s="1">
        <v>44532.737476851849</v>
      </c>
      <c r="Q1517">
        <v>13410</v>
      </c>
      <c r="R1517">
        <v>390</v>
      </c>
      <c r="S1517" t="b">
        <v>0</v>
      </c>
      <c r="T1517" t="s">
        <v>88</v>
      </c>
      <c r="U1517" t="b">
        <v>0</v>
      </c>
      <c r="V1517" t="s">
        <v>155</v>
      </c>
      <c r="W1517" s="1">
        <v>44532.737476851849</v>
      </c>
      <c r="X1517">
        <v>191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131</v>
      </c>
      <c r="AE1517">
        <v>119</v>
      </c>
      <c r="AF1517">
        <v>0</v>
      </c>
      <c r="AG1517">
        <v>4</v>
      </c>
      <c r="AH1517" t="s">
        <v>88</v>
      </c>
      <c r="AI1517" t="s">
        <v>88</v>
      </c>
      <c r="AJ1517" t="s">
        <v>88</v>
      </c>
      <c r="AK1517" t="s">
        <v>88</v>
      </c>
      <c r="AL1517" t="s">
        <v>88</v>
      </c>
      <c r="AM1517" t="s">
        <v>88</v>
      </c>
      <c r="AN1517" t="s">
        <v>88</v>
      </c>
      <c r="AO1517" t="s">
        <v>88</v>
      </c>
      <c r="AP1517" t="s">
        <v>88</v>
      </c>
      <c r="AQ1517" t="s">
        <v>88</v>
      </c>
      <c r="AR1517" t="s">
        <v>88</v>
      </c>
      <c r="AS1517" t="s">
        <v>88</v>
      </c>
      <c r="AT1517" t="s">
        <v>88</v>
      </c>
      <c r="AU1517" t="s">
        <v>88</v>
      </c>
      <c r="AV1517" t="s">
        <v>88</v>
      </c>
      <c r="AW1517" t="s">
        <v>88</v>
      </c>
      <c r="AX1517" t="s">
        <v>88</v>
      </c>
      <c r="AY1517" t="s">
        <v>88</v>
      </c>
      <c r="AZ1517" t="s">
        <v>88</v>
      </c>
      <c r="BA1517" t="s">
        <v>88</v>
      </c>
      <c r="BB1517" t="s">
        <v>88</v>
      </c>
      <c r="BC1517" t="s">
        <v>88</v>
      </c>
      <c r="BD1517" t="s">
        <v>88</v>
      </c>
      <c r="BE1517" t="s">
        <v>88</v>
      </c>
    </row>
    <row r="1518" spans="1:57">
      <c r="A1518" t="s">
        <v>3214</v>
      </c>
      <c r="B1518" t="s">
        <v>80</v>
      </c>
      <c r="C1518" t="s">
        <v>3215</v>
      </c>
      <c r="D1518" t="s">
        <v>82</v>
      </c>
      <c r="E1518" s="2" t="str">
        <f>HYPERLINK("capsilon://?command=openfolder&amp;siteaddress=FAM.docvelocity-na8.net&amp;folderid=FX9CE2D17B-AD97-25F4-4866-2E8CE8E71C3D","FX211112917")</f>
        <v>FX211112917</v>
      </c>
      <c r="F1518" t="s">
        <v>19</v>
      </c>
      <c r="G1518" t="s">
        <v>19</v>
      </c>
      <c r="H1518" t="s">
        <v>83</v>
      </c>
      <c r="I1518" t="s">
        <v>3216</v>
      </c>
      <c r="J1518">
        <v>30</v>
      </c>
      <c r="K1518" t="s">
        <v>85</v>
      </c>
      <c r="L1518" t="s">
        <v>86</v>
      </c>
      <c r="M1518" t="s">
        <v>87</v>
      </c>
      <c r="N1518">
        <v>2</v>
      </c>
      <c r="O1518" s="1">
        <v>44532.579189814816</v>
      </c>
      <c r="P1518" s="1">
        <v>44532.666817129626</v>
      </c>
      <c r="Q1518">
        <v>7378</v>
      </c>
      <c r="R1518">
        <v>193</v>
      </c>
      <c r="S1518" t="b">
        <v>0</v>
      </c>
      <c r="T1518" t="s">
        <v>88</v>
      </c>
      <c r="U1518" t="b">
        <v>0</v>
      </c>
      <c r="V1518" t="s">
        <v>151</v>
      </c>
      <c r="W1518" s="1">
        <v>44532.586527777778</v>
      </c>
      <c r="X1518">
        <v>86</v>
      </c>
      <c r="Y1518">
        <v>9</v>
      </c>
      <c r="Z1518">
        <v>0</v>
      </c>
      <c r="AA1518">
        <v>9</v>
      </c>
      <c r="AB1518">
        <v>0</v>
      </c>
      <c r="AC1518">
        <v>2</v>
      </c>
      <c r="AD1518">
        <v>21</v>
      </c>
      <c r="AE1518">
        <v>0</v>
      </c>
      <c r="AF1518">
        <v>0</v>
      </c>
      <c r="AG1518">
        <v>0</v>
      </c>
      <c r="AH1518" t="s">
        <v>100</v>
      </c>
      <c r="AI1518" s="1">
        <v>44532.666817129626</v>
      </c>
      <c r="AJ1518">
        <v>107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21</v>
      </c>
      <c r="AQ1518">
        <v>0</v>
      </c>
      <c r="AR1518">
        <v>0</v>
      </c>
      <c r="AS1518">
        <v>0</v>
      </c>
      <c r="AT1518" t="s">
        <v>88</v>
      </c>
      <c r="AU1518" t="s">
        <v>88</v>
      </c>
      <c r="AV1518" t="s">
        <v>88</v>
      </c>
      <c r="AW1518" t="s">
        <v>88</v>
      </c>
      <c r="AX1518" t="s">
        <v>88</v>
      </c>
      <c r="AY1518" t="s">
        <v>88</v>
      </c>
      <c r="AZ1518" t="s">
        <v>88</v>
      </c>
      <c r="BA1518" t="s">
        <v>88</v>
      </c>
      <c r="BB1518" t="s">
        <v>88</v>
      </c>
      <c r="BC1518" t="s">
        <v>88</v>
      </c>
      <c r="BD1518" t="s">
        <v>88</v>
      </c>
      <c r="BE1518" t="s">
        <v>88</v>
      </c>
    </row>
    <row r="1519" spans="1:57">
      <c r="A1519" t="s">
        <v>3217</v>
      </c>
      <c r="B1519" t="s">
        <v>80</v>
      </c>
      <c r="C1519" t="s">
        <v>519</v>
      </c>
      <c r="D1519" t="s">
        <v>82</v>
      </c>
      <c r="E1519" s="2" t="str">
        <f>HYPERLINK("capsilon://?command=openfolder&amp;siteaddress=FAM.docvelocity-na8.net&amp;folderid=FX6DDF3C5D-8F03-5DFC-774B-8145E1501B71","FX211113396")</f>
        <v>FX211113396</v>
      </c>
      <c r="F1519" t="s">
        <v>19</v>
      </c>
      <c r="G1519" t="s">
        <v>19</v>
      </c>
      <c r="H1519" t="s">
        <v>83</v>
      </c>
      <c r="I1519" t="s">
        <v>3218</v>
      </c>
      <c r="J1519">
        <v>30</v>
      </c>
      <c r="K1519" t="s">
        <v>85</v>
      </c>
      <c r="L1519" t="s">
        <v>86</v>
      </c>
      <c r="M1519" t="s">
        <v>87</v>
      </c>
      <c r="N1519">
        <v>2</v>
      </c>
      <c r="O1519" s="1">
        <v>44532.579606481479</v>
      </c>
      <c r="P1519" s="1">
        <v>44532.667141203703</v>
      </c>
      <c r="Q1519">
        <v>7450</v>
      </c>
      <c r="R1519">
        <v>113</v>
      </c>
      <c r="S1519" t="b">
        <v>0</v>
      </c>
      <c r="T1519" t="s">
        <v>88</v>
      </c>
      <c r="U1519" t="b">
        <v>0</v>
      </c>
      <c r="V1519" t="s">
        <v>151</v>
      </c>
      <c r="W1519" s="1">
        <v>44532.587037037039</v>
      </c>
      <c r="X1519">
        <v>44</v>
      </c>
      <c r="Y1519">
        <v>9</v>
      </c>
      <c r="Z1519">
        <v>0</v>
      </c>
      <c r="AA1519">
        <v>9</v>
      </c>
      <c r="AB1519">
        <v>0</v>
      </c>
      <c r="AC1519">
        <v>1</v>
      </c>
      <c r="AD1519">
        <v>21</v>
      </c>
      <c r="AE1519">
        <v>0</v>
      </c>
      <c r="AF1519">
        <v>0</v>
      </c>
      <c r="AG1519">
        <v>0</v>
      </c>
      <c r="AH1519" t="s">
        <v>163</v>
      </c>
      <c r="AI1519" s="1">
        <v>44532.667141203703</v>
      </c>
      <c r="AJ1519">
        <v>69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21</v>
      </c>
      <c r="AQ1519">
        <v>0</v>
      </c>
      <c r="AR1519">
        <v>0</v>
      </c>
      <c r="AS1519">
        <v>0</v>
      </c>
      <c r="AT1519" t="s">
        <v>88</v>
      </c>
      <c r="AU1519" t="s">
        <v>88</v>
      </c>
      <c r="AV1519" t="s">
        <v>88</v>
      </c>
      <c r="AW1519" t="s">
        <v>88</v>
      </c>
      <c r="AX1519" t="s">
        <v>88</v>
      </c>
      <c r="AY1519" t="s">
        <v>88</v>
      </c>
      <c r="AZ1519" t="s">
        <v>88</v>
      </c>
      <c r="BA1519" t="s">
        <v>88</v>
      </c>
      <c r="BB1519" t="s">
        <v>88</v>
      </c>
      <c r="BC1519" t="s">
        <v>88</v>
      </c>
      <c r="BD1519" t="s">
        <v>88</v>
      </c>
      <c r="BE1519" t="s">
        <v>88</v>
      </c>
    </row>
    <row r="1520" spans="1:57">
      <c r="A1520" t="s">
        <v>3219</v>
      </c>
      <c r="B1520" t="s">
        <v>80</v>
      </c>
      <c r="C1520" t="s">
        <v>2532</v>
      </c>
      <c r="D1520" t="s">
        <v>82</v>
      </c>
      <c r="E1520" s="2" t="str">
        <f>HYPERLINK("capsilon://?command=openfolder&amp;siteaddress=FAM.docvelocity-na8.net&amp;folderid=FX392CD3AD-B07F-F5B1-A266-2CAADBA339B5","FX2112780")</f>
        <v>FX2112780</v>
      </c>
      <c r="F1520" t="s">
        <v>19</v>
      </c>
      <c r="G1520" t="s">
        <v>19</v>
      </c>
      <c r="H1520" t="s">
        <v>83</v>
      </c>
      <c r="I1520" t="s">
        <v>3188</v>
      </c>
      <c r="J1520">
        <v>38</v>
      </c>
      <c r="K1520" t="s">
        <v>85</v>
      </c>
      <c r="L1520" t="s">
        <v>86</v>
      </c>
      <c r="M1520" t="s">
        <v>87</v>
      </c>
      <c r="N1520">
        <v>2</v>
      </c>
      <c r="O1520" s="1">
        <v>44532.588125000002</v>
      </c>
      <c r="P1520" s="1">
        <v>44532.639189814814</v>
      </c>
      <c r="Q1520">
        <v>3874</v>
      </c>
      <c r="R1520">
        <v>538</v>
      </c>
      <c r="S1520" t="b">
        <v>0</v>
      </c>
      <c r="T1520" t="s">
        <v>88</v>
      </c>
      <c r="U1520" t="b">
        <v>1</v>
      </c>
      <c r="V1520" t="s">
        <v>151</v>
      </c>
      <c r="W1520" s="1">
        <v>44532.590567129628</v>
      </c>
      <c r="X1520">
        <v>180</v>
      </c>
      <c r="Y1520">
        <v>37</v>
      </c>
      <c r="Z1520">
        <v>0</v>
      </c>
      <c r="AA1520">
        <v>37</v>
      </c>
      <c r="AB1520">
        <v>0</v>
      </c>
      <c r="AC1520">
        <v>26</v>
      </c>
      <c r="AD1520">
        <v>1</v>
      </c>
      <c r="AE1520">
        <v>0</v>
      </c>
      <c r="AF1520">
        <v>0</v>
      </c>
      <c r="AG1520">
        <v>0</v>
      </c>
      <c r="AH1520" t="s">
        <v>109</v>
      </c>
      <c r="AI1520" s="1">
        <v>44532.639189814814</v>
      </c>
      <c r="AJ1520">
        <v>353</v>
      </c>
      <c r="AK1520">
        <v>1</v>
      </c>
      <c r="AL1520">
        <v>0</v>
      </c>
      <c r="AM1520">
        <v>1</v>
      </c>
      <c r="AN1520">
        <v>0</v>
      </c>
      <c r="AO1520">
        <v>1</v>
      </c>
      <c r="AP1520">
        <v>0</v>
      </c>
      <c r="AQ1520">
        <v>0</v>
      </c>
      <c r="AR1520">
        <v>0</v>
      </c>
      <c r="AS1520">
        <v>0</v>
      </c>
      <c r="AT1520" t="s">
        <v>88</v>
      </c>
      <c r="AU1520" t="s">
        <v>88</v>
      </c>
      <c r="AV1520" t="s">
        <v>88</v>
      </c>
      <c r="AW1520" t="s">
        <v>88</v>
      </c>
      <c r="AX1520" t="s">
        <v>88</v>
      </c>
      <c r="AY1520" t="s">
        <v>88</v>
      </c>
      <c r="AZ1520" t="s">
        <v>88</v>
      </c>
      <c r="BA1520" t="s">
        <v>88</v>
      </c>
      <c r="BB1520" t="s">
        <v>88</v>
      </c>
      <c r="BC1520" t="s">
        <v>88</v>
      </c>
      <c r="BD1520" t="s">
        <v>88</v>
      </c>
      <c r="BE1520" t="s">
        <v>88</v>
      </c>
    </row>
    <row r="1521" spans="1:57">
      <c r="A1521" t="s">
        <v>3220</v>
      </c>
      <c r="B1521" t="s">
        <v>80</v>
      </c>
      <c r="C1521" t="s">
        <v>301</v>
      </c>
      <c r="D1521" t="s">
        <v>82</v>
      </c>
      <c r="E1521" s="2" t="str">
        <f>HYPERLINK("capsilon://?command=openfolder&amp;siteaddress=FAM.docvelocity-na8.net&amp;folderid=FX41DD083E-A1EB-38C2-9469-E849ADF97E98","FX211114678")</f>
        <v>FX211114678</v>
      </c>
      <c r="F1521" t="s">
        <v>19</v>
      </c>
      <c r="G1521" t="s">
        <v>19</v>
      </c>
      <c r="H1521" t="s">
        <v>83</v>
      </c>
      <c r="I1521" t="s">
        <v>3186</v>
      </c>
      <c r="J1521">
        <v>289</v>
      </c>
      <c r="K1521" t="s">
        <v>85</v>
      </c>
      <c r="L1521" t="s">
        <v>86</v>
      </c>
      <c r="M1521" t="s">
        <v>87</v>
      </c>
      <c r="N1521">
        <v>2</v>
      </c>
      <c r="O1521" s="1">
        <v>44532.588425925926</v>
      </c>
      <c r="P1521" s="1">
        <v>44532.645381944443</v>
      </c>
      <c r="Q1521">
        <v>2900</v>
      </c>
      <c r="R1521">
        <v>2021</v>
      </c>
      <c r="S1521" t="b">
        <v>0</v>
      </c>
      <c r="T1521" t="s">
        <v>88</v>
      </c>
      <c r="U1521" t="b">
        <v>1</v>
      </c>
      <c r="V1521" t="s">
        <v>244</v>
      </c>
      <c r="W1521" s="1">
        <v>44532.609351851854</v>
      </c>
      <c r="X1521">
        <v>915</v>
      </c>
      <c r="Y1521">
        <v>229</v>
      </c>
      <c r="Z1521">
        <v>0</v>
      </c>
      <c r="AA1521">
        <v>229</v>
      </c>
      <c r="AB1521">
        <v>0</v>
      </c>
      <c r="AC1521">
        <v>37</v>
      </c>
      <c r="AD1521">
        <v>60</v>
      </c>
      <c r="AE1521">
        <v>0</v>
      </c>
      <c r="AF1521">
        <v>0</v>
      </c>
      <c r="AG1521">
        <v>0</v>
      </c>
      <c r="AH1521" t="s">
        <v>100</v>
      </c>
      <c r="AI1521" s="1">
        <v>44532.645381944443</v>
      </c>
      <c r="AJ1521">
        <v>779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60</v>
      </c>
      <c r="AQ1521">
        <v>0</v>
      </c>
      <c r="AR1521">
        <v>0</v>
      </c>
      <c r="AS1521">
        <v>0</v>
      </c>
      <c r="AT1521" t="s">
        <v>88</v>
      </c>
      <c r="AU1521" t="s">
        <v>88</v>
      </c>
      <c r="AV1521" t="s">
        <v>88</v>
      </c>
      <c r="AW1521" t="s">
        <v>88</v>
      </c>
      <c r="AX1521" t="s">
        <v>88</v>
      </c>
      <c r="AY1521" t="s">
        <v>88</v>
      </c>
      <c r="AZ1521" t="s">
        <v>88</v>
      </c>
      <c r="BA1521" t="s">
        <v>88</v>
      </c>
      <c r="BB1521" t="s">
        <v>88</v>
      </c>
      <c r="BC1521" t="s">
        <v>88</v>
      </c>
      <c r="BD1521" t="s">
        <v>88</v>
      </c>
      <c r="BE1521" t="s">
        <v>88</v>
      </c>
    </row>
    <row r="1522" spans="1:57">
      <c r="A1522" t="s">
        <v>3221</v>
      </c>
      <c r="B1522" t="s">
        <v>80</v>
      </c>
      <c r="C1522" t="s">
        <v>3222</v>
      </c>
      <c r="D1522" t="s">
        <v>82</v>
      </c>
      <c r="E1522" s="2" t="str">
        <f>HYPERLINK("capsilon://?command=openfolder&amp;siteaddress=FAM.docvelocity-na8.net&amp;folderid=FX3FD72418-23C2-9F41-A3AD-55FD6FF17482","FX21119710")</f>
        <v>FX21119710</v>
      </c>
      <c r="F1522" t="s">
        <v>19</v>
      </c>
      <c r="G1522" t="s">
        <v>19</v>
      </c>
      <c r="H1522" t="s">
        <v>83</v>
      </c>
      <c r="I1522" t="s">
        <v>3223</v>
      </c>
      <c r="J1522">
        <v>70</v>
      </c>
      <c r="K1522" t="s">
        <v>85</v>
      </c>
      <c r="L1522" t="s">
        <v>86</v>
      </c>
      <c r="M1522" t="s">
        <v>87</v>
      </c>
      <c r="N1522">
        <v>2</v>
      </c>
      <c r="O1522" s="1">
        <v>44532.591504629629</v>
      </c>
      <c r="P1522" s="1">
        <v>44532.670011574075</v>
      </c>
      <c r="Q1522">
        <v>6115</v>
      </c>
      <c r="R1522">
        <v>668</v>
      </c>
      <c r="S1522" t="b">
        <v>0</v>
      </c>
      <c r="T1522" t="s">
        <v>88</v>
      </c>
      <c r="U1522" t="b">
        <v>0</v>
      </c>
      <c r="V1522" t="s">
        <v>265</v>
      </c>
      <c r="W1522" s="1">
        <v>44532.642326388886</v>
      </c>
      <c r="X1522">
        <v>392</v>
      </c>
      <c r="Y1522">
        <v>60</v>
      </c>
      <c r="Z1522">
        <v>0</v>
      </c>
      <c r="AA1522">
        <v>60</v>
      </c>
      <c r="AB1522">
        <v>0</v>
      </c>
      <c r="AC1522">
        <v>20</v>
      </c>
      <c r="AD1522">
        <v>10</v>
      </c>
      <c r="AE1522">
        <v>0</v>
      </c>
      <c r="AF1522">
        <v>0</v>
      </c>
      <c r="AG1522">
        <v>0</v>
      </c>
      <c r="AH1522" t="s">
        <v>100</v>
      </c>
      <c r="AI1522" s="1">
        <v>44532.670011574075</v>
      </c>
      <c r="AJ1522">
        <v>276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10</v>
      </c>
      <c r="AQ1522">
        <v>0</v>
      </c>
      <c r="AR1522">
        <v>0</v>
      </c>
      <c r="AS1522">
        <v>0</v>
      </c>
      <c r="AT1522" t="s">
        <v>88</v>
      </c>
      <c r="AU1522" t="s">
        <v>88</v>
      </c>
      <c r="AV1522" t="s">
        <v>88</v>
      </c>
      <c r="AW1522" t="s">
        <v>88</v>
      </c>
      <c r="AX1522" t="s">
        <v>88</v>
      </c>
      <c r="AY1522" t="s">
        <v>88</v>
      </c>
      <c r="AZ1522" t="s">
        <v>88</v>
      </c>
      <c r="BA1522" t="s">
        <v>88</v>
      </c>
      <c r="BB1522" t="s">
        <v>88</v>
      </c>
      <c r="BC1522" t="s">
        <v>88</v>
      </c>
      <c r="BD1522" t="s">
        <v>88</v>
      </c>
      <c r="BE1522" t="s">
        <v>88</v>
      </c>
    </row>
    <row r="1523" spans="1:57">
      <c r="A1523" t="s">
        <v>3224</v>
      </c>
      <c r="B1523" t="s">
        <v>80</v>
      </c>
      <c r="C1523" t="s">
        <v>3222</v>
      </c>
      <c r="D1523" t="s">
        <v>82</v>
      </c>
      <c r="E1523" s="2" t="str">
        <f>HYPERLINK("capsilon://?command=openfolder&amp;siteaddress=FAM.docvelocity-na8.net&amp;folderid=FX3FD72418-23C2-9F41-A3AD-55FD6FF17482","FX21119710")</f>
        <v>FX21119710</v>
      </c>
      <c r="F1523" t="s">
        <v>19</v>
      </c>
      <c r="G1523" t="s">
        <v>19</v>
      </c>
      <c r="H1523" t="s">
        <v>83</v>
      </c>
      <c r="I1523" t="s">
        <v>3225</v>
      </c>
      <c r="J1523">
        <v>75</v>
      </c>
      <c r="K1523" t="s">
        <v>85</v>
      </c>
      <c r="L1523" t="s">
        <v>86</v>
      </c>
      <c r="M1523" t="s">
        <v>87</v>
      </c>
      <c r="N1523">
        <v>2</v>
      </c>
      <c r="O1523" s="1">
        <v>44532.591770833336</v>
      </c>
      <c r="P1523" s="1">
        <v>44532.669108796297</v>
      </c>
      <c r="Q1523">
        <v>6390</v>
      </c>
      <c r="R1523">
        <v>292</v>
      </c>
      <c r="S1523" t="b">
        <v>0</v>
      </c>
      <c r="T1523" t="s">
        <v>88</v>
      </c>
      <c r="U1523" t="b">
        <v>0</v>
      </c>
      <c r="V1523" t="s">
        <v>265</v>
      </c>
      <c r="W1523" s="1">
        <v>44532.643761574072</v>
      </c>
      <c r="X1523">
        <v>123</v>
      </c>
      <c r="Y1523">
        <v>60</v>
      </c>
      <c r="Z1523">
        <v>0</v>
      </c>
      <c r="AA1523">
        <v>60</v>
      </c>
      <c r="AB1523">
        <v>0</v>
      </c>
      <c r="AC1523">
        <v>22</v>
      </c>
      <c r="AD1523">
        <v>15</v>
      </c>
      <c r="AE1523">
        <v>0</v>
      </c>
      <c r="AF1523">
        <v>0</v>
      </c>
      <c r="AG1523">
        <v>0</v>
      </c>
      <c r="AH1523" t="s">
        <v>163</v>
      </c>
      <c r="AI1523" s="1">
        <v>44532.669108796297</v>
      </c>
      <c r="AJ1523">
        <v>169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15</v>
      </c>
      <c r="AQ1523">
        <v>0</v>
      </c>
      <c r="AR1523">
        <v>0</v>
      </c>
      <c r="AS1523">
        <v>0</v>
      </c>
      <c r="AT1523" t="s">
        <v>88</v>
      </c>
      <c r="AU1523" t="s">
        <v>88</v>
      </c>
      <c r="AV1523" t="s">
        <v>88</v>
      </c>
      <c r="AW1523" t="s">
        <v>88</v>
      </c>
      <c r="AX1523" t="s">
        <v>88</v>
      </c>
      <c r="AY1523" t="s">
        <v>88</v>
      </c>
      <c r="AZ1523" t="s">
        <v>88</v>
      </c>
      <c r="BA1523" t="s">
        <v>88</v>
      </c>
      <c r="BB1523" t="s">
        <v>88</v>
      </c>
      <c r="BC1523" t="s">
        <v>88</v>
      </c>
      <c r="BD1523" t="s">
        <v>88</v>
      </c>
      <c r="BE1523" t="s">
        <v>88</v>
      </c>
    </row>
    <row r="1524" spans="1:57">
      <c r="A1524" t="s">
        <v>3226</v>
      </c>
      <c r="B1524" t="s">
        <v>80</v>
      </c>
      <c r="C1524" t="s">
        <v>3222</v>
      </c>
      <c r="D1524" t="s">
        <v>82</v>
      </c>
      <c r="E1524" s="2" t="str">
        <f>HYPERLINK("capsilon://?command=openfolder&amp;siteaddress=FAM.docvelocity-na8.net&amp;folderid=FX3FD72418-23C2-9F41-A3AD-55FD6FF17482","FX21119710")</f>
        <v>FX21119710</v>
      </c>
      <c r="F1524" t="s">
        <v>19</v>
      </c>
      <c r="G1524" t="s">
        <v>19</v>
      </c>
      <c r="H1524" t="s">
        <v>83</v>
      </c>
      <c r="I1524" t="s">
        <v>3227</v>
      </c>
      <c r="J1524">
        <v>52</v>
      </c>
      <c r="K1524" t="s">
        <v>85</v>
      </c>
      <c r="L1524" t="s">
        <v>86</v>
      </c>
      <c r="M1524" t="s">
        <v>87</v>
      </c>
      <c r="N1524">
        <v>1</v>
      </c>
      <c r="O1524" s="1">
        <v>44532.592824074076</v>
      </c>
      <c r="P1524" s="1">
        <v>44532.741782407407</v>
      </c>
      <c r="Q1524">
        <v>12332</v>
      </c>
      <c r="R1524">
        <v>538</v>
      </c>
      <c r="S1524" t="b">
        <v>0</v>
      </c>
      <c r="T1524" t="s">
        <v>88</v>
      </c>
      <c r="U1524" t="b">
        <v>0</v>
      </c>
      <c r="V1524" t="s">
        <v>155</v>
      </c>
      <c r="W1524" s="1">
        <v>44532.741782407407</v>
      </c>
      <c r="X1524">
        <v>372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52</v>
      </c>
      <c r="AE1524">
        <v>47</v>
      </c>
      <c r="AF1524">
        <v>0</v>
      </c>
      <c r="AG1524">
        <v>2</v>
      </c>
      <c r="AH1524" t="s">
        <v>88</v>
      </c>
      <c r="AI1524" t="s">
        <v>88</v>
      </c>
      <c r="AJ1524" t="s">
        <v>88</v>
      </c>
      <c r="AK1524" t="s">
        <v>88</v>
      </c>
      <c r="AL1524" t="s">
        <v>88</v>
      </c>
      <c r="AM1524" t="s">
        <v>88</v>
      </c>
      <c r="AN1524" t="s">
        <v>88</v>
      </c>
      <c r="AO1524" t="s">
        <v>88</v>
      </c>
      <c r="AP1524" t="s">
        <v>88</v>
      </c>
      <c r="AQ1524" t="s">
        <v>88</v>
      </c>
      <c r="AR1524" t="s">
        <v>88</v>
      </c>
      <c r="AS1524" t="s">
        <v>88</v>
      </c>
      <c r="AT1524" t="s">
        <v>88</v>
      </c>
      <c r="AU1524" t="s">
        <v>88</v>
      </c>
      <c r="AV1524" t="s">
        <v>88</v>
      </c>
      <c r="AW1524" t="s">
        <v>88</v>
      </c>
      <c r="AX1524" t="s">
        <v>88</v>
      </c>
      <c r="AY1524" t="s">
        <v>88</v>
      </c>
      <c r="AZ1524" t="s">
        <v>88</v>
      </c>
      <c r="BA1524" t="s">
        <v>88</v>
      </c>
      <c r="BB1524" t="s">
        <v>88</v>
      </c>
      <c r="BC1524" t="s">
        <v>88</v>
      </c>
      <c r="BD1524" t="s">
        <v>88</v>
      </c>
      <c r="BE1524" t="s">
        <v>88</v>
      </c>
    </row>
    <row r="1525" spans="1:57">
      <c r="A1525" t="s">
        <v>3228</v>
      </c>
      <c r="B1525" t="s">
        <v>80</v>
      </c>
      <c r="C1525" t="s">
        <v>3222</v>
      </c>
      <c r="D1525" t="s">
        <v>82</v>
      </c>
      <c r="E1525" s="2" t="str">
        <f>HYPERLINK("capsilon://?command=openfolder&amp;siteaddress=FAM.docvelocity-na8.net&amp;folderid=FX3FD72418-23C2-9F41-A3AD-55FD6FF17482","FX21119710")</f>
        <v>FX21119710</v>
      </c>
      <c r="F1525" t="s">
        <v>19</v>
      </c>
      <c r="G1525" t="s">
        <v>19</v>
      </c>
      <c r="H1525" t="s">
        <v>83</v>
      </c>
      <c r="I1525" t="s">
        <v>3229</v>
      </c>
      <c r="J1525">
        <v>32</v>
      </c>
      <c r="K1525" t="s">
        <v>85</v>
      </c>
      <c r="L1525" t="s">
        <v>86</v>
      </c>
      <c r="M1525" t="s">
        <v>87</v>
      </c>
      <c r="N1525">
        <v>2</v>
      </c>
      <c r="O1525" s="1">
        <v>44532.592951388891</v>
      </c>
      <c r="P1525" s="1">
        <v>44532.671168981484</v>
      </c>
      <c r="Q1525">
        <v>6386</v>
      </c>
      <c r="R1525">
        <v>372</v>
      </c>
      <c r="S1525" t="b">
        <v>0</v>
      </c>
      <c r="T1525" t="s">
        <v>88</v>
      </c>
      <c r="U1525" t="b">
        <v>0</v>
      </c>
      <c r="V1525" t="s">
        <v>265</v>
      </c>
      <c r="W1525" s="1">
        <v>44532.647210648145</v>
      </c>
      <c r="X1525">
        <v>195</v>
      </c>
      <c r="Y1525">
        <v>46</v>
      </c>
      <c r="Z1525">
        <v>0</v>
      </c>
      <c r="AA1525">
        <v>46</v>
      </c>
      <c r="AB1525">
        <v>0</v>
      </c>
      <c r="AC1525">
        <v>34</v>
      </c>
      <c r="AD1525">
        <v>-14</v>
      </c>
      <c r="AE1525">
        <v>0</v>
      </c>
      <c r="AF1525">
        <v>0</v>
      </c>
      <c r="AG1525">
        <v>0</v>
      </c>
      <c r="AH1525" t="s">
        <v>163</v>
      </c>
      <c r="AI1525" s="1">
        <v>44532.671168981484</v>
      </c>
      <c r="AJ1525">
        <v>177</v>
      </c>
      <c r="AK1525">
        <v>1</v>
      </c>
      <c r="AL1525">
        <v>0</v>
      </c>
      <c r="AM1525">
        <v>1</v>
      </c>
      <c r="AN1525">
        <v>0</v>
      </c>
      <c r="AO1525">
        <v>1</v>
      </c>
      <c r="AP1525">
        <v>-15</v>
      </c>
      <c r="AQ1525">
        <v>0</v>
      </c>
      <c r="AR1525">
        <v>0</v>
      </c>
      <c r="AS1525">
        <v>0</v>
      </c>
      <c r="AT1525" t="s">
        <v>88</v>
      </c>
      <c r="AU1525" t="s">
        <v>88</v>
      </c>
      <c r="AV1525" t="s">
        <v>88</v>
      </c>
      <c r="AW1525" t="s">
        <v>88</v>
      </c>
      <c r="AX1525" t="s">
        <v>88</v>
      </c>
      <c r="AY1525" t="s">
        <v>88</v>
      </c>
      <c r="AZ1525" t="s">
        <v>88</v>
      </c>
      <c r="BA1525" t="s">
        <v>88</v>
      </c>
      <c r="BB1525" t="s">
        <v>88</v>
      </c>
      <c r="BC1525" t="s">
        <v>88</v>
      </c>
      <c r="BD1525" t="s">
        <v>88</v>
      </c>
      <c r="BE1525" t="s">
        <v>88</v>
      </c>
    </row>
    <row r="1526" spans="1:57">
      <c r="A1526" t="s">
        <v>3230</v>
      </c>
      <c r="B1526" t="s">
        <v>80</v>
      </c>
      <c r="C1526" t="s">
        <v>3222</v>
      </c>
      <c r="D1526" t="s">
        <v>82</v>
      </c>
      <c r="E1526" s="2" t="str">
        <f>HYPERLINK("capsilon://?command=openfolder&amp;siteaddress=FAM.docvelocity-na8.net&amp;folderid=FX3FD72418-23C2-9F41-A3AD-55FD6FF17482","FX21119710")</f>
        <v>FX21119710</v>
      </c>
      <c r="F1526" t="s">
        <v>19</v>
      </c>
      <c r="G1526" t="s">
        <v>19</v>
      </c>
      <c r="H1526" t="s">
        <v>83</v>
      </c>
      <c r="I1526" t="s">
        <v>3231</v>
      </c>
      <c r="J1526">
        <v>32</v>
      </c>
      <c r="K1526" t="s">
        <v>85</v>
      </c>
      <c r="L1526" t="s">
        <v>86</v>
      </c>
      <c r="M1526" t="s">
        <v>87</v>
      </c>
      <c r="N1526">
        <v>2</v>
      </c>
      <c r="O1526" s="1">
        <v>44532.593900462962</v>
      </c>
      <c r="P1526" s="1">
        <v>44532.67460648148</v>
      </c>
      <c r="Q1526">
        <v>6227</v>
      </c>
      <c r="R1526">
        <v>746</v>
      </c>
      <c r="S1526" t="b">
        <v>0</v>
      </c>
      <c r="T1526" t="s">
        <v>88</v>
      </c>
      <c r="U1526" t="b">
        <v>0</v>
      </c>
      <c r="V1526" t="s">
        <v>151</v>
      </c>
      <c r="W1526" s="1">
        <v>44532.651064814818</v>
      </c>
      <c r="X1526">
        <v>345</v>
      </c>
      <c r="Y1526">
        <v>55</v>
      </c>
      <c r="Z1526">
        <v>0</v>
      </c>
      <c r="AA1526">
        <v>55</v>
      </c>
      <c r="AB1526">
        <v>0</v>
      </c>
      <c r="AC1526">
        <v>44</v>
      </c>
      <c r="AD1526">
        <v>-23</v>
      </c>
      <c r="AE1526">
        <v>0</v>
      </c>
      <c r="AF1526">
        <v>0</v>
      </c>
      <c r="AG1526">
        <v>0</v>
      </c>
      <c r="AH1526" t="s">
        <v>100</v>
      </c>
      <c r="AI1526" s="1">
        <v>44532.67460648148</v>
      </c>
      <c r="AJ1526">
        <v>52</v>
      </c>
      <c r="AK1526">
        <v>1</v>
      </c>
      <c r="AL1526">
        <v>0</v>
      </c>
      <c r="AM1526">
        <v>1</v>
      </c>
      <c r="AN1526">
        <v>0</v>
      </c>
      <c r="AO1526">
        <v>1</v>
      </c>
      <c r="AP1526">
        <v>-24</v>
      </c>
      <c r="AQ1526">
        <v>0</v>
      </c>
      <c r="AR1526">
        <v>0</v>
      </c>
      <c r="AS1526">
        <v>0</v>
      </c>
      <c r="AT1526" t="s">
        <v>88</v>
      </c>
      <c r="AU1526" t="s">
        <v>88</v>
      </c>
      <c r="AV1526" t="s">
        <v>88</v>
      </c>
      <c r="AW1526" t="s">
        <v>88</v>
      </c>
      <c r="AX1526" t="s">
        <v>88</v>
      </c>
      <c r="AY1526" t="s">
        <v>88</v>
      </c>
      <c r="AZ1526" t="s">
        <v>88</v>
      </c>
      <c r="BA1526" t="s">
        <v>88</v>
      </c>
      <c r="BB1526" t="s">
        <v>88</v>
      </c>
      <c r="BC1526" t="s">
        <v>88</v>
      </c>
      <c r="BD1526" t="s">
        <v>88</v>
      </c>
      <c r="BE1526" t="s">
        <v>88</v>
      </c>
    </row>
    <row r="1527" spans="1:57">
      <c r="A1527" t="s">
        <v>3232</v>
      </c>
      <c r="B1527" t="s">
        <v>80</v>
      </c>
      <c r="C1527" t="s">
        <v>3222</v>
      </c>
      <c r="D1527" t="s">
        <v>82</v>
      </c>
      <c r="E1527" s="2" t="str">
        <f>HYPERLINK("capsilon://?command=openfolder&amp;siteaddress=FAM.docvelocity-na8.net&amp;folderid=FX3FD72418-23C2-9F41-A3AD-55FD6FF17482","FX21119710")</f>
        <v>FX21119710</v>
      </c>
      <c r="F1527" t="s">
        <v>19</v>
      </c>
      <c r="G1527" t="s">
        <v>19</v>
      </c>
      <c r="H1527" t="s">
        <v>83</v>
      </c>
      <c r="I1527" t="s">
        <v>3233</v>
      </c>
      <c r="J1527">
        <v>32</v>
      </c>
      <c r="K1527" t="s">
        <v>85</v>
      </c>
      <c r="L1527" t="s">
        <v>86</v>
      </c>
      <c r="M1527" t="s">
        <v>87</v>
      </c>
      <c r="N1527">
        <v>2</v>
      </c>
      <c r="O1527" s="1">
        <v>44532.594155092593</v>
      </c>
      <c r="P1527" s="1">
        <v>44532.673009259262</v>
      </c>
      <c r="Q1527">
        <v>6505</v>
      </c>
      <c r="R1527">
        <v>308</v>
      </c>
      <c r="S1527" t="b">
        <v>0</v>
      </c>
      <c r="T1527" t="s">
        <v>88</v>
      </c>
      <c r="U1527" t="b">
        <v>0</v>
      </c>
      <c r="V1527" t="s">
        <v>265</v>
      </c>
      <c r="W1527" s="1">
        <v>44532.648854166669</v>
      </c>
      <c r="X1527">
        <v>141</v>
      </c>
      <c r="Y1527">
        <v>46</v>
      </c>
      <c r="Z1527">
        <v>0</v>
      </c>
      <c r="AA1527">
        <v>46</v>
      </c>
      <c r="AB1527">
        <v>0</v>
      </c>
      <c r="AC1527">
        <v>33</v>
      </c>
      <c r="AD1527">
        <v>-14</v>
      </c>
      <c r="AE1527">
        <v>0</v>
      </c>
      <c r="AF1527">
        <v>0</v>
      </c>
      <c r="AG1527">
        <v>0</v>
      </c>
      <c r="AH1527" t="s">
        <v>163</v>
      </c>
      <c r="AI1527" s="1">
        <v>44532.673009259262</v>
      </c>
      <c r="AJ1527">
        <v>158</v>
      </c>
      <c r="AK1527">
        <v>1</v>
      </c>
      <c r="AL1527">
        <v>0</v>
      </c>
      <c r="AM1527">
        <v>1</v>
      </c>
      <c r="AN1527">
        <v>0</v>
      </c>
      <c r="AO1527">
        <v>1</v>
      </c>
      <c r="AP1527">
        <v>-15</v>
      </c>
      <c r="AQ1527">
        <v>0</v>
      </c>
      <c r="AR1527">
        <v>0</v>
      </c>
      <c r="AS1527">
        <v>0</v>
      </c>
      <c r="AT1527" t="s">
        <v>88</v>
      </c>
      <c r="AU1527" t="s">
        <v>88</v>
      </c>
      <c r="AV1527" t="s">
        <v>88</v>
      </c>
      <c r="AW1527" t="s">
        <v>88</v>
      </c>
      <c r="AX1527" t="s">
        <v>88</v>
      </c>
      <c r="AY1527" t="s">
        <v>88</v>
      </c>
      <c r="AZ1527" t="s">
        <v>88</v>
      </c>
      <c r="BA1527" t="s">
        <v>88</v>
      </c>
      <c r="BB1527" t="s">
        <v>88</v>
      </c>
      <c r="BC1527" t="s">
        <v>88</v>
      </c>
      <c r="BD1527" t="s">
        <v>88</v>
      </c>
      <c r="BE1527" t="s">
        <v>88</v>
      </c>
    </row>
    <row r="1528" spans="1:57">
      <c r="A1528" t="s">
        <v>3234</v>
      </c>
      <c r="B1528" t="s">
        <v>80</v>
      </c>
      <c r="C1528" t="s">
        <v>3222</v>
      </c>
      <c r="D1528" t="s">
        <v>82</v>
      </c>
      <c r="E1528" s="2" t="str">
        <f>HYPERLINK("capsilon://?command=openfolder&amp;siteaddress=FAM.docvelocity-na8.net&amp;folderid=FX3FD72418-23C2-9F41-A3AD-55FD6FF17482","FX21119710")</f>
        <v>FX21119710</v>
      </c>
      <c r="F1528" t="s">
        <v>19</v>
      </c>
      <c r="G1528" t="s">
        <v>19</v>
      </c>
      <c r="H1528" t="s">
        <v>83</v>
      </c>
      <c r="I1528" t="s">
        <v>3235</v>
      </c>
      <c r="J1528">
        <v>32</v>
      </c>
      <c r="K1528" t="s">
        <v>85</v>
      </c>
      <c r="L1528" t="s">
        <v>86</v>
      </c>
      <c r="M1528" t="s">
        <v>87</v>
      </c>
      <c r="N1528">
        <v>2</v>
      </c>
      <c r="O1528" s="1">
        <v>44532.594976851855</v>
      </c>
      <c r="P1528" s="1">
        <v>44532.674664351849</v>
      </c>
      <c r="Q1528">
        <v>6603</v>
      </c>
      <c r="R1528">
        <v>282</v>
      </c>
      <c r="S1528" t="b">
        <v>0</v>
      </c>
      <c r="T1528" t="s">
        <v>88</v>
      </c>
      <c r="U1528" t="b">
        <v>0</v>
      </c>
      <c r="V1528" t="s">
        <v>265</v>
      </c>
      <c r="W1528" s="1">
        <v>44532.650347222225</v>
      </c>
      <c r="X1528">
        <v>129</v>
      </c>
      <c r="Y1528">
        <v>46</v>
      </c>
      <c r="Z1528">
        <v>0</v>
      </c>
      <c r="AA1528">
        <v>46</v>
      </c>
      <c r="AB1528">
        <v>0</v>
      </c>
      <c r="AC1528">
        <v>28</v>
      </c>
      <c r="AD1528">
        <v>-14</v>
      </c>
      <c r="AE1528">
        <v>0</v>
      </c>
      <c r="AF1528">
        <v>0</v>
      </c>
      <c r="AG1528">
        <v>0</v>
      </c>
      <c r="AH1528" t="s">
        <v>163</v>
      </c>
      <c r="AI1528" s="1">
        <v>44532.674664351849</v>
      </c>
      <c r="AJ1528">
        <v>142</v>
      </c>
      <c r="AK1528">
        <v>1</v>
      </c>
      <c r="AL1528">
        <v>0</v>
      </c>
      <c r="AM1528">
        <v>1</v>
      </c>
      <c r="AN1528">
        <v>0</v>
      </c>
      <c r="AO1528">
        <v>1</v>
      </c>
      <c r="AP1528">
        <v>-15</v>
      </c>
      <c r="AQ1528">
        <v>0</v>
      </c>
      <c r="AR1528">
        <v>0</v>
      </c>
      <c r="AS1528">
        <v>0</v>
      </c>
      <c r="AT1528" t="s">
        <v>88</v>
      </c>
      <c r="AU1528" t="s">
        <v>88</v>
      </c>
      <c r="AV1528" t="s">
        <v>88</v>
      </c>
      <c r="AW1528" t="s">
        <v>88</v>
      </c>
      <c r="AX1528" t="s">
        <v>88</v>
      </c>
      <c r="AY1528" t="s">
        <v>88</v>
      </c>
      <c r="AZ1528" t="s">
        <v>88</v>
      </c>
      <c r="BA1528" t="s">
        <v>88</v>
      </c>
      <c r="BB1528" t="s">
        <v>88</v>
      </c>
      <c r="BC1528" t="s">
        <v>88</v>
      </c>
      <c r="BD1528" t="s">
        <v>88</v>
      </c>
      <c r="BE1528" t="s">
        <v>88</v>
      </c>
    </row>
    <row r="1529" spans="1:57">
      <c r="A1529" t="s">
        <v>3236</v>
      </c>
      <c r="B1529" t="s">
        <v>80</v>
      </c>
      <c r="C1529" t="s">
        <v>3222</v>
      </c>
      <c r="D1529" t="s">
        <v>82</v>
      </c>
      <c r="E1529" s="2" t="str">
        <f>HYPERLINK("capsilon://?command=openfolder&amp;siteaddress=FAM.docvelocity-na8.net&amp;folderid=FX3FD72418-23C2-9F41-A3AD-55FD6FF17482","FX21119710")</f>
        <v>FX21119710</v>
      </c>
      <c r="F1529" t="s">
        <v>19</v>
      </c>
      <c r="G1529" t="s">
        <v>19</v>
      </c>
      <c r="H1529" t="s">
        <v>83</v>
      </c>
      <c r="I1529" t="s">
        <v>3237</v>
      </c>
      <c r="J1529">
        <v>42</v>
      </c>
      <c r="K1529" t="s">
        <v>85</v>
      </c>
      <c r="L1529" t="s">
        <v>86</v>
      </c>
      <c r="M1529" t="s">
        <v>87</v>
      </c>
      <c r="N1529">
        <v>1</v>
      </c>
      <c r="O1529" s="1">
        <v>44532.595451388886</v>
      </c>
      <c r="P1529" s="1">
        <v>44532.744375000002</v>
      </c>
      <c r="Q1529">
        <v>12566</v>
      </c>
      <c r="R1529">
        <v>301</v>
      </c>
      <c r="S1529" t="b">
        <v>0</v>
      </c>
      <c r="T1529" t="s">
        <v>88</v>
      </c>
      <c r="U1529" t="b">
        <v>0</v>
      </c>
      <c r="V1529" t="s">
        <v>155</v>
      </c>
      <c r="W1529" s="1">
        <v>44532.744375000002</v>
      </c>
      <c r="X1529">
        <v>212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42</v>
      </c>
      <c r="AE1529">
        <v>37</v>
      </c>
      <c r="AF1529">
        <v>0</v>
      </c>
      <c r="AG1529">
        <v>2</v>
      </c>
      <c r="AH1529" t="s">
        <v>88</v>
      </c>
      <c r="AI1529" t="s">
        <v>88</v>
      </c>
      <c r="AJ1529" t="s">
        <v>88</v>
      </c>
      <c r="AK1529" t="s">
        <v>88</v>
      </c>
      <c r="AL1529" t="s">
        <v>88</v>
      </c>
      <c r="AM1529" t="s">
        <v>88</v>
      </c>
      <c r="AN1529" t="s">
        <v>88</v>
      </c>
      <c r="AO1529" t="s">
        <v>88</v>
      </c>
      <c r="AP1529" t="s">
        <v>88</v>
      </c>
      <c r="AQ1529" t="s">
        <v>88</v>
      </c>
      <c r="AR1529" t="s">
        <v>88</v>
      </c>
      <c r="AS1529" t="s">
        <v>88</v>
      </c>
      <c r="AT1529" t="s">
        <v>88</v>
      </c>
      <c r="AU1529" t="s">
        <v>88</v>
      </c>
      <c r="AV1529" t="s">
        <v>88</v>
      </c>
      <c r="AW1529" t="s">
        <v>88</v>
      </c>
      <c r="AX1529" t="s">
        <v>88</v>
      </c>
      <c r="AY1529" t="s">
        <v>88</v>
      </c>
      <c r="AZ1529" t="s">
        <v>88</v>
      </c>
      <c r="BA1529" t="s">
        <v>88</v>
      </c>
      <c r="BB1529" t="s">
        <v>88</v>
      </c>
      <c r="BC1529" t="s">
        <v>88</v>
      </c>
      <c r="BD1529" t="s">
        <v>88</v>
      </c>
      <c r="BE1529" t="s">
        <v>88</v>
      </c>
    </row>
    <row r="1530" spans="1:57">
      <c r="A1530" t="s">
        <v>3238</v>
      </c>
      <c r="B1530" t="s">
        <v>80</v>
      </c>
      <c r="C1530" t="s">
        <v>3239</v>
      </c>
      <c r="D1530" t="s">
        <v>82</v>
      </c>
      <c r="E1530" s="2" t="str">
        <f>HYPERLINK("capsilon://?command=openfolder&amp;siteaddress=FAM.docvelocity-na8.net&amp;folderid=FX97FE9865-225F-F8F7-24E5-6A64D1190A2A","FX211250")</f>
        <v>FX211250</v>
      </c>
      <c r="F1530" t="s">
        <v>19</v>
      </c>
      <c r="G1530" t="s">
        <v>19</v>
      </c>
      <c r="H1530" t="s">
        <v>83</v>
      </c>
      <c r="I1530" t="s">
        <v>3240</v>
      </c>
      <c r="J1530">
        <v>28</v>
      </c>
      <c r="K1530" t="s">
        <v>85</v>
      </c>
      <c r="L1530" t="s">
        <v>86</v>
      </c>
      <c r="M1530" t="s">
        <v>87</v>
      </c>
      <c r="N1530">
        <v>2</v>
      </c>
      <c r="O1530" s="1">
        <v>44532.595729166664</v>
      </c>
      <c r="P1530" s="1">
        <v>44532.675810185188</v>
      </c>
      <c r="Q1530">
        <v>6642</v>
      </c>
      <c r="R1530">
        <v>277</v>
      </c>
      <c r="S1530" t="b">
        <v>0</v>
      </c>
      <c r="T1530" t="s">
        <v>88</v>
      </c>
      <c r="U1530" t="b">
        <v>0</v>
      </c>
      <c r="V1530" t="s">
        <v>265</v>
      </c>
      <c r="W1530" s="1">
        <v>44532.651307870372</v>
      </c>
      <c r="X1530">
        <v>48</v>
      </c>
      <c r="Y1530">
        <v>21</v>
      </c>
      <c r="Z1530">
        <v>0</v>
      </c>
      <c r="AA1530">
        <v>21</v>
      </c>
      <c r="AB1530">
        <v>0</v>
      </c>
      <c r="AC1530">
        <v>1</v>
      </c>
      <c r="AD1530">
        <v>7</v>
      </c>
      <c r="AE1530">
        <v>0</v>
      </c>
      <c r="AF1530">
        <v>0</v>
      </c>
      <c r="AG1530">
        <v>0</v>
      </c>
      <c r="AH1530" t="s">
        <v>109</v>
      </c>
      <c r="AI1530" s="1">
        <v>44532.675810185188</v>
      </c>
      <c r="AJ1530">
        <v>229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7</v>
      </c>
      <c r="AQ1530">
        <v>0</v>
      </c>
      <c r="AR1530">
        <v>0</v>
      </c>
      <c r="AS1530">
        <v>0</v>
      </c>
      <c r="AT1530" t="s">
        <v>88</v>
      </c>
      <c r="AU1530" t="s">
        <v>88</v>
      </c>
      <c r="AV1530" t="s">
        <v>88</v>
      </c>
      <c r="AW1530" t="s">
        <v>88</v>
      </c>
      <c r="AX1530" t="s">
        <v>88</v>
      </c>
      <c r="AY1530" t="s">
        <v>88</v>
      </c>
      <c r="AZ1530" t="s">
        <v>88</v>
      </c>
      <c r="BA1530" t="s">
        <v>88</v>
      </c>
      <c r="BB1530" t="s">
        <v>88</v>
      </c>
      <c r="BC1530" t="s">
        <v>88</v>
      </c>
      <c r="BD1530" t="s">
        <v>88</v>
      </c>
      <c r="BE1530" t="s">
        <v>88</v>
      </c>
    </row>
    <row r="1531" spans="1:57">
      <c r="A1531" t="s">
        <v>3241</v>
      </c>
      <c r="B1531" t="s">
        <v>80</v>
      </c>
      <c r="C1531" t="s">
        <v>3239</v>
      </c>
      <c r="D1531" t="s">
        <v>82</v>
      </c>
      <c r="E1531" s="2" t="str">
        <f>HYPERLINK("capsilon://?command=openfolder&amp;siteaddress=FAM.docvelocity-na8.net&amp;folderid=FX97FE9865-225F-F8F7-24E5-6A64D1190A2A","FX211250")</f>
        <v>FX211250</v>
      </c>
      <c r="F1531" t="s">
        <v>19</v>
      </c>
      <c r="G1531" t="s">
        <v>19</v>
      </c>
      <c r="H1531" t="s">
        <v>83</v>
      </c>
      <c r="I1531" t="s">
        <v>3242</v>
      </c>
      <c r="J1531">
        <v>28</v>
      </c>
      <c r="K1531" t="s">
        <v>85</v>
      </c>
      <c r="L1531" t="s">
        <v>86</v>
      </c>
      <c r="M1531" t="s">
        <v>87</v>
      </c>
      <c r="N1531">
        <v>2</v>
      </c>
      <c r="O1531" s="1">
        <v>44532.596736111111</v>
      </c>
      <c r="P1531" s="1">
        <v>44532.676817129628</v>
      </c>
      <c r="Q1531">
        <v>6683</v>
      </c>
      <c r="R1531">
        <v>236</v>
      </c>
      <c r="S1531" t="b">
        <v>0</v>
      </c>
      <c r="T1531" t="s">
        <v>88</v>
      </c>
      <c r="U1531" t="b">
        <v>0</v>
      </c>
      <c r="V1531" t="s">
        <v>265</v>
      </c>
      <c r="W1531" s="1">
        <v>44532.65185185185</v>
      </c>
      <c r="X1531">
        <v>46</v>
      </c>
      <c r="Y1531">
        <v>21</v>
      </c>
      <c r="Z1531">
        <v>0</v>
      </c>
      <c r="AA1531">
        <v>21</v>
      </c>
      <c r="AB1531">
        <v>0</v>
      </c>
      <c r="AC1531">
        <v>0</v>
      </c>
      <c r="AD1531">
        <v>7</v>
      </c>
      <c r="AE1531">
        <v>0</v>
      </c>
      <c r="AF1531">
        <v>0</v>
      </c>
      <c r="AG1531">
        <v>0</v>
      </c>
      <c r="AH1531" t="s">
        <v>100</v>
      </c>
      <c r="AI1531" s="1">
        <v>44532.676817129628</v>
      </c>
      <c r="AJ1531">
        <v>190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7</v>
      </c>
      <c r="AQ1531">
        <v>0</v>
      </c>
      <c r="AR1531">
        <v>0</v>
      </c>
      <c r="AS1531">
        <v>0</v>
      </c>
      <c r="AT1531" t="s">
        <v>88</v>
      </c>
      <c r="AU1531" t="s">
        <v>88</v>
      </c>
      <c r="AV1531" t="s">
        <v>88</v>
      </c>
      <c r="AW1531" t="s">
        <v>88</v>
      </c>
      <c r="AX1531" t="s">
        <v>88</v>
      </c>
      <c r="AY1531" t="s">
        <v>88</v>
      </c>
      <c r="AZ1531" t="s">
        <v>88</v>
      </c>
      <c r="BA1531" t="s">
        <v>88</v>
      </c>
      <c r="BB1531" t="s">
        <v>88</v>
      </c>
      <c r="BC1531" t="s">
        <v>88</v>
      </c>
      <c r="BD1531" t="s">
        <v>88</v>
      </c>
      <c r="BE1531" t="s">
        <v>88</v>
      </c>
    </row>
    <row r="1532" spans="1:57">
      <c r="A1532" t="s">
        <v>3243</v>
      </c>
      <c r="B1532" t="s">
        <v>80</v>
      </c>
      <c r="C1532" t="s">
        <v>3239</v>
      </c>
      <c r="D1532" t="s">
        <v>82</v>
      </c>
      <c r="E1532" s="2" t="str">
        <f>HYPERLINK("capsilon://?command=openfolder&amp;siteaddress=FAM.docvelocity-na8.net&amp;folderid=FX97FE9865-225F-F8F7-24E5-6A64D1190A2A","FX211250")</f>
        <v>FX211250</v>
      </c>
      <c r="F1532" t="s">
        <v>19</v>
      </c>
      <c r="G1532" t="s">
        <v>19</v>
      </c>
      <c r="H1532" t="s">
        <v>83</v>
      </c>
      <c r="I1532" t="s">
        <v>3244</v>
      </c>
      <c r="J1532">
        <v>63</v>
      </c>
      <c r="K1532" t="s">
        <v>85</v>
      </c>
      <c r="L1532" t="s">
        <v>86</v>
      </c>
      <c r="M1532" t="s">
        <v>87</v>
      </c>
      <c r="N1532">
        <v>1</v>
      </c>
      <c r="O1532" s="1">
        <v>44532.597986111112</v>
      </c>
      <c r="P1532" s="1">
        <v>44532.746168981481</v>
      </c>
      <c r="Q1532">
        <v>12604</v>
      </c>
      <c r="R1532">
        <v>199</v>
      </c>
      <c r="S1532" t="b">
        <v>0</v>
      </c>
      <c r="T1532" t="s">
        <v>88</v>
      </c>
      <c r="U1532" t="b">
        <v>0</v>
      </c>
      <c r="V1532" t="s">
        <v>155</v>
      </c>
      <c r="W1532" s="1">
        <v>44532.746168981481</v>
      </c>
      <c r="X1532">
        <v>134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63</v>
      </c>
      <c r="AE1532">
        <v>58</v>
      </c>
      <c r="AF1532">
        <v>0</v>
      </c>
      <c r="AG1532">
        <v>3</v>
      </c>
      <c r="AH1532" t="s">
        <v>88</v>
      </c>
      <c r="AI1532" t="s">
        <v>88</v>
      </c>
      <c r="AJ1532" t="s">
        <v>88</v>
      </c>
      <c r="AK1532" t="s">
        <v>88</v>
      </c>
      <c r="AL1532" t="s">
        <v>88</v>
      </c>
      <c r="AM1532" t="s">
        <v>88</v>
      </c>
      <c r="AN1532" t="s">
        <v>88</v>
      </c>
      <c r="AO1532" t="s">
        <v>88</v>
      </c>
      <c r="AP1532" t="s">
        <v>88</v>
      </c>
      <c r="AQ1532" t="s">
        <v>88</v>
      </c>
      <c r="AR1532" t="s">
        <v>88</v>
      </c>
      <c r="AS1532" t="s">
        <v>88</v>
      </c>
      <c r="AT1532" t="s">
        <v>88</v>
      </c>
      <c r="AU1532" t="s">
        <v>88</v>
      </c>
      <c r="AV1532" t="s">
        <v>88</v>
      </c>
      <c r="AW1532" t="s">
        <v>88</v>
      </c>
      <c r="AX1532" t="s">
        <v>88</v>
      </c>
      <c r="AY1532" t="s">
        <v>88</v>
      </c>
      <c r="AZ1532" t="s">
        <v>88</v>
      </c>
      <c r="BA1532" t="s">
        <v>88</v>
      </c>
      <c r="BB1532" t="s">
        <v>88</v>
      </c>
      <c r="BC1532" t="s">
        <v>88</v>
      </c>
      <c r="BD1532" t="s">
        <v>88</v>
      </c>
      <c r="BE1532" t="s">
        <v>88</v>
      </c>
    </row>
    <row r="1533" spans="1:57">
      <c r="A1533" t="s">
        <v>3245</v>
      </c>
      <c r="B1533" t="s">
        <v>80</v>
      </c>
      <c r="C1533" t="s">
        <v>3246</v>
      </c>
      <c r="D1533" t="s">
        <v>82</v>
      </c>
      <c r="E1533" s="2" t="str">
        <f>HYPERLINK("capsilon://?command=openfolder&amp;siteaddress=FAM.docvelocity-na8.net&amp;folderid=FX9B799B5B-5297-45C8-C7F7-2173DAFD42E5","FX211114430")</f>
        <v>FX211114430</v>
      </c>
      <c r="F1533" t="s">
        <v>19</v>
      </c>
      <c r="G1533" t="s">
        <v>19</v>
      </c>
      <c r="H1533" t="s">
        <v>83</v>
      </c>
      <c r="I1533" t="s">
        <v>3247</v>
      </c>
      <c r="J1533">
        <v>76</v>
      </c>
      <c r="K1533" t="s">
        <v>85</v>
      </c>
      <c r="L1533" t="s">
        <v>86</v>
      </c>
      <c r="M1533" t="s">
        <v>87</v>
      </c>
      <c r="N1533">
        <v>2</v>
      </c>
      <c r="O1533" s="1">
        <v>44532.598194444443</v>
      </c>
      <c r="P1533" s="1">
        <v>44532.678877314815</v>
      </c>
      <c r="Q1533">
        <v>6124</v>
      </c>
      <c r="R1533">
        <v>847</v>
      </c>
      <c r="S1533" t="b">
        <v>0</v>
      </c>
      <c r="T1533" t="s">
        <v>88</v>
      </c>
      <c r="U1533" t="b">
        <v>0</v>
      </c>
      <c r="V1533" t="s">
        <v>151</v>
      </c>
      <c r="W1533" s="1">
        <v>44532.656921296293</v>
      </c>
      <c r="X1533">
        <v>478</v>
      </c>
      <c r="Y1533">
        <v>64</v>
      </c>
      <c r="Z1533">
        <v>0</v>
      </c>
      <c r="AA1533">
        <v>64</v>
      </c>
      <c r="AB1533">
        <v>0</v>
      </c>
      <c r="AC1533">
        <v>22</v>
      </c>
      <c r="AD1533">
        <v>12</v>
      </c>
      <c r="AE1533">
        <v>0</v>
      </c>
      <c r="AF1533">
        <v>0</v>
      </c>
      <c r="AG1533">
        <v>0</v>
      </c>
      <c r="AH1533" t="s">
        <v>163</v>
      </c>
      <c r="AI1533" s="1">
        <v>44532.678877314815</v>
      </c>
      <c r="AJ1533">
        <v>363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12</v>
      </c>
      <c r="AQ1533">
        <v>0</v>
      </c>
      <c r="AR1533">
        <v>0</v>
      </c>
      <c r="AS1533">
        <v>0</v>
      </c>
      <c r="AT1533" t="s">
        <v>88</v>
      </c>
      <c r="AU1533" t="s">
        <v>88</v>
      </c>
      <c r="AV1533" t="s">
        <v>88</v>
      </c>
      <c r="AW1533" t="s">
        <v>88</v>
      </c>
      <c r="AX1533" t="s">
        <v>88</v>
      </c>
      <c r="AY1533" t="s">
        <v>88</v>
      </c>
      <c r="AZ1533" t="s">
        <v>88</v>
      </c>
      <c r="BA1533" t="s">
        <v>88</v>
      </c>
      <c r="BB1533" t="s">
        <v>88</v>
      </c>
      <c r="BC1533" t="s">
        <v>88</v>
      </c>
      <c r="BD1533" t="s">
        <v>88</v>
      </c>
      <c r="BE1533" t="s">
        <v>88</v>
      </c>
    </row>
    <row r="1534" spans="1:57">
      <c r="A1534" t="s">
        <v>3248</v>
      </c>
      <c r="B1534" t="s">
        <v>80</v>
      </c>
      <c r="C1534" t="s">
        <v>3190</v>
      </c>
      <c r="D1534" t="s">
        <v>82</v>
      </c>
      <c r="E1534" s="2" t="str">
        <f>HYPERLINK("capsilon://?command=openfolder&amp;siteaddress=FAM.docvelocity-na8.net&amp;folderid=FXFF32614E-5556-B436-A184-0064A6BFA356","FX2112116")</f>
        <v>FX2112116</v>
      </c>
      <c r="F1534" t="s">
        <v>19</v>
      </c>
      <c r="G1534" t="s">
        <v>19</v>
      </c>
      <c r="H1534" t="s">
        <v>83</v>
      </c>
      <c r="I1534" t="s">
        <v>3191</v>
      </c>
      <c r="J1534">
        <v>247</v>
      </c>
      <c r="K1534" t="s">
        <v>85</v>
      </c>
      <c r="L1534" t="s">
        <v>86</v>
      </c>
      <c r="M1534" t="s">
        <v>87</v>
      </c>
      <c r="N1534">
        <v>2</v>
      </c>
      <c r="O1534" s="1">
        <v>44532.59983796296</v>
      </c>
      <c r="P1534" s="1">
        <v>44532.770856481482</v>
      </c>
      <c r="Q1534">
        <v>5668</v>
      </c>
      <c r="R1534">
        <v>9108</v>
      </c>
      <c r="S1534" t="b">
        <v>0</v>
      </c>
      <c r="T1534" t="s">
        <v>88</v>
      </c>
      <c r="U1534" t="b">
        <v>1</v>
      </c>
      <c r="V1534" t="s">
        <v>162</v>
      </c>
      <c r="W1534" s="1">
        <v>44532.69866898148</v>
      </c>
      <c r="X1534">
        <v>6448</v>
      </c>
      <c r="Y1534">
        <v>286</v>
      </c>
      <c r="Z1534">
        <v>0</v>
      </c>
      <c r="AA1534">
        <v>286</v>
      </c>
      <c r="AB1534">
        <v>0</v>
      </c>
      <c r="AC1534">
        <v>206</v>
      </c>
      <c r="AD1534">
        <v>-39</v>
      </c>
      <c r="AE1534">
        <v>0</v>
      </c>
      <c r="AF1534">
        <v>0</v>
      </c>
      <c r="AG1534">
        <v>0</v>
      </c>
      <c r="AH1534" t="s">
        <v>167</v>
      </c>
      <c r="AI1534" s="1">
        <v>44532.770856481482</v>
      </c>
      <c r="AJ1534">
        <v>2510</v>
      </c>
      <c r="AK1534">
        <v>9</v>
      </c>
      <c r="AL1534">
        <v>0</v>
      </c>
      <c r="AM1534">
        <v>9</v>
      </c>
      <c r="AN1534">
        <v>0</v>
      </c>
      <c r="AO1534">
        <v>9</v>
      </c>
      <c r="AP1534">
        <v>-48</v>
      </c>
      <c r="AQ1534">
        <v>0</v>
      </c>
      <c r="AR1534">
        <v>0</v>
      </c>
      <c r="AS1534">
        <v>0</v>
      </c>
      <c r="AT1534" t="s">
        <v>88</v>
      </c>
      <c r="AU1534" t="s">
        <v>88</v>
      </c>
      <c r="AV1534" t="s">
        <v>88</v>
      </c>
      <c r="AW1534" t="s">
        <v>88</v>
      </c>
      <c r="AX1534" t="s">
        <v>88</v>
      </c>
      <c r="AY1534" t="s">
        <v>88</v>
      </c>
      <c r="AZ1534" t="s">
        <v>88</v>
      </c>
      <c r="BA1534" t="s">
        <v>88</v>
      </c>
      <c r="BB1534" t="s">
        <v>88</v>
      </c>
      <c r="BC1534" t="s">
        <v>88</v>
      </c>
      <c r="BD1534" t="s">
        <v>88</v>
      </c>
      <c r="BE1534" t="s">
        <v>88</v>
      </c>
    </row>
    <row r="1535" spans="1:57">
      <c r="A1535" t="s">
        <v>3249</v>
      </c>
      <c r="B1535" t="s">
        <v>80</v>
      </c>
      <c r="C1535" t="s">
        <v>3250</v>
      </c>
      <c r="D1535" t="s">
        <v>82</v>
      </c>
      <c r="E1535" s="2" t="str">
        <f>HYPERLINK("capsilon://?command=openfolder&amp;siteaddress=FAM.docvelocity-na8.net&amp;folderid=FXE4E25E74-0DFE-DB31-C283-ECDEAB27F708","FX21119585")</f>
        <v>FX21119585</v>
      </c>
      <c r="F1535" t="s">
        <v>19</v>
      </c>
      <c r="G1535" t="s">
        <v>19</v>
      </c>
      <c r="H1535" t="s">
        <v>83</v>
      </c>
      <c r="I1535" t="s">
        <v>3251</v>
      </c>
      <c r="J1535">
        <v>28</v>
      </c>
      <c r="K1535" t="s">
        <v>85</v>
      </c>
      <c r="L1535" t="s">
        <v>86</v>
      </c>
      <c r="M1535" t="s">
        <v>87</v>
      </c>
      <c r="N1535">
        <v>2</v>
      </c>
      <c r="O1535" s="1">
        <v>44532.600208333337</v>
      </c>
      <c r="P1535" s="1">
        <v>44532.679293981484</v>
      </c>
      <c r="Q1535">
        <v>6426</v>
      </c>
      <c r="R1535">
        <v>407</v>
      </c>
      <c r="S1535" t="b">
        <v>0</v>
      </c>
      <c r="T1535" t="s">
        <v>88</v>
      </c>
      <c r="U1535" t="b">
        <v>0</v>
      </c>
      <c r="V1535" t="s">
        <v>265</v>
      </c>
      <c r="W1535" s="1">
        <v>44532.654386574075</v>
      </c>
      <c r="X1535">
        <v>184</v>
      </c>
      <c r="Y1535">
        <v>21</v>
      </c>
      <c r="Z1535">
        <v>0</v>
      </c>
      <c r="AA1535">
        <v>21</v>
      </c>
      <c r="AB1535">
        <v>0</v>
      </c>
      <c r="AC1535">
        <v>6</v>
      </c>
      <c r="AD1535">
        <v>7</v>
      </c>
      <c r="AE1535">
        <v>0</v>
      </c>
      <c r="AF1535">
        <v>0</v>
      </c>
      <c r="AG1535">
        <v>0</v>
      </c>
      <c r="AH1535" t="s">
        <v>100</v>
      </c>
      <c r="AI1535" s="1">
        <v>44532.679293981484</v>
      </c>
      <c r="AJ1535">
        <v>213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7</v>
      </c>
      <c r="AQ1535">
        <v>0</v>
      </c>
      <c r="AR1535">
        <v>0</v>
      </c>
      <c r="AS1535">
        <v>0</v>
      </c>
      <c r="AT1535" t="s">
        <v>88</v>
      </c>
      <c r="AU1535" t="s">
        <v>88</v>
      </c>
      <c r="AV1535" t="s">
        <v>88</v>
      </c>
      <c r="AW1535" t="s">
        <v>88</v>
      </c>
      <c r="AX1535" t="s">
        <v>88</v>
      </c>
      <c r="AY1535" t="s">
        <v>88</v>
      </c>
      <c r="AZ1535" t="s">
        <v>88</v>
      </c>
      <c r="BA1535" t="s">
        <v>88</v>
      </c>
      <c r="BB1535" t="s">
        <v>88</v>
      </c>
      <c r="BC1535" t="s">
        <v>88</v>
      </c>
      <c r="BD1535" t="s">
        <v>88</v>
      </c>
      <c r="BE1535" t="s">
        <v>88</v>
      </c>
    </row>
    <row r="1536" spans="1:57">
      <c r="A1536" t="s">
        <v>3252</v>
      </c>
      <c r="B1536" t="s">
        <v>80</v>
      </c>
      <c r="C1536" t="s">
        <v>3250</v>
      </c>
      <c r="D1536" t="s">
        <v>82</v>
      </c>
      <c r="E1536" s="2" t="str">
        <f>HYPERLINK("capsilon://?command=openfolder&amp;siteaddress=FAM.docvelocity-na8.net&amp;folderid=FXE4E25E74-0DFE-DB31-C283-ECDEAB27F708","FX21119585")</f>
        <v>FX21119585</v>
      </c>
      <c r="F1536" t="s">
        <v>19</v>
      </c>
      <c r="G1536" t="s">
        <v>19</v>
      </c>
      <c r="H1536" t="s">
        <v>83</v>
      </c>
      <c r="I1536" t="s">
        <v>3253</v>
      </c>
      <c r="J1536">
        <v>49</v>
      </c>
      <c r="K1536" t="s">
        <v>85</v>
      </c>
      <c r="L1536" t="s">
        <v>86</v>
      </c>
      <c r="M1536" t="s">
        <v>87</v>
      </c>
      <c r="N1536">
        <v>2</v>
      </c>
      <c r="O1536" s="1">
        <v>44532.600659722222</v>
      </c>
      <c r="P1536" s="1">
        <v>44532.679849537039</v>
      </c>
      <c r="Q1536">
        <v>6411</v>
      </c>
      <c r="R1536">
        <v>431</v>
      </c>
      <c r="S1536" t="b">
        <v>0</v>
      </c>
      <c r="T1536" t="s">
        <v>88</v>
      </c>
      <c r="U1536" t="b">
        <v>0</v>
      </c>
      <c r="V1536" t="s">
        <v>265</v>
      </c>
      <c r="W1536" s="1">
        <v>44532.6565162037</v>
      </c>
      <c r="X1536">
        <v>183</v>
      </c>
      <c r="Y1536">
        <v>44</v>
      </c>
      <c r="Z1536">
        <v>0</v>
      </c>
      <c r="AA1536">
        <v>44</v>
      </c>
      <c r="AB1536">
        <v>0</v>
      </c>
      <c r="AC1536">
        <v>23</v>
      </c>
      <c r="AD1536">
        <v>5</v>
      </c>
      <c r="AE1536">
        <v>0</v>
      </c>
      <c r="AF1536">
        <v>0</v>
      </c>
      <c r="AG1536">
        <v>0</v>
      </c>
      <c r="AH1536" t="s">
        <v>109</v>
      </c>
      <c r="AI1536" s="1">
        <v>44532.679849537039</v>
      </c>
      <c r="AJ1536">
        <v>248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5</v>
      </c>
      <c r="AQ1536">
        <v>0</v>
      </c>
      <c r="AR1536">
        <v>0</v>
      </c>
      <c r="AS1536">
        <v>0</v>
      </c>
      <c r="AT1536" t="s">
        <v>88</v>
      </c>
      <c r="AU1536" t="s">
        <v>88</v>
      </c>
      <c r="AV1536" t="s">
        <v>88</v>
      </c>
      <c r="AW1536" t="s">
        <v>88</v>
      </c>
      <c r="AX1536" t="s">
        <v>88</v>
      </c>
      <c r="AY1536" t="s">
        <v>88</v>
      </c>
      <c r="AZ1536" t="s">
        <v>88</v>
      </c>
      <c r="BA1536" t="s">
        <v>88</v>
      </c>
      <c r="BB1536" t="s">
        <v>88</v>
      </c>
      <c r="BC1536" t="s">
        <v>88</v>
      </c>
      <c r="BD1536" t="s">
        <v>88</v>
      </c>
      <c r="BE1536" t="s">
        <v>88</v>
      </c>
    </row>
    <row r="1537" spans="1:57">
      <c r="A1537" t="s">
        <v>3254</v>
      </c>
      <c r="B1537" t="s">
        <v>80</v>
      </c>
      <c r="C1537" t="s">
        <v>922</v>
      </c>
      <c r="D1537" t="s">
        <v>82</v>
      </c>
      <c r="E1537" s="2" t="str">
        <f>HYPERLINK("capsilon://?command=openfolder&amp;siteaddress=FAM.docvelocity-na8.net&amp;folderid=FX5ABFBD6D-81E1-E487-54B2-E6B18D9FA9E9","FX21123304")</f>
        <v>FX21123304</v>
      </c>
      <c r="F1537" t="s">
        <v>19</v>
      </c>
      <c r="G1537" t="s">
        <v>19</v>
      </c>
      <c r="H1537" t="s">
        <v>83</v>
      </c>
      <c r="I1537" t="s">
        <v>3255</v>
      </c>
      <c r="J1537">
        <v>60</v>
      </c>
      <c r="K1537" t="s">
        <v>85</v>
      </c>
      <c r="L1537" t="s">
        <v>86</v>
      </c>
      <c r="M1537" t="s">
        <v>87</v>
      </c>
      <c r="N1537">
        <v>1</v>
      </c>
      <c r="O1537" s="1">
        <v>44532.611504629633</v>
      </c>
      <c r="P1537" s="1">
        <v>44532.747615740744</v>
      </c>
      <c r="Q1537">
        <v>11595</v>
      </c>
      <c r="R1537">
        <v>165</v>
      </c>
      <c r="S1537" t="b">
        <v>0</v>
      </c>
      <c r="T1537" t="s">
        <v>88</v>
      </c>
      <c r="U1537" t="b">
        <v>0</v>
      </c>
      <c r="V1537" t="s">
        <v>155</v>
      </c>
      <c r="W1537" s="1">
        <v>44532.747615740744</v>
      </c>
      <c r="X1537">
        <v>100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60</v>
      </c>
      <c r="AE1537">
        <v>48</v>
      </c>
      <c r="AF1537">
        <v>0</v>
      </c>
      <c r="AG1537">
        <v>4</v>
      </c>
      <c r="AH1537" t="s">
        <v>88</v>
      </c>
      <c r="AI1537" t="s">
        <v>88</v>
      </c>
      <c r="AJ1537" t="s">
        <v>88</v>
      </c>
      <c r="AK1537" t="s">
        <v>88</v>
      </c>
      <c r="AL1537" t="s">
        <v>88</v>
      </c>
      <c r="AM1537" t="s">
        <v>88</v>
      </c>
      <c r="AN1537" t="s">
        <v>88</v>
      </c>
      <c r="AO1537" t="s">
        <v>88</v>
      </c>
      <c r="AP1537" t="s">
        <v>88</v>
      </c>
      <c r="AQ1537" t="s">
        <v>88</v>
      </c>
      <c r="AR1537" t="s">
        <v>88</v>
      </c>
      <c r="AS1537" t="s">
        <v>88</v>
      </c>
      <c r="AT1537" t="s">
        <v>88</v>
      </c>
      <c r="AU1537" t="s">
        <v>88</v>
      </c>
      <c r="AV1537" t="s">
        <v>88</v>
      </c>
      <c r="AW1537" t="s">
        <v>88</v>
      </c>
      <c r="AX1537" t="s">
        <v>88</v>
      </c>
      <c r="AY1537" t="s">
        <v>88</v>
      </c>
      <c r="AZ1537" t="s">
        <v>88</v>
      </c>
      <c r="BA1537" t="s">
        <v>88</v>
      </c>
      <c r="BB1537" t="s">
        <v>88</v>
      </c>
      <c r="BC1537" t="s">
        <v>88</v>
      </c>
      <c r="BD1537" t="s">
        <v>88</v>
      </c>
      <c r="BE1537" t="s">
        <v>88</v>
      </c>
    </row>
    <row r="1538" spans="1:57">
      <c r="A1538" t="s">
        <v>3256</v>
      </c>
      <c r="B1538" t="s">
        <v>80</v>
      </c>
      <c r="C1538" t="s">
        <v>81</v>
      </c>
      <c r="D1538" t="s">
        <v>82</v>
      </c>
      <c r="E1538" s="2" t="str">
        <f>HYPERLINK("capsilon://?command=openfolder&amp;siteaddress=FAM.docvelocity-na8.net&amp;folderid=FX63761464-F011-CC45-456A-FD4FB7F15B67","FX21113352")</f>
        <v>FX21113352</v>
      </c>
      <c r="F1538" t="s">
        <v>19</v>
      </c>
      <c r="G1538" t="s">
        <v>19</v>
      </c>
      <c r="H1538" t="s">
        <v>83</v>
      </c>
      <c r="I1538" t="s">
        <v>84</v>
      </c>
      <c r="J1538">
        <v>38</v>
      </c>
      <c r="K1538" t="s">
        <v>85</v>
      </c>
      <c r="L1538" t="s">
        <v>86</v>
      </c>
      <c r="M1538" t="s">
        <v>87</v>
      </c>
      <c r="N1538">
        <v>2</v>
      </c>
      <c r="O1538" s="1">
        <v>44532.61478009259</v>
      </c>
      <c r="P1538" s="1">
        <v>44533.162800925929</v>
      </c>
      <c r="Q1538">
        <v>46344</v>
      </c>
      <c r="R1538">
        <v>1005</v>
      </c>
      <c r="S1538" t="b">
        <v>0</v>
      </c>
      <c r="T1538" t="s">
        <v>88</v>
      </c>
      <c r="U1538" t="b">
        <v>0</v>
      </c>
      <c r="V1538" t="s">
        <v>337</v>
      </c>
      <c r="W1538" s="1">
        <v>44532.730624999997</v>
      </c>
      <c r="X1538">
        <v>284</v>
      </c>
      <c r="Y1538">
        <v>37</v>
      </c>
      <c r="Z1538">
        <v>0</v>
      </c>
      <c r="AA1538">
        <v>37</v>
      </c>
      <c r="AB1538">
        <v>0</v>
      </c>
      <c r="AC1538">
        <v>21</v>
      </c>
      <c r="AD1538">
        <v>1</v>
      </c>
      <c r="AE1538">
        <v>0</v>
      </c>
      <c r="AF1538">
        <v>0</v>
      </c>
      <c r="AG1538">
        <v>0</v>
      </c>
      <c r="AH1538" t="s">
        <v>95</v>
      </c>
      <c r="AI1538" s="1">
        <v>44533.162800925929</v>
      </c>
      <c r="AJ1538">
        <v>256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1</v>
      </c>
      <c r="AQ1538">
        <v>37</v>
      </c>
      <c r="AR1538">
        <v>0</v>
      </c>
      <c r="AS1538">
        <v>2</v>
      </c>
      <c r="AT1538" t="s">
        <v>88</v>
      </c>
      <c r="AU1538" t="s">
        <v>88</v>
      </c>
      <c r="AV1538" t="s">
        <v>88</v>
      </c>
      <c r="AW1538" t="s">
        <v>88</v>
      </c>
      <c r="AX1538" t="s">
        <v>88</v>
      </c>
      <c r="AY1538" t="s">
        <v>88</v>
      </c>
      <c r="AZ1538" t="s">
        <v>88</v>
      </c>
      <c r="BA1538" t="s">
        <v>88</v>
      </c>
      <c r="BB1538" t="s">
        <v>88</v>
      </c>
      <c r="BC1538" t="s">
        <v>88</v>
      </c>
      <c r="BD1538" t="s">
        <v>88</v>
      </c>
      <c r="BE1538" t="s">
        <v>88</v>
      </c>
    </row>
    <row r="1539" spans="1:57">
      <c r="A1539" t="s">
        <v>3257</v>
      </c>
      <c r="B1539" t="s">
        <v>80</v>
      </c>
      <c r="C1539" t="s">
        <v>2353</v>
      </c>
      <c r="D1539" t="s">
        <v>82</v>
      </c>
      <c r="E1539" s="2" t="str">
        <f>HYPERLINK("capsilon://?command=openfolder&amp;siteaddress=FAM.docvelocity-na8.net&amp;folderid=FXCA52ECD6-D3B9-DA77-56A4-D23334CFD821","FX211291")</f>
        <v>FX211291</v>
      </c>
      <c r="F1539" t="s">
        <v>19</v>
      </c>
      <c r="G1539" t="s">
        <v>19</v>
      </c>
      <c r="H1539" t="s">
        <v>83</v>
      </c>
      <c r="I1539" t="s">
        <v>3258</v>
      </c>
      <c r="J1539">
        <v>30</v>
      </c>
      <c r="K1539" t="s">
        <v>85</v>
      </c>
      <c r="L1539" t="s">
        <v>86</v>
      </c>
      <c r="M1539" t="s">
        <v>87</v>
      </c>
      <c r="N1539">
        <v>2</v>
      </c>
      <c r="O1539" s="1">
        <v>44532.618402777778</v>
      </c>
      <c r="P1539" s="1">
        <v>44532.679895833331</v>
      </c>
      <c r="Q1539">
        <v>5172</v>
      </c>
      <c r="R1539">
        <v>141</v>
      </c>
      <c r="S1539" t="b">
        <v>0</v>
      </c>
      <c r="T1539" t="s">
        <v>88</v>
      </c>
      <c r="U1539" t="b">
        <v>0</v>
      </c>
      <c r="V1539" t="s">
        <v>151</v>
      </c>
      <c r="W1539" s="1">
        <v>44532.657638888886</v>
      </c>
      <c r="X1539">
        <v>54</v>
      </c>
      <c r="Y1539">
        <v>9</v>
      </c>
      <c r="Z1539">
        <v>0</v>
      </c>
      <c r="AA1539">
        <v>9</v>
      </c>
      <c r="AB1539">
        <v>0</v>
      </c>
      <c r="AC1539">
        <v>1</v>
      </c>
      <c r="AD1539">
        <v>21</v>
      </c>
      <c r="AE1539">
        <v>0</v>
      </c>
      <c r="AF1539">
        <v>0</v>
      </c>
      <c r="AG1539">
        <v>0</v>
      </c>
      <c r="AH1539" t="s">
        <v>163</v>
      </c>
      <c r="AI1539" s="1">
        <v>44532.679895833331</v>
      </c>
      <c r="AJ1539">
        <v>87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21</v>
      </c>
      <c r="AQ1539">
        <v>0</v>
      </c>
      <c r="AR1539">
        <v>0</v>
      </c>
      <c r="AS1539">
        <v>0</v>
      </c>
      <c r="AT1539" t="s">
        <v>88</v>
      </c>
      <c r="AU1539" t="s">
        <v>88</v>
      </c>
      <c r="AV1539" t="s">
        <v>88</v>
      </c>
      <c r="AW1539" t="s">
        <v>88</v>
      </c>
      <c r="AX1539" t="s">
        <v>88</v>
      </c>
      <c r="AY1539" t="s">
        <v>88</v>
      </c>
      <c r="AZ1539" t="s">
        <v>88</v>
      </c>
      <c r="BA1539" t="s">
        <v>88</v>
      </c>
      <c r="BB1539" t="s">
        <v>88</v>
      </c>
      <c r="BC1539" t="s">
        <v>88</v>
      </c>
      <c r="BD1539" t="s">
        <v>88</v>
      </c>
      <c r="BE1539" t="s">
        <v>88</v>
      </c>
    </row>
    <row r="1540" spans="1:57">
      <c r="A1540" t="s">
        <v>3259</v>
      </c>
      <c r="B1540" t="s">
        <v>80</v>
      </c>
      <c r="C1540" t="s">
        <v>339</v>
      </c>
      <c r="D1540" t="s">
        <v>82</v>
      </c>
      <c r="E1540" s="2" t="str">
        <f>HYPERLINK("capsilon://?command=openfolder&amp;siteaddress=FAM.docvelocity-na8.net&amp;folderid=FX343A2F68-74BC-A256-6FBE-89FBC98C4F0A","FX211112904")</f>
        <v>FX211112904</v>
      </c>
      <c r="F1540" t="s">
        <v>19</v>
      </c>
      <c r="G1540" t="s">
        <v>19</v>
      </c>
      <c r="H1540" t="s">
        <v>83</v>
      </c>
      <c r="I1540" t="s">
        <v>3260</v>
      </c>
      <c r="J1540">
        <v>30</v>
      </c>
      <c r="K1540" t="s">
        <v>85</v>
      </c>
      <c r="L1540" t="s">
        <v>86</v>
      </c>
      <c r="M1540" t="s">
        <v>87</v>
      </c>
      <c r="N1540">
        <v>2</v>
      </c>
      <c r="O1540" s="1">
        <v>44532.626006944447</v>
      </c>
      <c r="P1540" s="1">
        <v>44532.681643518517</v>
      </c>
      <c r="Q1540">
        <v>4572</v>
      </c>
      <c r="R1540">
        <v>235</v>
      </c>
      <c r="S1540" t="b">
        <v>0</v>
      </c>
      <c r="T1540" t="s">
        <v>88</v>
      </c>
      <c r="U1540" t="b">
        <v>0</v>
      </c>
      <c r="V1540" t="s">
        <v>265</v>
      </c>
      <c r="W1540" s="1">
        <v>44532.657835648148</v>
      </c>
      <c r="X1540">
        <v>33</v>
      </c>
      <c r="Y1540">
        <v>9</v>
      </c>
      <c r="Z1540">
        <v>0</v>
      </c>
      <c r="AA1540">
        <v>9</v>
      </c>
      <c r="AB1540">
        <v>0</v>
      </c>
      <c r="AC1540">
        <v>1</v>
      </c>
      <c r="AD1540">
        <v>21</v>
      </c>
      <c r="AE1540">
        <v>0</v>
      </c>
      <c r="AF1540">
        <v>0</v>
      </c>
      <c r="AG1540">
        <v>0</v>
      </c>
      <c r="AH1540" t="s">
        <v>100</v>
      </c>
      <c r="AI1540" s="1">
        <v>44532.681643518517</v>
      </c>
      <c r="AJ1540">
        <v>202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21</v>
      </c>
      <c r="AQ1540">
        <v>0</v>
      </c>
      <c r="AR1540">
        <v>0</v>
      </c>
      <c r="AS1540">
        <v>0</v>
      </c>
      <c r="AT1540" t="s">
        <v>88</v>
      </c>
      <c r="AU1540" t="s">
        <v>88</v>
      </c>
      <c r="AV1540" t="s">
        <v>88</v>
      </c>
      <c r="AW1540" t="s">
        <v>88</v>
      </c>
      <c r="AX1540" t="s">
        <v>88</v>
      </c>
      <c r="AY1540" t="s">
        <v>88</v>
      </c>
      <c r="AZ1540" t="s">
        <v>88</v>
      </c>
      <c r="BA1540" t="s">
        <v>88</v>
      </c>
      <c r="BB1540" t="s">
        <v>88</v>
      </c>
      <c r="BC1540" t="s">
        <v>88</v>
      </c>
      <c r="BD1540" t="s">
        <v>88</v>
      </c>
      <c r="BE1540" t="s">
        <v>88</v>
      </c>
    </row>
    <row r="1541" spans="1:57">
      <c r="A1541" t="s">
        <v>3261</v>
      </c>
      <c r="B1541" t="s">
        <v>80</v>
      </c>
      <c r="C1541" t="s">
        <v>92</v>
      </c>
      <c r="D1541" t="s">
        <v>82</v>
      </c>
      <c r="E1541" s="2" t="str">
        <f>HYPERLINK("capsilon://?command=openfolder&amp;siteaddress=FAM.docvelocity-na8.net&amp;folderid=FXBCBD9A08-B0E8-5913-5186-CB3292E0C85B","FX211114809")</f>
        <v>FX211114809</v>
      </c>
      <c r="F1541" t="s">
        <v>19</v>
      </c>
      <c r="G1541" t="s">
        <v>19</v>
      </c>
      <c r="H1541" t="s">
        <v>83</v>
      </c>
      <c r="I1541" t="s">
        <v>93</v>
      </c>
      <c r="J1541">
        <v>186</v>
      </c>
      <c r="K1541" t="s">
        <v>85</v>
      </c>
      <c r="L1541" t="s">
        <v>86</v>
      </c>
      <c r="M1541" t="s">
        <v>87</v>
      </c>
      <c r="N1541">
        <v>1</v>
      </c>
      <c r="O1541" s="1">
        <v>44532.634560185186</v>
      </c>
      <c r="P1541" s="1">
        <v>44533.241423611114</v>
      </c>
      <c r="Q1541">
        <v>51005</v>
      </c>
      <c r="R1541">
        <v>1428</v>
      </c>
      <c r="S1541" t="b">
        <v>0</v>
      </c>
      <c r="T1541" t="s">
        <v>88</v>
      </c>
      <c r="U1541" t="b">
        <v>0</v>
      </c>
      <c r="V1541" t="s">
        <v>144</v>
      </c>
      <c r="W1541" s="1">
        <v>44533.241423611114</v>
      </c>
      <c r="X1541">
        <v>894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186</v>
      </c>
      <c r="AE1541">
        <v>148</v>
      </c>
      <c r="AF1541">
        <v>0</v>
      </c>
      <c r="AG1541">
        <v>14</v>
      </c>
      <c r="AH1541" t="s">
        <v>88</v>
      </c>
      <c r="AI1541" t="s">
        <v>88</v>
      </c>
      <c r="AJ1541" t="s">
        <v>88</v>
      </c>
      <c r="AK1541" t="s">
        <v>88</v>
      </c>
      <c r="AL1541" t="s">
        <v>88</v>
      </c>
      <c r="AM1541" t="s">
        <v>88</v>
      </c>
      <c r="AN1541" t="s">
        <v>88</v>
      </c>
      <c r="AO1541" t="s">
        <v>88</v>
      </c>
      <c r="AP1541" t="s">
        <v>88</v>
      </c>
      <c r="AQ1541" t="s">
        <v>88</v>
      </c>
      <c r="AR1541" t="s">
        <v>88</v>
      </c>
      <c r="AS1541" t="s">
        <v>88</v>
      </c>
      <c r="AT1541" t="s">
        <v>88</v>
      </c>
      <c r="AU1541" t="s">
        <v>88</v>
      </c>
      <c r="AV1541" t="s">
        <v>88</v>
      </c>
      <c r="AW1541" t="s">
        <v>88</v>
      </c>
      <c r="AX1541" t="s">
        <v>88</v>
      </c>
      <c r="AY1541" t="s">
        <v>88</v>
      </c>
      <c r="AZ1541" t="s">
        <v>88</v>
      </c>
      <c r="BA1541" t="s">
        <v>88</v>
      </c>
      <c r="BB1541" t="s">
        <v>88</v>
      </c>
      <c r="BC1541" t="s">
        <v>88</v>
      </c>
      <c r="BD1541" t="s">
        <v>88</v>
      </c>
      <c r="BE1541" t="s">
        <v>88</v>
      </c>
    </row>
    <row r="1542" spans="1:57">
      <c r="A1542" t="s">
        <v>3262</v>
      </c>
      <c r="B1542" t="s">
        <v>80</v>
      </c>
      <c r="C1542" t="s">
        <v>97</v>
      </c>
      <c r="D1542" t="s">
        <v>82</v>
      </c>
      <c r="E1542" s="2" t="str">
        <f>HYPERLINK("capsilon://?command=openfolder&amp;siteaddress=FAM.docvelocity-na8.net&amp;folderid=FX243D7599-EBC1-E151-8BF1-CEDF4ABB612B","FX21123297")</f>
        <v>FX21123297</v>
      </c>
      <c r="F1542" t="s">
        <v>19</v>
      </c>
      <c r="G1542" t="s">
        <v>19</v>
      </c>
      <c r="H1542" t="s">
        <v>83</v>
      </c>
      <c r="I1542" t="s">
        <v>98</v>
      </c>
      <c r="J1542">
        <v>164</v>
      </c>
      <c r="K1542" t="s">
        <v>85</v>
      </c>
      <c r="L1542" t="s">
        <v>86</v>
      </c>
      <c r="M1542" t="s">
        <v>87</v>
      </c>
      <c r="N1542">
        <v>1</v>
      </c>
      <c r="O1542" s="1">
        <v>44532.634953703702</v>
      </c>
      <c r="P1542" s="1">
        <v>44533.255671296298</v>
      </c>
      <c r="Q1542">
        <v>51991</v>
      </c>
      <c r="R1542">
        <v>1639</v>
      </c>
      <c r="S1542" t="b">
        <v>0</v>
      </c>
      <c r="T1542" t="s">
        <v>88</v>
      </c>
      <c r="U1542" t="b">
        <v>0</v>
      </c>
      <c r="V1542" t="s">
        <v>144</v>
      </c>
      <c r="W1542" s="1">
        <v>44533.255671296298</v>
      </c>
      <c r="X1542">
        <v>1230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164</v>
      </c>
      <c r="AE1542">
        <v>137</v>
      </c>
      <c r="AF1542">
        <v>0</v>
      </c>
      <c r="AG1542">
        <v>22</v>
      </c>
      <c r="AH1542" t="s">
        <v>88</v>
      </c>
      <c r="AI1542" t="s">
        <v>88</v>
      </c>
      <c r="AJ1542" t="s">
        <v>88</v>
      </c>
      <c r="AK1542" t="s">
        <v>88</v>
      </c>
      <c r="AL1542" t="s">
        <v>88</v>
      </c>
      <c r="AM1542" t="s">
        <v>88</v>
      </c>
      <c r="AN1542" t="s">
        <v>88</v>
      </c>
      <c r="AO1542" t="s">
        <v>88</v>
      </c>
      <c r="AP1542" t="s">
        <v>88</v>
      </c>
      <c r="AQ1542" t="s">
        <v>88</v>
      </c>
      <c r="AR1542" t="s">
        <v>88</v>
      </c>
      <c r="AS1542" t="s">
        <v>88</v>
      </c>
      <c r="AT1542" t="s">
        <v>88</v>
      </c>
      <c r="AU1542" t="s">
        <v>88</v>
      </c>
      <c r="AV1542" t="s">
        <v>88</v>
      </c>
      <c r="AW1542" t="s">
        <v>88</v>
      </c>
      <c r="AX1542" t="s">
        <v>88</v>
      </c>
      <c r="AY1542" t="s">
        <v>88</v>
      </c>
      <c r="AZ1542" t="s">
        <v>88</v>
      </c>
      <c r="BA1542" t="s">
        <v>88</v>
      </c>
      <c r="BB1542" t="s">
        <v>88</v>
      </c>
      <c r="BC1542" t="s">
        <v>88</v>
      </c>
      <c r="BD1542" t="s">
        <v>88</v>
      </c>
      <c r="BE1542" t="s">
        <v>88</v>
      </c>
    </row>
    <row r="1543" spans="1:57">
      <c r="A1543" t="s">
        <v>3263</v>
      </c>
      <c r="B1543" t="s">
        <v>80</v>
      </c>
      <c r="C1543" t="s">
        <v>339</v>
      </c>
      <c r="D1543" t="s">
        <v>82</v>
      </c>
      <c r="E1543" s="2" t="str">
        <f>HYPERLINK("capsilon://?command=openfolder&amp;siteaddress=FAM.docvelocity-na8.net&amp;folderid=FX343A2F68-74BC-A256-6FBE-89FBC98C4F0A","FX211112904")</f>
        <v>FX211112904</v>
      </c>
      <c r="F1543" t="s">
        <v>19</v>
      </c>
      <c r="G1543" t="s">
        <v>19</v>
      </c>
      <c r="H1543" t="s">
        <v>83</v>
      </c>
      <c r="I1543" t="s">
        <v>3264</v>
      </c>
      <c r="J1543">
        <v>30</v>
      </c>
      <c r="K1543" t="s">
        <v>85</v>
      </c>
      <c r="L1543" t="s">
        <v>86</v>
      </c>
      <c r="M1543" t="s">
        <v>87</v>
      </c>
      <c r="N1543">
        <v>2</v>
      </c>
      <c r="O1543" s="1">
        <v>44532.640868055554</v>
      </c>
      <c r="P1543" s="1">
        <v>44532.681342592594</v>
      </c>
      <c r="Q1543">
        <v>3314</v>
      </c>
      <c r="R1543">
        <v>183</v>
      </c>
      <c r="S1543" t="b">
        <v>0</v>
      </c>
      <c r="T1543" t="s">
        <v>88</v>
      </c>
      <c r="U1543" t="b">
        <v>0</v>
      </c>
      <c r="V1543" t="s">
        <v>151</v>
      </c>
      <c r="W1543" s="1">
        <v>44532.658506944441</v>
      </c>
      <c r="X1543">
        <v>55</v>
      </c>
      <c r="Y1543">
        <v>9</v>
      </c>
      <c r="Z1543">
        <v>0</v>
      </c>
      <c r="AA1543">
        <v>9</v>
      </c>
      <c r="AB1543">
        <v>0</v>
      </c>
      <c r="AC1543">
        <v>1</v>
      </c>
      <c r="AD1543">
        <v>21</v>
      </c>
      <c r="AE1543">
        <v>0</v>
      </c>
      <c r="AF1543">
        <v>0</v>
      </c>
      <c r="AG1543">
        <v>0</v>
      </c>
      <c r="AH1543" t="s">
        <v>109</v>
      </c>
      <c r="AI1543" s="1">
        <v>44532.681342592594</v>
      </c>
      <c r="AJ1543">
        <v>128</v>
      </c>
      <c r="AK1543">
        <v>0</v>
      </c>
      <c r="AL1543">
        <v>0</v>
      </c>
      <c r="AM1543">
        <v>0</v>
      </c>
      <c r="AN1543">
        <v>0</v>
      </c>
      <c r="AO1543">
        <v>2</v>
      </c>
      <c r="AP1543">
        <v>21</v>
      </c>
      <c r="AQ1543">
        <v>0</v>
      </c>
      <c r="AR1543">
        <v>0</v>
      </c>
      <c r="AS1543">
        <v>0</v>
      </c>
      <c r="AT1543" t="s">
        <v>88</v>
      </c>
      <c r="AU1543" t="s">
        <v>88</v>
      </c>
      <c r="AV1543" t="s">
        <v>88</v>
      </c>
      <c r="AW1543" t="s">
        <v>88</v>
      </c>
      <c r="AX1543" t="s">
        <v>88</v>
      </c>
      <c r="AY1543" t="s">
        <v>88</v>
      </c>
      <c r="AZ1543" t="s">
        <v>88</v>
      </c>
      <c r="BA1543" t="s">
        <v>88</v>
      </c>
      <c r="BB1543" t="s">
        <v>88</v>
      </c>
      <c r="BC1543" t="s">
        <v>88</v>
      </c>
      <c r="BD1543" t="s">
        <v>88</v>
      </c>
      <c r="BE1543" t="s">
        <v>88</v>
      </c>
    </row>
    <row r="1544" spans="1:57">
      <c r="A1544" t="s">
        <v>3265</v>
      </c>
      <c r="B1544" t="s">
        <v>80</v>
      </c>
      <c r="C1544" t="s">
        <v>183</v>
      </c>
      <c r="D1544" t="s">
        <v>82</v>
      </c>
      <c r="E1544" s="2" t="str">
        <f>HYPERLINK("capsilon://?command=openfolder&amp;siteaddress=FAM.docvelocity-na8.net&amp;folderid=FX0EABD8C8-404E-D980-709E-590646CF3E04","FX211114151")</f>
        <v>FX211114151</v>
      </c>
      <c r="F1544" t="s">
        <v>19</v>
      </c>
      <c r="G1544" t="s">
        <v>19</v>
      </c>
      <c r="H1544" t="s">
        <v>83</v>
      </c>
      <c r="I1544" t="s">
        <v>184</v>
      </c>
      <c r="J1544">
        <v>75</v>
      </c>
      <c r="K1544" t="s">
        <v>85</v>
      </c>
      <c r="L1544" t="s">
        <v>86</v>
      </c>
      <c r="M1544" t="s">
        <v>87</v>
      </c>
      <c r="N1544">
        <v>1</v>
      </c>
      <c r="O1544" s="1">
        <v>44531.003310185188</v>
      </c>
      <c r="P1544" s="1">
        <v>44531.324224537035</v>
      </c>
      <c r="Q1544">
        <v>27481</v>
      </c>
      <c r="R1544">
        <v>246</v>
      </c>
      <c r="S1544" t="b">
        <v>0</v>
      </c>
      <c r="T1544" t="s">
        <v>88</v>
      </c>
      <c r="U1544" t="b">
        <v>0</v>
      </c>
      <c r="V1544" t="s">
        <v>144</v>
      </c>
      <c r="W1544" s="1">
        <v>44531.324224537035</v>
      </c>
      <c r="X1544">
        <v>133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75</v>
      </c>
      <c r="AE1544">
        <v>0</v>
      </c>
      <c r="AF1544">
        <v>0</v>
      </c>
      <c r="AG1544">
        <v>5</v>
      </c>
      <c r="AH1544" t="s">
        <v>88</v>
      </c>
      <c r="AI1544" t="s">
        <v>88</v>
      </c>
      <c r="AJ1544" t="s">
        <v>88</v>
      </c>
      <c r="AK1544" t="s">
        <v>88</v>
      </c>
      <c r="AL1544" t="s">
        <v>88</v>
      </c>
      <c r="AM1544" t="s">
        <v>88</v>
      </c>
      <c r="AN1544" t="s">
        <v>88</v>
      </c>
      <c r="AO1544" t="s">
        <v>88</v>
      </c>
      <c r="AP1544" t="s">
        <v>88</v>
      </c>
      <c r="AQ1544" t="s">
        <v>88</v>
      </c>
      <c r="AR1544" t="s">
        <v>88</v>
      </c>
      <c r="AS1544" t="s">
        <v>88</v>
      </c>
      <c r="AT1544" t="s">
        <v>88</v>
      </c>
      <c r="AU1544" t="s">
        <v>88</v>
      </c>
      <c r="AV1544" t="s">
        <v>88</v>
      </c>
      <c r="AW1544" t="s">
        <v>88</v>
      </c>
      <c r="AX1544" t="s">
        <v>88</v>
      </c>
      <c r="AY1544" t="s">
        <v>88</v>
      </c>
      <c r="AZ1544" t="s">
        <v>88</v>
      </c>
      <c r="BA1544" t="s">
        <v>88</v>
      </c>
      <c r="BB1544" t="s">
        <v>88</v>
      </c>
      <c r="BC1544" t="s">
        <v>88</v>
      </c>
      <c r="BD1544" t="s">
        <v>88</v>
      </c>
      <c r="BE1544" t="s">
        <v>88</v>
      </c>
    </row>
    <row r="1545" spans="1:57">
      <c r="A1545" t="s">
        <v>3266</v>
      </c>
      <c r="B1545" t="s">
        <v>80</v>
      </c>
      <c r="C1545" t="s">
        <v>102</v>
      </c>
      <c r="D1545" t="s">
        <v>82</v>
      </c>
      <c r="E1545" s="2" t="str">
        <f>HYPERLINK("capsilon://?command=openfolder&amp;siteaddress=FAM.docvelocity-na8.net&amp;folderid=FXCBBB1A11-D8E0-3FBD-B123-3743C6427AF9","FX21122629")</f>
        <v>FX21122629</v>
      </c>
      <c r="F1545" t="s">
        <v>19</v>
      </c>
      <c r="G1545" t="s">
        <v>19</v>
      </c>
      <c r="H1545" t="s">
        <v>83</v>
      </c>
      <c r="I1545" t="s">
        <v>103</v>
      </c>
      <c r="J1545">
        <v>397</v>
      </c>
      <c r="K1545" t="s">
        <v>85</v>
      </c>
      <c r="L1545" t="s">
        <v>86</v>
      </c>
      <c r="M1545" t="s">
        <v>87</v>
      </c>
      <c r="N1545">
        <v>1</v>
      </c>
      <c r="O1545" s="1">
        <v>44532.645462962966</v>
      </c>
      <c r="P1545" s="1">
        <v>44533.26284722222</v>
      </c>
      <c r="Q1545">
        <v>52378</v>
      </c>
      <c r="R1545">
        <v>964</v>
      </c>
      <c r="S1545" t="b">
        <v>0</v>
      </c>
      <c r="T1545" t="s">
        <v>88</v>
      </c>
      <c r="U1545" t="b">
        <v>0</v>
      </c>
      <c r="V1545" t="s">
        <v>144</v>
      </c>
      <c r="W1545" s="1">
        <v>44533.26284722222</v>
      </c>
      <c r="X1545">
        <v>620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397</v>
      </c>
      <c r="AE1545">
        <v>369</v>
      </c>
      <c r="AF1545">
        <v>0</v>
      </c>
      <c r="AG1545">
        <v>12</v>
      </c>
      <c r="AH1545" t="s">
        <v>88</v>
      </c>
      <c r="AI1545" t="s">
        <v>88</v>
      </c>
      <c r="AJ1545" t="s">
        <v>88</v>
      </c>
      <c r="AK1545" t="s">
        <v>88</v>
      </c>
      <c r="AL1545" t="s">
        <v>88</v>
      </c>
      <c r="AM1545" t="s">
        <v>88</v>
      </c>
      <c r="AN1545" t="s">
        <v>88</v>
      </c>
      <c r="AO1545" t="s">
        <v>88</v>
      </c>
      <c r="AP1545" t="s">
        <v>88</v>
      </c>
      <c r="AQ1545" t="s">
        <v>88</v>
      </c>
      <c r="AR1545" t="s">
        <v>88</v>
      </c>
      <c r="AS1545" t="s">
        <v>88</v>
      </c>
      <c r="AT1545" t="s">
        <v>88</v>
      </c>
      <c r="AU1545" t="s">
        <v>88</v>
      </c>
      <c r="AV1545" t="s">
        <v>88</v>
      </c>
      <c r="AW1545" t="s">
        <v>88</v>
      </c>
      <c r="AX1545" t="s">
        <v>88</v>
      </c>
      <c r="AY1545" t="s">
        <v>88</v>
      </c>
      <c r="AZ1545" t="s">
        <v>88</v>
      </c>
      <c r="BA1545" t="s">
        <v>88</v>
      </c>
      <c r="BB1545" t="s">
        <v>88</v>
      </c>
      <c r="BC1545" t="s">
        <v>88</v>
      </c>
      <c r="BD1545" t="s">
        <v>88</v>
      </c>
      <c r="BE1545" t="s">
        <v>88</v>
      </c>
    </row>
    <row r="1546" spans="1:57">
      <c r="A1546" t="s">
        <v>3267</v>
      </c>
      <c r="B1546" t="s">
        <v>80</v>
      </c>
      <c r="C1546" t="s">
        <v>3103</v>
      </c>
      <c r="D1546" t="s">
        <v>82</v>
      </c>
      <c r="E1546" s="2" t="str">
        <f>HYPERLINK("capsilon://?command=openfolder&amp;siteaddress=FAM.docvelocity-na8.net&amp;folderid=FX8CB23B95-137D-311A-F349-8CFC2F649513","FX211110223")</f>
        <v>FX211110223</v>
      </c>
      <c r="F1546" t="s">
        <v>19</v>
      </c>
      <c r="G1546" t="s">
        <v>19</v>
      </c>
      <c r="H1546" t="s">
        <v>83</v>
      </c>
      <c r="I1546" t="s">
        <v>3268</v>
      </c>
      <c r="J1546">
        <v>28</v>
      </c>
      <c r="K1546" t="s">
        <v>85</v>
      </c>
      <c r="L1546" t="s">
        <v>86</v>
      </c>
      <c r="M1546" t="s">
        <v>87</v>
      </c>
      <c r="N1546">
        <v>2</v>
      </c>
      <c r="O1546" s="1">
        <v>44532.646226851852</v>
      </c>
      <c r="P1546" s="1">
        <v>44532.681701388887</v>
      </c>
      <c r="Q1546">
        <v>2719</v>
      </c>
      <c r="R1546">
        <v>346</v>
      </c>
      <c r="S1546" t="b">
        <v>0</v>
      </c>
      <c r="T1546" t="s">
        <v>88</v>
      </c>
      <c r="U1546" t="b">
        <v>0</v>
      </c>
      <c r="V1546" t="s">
        <v>151</v>
      </c>
      <c r="W1546" s="1">
        <v>44532.661053240743</v>
      </c>
      <c r="X1546">
        <v>191</v>
      </c>
      <c r="Y1546">
        <v>21</v>
      </c>
      <c r="Z1546">
        <v>0</v>
      </c>
      <c r="AA1546">
        <v>21</v>
      </c>
      <c r="AB1546">
        <v>0</v>
      </c>
      <c r="AC1546">
        <v>4</v>
      </c>
      <c r="AD1546">
        <v>7</v>
      </c>
      <c r="AE1546">
        <v>0</v>
      </c>
      <c r="AF1546">
        <v>0</v>
      </c>
      <c r="AG1546">
        <v>0</v>
      </c>
      <c r="AH1546" t="s">
        <v>163</v>
      </c>
      <c r="AI1546" s="1">
        <v>44532.681701388887</v>
      </c>
      <c r="AJ1546">
        <v>155</v>
      </c>
      <c r="AK1546">
        <v>1</v>
      </c>
      <c r="AL1546">
        <v>0</v>
      </c>
      <c r="AM1546">
        <v>1</v>
      </c>
      <c r="AN1546">
        <v>0</v>
      </c>
      <c r="AO1546">
        <v>1</v>
      </c>
      <c r="AP1546">
        <v>6</v>
      </c>
      <c r="AQ1546">
        <v>0</v>
      </c>
      <c r="AR1546">
        <v>0</v>
      </c>
      <c r="AS1546">
        <v>0</v>
      </c>
      <c r="AT1546" t="s">
        <v>88</v>
      </c>
      <c r="AU1546" t="s">
        <v>88</v>
      </c>
      <c r="AV1546" t="s">
        <v>88</v>
      </c>
      <c r="AW1546" t="s">
        <v>88</v>
      </c>
      <c r="AX1546" t="s">
        <v>88</v>
      </c>
      <c r="AY1546" t="s">
        <v>88</v>
      </c>
      <c r="AZ1546" t="s">
        <v>88</v>
      </c>
      <c r="BA1546" t="s">
        <v>88</v>
      </c>
      <c r="BB1546" t="s">
        <v>88</v>
      </c>
      <c r="BC1546" t="s">
        <v>88</v>
      </c>
      <c r="BD1546" t="s">
        <v>88</v>
      </c>
      <c r="BE1546" t="s">
        <v>88</v>
      </c>
    </row>
    <row r="1547" spans="1:57">
      <c r="A1547" t="s">
        <v>3269</v>
      </c>
      <c r="B1547" t="s">
        <v>80</v>
      </c>
      <c r="C1547" t="s">
        <v>3103</v>
      </c>
      <c r="D1547" t="s">
        <v>82</v>
      </c>
      <c r="E1547" s="2" t="str">
        <f>HYPERLINK("capsilon://?command=openfolder&amp;siteaddress=FAM.docvelocity-na8.net&amp;folderid=FX8CB23B95-137D-311A-F349-8CFC2F649513","FX211110223")</f>
        <v>FX211110223</v>
      </c>
      <c r="F1547" t="s">
        <v>19</v>
      </c>
      <c r="G1547" t="s">
        <v>19</v>
      </c>
      <c r="H1547" t="s">
        <v>83</v>
      </c>
      <c r="I1547" t="s">
        <v>3270</v>
      </c>
      <c r="J1547">
        <v>28</v>
      </c>
      <c r="K1547" t="s">
        <v>85</v>
      </c>
      <c r="L1547" t="s">
        <v>86</v>
      </c>
      <c r="M1547" t="s">
        <v>87</v>
      </c>
      <c r="N1547">
        <v>2</v>
      </c>
      <c r="O1547" s="1">
        <v>44532.646469907406</v>
      </c>
      <c r="P1547" s="1">
        <v>44532.683668981481</v>
      </c>
      <c r="Q1547">
        <v>2918</v>
      </c>
      <c r="R1547">
        <v>296</v>
      </c>
      <c r="S1547" t="b">
        <v>0</v>
      </c>
      <c r="T1547" t="s">
        <v>88</v>
      </c>
      <c r="U1547" t="b">
        <v>0</v>
      </c>
      <c r="V1547" t="s">
        <v>265</v>
      </c>
      <c r="W1547" s="1">
        <v>44532.660578703704</v>
      </c>
      <c r="X1547">
        <v>96</v>
      </c>
      <c r="Y1547">
        <v>21</v>
      </c>
      <c r="Z1547">
        <v>0</v>
      </c>
      <c r="AA1547">
        <v>21</v>
      </c>
      <c r="AB1547">
        <v>0</v>
      </c>
      <c r="AC1547">
        <v>5</v>
      </c>
      <c r="AD1547">
        <v>7</v>
      </c>
      <c r="AE1547">
        <v>0</v>
      </c>
      <c r="AF1547">
        <v>0</v>
      </c>
      <c r="AG1547">
        <v>0</v>
      </c>
      <c r="AH1547" t="s">
        <v>109</v>
      </c>
      <c r="AI1547" s="1">
        <v>44532.683668981481</v>
      </c>
      <c r="AJ1547">
        <v>200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7</v>
      </c>
      <c r="AQ1547">
        <v>0</v>
      </c>
      <c r="AR1547">
        <v>0</v>
      </c>
      <c r="AS1547">
        <v>0</v>
      </c>
      <c r="AT1547" t="s">
        <v>88</v>
      </c>
      <c r="AU1547" t="s">
        <v>88</v>
      </c>
      <c r="AV1547" t="s">
        <v>88</v>
      </c>
      <c r="AW1547" t="s">
        <v>88</v>
      </c>
      <c r="AX1547" t="s">
        <v>88</v>
      </c>
      <c r="AY1547" t="s">
        <v>88</v>
      </c>
      <c r="AZ1547" t="s">
        <v>88</v>
      </c>
      <c r="BA1547" t="s">
        <v>88</v>
      </c>
      <c r="BB1547" t="s">
        <v>88</v>
      </c>
      <c r="BC1547" t="s">
        <v>88</v>
      </c>
      <c r="BD1547" t="s">
        <v>88</v>
      </c>
      <c r="BE1547" t="s">
        <v>88</v>
      </c>
    </row>
    <row r="1548" spans="1:57">
      <c r="A1548" t="s">
        <v>3271</v>
      </c>
      <c r="B1548" t="s">
        <v>80</v>
      </c>
      <c r="C1548" t="s">
        <v>106</v>
      </c>
      <c r="D1548" t="s">
        <v>82</v>
      </c>
      <c r="E1548" s="2" t="str">
        <f>HYPERLINK("capsilon://?command=openfolder&amp;siteaddress=FAM.docvelocity-na8.net&amp;folderid=FXF9006F50-2748-0125-CA46-1397081BF509","FX211114869")</f>
        <v>FX211114869</v>
      </c>
      <c r="F1548" t="s">
        <v>19</v>
      </c>
      <c r="G1548" t="s">
        <v>19</v>
      </c>
      <c r="H1548" t="s">
        <v>83</v>
      </c>
      <c r="I1548" t="s">
        <v>107</v>
      </c>
      <c r="J1548">
        <v>318</v>
      </c>
      <c r="K1548" t="s">
        <v>85</v>
      </c>
      <c r="L1548" t="s">
        <v>86</v>
      </c>
      <c r="M1548" t="s">
        <v>87</v>
      </c>
      <c r="N1548">
        <v>1</v>
      </c>
      <c r="O1548" s="1">
        <v>44532.649062500001</v>
      </c>
      <c r="P1548" s="1">
        <v>44533.268252314818</v>
      </c>
      <c r="Q1548">
        <v>52748</v>
      </c>
      <c r="R1548">
        <v>750</v>
      </c>
      <c r="S1548" t="b">
        <v>0</v>
      </c>
      <c r="T1548" t="s">
        <v>88</v>
      </c>
      <c r="U1548" t="b">
        <v>0</v>
      </c>
      <c r="V1548" t="s">
        <v>144</v>
      </c>
      <c r="W1548" s="1">
        <v>44533.268252314818</v>
      </c>
      <c r="X1548">
        <v>466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318</v>
      </c>
      <c r="AE1548">
        <v>281</v>
      </c>
      <c r="AF1548">
        <v>0</v>
      </c>
      <c r="AG1548">
        <v>12</v>
      </c>
      <c r="AH1548" t="s">
        <v>88</v>
      </c>
      <c r="AI1548" t="s">
        <v>88</v>
      </c>
      <c r="AJ1548" t="s">
        <v>88</v>
      </c>
      <c r="AK1548" t="s">
        <v>88</v>
      </c>
      <c r="AL1548" t="s">
        <v>88</v>
      </c>
      <c r="AM1548" t="s">
        <v>88</v>
      </c>
      <c r="AN1548" t="s">
        <v>88</v>
      </c>
      <c r="AO1548" t="s">
        <v>88</v>
      </c>
      <c r="AP1548" t="s">
        <v>88</v>
      </c>
      <c r="AQ1548" t="s">
        <v>88</v>
      </c>
      <c r="AR1548" t="s">
        <v>88</v>
      </c>
      <c r="AS1548" t="s">
        <v>88</v>
      </c>
      <c r="AT1548" t="s">
        <v>88</v>
      </c>
      <c r="AU1548" t="s">
        <v>88</v>
      </c>
      <c r="AV1548" t="s">
        <v>88</v>
      </c>
      <c r="AW1548" t="s">
        <v>88</v>
      </c>
      <c r="AX1548" t="s">
        <v>88</v>
      </c>
      <c r="AY1548" t="s">
        <v>88</v>
      </c>
      <c r="AZ1548" t="s">
        <v>88</v>
      </c>
      <c r="BA1548" t="s">
        <v>88</v>
      </c>
      <c r="BB1548" t="s">
        <v>88</v>
      </c>
      <c r="BC1548" t="s">
        <v>88</v>
      </c>
      <c r="BD1548" t="s">
        <v>88</v>
      </c>
      <c r="BE1548" t="s">
        <v>88</v>
      </c>
    </row>
    <row r="1549" spans="1:57">
      <c r="A1549" t="s">
        <v>3272</v>
      </c>
      <c r="B1549" t="s">
        <v>80</v>
      </c>
      <c r="C1549" t="s">
        <v>326</v>
      </c>
      <c r="D1549" t="s">
        <v>82</v>
      </c>
      <c r="E1549" s="2" t="str">
        <f>HYPERLINK("capsilon://?command=openfolder&amp;siteaddress=FAM.docvelocity-na8.net&amp;folderid=FXC08B1999-97B9-2108-E286-304C51B37E56","FX211114902")</f>
        <v>FX211114902</v>
      </c>
      <c r="F1549" t="s">
        <v>19</v>
      </c>
      <c r="G1549" t="s">
        <v>19</v>
      </c>
      <c r="H1549" t="s">
        <v>83</v>
      </c>
      <c r="I1549" t="s">
        <v>3273</v>
      </c>
      <c r="J1549">
        <v>30</v>
      </c>
      <c r="K1549" t="s">
        <v>85</v>
      </c>
      <c r="L1549" t="s">
        <v>86</v>
      </c>
      <c r="M1549" t="s">
        <v>87</v>
      </c>
      <c r="N1549">
        <v>2</v>
      </c>
      <c r="O1549" s="1">
        <v>44532.650196759256</v>
      </c>
      <c r="P1549" s="1">
        <v>44532.682800925926</v>
      </c>
      <c r="Q1549">
        <v>2682</v>
      </c>
      <c r="R1549">
        <v>135</v>
      </c>
      <c r="S1549" t="b">
        <v>0</v>
      </c>
      <c r="T1549" t="s">
        <v>88</v>
      </c>
      <c r="U1549" t="b">
        <v>0</v>
      </c>
      <c r="V1549" t="s">
        <v>265</v>
      </c>
      <c r="W1549" s="1">
        <v>44532.661481481482</v>
      </c>
      <c r="X1549">
        <v>36</v>
      </c>
      <c r="Y1549">
        <v>9</v>
      </c>
      <c r="Z1549">
        <v>0</v>
      </c>
      <c r="AA1549">
        <v>9</v>
      </c>
      <c r="AB1549">
        <v>0</v>
      </c>
      <c r="AC1549">
        <v>2</v>
      </c>
      <c r="AD1549">
        <v>21</v>
      </c>
      <c r="AE1549">
        <v>0</v>
      </c>
      <c r="AF1549">
        <v>0</v>
      </c>
      <c r="AG1549">
        <v>0</v>
      </c>
      <c r="AH1549" t="s">
        <v>100</v>
      </c>
      <c r="AI1549" s="1">
        <v>44532.682800925926</v>
      </c>
      <c r="AJ1549">
        <v>99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21</v>
      </c>
      <c r="AQ1549">
        <v>0</v>
      </c>
      <c r="AR1549">
        <v>0</v>
      </c>
      <c r="AS1549">
        <v>0</v>
      </c>
      <c r="AT1549" t="s">
        <v>88</v>
      </c>
      <c r="AU1549" t="s">
        <v>88</v>
      </c>
      <c r="AV1549" t="s">
        <v>88</v>
      </c>
      <c r="AW1549" t="s">
        <v>88</v>
      </c>
      <c r="AX1549" t="s">
        <v>88</v>
      </c>
      <c r="AY1549" t="s">
        <v>88</v>
      </c>
      <c r="AZ1549" t="s">
        <v>88</v>
      </c>
      <c r="BA1549" t="s">
        <v>88</v>
      </c>
      <c r="BB1549" t="s">
        <v>88</v>
      </c>
      <c r="BC1549" t="s">
        <v>88</v>
      </c>
      <c r="BD1549" t="s">
        <v>88</v>
      </c>
      <c r="BE1549" t="s">
        <v>88</v>
      </c>
    </row>
    <row r="1550" spans="1:57">
      <c r="A1550" t="s">
        <v>3274</v>
      </c>
      <c r="B1550" t="s">
        <v>80</v>
      </c>
      <c r="C1550" t="s">
        <v>599</v>
      </c>
      <c r="D1550" t="s">
        <v>82</v>
      </c>
      <c r="E1550" s="2" t="str">
        <f>HYPERLINK("capsilon://?command=openfolder&amp;siteaddress=FAM.docvelocity-na8.net&amp;folderid=FXEA261949-1655-A09F-F78B-CA4BBEF9AC72","FX2112320")</f>
        <v>FX2112320</v>
      </c>
      <c r="F1550" t="s">
        <v>19</v>
      </c>
      <c r="G1550" t="s">
        <v>19</v>
      </c>
      <c r="H1550" t="s">
        <v>83</v>
      </c>
      <c r="I1550" t="s">
        <v>3275</v>
      </c>
      <c r="J1550">
        <v>30</v>
      </c>
      <c r="K1550" t="s">
        <v>85</v>
      </c>
      <c r="L1550" t="s">
        <v>86</v>
      </c>
      <c r="M1550" t="s">
        <v>87</v>
      </c>
      <c r="N1550">
        <v>2</v>
      </c>
      <c r="O1550" s="1">
        <v>44532.65662037037</v>
      </c>
      <c r="P1550" s="1">
        <v>44532.682511574072</v>
      </c>
      <c r="Q1550">
        <v>2111</v>
      </c>
      <c r="R1550">
        <v>126</v>
      </c>
      <c r="S1550" t="b">
        <v>0</v>
      </c>
      <c r="T1550" t="s">
        <v>88</v>
      </c>
      <c r="U1550" t="b">
        <v>0</v>
      </c>
      <c r="V1550" t="s">
        <v>151</v>
      </c>
      <c r="W1550" s="1">
        <v>44532.661851851852</v>
      </c>
      <c r="X1550">
        <v>57</v>
      </c>
      <c r="Y1550">
        <v>9</v>
      </c>
      <c r="Z1550">
        <v>0</v>
      </c>
      <c r="AA1550">
        <v>9</v>
      </c>
      <c r="AB1550">
        <v>0</v>
      </c>
      <c r="AC1550">
        <v>1</v>
      </c>
      <c r="AD1550">
        <v>21</v>
      </c>
      <c r="AE1550">
        <v>0</v>
      </c>
      <c r="AF1550">
        <v>0</v>
      </c>
      <c r="AG1550">
        <v>0</v>
      </c>
      <c r="AH1550" t="s">
        <v>163</v>
      </c>
      <c r="AI1550" s="1">
        <v>44532.682511574072</v>
      </c>
      <c r="AJ1550">
        <v>69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21</v>
      </c>
      <c r="AQ1550">
        <v>0</v>
      </c>
      <c r="AR1550">
        <v>0</v>
      </c>
      <c r="AS1550">
        <v>0</v>
      </c>
      <c r="AT1550" t="s">
        <v>88</v>
      </c>
      <c r="AU1550" t="s">
        <v>88</v>
      </c>
      <c r="AV1550" t="s">
        <v>88</v>
      </c>
      <c r="AW1550" t="s">
        <v>88</v>
      </c>
      <c r="AX1550" t="s">
        <v>88</v>
      </c>
      <c r="AY1550" t="s">
        <v>88</v>
      </c>
      <c r="AZ1550" t="s">
        <v>88</v>
      </c>
      <c r="BA1550" t="s">
        <v>88</v>
      </c>
      <c r="BB1550" t="s">
        <v>88</v>
      </c>
      <c r="BC1550" t="s">
        <v>88</v>
      </c>
      <c r="BD1550" t="s">
        <v>88</v>
      </c>
      <c r="BE1550" t="s">
        <v>88</v>
      </c>
    </row>
    <row r="1551" spans="1:57">
      <c r="A1551" t="s">
        <v>3276</v>
      </c>
      <c r="B1551" t="s">
        <v>80</v>
      </c>
      <c r="C1551" t="s">
        <v>111</v>
      </c>
      <c r="D1551" t="s">
        <v>82</v>
      </c>
      <c r="E1551" s="2" t="str">
        <f>HYPERLINK("capsilon://?command=openfolder&amp;siteaddress=FAM.docvelocity-na8.net&amp;folderid=FXE45CE40E-5D99-B1CA-23D0-9FAAE96CABEE","FX21123370")</f>
        <v>FX21123370</v>
      </c>
      <c r="F1551" t="s">
        <v>19</v>
      </c>
      <c r="G1551" t="s">
        <v>19</v>
      </c>
      <c r="H1551" t="s">
        <v>83</v>
      </c>
      <c r="I1551" t="s">
        <v>112</v>
      </c>
      <c r="J1551">
        <v>114</v>
      </c>
      <c r="K1551" t="s">
        <v>85</v>
      </c>
      <c r="L1551" t="s">
        <v>86</v>
      </c>
      <c r="M1551" t="s">
        <v>87</v>
      </c>
      <c r="N1551">
        <v>1</v>
      </c>
      <c r="O1551" s="1">
        <v>44532.659502314818</v>
      </c>
      <c r="P1551" s="1">
        <v>44533.27584490741</v>
      </c>
      <c r="Q1551">
        <v>52377</v>
      </c>
      <c r="R1551">
        <v>875</v>
      </c>
      <c r="S1551" t="b">
        <v>0</v>
      </c>
      <c r="T1551" t="s">
        <v>88</v>
      </c>
      <c r="U1551" t="b">
        <v>0</v>
      </c>
      <c r="V1551" t="s">
        <v>144</v>
      </c>
      <c r="W1551" s="1">
        <v>44533.27584490741</v>
      </c>
      <c r="X1551">
        <v>656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114</v>
      </c>
      <c r="AE1551">
        <v>102</v>
      </c>
      <c r="AF1551">
        <v>0</v>
      </c>
      <c r="AG1551">
        <v>4</v>
      </c>
      <c r="AH1551" t="s">
        <v>88</v>
      </c>
      <c r="AI1551" t="s">
        <v>88</v>
      </c>
      <c r="AJ1551" t="s">
        <v>88</v>
      </c>
      <c r="AK1551" t="s">
        <v>88</v>
      </c>
      <c r="AL1551" t="s">
        <v>88</v>
      </c>
      <c r="AM1551" t="s">
        <v>88</v>
      </c>
      <c r="AN1551" t="s">
        <v>88</v>
      </c>
      <c r="AO1551" t="s">
        <v>88</v>
      </c>
      <c r="AP1551" t="s">
        <v>88</v>
      </c>
      <c r="AQ1551" t="s">
        <v>88</v>
      </c>
      <c r="AR1551" t="s">
        <v>88</v>
      </c>
      <c r="AS1551" t="s">
        <v>88</v>
      </c>
      <c r="AT1551" t="s">
        <v>88</v>
      </c>
      <c r="AU1551" t="s">
        <v>88</v>
      </c>
      <c r="AV1551" t="s">
        <v>88</v>
      </c>
      <c r="AW1551" t="s">
        <v>88</v>
      </c>
      <c r="AX1551" t="s">
        <v>88</v>
      </c>
      <c r="AY1551" t="s">
        <v>88</v>
      </c>
      <c r="AZ1551" t="s">
        <v>88</v>
      </c>
      <c r="BA1551" t="s">
        <v>88</v>
      </c>
      <c r="BB1551" t="s">
        <v>88</v>
      </c>
      <c r="BC1551" t="s">
        <v>88</v>
      </c>
      <c r="BD1551" t="s">
        <v>88</v>
      </c>
      <c r="BE1551" t="s">
        <v>88</v>
      </c>
    </row>
    <row r="1552" spans="1:57">
      <c r="A1552" t="s">
        <v>3277</v>
      </c>
      <c r="B1552" t="s">
        <v>80</v>
      </c>
      <c r="C1552" t="s">
        <v>502</v>
      </c>
      <c r="D1552" t="s">
        <v>82</v>
      </c>
      <c r="E1552" s="2" t="str">
        <f>HYPERLINK("capsilon://?command=openfolder&amp;siteaddress=FAM.docvelocity-na8.net&amp;folderid=FXC4EC6239-8A14-608F-0D15-E5EB9F184F02","FX2112228")</f>
        <v>FX2112228</v>
      </c>
      <c r="F1552" t="s">
        <v>19</v>
      </c>
      <c r="G1552" t="s">
        <v>19</v>
      </c>
      <c r="H1552" t="s">
        <v>83</v>
      </c>
      <c r="I1552" t="s">
        <v>3278</v>
      </c>
      <c r="J1552">
        <v>30</v>
      </c>
      <c r="K1552" t="s">
        <v>85</v>
      </c>
      <c r="L1552" t="s">
        <v>86</v>
      </c>
      <c r="M1552" t="s">
        <v>87</v>
      </c>
      <c r="N1552">
        <v>2</v>
      </c>
      <c r="O1552" s="1">
        <v>44532.670335648145</v>
      </c>
      <c r="P1552" s="1">
        <v>44532.683240740742</v>
      </c>
      <c r="Q1552">
        <v>981</v>
      </c>
      <c r="R1552">
        <v>134</v>
      </c>
      <c r="S1552" t="b">
        <v>0</v>
      </c>
      <c r="T1552" t="s">
        <v>88</v>
      </c>
      <c r="U1552" t="b">
        <v>0</v>
      </c>
      <c r="V1552" t="s">
        <v>151</v>
      </c>
      <c r="W1552" s="1">
        <v>44532.672083333331</v>
      </c>
      <c r="X1552">
        <v>71</v>
      </c>
      <c r="Y1552">
        <v>9</v>
      </c>
      <c r="Z1552">
        <v>0</v>
      </c>
      <c r="AA1552">
        <v>9</v>
      </c>
      <c r="AB1552">
        <v>0</v>
      </c>
      <c r="AC1552">
        <v>1</v>
      </c>
      <c r="AD1552">
        <v>21</v>
      </c>
      <c r="AE1552">
        <v>0</v>
      </c>
      <c r="AF1552">
        <v>0</v>
      </c>
      <c r="AG1552">
        <v>0</v>
      </c>
      <c r="AH1552" t="s">
        <v>163</v>
      </c>
      <c r="AI1552" s="1">
        <v>44532.683240740742</v>
      </c>
      <c r="AJ1552">
        <v>63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21</v>
      </c>
      <c r="AQ1552">
        <v>0</v>
      </c>
      <c r="AR1552">
        <v>0</v>
      </c>
      <c r="AS1552">
        <v>0</v>
      </c>
      <c r="AT1552" t="s">
        <v>88</v>
      </c>
      <c r="AU1552" t="s">
        <v>88</v>
      </c>
      <c r="AV1552" t="s">
        <v>88</v>
      </c>
      <c r="AW1552" t="s">
        <v>88</v>
      </c>
      <c r="AX1552" t="s">
        <v>88</v>
      </c>
      <c r="AY1552" t="s">
        <v>88</v>
      </c>
      <c r="AZ1552" t="s">
        <v>88</v>
      </c>
      <c r="BA1552" t="s">
        <v>88</v>
      </c>
      <c r="BB1552" t="s">
        <v>88</v>
      </c>
      <c r="BC1552" t="s">
        <v>88</v>
      </c>
      <c r="BD1552" t="s">
        <v>88</v>
      </c>
      <c r="BE1552" t="s">
        <v>88</v>
      </c>
    </row>
    <row r="1553" spans="1:57">
      <c r="A1553" t="s">
        <v>3279</v>
      </c>
      <c r="B1553" t="s">
        <v>80</v>
      </c>
      <c r="C1553" t="s">
        <v>115</v>
      </c>
      <c r="D1553" t="s">
        <v>82</v>
      </c>
      <c r="E1553" s="2" t="str">
        <f>HYPERLINK("capsilon://?command=openfolder&amp;siteaddress=FAM.docvelocity-na8.net&amp;folderid=FX040FB63E-1F22-32F6-9944-F73ED1AA8F53","FX21121293")</f>
        <v>FX21121293</v>
      </c>
      <c r="F1553" t="s">
        <v>19</v>
      </c>
      <c r="G1553" t="s">
        <v>19</v>
      </c>
      <c r="H1553" t="s">
        <v>83</v>
      </c>
      <c r="I1553" t="s">
        <v>116</v>
      </c>
      <c r="J1553">
        <v>159</v>
      </c>
      <c r="K1553" t="s">
        <v>85</v>
      </c>
      <c r="L1553" t="s">
        <v>86</v>
      </c>
      <c r="M1553" t="s">
        <v>87</v>
      </c>
      <c r="N1553">
        <v>1</v>
      </c>
      <c r="O1553" s="1">
        <v>44532.676249999997</v>
      </c>
      <c r="P1553" s="1">
        <v>44533.285949074074</v>
      </c>
      <c r="Q1553">
        <v>52131</v>
      </c>
      <c r="R1553">
        <v>547</v>
      </c>
      <c r="S1553" t="b">
        <v>0</v>
      </c>
      <c r="T1553" t="s">
        <v>88</v>
      </c>
      <c r="U1553" t="b">
        <v>0</v>
      </c>
      <c r="V1553" t="s">
        <v>144</v>
      </c>
      <c r="W1553" s="1">
        <v>44533.285949074074</v>
      </c>
      <c r="X1553">
        <v>231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159</v>
      </c>
      <c r="AE1553">
        <v>135</v>
      </c>
      <c r="AF1553">
        <v>0</v>
      </c>
      <c r="AG1553">
        <v>8</v>
      </c>
      <c r="AH1553" t="s">
        <v>88</v>
      </c>
      <c r="AI1553" t="s">
        <v>88</v>
      </c>
      <c r="AJ1553" t="s">
        <v>88</v>
      </c>
      <c r="AK1553" t="s">
        <v>88</v>
      </c>
      <c r="AL1553" t="s">
        <v>88</v>
      </c>
      <c r="AM1553" t="s">
        <v>88</v>
      </c>
      <c r="AN1553" t="s">
        <v>88</v>
      </c>
      <c r="AO1553" t="s">
        <v>88</v>
      </c>
      <c r="AP1553" t="s">
        <v>88</v>
      </c>
      <c r="AQ1553" t="s">
        <v>88</v>
      </c>
      <c r="AR1553" t="s">
        <v>88</v>
      </c>
      <c r="AS1553" t="s">
        <v>88</v>
      </c>
      <c r="AT1553" t="s">
        <v>88</v>
      </c>
      <c r="AU1553" t="s">
        <v>88</v>
      </c>
      <c r="AV1553" t="s">
        <v>88</v>
      </c>
      <c r="AW1553" t="s">
        <v>88</v>
      </c>
      <c r="AX1553" t="s">
        <v>88</v>
      </c>
      <c r="AY1553" t="s">
        <v>88</v>
      </c>
      <c r="AZ1553" t="s">
        <v>88</v>
      </c>
      <c r="BA1553" t="s">
        <v>88</v>
      </c>
      <c r="BB1553" t="s">
        <v>88</v>
      </c>
      <c r="BC1553" t="s">
        <v>88</v>
      </c>
      <c r="BD1553" t="s">
        <v>88</v>
      </c>
      <c r="BE1553" t="s">
        <v>88</v>
      </c>
    </row>
    <row r="1554" spans="1:57">
      <c r="A1554" t="s">
        <v>3280</v>
      </c>
      <c r="B1554" t="s">
        <v>80</v>
      </c>
      <c r="C1554" t="s">
        <v>118</v>
      </c>
      <c r="D1554" t="s">
        <v>82</v>
      </c>
      <c r="E1554" s="2" t="str">
        <f>HYPERLINK("capsilon://?command=openfolder&amp;siteaddress=FAM.docvelocity-na8.net&amp;folderid=FXA00EBFCF-C39D-56A4-F0F6-1B9AEC07101A","FX21121110")</f>
        <v>FX21121110</v>
      </c>
      <c r="F1554" t="s">
        <v>19</v>
      </c>
      <c r="G1554" t="s">
        <v>19</v>
      </c>
      <c r="H1554" t="s">
        <v>83</v>
      </c>
      <c r="I1554" t="s">
        <v>119</v>
      </c>
      <c r="J1554">
        <v>201</v>
      </c>
      <c r="K1554" t="s">
        <v>85</v>
      </c>
      <c r="L1554" t="s">
        <v>86</v>
      </c>
      <c r="M1554" t="s">
        <v>87</v>
      </c>
      <c r="N1554">
        <v>1</v>
      </c>
      <c r="O1554" s="1">
        <v>44532.689259259256</v>
      </c>
      <c r="P1554" s="1">
        <v>44533.289687500001</v>
      </c>
      <c r="Q1554">
        <v>51353</v>
      </c>
      <c r="R1554">
        <v>524</v>
      </c>
      <c r="S1554" t="b">
        <v>0</v>
      </c>
      <c r="T1554" t="s">
        <v>88</v>
      </c>
      <c r="U1554" t="b">
        <v>0</v>
      </c>
      <c r="V1554" t="s">
        <v>144</v>
      </c>
      <c r="W1554" s="1">
        <v>44533.289687500001</v>
      </c>
      <c r="X1554">
        <v>322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201</v>
      </c>
      <c r="AE1554">
        <v>177</v>
      </c>
      <c r="AF1554">
        <v>0</v>
      </c>
      <c r="AG1554">
        <v>13</v>
      </c>
      <c r="AH1554" t="s">
        <v>88</v>
      </c>
      <c r="AI1554" t="s">
        <v>88</v>
      </c>
      <c r="AJ1554" t="s">
        <v>88</v>
      </c>
      <c r="AK1554" t="s">
        <v>88</v>
      </c>
      <c r="AL1554" t="s">
        <v>88</v>
      </c>
      <c r="AM1554" t="s">
        <v>88</v>
      </c>
      <c r="AN1554" t="s">
        <v>88</v>
      </c>
      <c r="AO1554" t="s">
        <v>88</v>
      </c>
      <c r="AP1554" t="s">
        <v>88</v>
      </c>
      <c r="AQ1554" t="s">
        <v>88</v>
      </c>
      <c r="AR1554" t="s">
        <v>88</v>
      </c>
      <c r="AS1554" t="s">
        <v>88</v>
      </c>
      <c r="AT1554" t="s">
        <v>88</v>
      </c>
      <c r="AU1554" t="s">
        <v>88</v>
      </c>
      <c r="AV1554" t="s">
        <v>88</v>
      </c>
      <c r="AW1554" t="s">
        <v>88</v>
      </c>
      <c r="AX1554" t="s">
        <v>88</v>
      </c>
      <c r="AY1554" t="s">
        <v>88</v>
      </c>
      <c r="AZ1554" t="s">
        <v>88</v>
      </c>
      <c r="BA1554" t="s">
        <v>88</v>
      </c>
      <c r="BB1554" t="s">
        <v>88</v>
      </c>
      <c r="BC1554" t="s">
        <v>88</v>
      </c>
      <c r="BD1554" t="s">
        <v>88</v>
      </c>
      <c r="BE1554" t="s">
        <v>88</v>
      </c>
    </row>
    <row r="1555" spans="1:57">
      <c r="A1555" t="s">
        <v>3281</v>
      </c>
      <c r="B1555" t="s">
        <v>80</v>
      </c>
      <c r="C1555" t="s">
        <v>3200</v>
      </c>
      <c r="D1555" t="s">
        <v>82</v>
      </c>
      <c r="E1555" s="2" t="str">
        <f>HYPERLINK("capsilon://?command=openfolder&amp;siteaddress=FAM.docvelocity-na8.net&amp;folderid=FX0E412B15-B50B-4B63-5BE4-DDED8F8DB97F","FX211114323")</f>
        <v>FX211114323</v>
      </c>
      <c r="F1555" t="s">
        <v>19</v>
      </c>
      <c r="G1555" t="s">
        <v>19</v>
      </c>
      <c r="H1555" t="s">
        <v>83</v>
      </c>
      <c r="I1555" t="s">
        <v>3203</v>
      </c>
      <c r="J1555">
        <v>100</v>
      </c>
      <c r="K1555" t="s">
        <v>85</v>
      </c>
      <c r="L1555" t="s">
        <v>86</v>
      </c>
      <c r="M1555" t="s">
        <v>87</v>
      </c>
      <c r="N1555">
        <v>2</v>
      </c>
      <c r="O1555" s="1">
        <v>44532.698067129626</v>
      </c>
      <c r="P1555" s="1">
        <v>44532.775138888886</v>
      </c>
      <c r="Q1555">
        <v>5481</v>
      </c>
      <c r="R1555">
        <v>1178</v>
      </c>
      <c r="S1555" t="b">
        <v>0</v>
      </c>
      <c r="T1555" t="s">
        <v>88</v>
      </c>
      <c r="U1555" t="b">
        <v>1</v>
      </c>
      <c r="V1555" t="s">
        <v>265</v>
      </c>
      <c r="W1555" s="1">
        <v>44532.723530092589</v>
      </c>
      <c r="X1555">
        <v>767</v>
      </c>
      <c r="Y1555">
        <v>72</v>
      </c>
      <c r="Z1555">
        <v>0</v>
      </c>
      <c r="AA1555">
        <v>72</v>
      </c>
      <c r="AB1555">
        <v>0</v>
      </c>
      <c r="AC1555">
        <v>19</v>
      </c>
      <c r="AD1555">
        <v>28</v>
      </c>
      <c r="AE1555">
        <v>0</v>
      </c>
      <c r="AF1555">
        <v>0</v>
      </c>
      <c r="AG1555">
        <v>0</v>
      </c>
      <c r="AH1555" t="s">
        <v>167</v>
      </c>
      <c r="AI1555" s="1">
        <v>44532.775138888886</v>
      </c>
      <c r="AJ1555">
        <v>369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28</v>
      </c>
      <c r="AQ1555">
        <v>0</v>
      </c>
      <c r="AR1555">
        <v>0</v>
      </c>
      <c r="AS1555">
        <v>0</v>
      </c>
      <c r="AT1555" t="s">
        <v>88</v>
      </c>
      <c r="AU1555" t="s">
        <v>88</v>
      </c>
      <c r="AV1555" t="s">
        <v>88</v>
      </c>
      <c r="AW1555" t="s">
        <v>88</v>
      </c>
      <c r="AX1555" t="s">
        <v>88</v>
      </c>
      <c r="AY1555" t="s">
        <v>88</v>
      </c>
      <c r="AZ1555" t="s">
        <v>88</v>
      </c>
      <c r="BA1555" t="s">
        <v>88</v>
      </c>
      <c r="BB1555" t="s">
        <v>88</v>
      </c>
      <c r="BC1555" t="s">
        <v>88</v>
      </c>
      <c r="BD1555" t="s">
        <v>88</v>
      </c>
      <c r="BE1555" t="s">
        <v>88</v>
      </c>
    </row>
    <row r="1556" spans="1:57">
      <c r="A1556" t="s">
        <v>3282</v>
      </c>
      <c r="B1556" t="s">
        <v>80</v>
      </c>
      <c r="C1556" t="s">
        <v>457</v>
      </c>
      <c r="D1556" t="s">
        <v>82</v>
      </c>
      <c r="E1556" s="2" t="str">
        <f>HYPERLINK("capsilon://?command=openfolder&amp;siteaddress=FAM.docvelocity-na8.net&amp;folderid=FX1625DF75-9DAF-41C4-3AAE-CB0502D8216F","FX211114849")</f>
        <v>FX211114849</v>
      </c>
      <c r="F1556" t="s">
        <v>19</v>
      </c>
      <c r="G1556" t="s">
        <v>19</v>
      </c>
      <c r="H1556" t="s">
        <v>83</v>
      </c>
      <c r="I1556" t="s">
        <v>3207</v>
      </c>
      <c r="J1556">
        <v>38</v>
      </c>
      <c r="K1556" t="s">
        <v>85</v>
      </c>
      <c r="L1556" t="s">
        <v>86</v>
      </c>
      <c r="M1556" t="s">
        <v>87</v>
      </c>
      <c r="N1556">
        <v>2</v>
      </c>
      <c r="O1556" s="1">
        <v>44532.698252314818</v>
      </c>
      <c r="P1556" s="1">
        <v>44532.778009259258</v>
      </c>
      <c r="Q1556">
        <v>6417</v>
      </c>
      <c r="R1556">
        <v>474</v>
      </c>
      <c r="S1556" t="b">
        <v>0</v>
      </c>
      <c r="T1556" t="s">
        <v>88</v>
      </c>
      <c r="U1556" t="b">
        <v>1</v>
      </c>
      <c r="V1556" t="s">
        <v>155</v>
      </c>
      <c r="W1556" s="1">
        <v>44532.70108796296</v>
      </c>
      <c r="X1556">
        <v>227</v>
      </c>
      <c r="Y1556">
        <v>37</v>
      </c>
      <c r="Z1556">
        <v>0</v>
      </c>
      <c r="AA1556">
        <v>37</v>
      </c>
      <c r="AB1556">
        <v>0</v>
      </c>
      <c r="AC1556">
        <v>16</v>
      </c>
      <c r="AD1556">
        <v>1</v>
      </c>
      <c r="AE1556">
        <v>0</v>
      </c>
      <c r="AF1556">
        <v>0</v>
      </c>
      <c r="AG1556">
        <v>0</v>
      </c>
      <c r="AH1556" t="s">
        <v>167</v>
      </c>
      <c r="AI1556" s="1">
        <v>44532.778009259258</v>
      </c>
      <c r="AJ1556">
        <v>247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1</v>
      </c>
      <c r="AQ1556">
        <v>0</v>
      </c>
      <c r="AR1556">
        <v>0</v>
      </c>
      <c r="AS1556">
        <v>0</v>
      </c>
      <c r="AT1556" t="s">
        <v>88</v>
      </c>
      <c r="AU1556" t="s">
        <v>88</v>
      </c>
      <c r="AV1556" t="s">
        <v>88</v>
      </c>
      <c r="AW1556" t="s">
        <v>88</v>
      </c>
      <c r="AX1556" t="s">
        <v>88</v>
      </c>
      <c r="AY1556" t="s">
        <v>88</v>
      </c>
      <c r="AZ1556" t="s">
        <v>88</v>
      </c>
      <c r="BA1556" t="s">
        <v>88</v>
      </c>
      <c r="BB1556" t="s">
        <v>88</v>
      </c>
      <c r="BC1556" t="s">
        <v>88</v>
      </c>
      <c r="BD1556" t="s">
        <v>88</v>
      </c>
      <c r="BE1556" t="s">
        <v>88</v>
      </c>
    </row>
    <row r="1557" spans="1:57">
      <c r="A1557" t="s">
        <v>3283</v>
      </c>
      <c r="B1557" t="s">
        <v>80</v>
      </c>
      <c r="C1557" t="s">
        <v>457</v>
      </c>
      <c r="D1557" t="s">
        <v>82</v>
      </c>
      <c r="E1557" s="2" t="str">
        <f>HYPERLINK("capsilon://?command=openfolder&amp;siteaddress=FAM.docvelocity-na8.net&amp;folderid=FX1625DF75-9DAF-41C4-3AAE-CB0502D8216F","FX211114849")</f>
        <v>FX211114849</v>
      </c>
      <c r="F1557" t="s">
        <v>19</v>
      </c>
      <c r="G1557" t="s">
        <v>19</v>
      </c>
      <c r="H1557" t="s">
        <v>83</v>
      </c>
      <c r="I1557" t="s">
        <v>3209</v>
      </c>
      <c r="J1557">
        <v>38</v>
      </c>
      <c r="K1557" t="s">
        <v>85</v>
      </c>
      <c r="L1557" t="s">
        <v>86</v>
      </c>
      <c r="M1557" t="s">
        <v>87</v>
      </c>
      <c r="N1557">
        <v>2</v>
      </c>
      <c r="O1557" s="1">
        <v>44532.698796296296</v>
      </c>
      <c r="P1557" s="1">
        <v>44532.78</v>
      </c>
      <c r="Q1557">
        <v>6689</v>
      </c>
      <c r="R1557">
        <v>327</v>
      </c>
      <c r="S1557" t="b">
        <v>0</v>
      </c>
      <c r="T1557" t="s">
        <v>88</v>
      </c>
      <c r="U1557" t="b">
        <v>1</v>
      </c>
      <c r="V1557" t="s">
        <v>155</v>
      </c>
      <c r="W1557" s="1">
        <v>44532.702893518515</v>
      </c>
      <c r="X1557">
        <v>156</v>
      </c>
      <c r="Y1557">
        <v>37</v>
      </c>
      <c r="Z1557">
        <v>0</v>
      </c>
      <c r="AA1557">
        <v>37</v>
      </c>
      <c r="AB1557">
        <v>0</v>
      </c>
      <c r="AC1557">
        <v>14</v>
      </c>
      <c r="AD1557">
        <v>1</v>
      </c>
      <c r="AE1557">
        <v>0</v>
      </c>
      <c r="AF1557">
        <v>0</v>
      </c>
      <c r="AG1557">
        <v>0</v>
      </c>
      <c r="AH1557" t="s">
        <v>167</v>
      </c>
      <c r="AI1557" s="1">
        <v>44532.78</v>
      </c>
      <c r="AJ1557">
        <v>171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1</v>
      </c>
      <c r="AQ1557">
        <v>0</v>
      </c>
      <c r="AR1557">
        <v>0</v>
      </c>
      <c r="AS1557">
        <v>0</v>
      </c>
      <c r="AT1557" t="s">
        <v>88</v>
      </c>
      <c r="AU1557" t="s">
        <v>88</v>
      </c>
      <c r="AV1557" t="s">
        <v>88</v>
      </c>
      <c r="AW1557" t="s">
        <v>88</v>
      </c>
      <c r="AX1557" t="s">
        <v>88</v>
      </c>
      <c r="AY1557" t="s">
        <v>88</v>
      </c>
      <c r="AZ1557" t="s">
        <v>88</v>
      </c>
      <c r="BA1557" t="s">
        <v>88</v>
      </c>
      <c r="BB1557" t="s">
        <v>88</v>
      </c>
      <c r="BC1557" t="s">
        <v>88</v>
      </c>
      <c r="BD1557" t="s">
        <v>88</v>
      </c>
      <c r="BE1557" t="s">
        <v>88</v>
      </c>
    </row>
    <row r="1558" spans="1:57">
      <c r="A1558" t="s">
        <v>3284</v>
      </c>
      <c r="B1558" t="s">
        <v>80</v>
      </c>
      <c r="C1558" t="s">
        <v>121</v>
      </c>
      <c r="D1558" t="s">
        <v>82</v>
      </c>
      <c r="E1558" s="2" t="str">
        <f>HYPERLINK("capsilon://?command=openfolder&amp;siteaddress=FAM.docvelocity-na8.net&amp;folderid=FXF79B7870-037F-3ED2-9FEA-86EEAD634864","FX21123432")</f>
        <v>FX21123432</v>
      </c>
      <c r="F1558" t="s">
        <v>19</v>
      </c>
      <c r="G1558" t="s">
        <v>19</v>
      </c>
      <c r="H1558" t="s">
        <v>83</v>
      </c>
      <c r="I1558" t="s">
        <v>122</v>
      </c>
      <c r="J1558">
        <v>190</v>
      </c>
      <c r="K1558" t="s">
        <v>85</v>
      </c>
      <c r="L1558" t="s">
        <v>86</v>
      </c>
      <c r="M1558" t="s">
        <v>87</v>
      </c>
      <c r="N1558">
        <v>1</v>
      </c>
      <c r="O1558" s="1">
        <v>44532.704305555555</v>
      </c>
      <c r="P1558" s="1">
        <v>44533.294120370374</v>
      </c>
      <c r="Q1558">
        <v>50428</v>
      </c>
      <c r="R1558">
        <v>532</v>
      </c>
      <c r="S1558" t="b">
        <v>0</v>
      </c>
      <c r="T1558" t="s">
        <v>88</v>
      </c>
      <c r="U1558" t="b">
        <v>0</v>
      </c>
      <c r="V1558" t="s">
        <v>144</v>
      </c>
      <c r="W1558" s="1">
        <v>44533.294120370374</v>
      </c>
      <c r="X1558">
        <v>324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190</v>
      </c>
      <c r="AE1558">
        <v>180</v>
      </c>
      <c r="AF1558">
        <v>0</v>
      </c>
      <c r="AG1558">
        <v>8</v>
      </c>
      <c r="AH1558" t="s">
        <v>88</v>
      </c>
      <c r="AI1558" t="s">
        <v>88</v>
      </c>
      <c r="AJ1558" t="s">
        <v>88</v>
      </c>
      <c r="AK1558" t="s">
        <v>88</v>
      </c>
      <c r="AL1558" t="s">
        <v>88</v>
      </c>
      <c r="AM1558" t="s">
        <v>88</v>
      </c>
      <c r="AN1558" t="s">
        <v>88</v>
      </c>
      <c r="AO1558" t="s">
        <v>88</v>
      </c>
      <c r="AP1558" t="s">
        <v>88</v>
      </c>
      <c r="AQ1558" t="s">
        <v>88</v>
      </c>
      <c r="AR1558" t="s">
        <v>88</v>
      </c>
      <c r="AS1558" t="s">
        <v>88</v>
      </c>
      <c r="AT1558" t="s">
        <v>88</v>
      </c>
      <c r="AU1558" t="s">
        <v>88</v>
      </c>
      <c r="AV1558" t="s">
        <v>88</v>
      </c>
      <c r="AW1558" t="s">
        <v>88</v>
      </c>
      <c r="AX1558" t="s">
        <v>88</v>
      </c>
      <c r="AY1558" t="s">
        <v>88</v>
      </c>
      <c r="AZ1558" t="s">
        <v>88</v>
      </c>
      <c r="BA1558" t="s">
        <v>88</v>
      </c>
      <c r="BB1558" t="s">
        <v>88</v>
      </c>
      <c r="BC1558" t="s">
        <v>88</v>
      </c>
      <c r="BD1558" t="s">
        <v>88</v>
      </c>
      <c r="BE1558" t="s">
        <v>88</v>
      </c>
    </row>
    <row r="1559" spans="1:57">
      <c r="A1559" t="s">
        <v>3285</v>
      </c>
      <c r="B1559" t="s">
        <v>80</v>
      </c>
      <c r="C1559" t="s">
        <v>186</v>
      </c>
      <c r="D1559" t="s">
        <v>82</v>
      </c>
      <c r="E1559" s="2" t="str">
        <f>HYPERLINK("capsilon://?command=openfolder&amp;siteaddress=FAM.docvelocity-na8.net&amp;folderid=FX4F9D35BC-11FB-DA05-38A4-3889750F30B7","FX211113609")</f>
        <v>FX211113609</v>
      </c>
      <c r="F1559" t="s">
        <v>19</v>
      </c>
      <c r="G1559" t="s">
        <v>19</v>
      </c>
      <c r="H1559" t="s">
        <v>83</v>
      </c>
      <c r="I1559" t="s">
        <v>187</v>
      </c>
      <c r="J1559">
        <v>32</v>
      </c>
      <c r="K1559" t="s">
        <v>85</v>
      </c>
      <c r="L1559" t="s">
        <v>86</v>
      </c>
      <c r="M1559" t="s">
        <v>87</v>
      </c>
      <c r="N1559">
        <v>1</v>
      </c>
      <c r="O1559" s="1">
        <v>44531.065439814818</v>
      </c>
      <c r="P1559" s="1">
        <v>44531.326122685183</v>
      </c>
      <c r="Q1559">
        <v>22262</v>
      </c>
      <c r="R1559">
        <v>261</v>
      </c>
      <c r="S1559" t="b">
        <v>0</v>
      </c>
      <c r="T1559" t="s">
        <v>88</v>
      </c>
      <c r="U1559" t="b">
        <v>0</v>
      </c>
      <c r="V1559" t="s">
        <v>144</v>
      </c>
      <c r="W1559" s="1">
        <v>44531.326122685183</v>
      </c>
      <c r="X1559">
        <v>126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32</v>
      </c>
      <c r="AE1559">
        <v>27</v>
      </c>
      <c r="AF1559">
        <v>0</v>
      </c>
      <c r="AG1559">
        <v>2</v>
      </c>
      <c r="AH1559" t="s">
        <v>88</v>
      </c>
      <c r="AI1559" t="s">
        <v>88</v>
      </c>
      <c r="AJ1559" t="s">
        <v>88</v>
      </c>
      <c r="AK1559" t="s">
        <v>88</v>
      </c>
      <c r="AL1559" t="s">
        <v>88</v>
      </c>
      <c r="AM1559" t="s">
        <v>88</v>
      </c>
      <c r="AN1559" t="s">
        <v>88</v>
      </c>
      <c r="AO1559" t="s">
        <v>88</v>
      </c>
      <c r="AP1559" t="s">
        <v>88</v>
      </c>
      <c r="AQ1559" t="s">
        <v>88</v>
      </c>
      <c r="AR1559" t="s">
        <v>88</v>
      </c>
      <c r="AS1559" t="s">
        <v>88</v>
      </c>
      <c r="AT1559" t="s">
        <v>88</v>
      </c>
      <c r="AU1559" t="s">
        <v>88</v>
      </c>
      <c r="AV1559" t="s">
        <v>88</v>
      </c>
      <c r="AW1559" t="s">
        <v>88</v>
      </c>
      <c r="AX1559" t="s">
        <v>88</v>
      </c>
      <c r="AY1559" t="s">
        <v>88</v>
      </c>
      <c r="AZ1559" t="s">
        <v>88</v>
      </c>
      <c r="BA1559" t="s">
        <v>88</v>
      </c>
      <c r="BB1559" t="s">
        <v>88</v>
      </c>
      <c r="BC1559" t="s">
        <v>88</v>
      </c>
      <c r="BD1559" t="s">
        <v>88</v>
      </c>
      <c r="BE1559" t="s">
        <v>88</v>
      </c>
    </row>
    <row r="1560" spans="1:57">
      <c r="A1560" t="s">
        <v>3286</v>
      </c>
      <c r="B1560" t="s">
        <v>80</v>
      </c>
      <c r="C1560" t="s">
        <v>250</v>
      </c>
      <c r="D1560" t="s">
        <v>82</v>
      </c>
      <c r="E1560" s="2" t="str">
        <f>HYPERLINK("capsilon://?command=openfolder&amp;siteaddress=FAM.docvelocity-na8.net&amp;folderid=FXE1279196-4D64-E57F-E838-9F3D8E354820","FX2112128")</f>
        <v>FX2112128</v>
      </c>
      <c r="F1560" t="s">
        <v>19</v>
      </c>
      <c r="G1560" t="s">
        <v>19</v>
      </c>
      <c r="H1560" t="s">
        <v>83</v>
      </c>
      <c r="I1560" t="s">
        <v>3287</v>
      </c>
      <c r="J1560">
        <v>30</v>
      </c>
      <c r="K1560" t="s">
        <v>85</v>
      </c>
      <c r="L1560" t="s">
        <v>86</v>
      </c>
      <c r="M1560" t="s">
        <v>87</v>
      </c>
      <c r="N1560">
        <v>2</v>
      </c>
      <c r="O1560" s="1">
        <v>44532.70789351852</v>
      </c>
      <c r="P1560" s="1">
        <v>44533.159826388888</v>
      </c>
      <c r="Q1560">
        <v>38865</v>
      </c>
      <c r="R1560">
        <v>182</v>
      </c>
      <c r="S1560" t="b">
        <v>0</v>
      </c>
      <c r="T1560" t="s">
        <v>88</v>
      </c>
      <c r="U1560" t="b">
        <v>0</v>
      </c>
      <c r="V1560" t="s">
        <v>151</v>
      </c>
      <c r="W1560" s="1">
        <v>44532.722222222219</v>
      </c>
      <c r="X1560">
        <v>68</v>
      </c>
      <c r="Y1560">
        <v>9</v>
      </c>
      <c r="Z1560">
        <v>0</v>
      </c>
      <c r="AA1560">
        <v>9</v>
      </c>
      <c r="AB1560">
        <v>0</v>
      </c>
      <c r="AC1560">
        <v>1</v>
      </c>
      <c r="AD1560">
        <v>21</v>
      </c>
      <c r="AE1560">
        <v>0</v>
      </c>
      <c r="AF1560">
        <v>0</v>
      </c>
      <c r="AG1560">
        <v>0</v>
      </c>
      <c r="AH1560" t="s">
        <v>95</v>
      </c>
      <c r="AI1560" s="1">
        <v>44533.159826388888</v>
      </c>
      <c r="AJ1560">
        <v>114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21</v>
      </c>
      <c r="AQ1560">
        <v>0</v>
      </c>
      <c r="AR1560">
        <v>0</v>
      </c>
      <c r="AS1560">
        <v>0</v>
      </c>
      <c r="AT1560" t="s">
        <v>88</v>
      </c>
      <c r="AU1560" t="s">
        <v>88</v>
      </c>
      <c r="AV1560" t="s">
        <v>88</v>
      </c>
      <c r="AW1560" t="s">
        <v>88</v>
      </c>
      <c r="AX1560" t="s">
        <v>88</v>
      </c>
      <c r="AY1560" t="s">
        <v>88</v>
      </c>
      <c r="AZ1560" t="s">
        <v>88</v>
      </c>
      <c r="BA1560" t="s">
        <v>88</v>
      </c>
      <c r="BB1560" t="s">
        <v>88</v>
      </c>
      <c r="BC1560" t="s">
        <v>88</v>
      </c>
      <c r="BD1560" t="s">
        <v>88</v>
      </c>
      <c r="BE1560" t="s">
        <v>88</v>
      </c>
    </row>
    <row r="1561" spans="1:57">
      <c r="A1561" t="s">
        <v>3288</v>
      </c>
      <c r="B1561" t="s">
        <v>80</v>
      </c>
      <c r="C1561" t="s">
        <v>3289</v>
      </c>
      <c r="D1561" t="s">
        <v>82</v>
      </c>
      <c r="E1561" s="2" t="str">
        <f>HYPERLINK("capsilon://?command=openfolder&amp;siteaddress=FAM.docvelocity-na8.net&amp;folderid=FXD368E720-A393-E620-DCDD-664AFC5F3422","FX21119427")</f>
        <v>FX21119427</v>
      </c>
      <c r="F1561" t="s">
        <v>19</v>
      </c>
      <c r="G1561" t="s">
        <v>19</v>
      </c>
      <c r="H1561" t="s">
        <v>83</v>
      </c>
      <c r="I1561" t="s">
        <v>3290</v>
      </c>
      <c r="J1561">
        <v>32</v>
      </c>
      <c r="K1561" t="s">
        <v>85</v>
      </c>
      <c r="L1561" t="s">
        <v>86</v>
      </c>
      <c r="M1561" t="s">
        <v>87</v>
      </c>
      <c r="N1561">
        <v>2</v>
      </c>
      <c r="O1561" s="1">
        <v>44532.714108796295</v>
      </c>
      <c r="P1561" s="1">
        <v>44533.190659722219</v>
      </c>
      <c r="Q1561">
        <v>37986</v>
      </c>
      <c r="R1561">
        <v>3188</v>
      </c>
      <c r="S1561" t="b">
        <v>0</v>
      </c>
      <c r="T1561" t="s">
        <v>88</v>
      </c>
      <c r="U1561" t="b">
        <v>0</v>
      </c>
      <c r="V1561" t="s">
        <v>99</v>
      </c>
      <c r="W1561" s="1">
        <v>44533.186145833337</v>
      </c>
      <c r="X1561">
        <v>2679</v>
      </c>
      <c r="Y1561">
        <v>0</v>
      </c>
      <c r="Z1561">
        <v>0</v>
      </c>
      <c r="AA1561">
        <v>0</v>
      </c>
      <c r="AB1561">
        <v>27</v>
      </c>
      <c r="AC1561">
        <v>0</v>
      </c>
      <c r="AD1561">
        <v>32</v>
      </c>
      <c r="AE1561">
        <v>0</v>
      </c>
      <c r="AF1561">
        <v>0</v>
      </c>
      <c r="AG1561">
        <v>0</v>
      </c>
      <c r="AH1561" t="s">
        <v>109</v>
      </c>
      <c r="AI1561" s="1">
        <v>44533.190659722219</v>
      </c>
      <c r="AJ1561">
        <v>110</v>
      </c>
      <c r="AK1561">
        <v>0</v>
      </c>
      <c r="AL1561">
        <v>0</v>
      </c>
      <c r="AM1561">
        <v>0</v>
      </c>
      <c r="AN1561">
        <v>27</v>
      </c>
      <c r="AO1561">
        <v>0</v>
      </c>
      <c r="AP1561">
        <v>32</v>
      </c>
      <c r="AQ1561">
        <v>0</v>
      </c>
      <c r="AR1561">
        <v>0</v>
      </c>
      <c r="AS1561">
        <v>0</v>
      </c>
      <c r="AT1561" t="s">
        <v>88</v>
      </c>
      <c r="AU1561" t="s">
        <v>88</v>
      </c>
      <c r="AV1561" t="s">
        <v>88</v>
      </c>
      <c r="AW1561" t="s">
        <v>88</v>
      </c>
      <c r="AX1561" t="s">
        <v>88</v>
      </c>
      <c r="AY1561" t="s">
        <v>88</v>
      </c>
      <c r="AZ1561" t="s">
        <v>88</v>
      </c>
      <c r="BA1561" t="s">
        <v>88</v>
      </c>
      <c r="BB1561" t="s">
        <v>88</v>
      </c>
      <c r="BC1561" t="s">
        <v>88</v>
      </c>
      <c r="BD1561" t="s">
        <v>88</v>
      </c>
      <c r="BE1561" t="s">
        <v>88</v>
      </c>
    </row>
    <row r="1562" spans="1:57">
      <c r="A1562" t="s">
        <v>3291</v>
      </c>
      <c r="B1562" t="s">
        <v>80</v>
      </c>
      <c r="C1562" t="s">
        <v>3292</v>
      </c>
      <c r="D1562" t="s">
        <v>82</v>
      </c>
      <c r="E1562" s="2" t="str">
        <f>HYPERLINK("capsilon://?command=openfolder&amp;siteaddress=FAM.docvelocity-na8.net&amp;folderid=FXB61B0D82-CA0E-093B-F5AA-3E12C0A5430A","FX211114533")</f>
        <v>FX211114533</v>
      </c>
      <c r="F1562" t="s">
        <v>19</v>
      </c>
      <c r="G1562" t="s">
        <v>19</v>
      </c>
      <c r="H1562" t="s">
        <v>83</v>
      </c>
      <c r="I1562" t="s">
        <v>3293</v>
      </c>
      <c r="J1562">
        <v>28</v>
      </c>
      <c r="K1562" t="s">
        <v>85</v>
      </c>
      <c r="L1562" t="s">
        <v>86</v>
      </c>
      <c r="M1562" t="s">
        <v>87</v>
      </c>
      <c r="N1562">
        <v>2</v>
      </c>
      <c r="O1562" s="1">
        <v>44532.730439814812</v>
      </c>
      <c r="P1562" s="1">
        <v>44533.16337962963</v>
      </c>
      <c r="Q1562">
        <v>36987</v>
      </c>
      <c r="R1562">
        <v>419</v>
      </c>
      <c r="S1562" t="b">
        <v>0</v>
      </c>
      <c r="T1562" t="s">
        <v>88</v>
      </c>
      <c r="U1562" t="b">
        <v>0</v>
      </c>
      <c r="V1562" t="s">
        <v>337</v>
      </c>
      <c r="W1562" s="1">
        <v>44532.735277777778</v>
      </c>
      <c r="X1562">
        <v>277</v>
      </c>
      <c r="Y1562">
        <v>21</v>
      </c>
      <c r="Z1562">
        <v>0</v>
      </c>
      <c r="AA1562">
        <v>21</v>
      </c>
      <c r="AB1562">
        <v>0</v>
      </c>
      <c r="AC1562">
        <v>5</v>
      </c>
      <c r="AD1562">
        <v>7</v>
      </c>
      <c r="AE1562">
        <v>0</v>
      </c>
      <c r="AF1562">
        <v>0</v>
      </c>
      <c r="AG1562">
        <v>0</v>
      </c>
      <c r="AH1562" t="s">
        <v>90</v>
      </c>
      <c r="AI1562" s="1">
        <v>44533.16337962963</v>
      </c>
      <c r="AJ1562">
        <v>142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7</v>
      </c>
      <c r="AQ1562">
        <v>0</v>
      </c>
      <c r="AR1562">
        <v>0</v>
      </c>
      <c r="AS1562">
        <v>0</v>
      </c>
      <c r="AT1562" t="s">
        <v>88</v>
      </c>
      <c r="AU1562" t="s">
        <v>88</v>
      </c>
      <c r="AV1562" t="s">
        <v>88</v>
      </c>
      <c r="AW1562" t="s">
        <v>88</v>
      </c>
      <c r="AX1562" t="s">
        <v>88</v>
      </c>
      <c r="AY1562" t="s">
        <v>88</v>
      </c>
      <c r="AZ1562" t="s">
        <v>88</v>
      </c>
      <c r="BA1562" t="s">
        <v>88</v>
      </c>
      <c r="BB1562" t="s">
        <v>88</v>
      </c>
      <c r="BC1562" t="s">
        <v>88</v>
      </c>
      <c r="BD1562" t="s">
        <v>88</v>
      </c>
      <c r="BE1562" t="s">
        <v>88</v>
      </c>
    </row>
    <row r="1563" spans="1:57">
      <c r="A1563" t="s">
        <v>3294</v>
      </c>
      <c r="B1563" t="s">
        <v>80</v>
      </c>
      <c r="C1563" t="s">
        <v>3292</v>
      </c>
      <c r="D1563" t="s">
        <v>82</v>
      </c>
      <c r="E1563" s="2" t="str">
        <f>HYPERLINK("capsilon://?command=openfolder&amp;siteaddress=FAM.docvelocity-na8.net&amp;folderid=FXB61B0D82-CA0E-093B-F5AA-3E12C0A5430A","FX211114533")</f>
        <v>FX211114533</v>
      </c>
      <c r="F1563" t="s">
        <v>19</v>
      </c>
      <c r="G1563" t="s">
        <v>19</v>
      </c>
      <c r="H1563" t="s">
        <v>83</v>
      </c>
      <c r="I1563" t="s">
        <v>3295</v>
      </c>
      <c r="J1563">
        <v>28</v>
      </c>
      <c r="K1563" t="s">
        <v>85</v>
      </c>
      <c r="L1563" t="s">
        <v>86</v>
      </c>
      <c r="M1563" t="s">
        <v>87</v>
      </c>
      <c r="N1563">
        <v>2</v>
      </c>
      <c r="O1563" s="1">
        <v>44532.73065972222</v>
      </c>
      <c r="P1563" s="1">
        <v>44533.164548611108</v>
      </c>
      <c r="Q1563">
        <v>37138</v>
      </c>
      <c r="R1563">
        <v>350</v>
      </c>
      <c r="S1563" t="b">
        <v>0</v>
      </c>
      <c r="T1563" t="s">
        <v>88</v>
      </c>
      <c r="U1563" t="b">
        <v>0</v>
      </c>
      <c r="V1563" t="s">
        <v>337</v>
      </c>
      <c r="W1563" s="1">
        <v>44532.737592592595</v>
      </c>
      <c r="X1563">
        <v>199</v>
      </c>
      <c r="Y1563">
        <v>21</v>
      </c>
      <c r="Z1563">
        <v>0</v>
      </c>
      <c r="AA1563">
        <v>21</v>
      </c>
      <c r="AB1563">
        <v>0</v>
      </c>
      <c r="AC1563">
        <v>6</v>
      </c>
      <c r="AD1563">
        <v>7</v>
      </c>
      <c r="AE1563">
        <v>0</v>
      </c>
      <c r="AF1563">
        <v>0</v>
      </c>
      <c r="AG1563">
        <v>0</v>
      </c>
      <c r="AH1563" t="s">
        <v>109</v>
      </c>
      <c r="AI1563" s="1">
        <v>44533.164548611108</v>
      </c>
      <c r="AJ1563">
        <v>151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7</v>
      </c>
      <c r="AQ1563">
        <v>0</v>
      </c>
      <c r="AR1563">
        <v>0</v>
      </c>
      <c r="AS1563">
        <v>0</v>
      </c>
      <c r="AT1563" t="s">
        <v>88</v>
      </c>
      <c r="AU1563" t="s">
        <v>88</v>
      </c>
      <c r="AV1563" t="s">
        <v>88</v>
      </c>
      <c r="AW1563" t="s">
        <v>88</v>
      </c>
      <c r="AX1563" t="s">
        <v>88</v>
      </c>
      <c r="AY1563" t="s">
        <v>88</v>
      </c>
      <c r="AZ1563" t="s">
        <v>88</v>
      </c>
      <c r="BA1563" t="s">
        <v>88</v>
      </c>
      <c r="BB1563" t="s">
        <v>88</v>
      </c>
      <c r="BC1563" t="s">
        <v>88</v>
      </c>
      <c r="BD1563" t="s">
        <v>88</v>
      </c>
      <c r="BE1563" t="s">
        <v>88</v>
      </c>
    </row>
    <row r="1564" spans="1:57">
      <c r="A1564" t="s">
        <v>3296</v>
      </c>
      <c r="B1564" t="s">
        <v>80</v>
      </c>
      <c r="C1564" t="s">
        <v>3292</v>
      </c>
      <c r="D1564" t="s">
        <v>82</v>
      </c>
      <c r="E1564" s="2" t="str">
        <f>HYPERLINK("capsilon://?command=openfolder&amp;siteaddress=FAM.docvelocity-na8.net&amp;folderid=FXB61B0D82-CA0E-093B-F5AA-3E12C0A5430A","FX211114533")</f>
        <v>FX211114533</v>
      </c>
      <c r="F1564" t="s">
        <v>19</v>
      </c>
      <c r="G1564" t="s">
        <v>19</v>
      </c>
      <c r="H1564" t="s">
        <v>83</v>
      </c>
      <c r="I1564" t="s">
        <v>3297</v>
      </c>
      <c r="J1564">
        <v>28</v>
      </c>
      <c r="K1564" t="s">
        <v>85</v>
      </c>
      <c r="L1564" t="s">
        <v>86</v>
      </c>
      <c r="M1564" t="s">
        <v>87</v>
      </c>
      <c r="N1564">
        <v>2</v>
      </c>
      <c r="O1564" s="1">
        <v>44532.730891203704</v>
      </c>
      <c r="P1564" s="1">
        <v>44533.166377314818</v>
      </c>
      <c r="Q1564">
        <v>37215</v>
      </c>
      <c r="R1564">
        <v>411</v>
      </c>
      <c r="S1564" t="b">
        <v>0</v>
      </c>
      <c r="T1564" t="s">
        <v>88</v>
      </c>
      <c r="U1564" t="b">
        <v>0</v>
      </c>
      <c r="V1564" t="s">
        <v>244</v>
      </c>
      <c r="W1564" s="1">
        <v>44532.737476851849</v>
      </c>
      <c r="X1564">
        <v>103</v>
      </c>
      <c r="Y1564">
        <v>21</v>
      </c>
      <c r="Z1564">
        <v>0</v>
      </c>
      <c r="AA1564">
        <v>21</v>
      </c>
      <c r="AB1564">
        <v>0</v>
      </c>
      <c r="AC1564">
        <v>7</v>
      </c>
      <c r="AD1564">
        <v>7</v>
      </c>
      <c r="AE1564">
        <v>0</v>
      </c>
      <c r="AF1564">
        <v>0</v>
      </c>
      <c r="AG1564">
        <v>0</v>
      </c>
      <c r="AH1564" t="s">
        <v>95</v>
      </c>
      <c r="AI1564" s="1">
        <v>44533.166377314818</v>
      </c>
      <c r="AJ1564">
        <v>308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7</v>
      </c>
      <c r="AQ1564">
        <v>0</v>
      </c>
      <c r="AR1564">
        <v>0</v>
      </c>
      <c r="AS1564">
        <v>0</v>
      </c>
      <c r="AT1564" t="s">
        <v>88</v>
      </c>
      <c r="AU1564" t="s">
        <v>88</v>
      </c>
      <c r="AV1564" t="s">
        <v>88</v>
      </c>
      <c r="AW1564" t="s">
        <v>88</v>
      </c>
      <c r="AX1564" t="s">
        <v>88</v>
      </c>
      <c r="AY1564" t="s">
        <v>88</v>
      </c>
      <c r="AZ1564" t="s">
        <v>88</v>
      </c>
      <c r="BA1564" t="s">
        <v>88</v>
      </c>
      <c r="BB1564" t="s">
        <v>88</v>
      </c>
      <c r="BC1564" t="s">
        <v>88</v>
      </c>
      <c r="BD1564" t="s">
        <v>88</v>
      </c>
      <c r="BE1564" t="s">
        <v>88</v>
      </c>
    </row>
    <row r="1565" spans="1:57">
      <c r="A1565" t="s">
        <v>3298</v>
      </c>
      <c r="B1565" t="s">
        <v>80</v>
      </c>
      <c r="C1565" t="s">
        <v>3292</v>
      </c>
      <c r="D1565" t="s">
        <v>82</v>
      </c>
      <c r="E1565" s="2" t="str">
        <f>HYPERLINK("capsilon://?command=openfolder&amp;siteaddress=FAM.docvelocity-na8.net&amp;folderid=FXB61B0D82-CA0E-093B-F5AA-3E12C0A5430A","FX211114533")</f>
        <v>FX211114533</v>
      </c>
      <c r="F1565" t="s">
        <v>19</v>
      </c>
      <c r="G1565" t="s">
        <v>19</v>
      </c>
      <c r="H1565" t="s">
        <v>83</v>
      </c>
      <c r="I1565" t="s">
        <v>3299</v>
      </c>
      <c r="J1565">
        <v>28</v>
      </c>
      <c r="K1565" t="s">
        <v>85</v>
      </c>
      <c r="L1565" t="s">
        <v>86</v>
      </c>
      <c r="M1565" t="s">
        <v>87</v>
      </c>
      <c r="N1565">
        <v>2</v>
      </c>
      <c r="O1565" s="1">
        <v>44532.731168981481</v>
      </c>
      <c r="P1565" s="1">
        <v>44533.165347222224</v>
      </c>
      <c r="Q1565">
        <v>37021</v>
      </c>
      <c r="R1565">
        <v>492</v>
      </c>
      <c r="S1565" t="b">
        <v>0</v>
      </c>
      <c r="T1565" t="s">
        <v>88</v>
      </c>
      <c r="U1565" t="b">
        <v>0</v>
      </c>
      <c r="V1565" t="s">
        <v>244</v>
      </c>
      <c r="W1565" s="1">
        <v>44532.741226851853</v>
      </c>
      <c r="X1565">
        <v>323</v>
      </c>
      <c r="Y1565">
        <v>21</v>
      </c>
      <c r="Z1565">
        <v>0</v>
      </c>
      <c r="AA1565">
        <v>21</v>
      </c>
      <c r="AB1565">
        <v>0</v>
      </c>
      <c r="AC1565">
        <v>16</v>
      </c>
      <c r="AD1565">
        <v>7</v>
      </c>
      <c r="AE1565">
        <v>0</v>
      </c>
      <c r="AF1565">
        <v>0</v>
      </c>
      <c r="AG1565">
        <v>0</v>
      </c>
      <c r="AH1565" t="s">
        <v>90</v>
      </c>
      <c r="AI1565" s="1">
        <v>44533.165347222224</v>
      </c>
      <c r="AJ1565">
        <v>169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7</v>
      </c>
      <c r="AQ1565">
        <v>0</v>
      </c>
      <c r="AR1565">
        <v>0</v>
      </c>
      <c r="AS1565">
        <v>0</v>
      </c>
      <c r="AT1565" t="s">
        <v>88</v>
      </c>
      <c r="AU1565" t="s">
        <v>88</v>
      </c>
      <c r="AV1565" t="s">
        <v>88</v>
      </c>
      <c r="AW1565" t="s">
        <v>88</v>
      </c>
      <c r="AX1565" t="s">
        <v>88</v>
      </c>
      <c r="AY1565" t="s">
        <v>88</v>
      </c>
      <c r="AZ1565" t="s">
        <v>88</v>
      </c>
      <c r="BA1565" t="s">
        <v>88</v>
      </c>
      <c r="BB1565" t="s">
        <v>88</v>
      </c>
      <c r="BC1565" t="s">
        <v>88</v>
      </c>
      <c r="BD1565" t="s">
        <v>88</v>
      </c>
      <c r="BE1565" t="s">
        <v>88</v>
      </c>
    </row>
    <row r="1566" spans="1:57">
      <c r="A1566" t="s">
        <v>3300</v>
      </c>
      <c r="B1566" t="s">
        <v>80</v>
      </c>
      <c r="C1566" t="s">
        <v>124</v>
      </c>
      <c r="D1566" t="s">
        <v>82</v>
      </c>
      <c r="E1566" s="2" t="str">
        <f>HYPERLINK("capsilon://?command=openfolder&amp;siteaddress=FAM.docvelocity-na8.net&amp;folderid=FX1BE3B3C7-68CC-A2A4-452A-9EB5B93655EB","FX211264")</f>
        <v>FX211264</v>
      </c>
      <c r="F1566" t="s">
        <v>19</v>
      </c>
      <c r="G1566" t="s">
        <v>19</v>
      </c>
      <c r="H1566" t="s">
        <v>83</v>
      </c>
      <c r="I1566" t="s">
        <v>125</v>
      </c>
      <c r="J1566">
        <v>100</v>
      </c>
      <c r="K1566" t="s">
        <v>85</v>
      </c>
      <c r="L1566" t="s">
        <v>86</v>
      </c>
      <c r="M1566" t="s">
        <v>87</v>
      </c>
      <c r="N1566">
        <v>1</v>
      </c>
      <c r="O1566" s="1">
        <v>44532.734490740739</v>
      </c>
      <c r="P1566" s="1">
        <v>44533.300798611112</v>
      </c>
      <c r="Q1566">
        <v>48160</v>
      </c>
      <c r="R1566">
        <v>769</v>
      </c>
      <c r="S1566" t="b">
        <v>0</v>
      </c>
      <c r="T1566" t="s">
        <v>88</v>
      </c>
      <c r="U1566" t="b">
        <v>0</v>
      </c>
      <c r="V1566" t="s">
        <v>144</v>
      </c>
      <c r="W1566" s="1">
        <v>44533.300798611112</v>
      </c>
      <c r="X1566">
        <v>550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100</v>
      </c>
      <c r="AE1566">
        <v>88</v>
      </c>
      <c r="AF1566">
        <v>0</v>
      </c>
      <c r="AG1566">
        <v>4</v>
      </c>
      <c r="AH1566" t="s">
        <v>88</v>
      </c>
      <c r="AI1566" t="s">
        <v>88</v>
      </c>
      <c r="AJ1566" t="s">
        <v>88</v>
      </c>
      <c r="AK1566" t="s">
        <v>88</v>
      </c>
      <c r="AL1566" t="s">
        <v>88</v>
      </c>
      <c r="AM1566" t="s">
        <v>88</v>
      </c>
      <c r="AN1566" t="s">
        <v>88</v>
      </c>
      <c r="AO1566" t="s">
        <v>88</v>
      </c>
      <c r="AP1566" t="s">
        <v>88</v>
      </c>
      <c r="AQ1566" t="s">
        <v>88</v>
      </c>
      <c r="AR1566" t="s">
        <v>88</v>
      </c>
      <c r="AS1566" t="s">
        <v>88</v>
      </c>
      <c r="AT1566" t="s">
        <v>88</v>
      </c>
      <c r="AU1566" t="s">
        <v>88</v>
      </c>
      <c r="AV1566" t="s">
        <v>88</v>
      </c>
      <c r="AW1566" t="s">
        <v>88</v>
      </c>
      <c r="AX1566" t="s">
        <v>88</v>
      </c>
      <c r="AY1566" t="s">
        <v>88</v>
      </c>
      <c r="AZ1566" t="s">
        <v>88</v>
      </c>
      <c r="BA1566" t="s">
        <v>88</v>
      </c>
      <c r="BB1566" t="s">
        <v>88</v>
      </c>
      <c r="BC1566" t="s">
        <v>88</v>
      </c>
      <c r="BD1566" t="s">
        <v>88</v>
      </c>
      <c r="BE1566" t="s">
        <v>88</v>
      </c>
    </row>
    <row r="1567" spans="1:57">
      <c r="A1567" t="s">
        <v>3301</v>
      </c>
      <c r="B1567" t="s">
        <v>80</v>
      </c>
      <c r="C1567" t="s">
        <v>232</v>
      </c>
      <c r="D1567" t="s">
        <v>82</v>
      </c>
      <c r="E1567" s="2" t="str">
        <f>HYPERLINK("capsilon://?command=openfolder&amp;siteaddress=FAM.docvelocity-na8.net&amp;folderid=FXE8EAB5EC-18FD-483D-9CE5-037FFDFAB8C8","FX211112948")</f>
        <v>FX211112948</v>
      </c>
      <c r="F1567" t="s">
        <v>19</v>
      </c>
      <c r="G1567" t="s">
        <v>19</v>
      </c>
      <c r="H1567" t="s">
        <v>83</v>
      </c>
      <c r="I1567" t="s">
        <v>3213</v>
      </c>
      <c r="J1567">
        <v>217</v>
      </c>
      <c r="K1567" t="s">
        <v>85</v>
      </c>
      <c r="L1567" t="s">
        <v>86</v>
      </c>
      <c r="M1567" t="s">
        <v>87</v>
      </c>
      <c r="N1567">
        <v>2</v>
      </c>
      <c r="O1567" s="1">
        <v>44532.738981481481</v>
      </c>
      <c r="P1567" s="1">
        <v>44532.862384259257</v>
      </c>
      <c r="Q1567">
        <v>6980</v>
      </c>
      <c r="R1567">
        <v>3682</v>
      </c>
      <c r="S1567" t="b">
        <v>0</v>
      </c>
      <c r="T1567" t="s">
        <v>88</v>
      </c>
      <c r="U1567" t="b">
        <v>1</v>
      </c>
      <c r="V1567" t="s">
        <v>265</v>
      </c>
      <c r="W1567" s="1">
        <v>44532.794189814813</v>
      </c>
      <c r="X1567">
        <v>1427</v>
      </c>
      <c r="Y1567">
        <v>335</v>
      </c>
      <c r="Z1567">
        <v>0</v>
      </c>
      <c r="AA1567">
        <v>335</v>
      </c>
      <c r="AB1567">
        <v>0</v>
      </c>
      <c r="AC1567">
        <v>249</v>
      </c>
      <c r="AD1567">
        <v>-118</v>
      </c>
      <c r="AE1567">
        <v>0</v>
      </c>
      <c r="AF1567">
        <v>0</v>
      </c>
      <c r="AG1567">
        <v>0</v>
      </c>
      <c r="AH1567" t="s">
        <v>100</v>
      </c>
      <c r="AI1567" s="1">
        <v>44532.862384259257</v>
      </c>
      <c r="AJ1567">
        <v>2221</v>
      </c>
      <c r="AK1567">
        <v>10</v>
      </c>
      <c r="AL1567">
        <v>0</v>
      </c>
      <c r="AM1567">
        <v>10</v>
      </c>
      <c r="AN1567">
        <v>0</v>
      </c>
      <c r="AO1567">
        <v>10</v>
      </c>
      <c r="AP1567">
        <v>-128</v>
      </c>
      <c r="AQ1567">
        <v>0</v>
      </c>
      <c r="AR1567">
        <v>0</v>
      </c>
      <c r="AS1567">
        <v>0</v>
      </c>
      <c r="AT1567" t="s">
        <v>88</v>
      </c>
      <c r="AU1567" t="s">
        <v>88</v>
      </c>
      <c r="AV1567" t="s">
        <v>88</v>
      </c>
      <c r="AW1567" t="s">
        <v>88</v>
      </c>
      <c r="AX1567" t="s">
        <v>88</v>
      </c>
      <c r="AY1567" t="s">
        <v>88</v>
      </c>
      <c r="AZ1567" t="s">
        <v>88</v>
      </c>
      <c r="BA1567" t="s">
        <v>88</v>
      </c>
      <c r="BB1567" t="s">
        <v>88</v>
      </c>
      <c r="BC1567" t="s">
        <v>88</v>
      </c>
      <c r="BD1567" t="s">
        <v>88</v>
      </c>
      <c r="BE1567" t="s">
        <v>88</v>
      </c>
    </row>
    <row r="1568" spans="1:57">
      <c r="A1568" t="s">
        <v>3302</v>
      </c>
      <c r="B1568" t="s">
        <v>80</v>
      </c>
      <c r="C1568" t="s">
        <v>127</v>
      </c>
      <c r="D1568" t="s">
        <v>82</v>
      </c>
      <c r="E1568" s="2" t="str">
        <f>HYPERLINK("capsilon://?command=openfolder&amp;siteaddress=FAM.docvelocity-na8.net&amp;folderid=FX61215663-D98F-D07A-8CE5-0E62E2C04C4D","FX21121379")</f>
        <v>FX21121379</v>
      </c>
      <c r="F1568" t="s">
        <v>19</v>
      </c>
      <c r="G1568" t="s">
        <v>19</v>
      </c>
      <c r="H1568" t="s">
        <v>83</v>
      </c>
      <c r="I1568" t="s">
        <v>128</v>
      </c>
      <c r="J1568">
        <v>83</v>
      </c>
      <c r="K1568" t="s">
        <v>85</v>
      </c>
      <c r="L1568" t="s">
        <v>86</v>
      </c>
      <c r="M1568" t="s">
        <v>87</v>
      </c>
      <c r="N1568">
        <v>1</v>
      </c>
      <c r="O1568" s="1">
        <v>44532.740879629629</v>
      </c>
      <c r="P1568" s="1">
        <v>44533.304583333331</v>
      </c>
      <c r="Q1568">
        <v>48076</v>
      </c>
      <c r="R1568">
        <v>628</v>
      </c>
      <c r="S1568" t="b">
        <v>0</v>
      </c>
      <c r="T1568" t="s">
        <v>88</v>
      </c>
      <c r="U1568" t="b">
        <v>0</v>
      </c>
      <c r="V1568" t="s">
        <v>144</v>
      </c>
      <c r="W1568" s="1">
        <v>44533.304583333331</v>
      </c>
      <c r="X1568">
        <v>288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83</v>
      </c>
      <c r="AE1568">
        <v>71</v>
      </c>
      <c r="AF1568">
        <v>0</v>
      </c>
      <c r="AG1568">
        <v>3</v>
      </c>
      <c r="AH1568" t="s">
        <v>88</v>
      </c>
      <c r="AI1568" t="s">
        <v>88</v>
      </c>
      <c r="AJ1568" t="s">
        <v>88</v>
      </c>
      <c r="AK1568" t="s">
        <v>88</v>
      </c>
      <c r="AL1568" t="s">
        <v>88</v>
      </c>
      <c r="AM1568" t="s">
        <v>88</v>
      </c>
      <c r="AN1568" t="s">
        <v>88</v>
      </c>
      <c r="AO1568" t="s">
        <v>88</v>
      </c>
      <c r="AP1568" t="s">
        <v>88</v>
      </c>
      <c r="AQ1568" t="s">
        <v>88</v>
      </c>
      <c r="AR1568" t="s">
        <v>88</v>
      </c>
      <c r="AS1568" t="s">
        <v>88</v>
      </c>
      <c r="AT1568" t="s">
        <v>88</v>
      </c>
      <c r="AU1568" t="s">
        <v>88</v>
      </c>
      <c r="AV1568" t="s">
        <v>88</v>
      </c>
      <c r="AW1568" t="s">
        <v>88</v>
      </c>
      <c r="AX1568" t="s">
        <v>88</v>
      </c>
      <c r="AY1568" t="s">
        <v>88</v>
      </c>
      <c r="AZ1568" t="s">
        <v>88</v>
      </c>
      <c r="BA1568" t="s">
        <v>88</v>
      </c>
      <c r="BB1568" t="s">
        <v>88</v>
      </c>
      <c r="BC1568" t="s">
        <v>88</v>
      </c>
      <c r="BD1568" t="s">
        <v>88</v>
      </c>
      <c r="BE1568" t="s">
        <v>88</v>
      </c>
    </row>
    <row r="1569" spans="1:57">
      <c r="A1569" t="s">
        <v>3303</v>
      </c>
      <c r="B1569" t="s">
        <v>80</v>
      </c>
      <c r="C1569" t="s">
        <v>130</v>
      </c>
      <c r="D1569" t="s">
        <v>82</v>
      </c>
      <c r="E1569" s="2" t="str">
        <f>HYPERLINK("capsilon://?command=openfolder&amp;siteaddress=FAM.docvelocity-na8.net&amp;folderid=FX7AED12F2-0B29-040F-02BA-588023FEBE43","FX211114259")</f>
        <v>FX211114259</v>
      </c>
      <c r="F1569" t="s">
        <v>19</v>
      </c>
      <c r="G1569" t="s">
        <v>19</v>
      </c>
      <c r="H1569" t="s">
        <v>83</v>
      </c>
      <c r="I1569" t="s">
        <v>131</v>
      </c>
      <c r="J1569">
        <v>28</v>
      </c>
      <c r="K1569" t="s">
        <v>85</v>
      </c>
      <c r="L1569" t="s">
        <v>86</v>
      </c>
      <c r="M1569" t="s">
        <v>87</v>
      </c>
      <c r="N1569">
        <v>1</v>
      </c>
      <c r="O1569" s="1">
        <v>44532.741886574076</v>
      </c>
      <c r="P1569" s="1">
        <v>44533.306504629632</v>
      </c>
      <c r="Q1569">
        <v>48055</v>
      </c>
      <c r="R1569">
        <v>728</v>
      </c>
      <c r="S1569" t="b">
        <v>0</v>
      </c>
      <c r="T1569" t="s">
        <v>88</v>
      </c>
      <c r="U1569" t="b">
        <v>0</v>
      </c>
      <c r="V1569" t="s">
        <v>144</v>
      </c>
      <c r="W1569" s="1">
        <v>44533.306504629632</v>
      </c>
      <c r="X1569">
        <v>134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28</v>
      </c>
      <c r="AE1569">
        <v>21</v>
      </c>
      <c r="AF1569">
        <v>0</v>
      </c>
      <c r="AG1569">
        <v>1</v>
      </c>
      <c r="AH1569" t="s">
        <v>88</v>
      </c>
      <c r="AI1569" t="s">
        <v>88</v>
      </c>
      <c r="AJ1569" t="s">
        <v>88</v>
      </c>
      <c r="AK1569" t="s">
        <v>88</v>
      </c>
      <c r="AL1569" t="s">
        <v>88</v>
      </c>
      <c r="AM1569" t="s">
        <v>88</v>
      </c>
      <c r="AN1569" t="s">
        <v>88</v>
      </c>
      <c r="AO1569" t="s">
        <v>88</v>
      </c>
      <c r="AP1569" t="s">
        <v>88</v>
      </c>
      <c r="AQ1569" t="s">
        <v>88</v>
      </c>
      <c r="AR1569" t="s">
        <v>88</v>
      </c>
      <c r="AS1569" t="s">
        <v>88</v>
      </c>
      <c r="AT1569" t="s">
        <v>88</v>
      </c>
      <c r="AU1569" t="s">
        <v>88</v>
      </c>
      <c r="AV1569" t="s">
        <v>88</v>
      </c>
      <c r="AW1569" t="s">
        <v>88</v>
      </c>
      <c r="AX1569" t="s">
        <v>88</v>
      </c>
      <c r="AY1569" t="s">
        <v>88</v>
      </c>
      <c r="AZ1569" t="s">
        <v>88</v>
      </c>
      <c r="BA1569" t="s">
        <v>88</v>
      </c>
      <c r="BB1569" t="s">
        <v>88</v>
      </c>
      <c r="BC1569" t="s">
        <v>88</v>
      </c>
      <c r="BD1569" t="s">
        <v>88</v>
      </c>
      <c r="BE1569" t="s">
        <v>88</v>
      </c>
    </row>
    <row r="1570" spans="1:57">
      <c r="A1570" t="s">
        <v>3304</v>
      </c>
      <c r="B1570" t="s">
        <v>80</v>
      </c>
      <c r="C1570" t="s">
        <v>130</v>
      </c>
      <c r="D1570" t="s">
        <v>82</v>
      </c>
      <c r="E1570" s="2" t="str">
        <f>HYPERLINK("capsilon://?command=openfolder&amp;siteaddress=FAM.docvelocity-na8.net&amp;folderid=FX7AED12F2-0B29-040F-02BA-588023FEBE43","FX211114259")</f>
        <v>FX211114259</v>
      </c>
      <c r="F1570" t="s">
        <v>19</v>
      </c>
      <c r="G1570" t="s">
        <v>19</v>
      </c>
      <c r="H1570" t="s">
        <v>83</v>
      </c>
      <c r="I1570" t="s">
        <v>3305</v>
      </c>
      <c r="J1570">
        <v>38</v>
      </c>
      <c r="K1570" t="s">
        <v>85</v>
      </c>
      <c r="L1570" t="s">
        <v>86</v>
      </c>
      <c r="M1570" t="s">
        <v>87</v>
      </c>
      <c r="N1570">
        <v>2</v>
      </c>
      <c r="O1570" s="1">
        <v>44532.7421875</v>
      </c>
      <c r="P1570" s="1">
        <v>44533.168113425927</v>
      </c>
      <c r="Q1570">
        <v>36331</v>
      </c>
      <c r="R1570">
        <v>469</v>
      </c>
      <c r="S1570" t="b">
        <v>0</v>
      </c>
      <c r="T1570" t="s">
        <v>88</v>
      </c>
      <c r="U1570" t="b">
        <v>0</v>
      </c>
      <c r="V1570" t="s">
        <v>265</v>
      </c>
      <c r="W1570" s="1">
        <v>44532.816076388888</v>
      </c>
      <c r="X1570">
        <v>146</v>
      </c>
      <c r="Y1570">
        <v>37</v>
      </c>
      <c r="Z1570">
        <v>0</v>
      </c>
      <c r="AA1570">
        <v>37</v>
      </c>
      <c r="AB1570">
        <v>0</v>
      </c>
      <c r="AC1570">
        <v>28</v>
      </c>
      <c r="AD1570">
        <v>1</v>
      </c>
      <c r="AE1570">
        <v>0</v>
      </c>
      <c r="AF1570">
        <v>0</v>
      </c>
      <c r="AG1570">
        <v>0</v>
      </c>
      <c r="AH1570" t="s">
        <v>100</v>
      </c>
      <c r="AI1570" s="1">
        <v>44533.168113425927</v>
      </c>
      <c r="AJ1570">
        <v>323</v>
      </c>
      <c r="AK1570">
        <v>0</v>
      </c>
      <c r="AL1570">
        <v>0</v>
      </c>
      <c r="AM1570">
        <v>0</v>
      </c>
      <c r="AN1570">
        <v>0</v>
      </c>
      <c r="AO1570">
        <v>1</v>
      </c>
      <c r="AP1570">
        <v>1</v>
      </c>
      <c r="AQ1570">
        <v>0</v>
      </c>
      <c r="AR1570">
        <v>0</v>
      </c>
      <c r="AS1570">
        <v>0</v>
      </c>
      <c r="AT1570" t="s">
        <v>88</v>
      </c>
      <c r="AU1570" t="s">
        <v>88</v>
      </c>
      <c r="AV1570" t="s">
        <v>88</v>
      </c>
      <c r="AW1570" t="s">
        <v>88</v>
      </c>
      <c r="AX1570" t="s">
        <v>88</v>
      </c>
      <c r="AY1570" t="s">
        <v>88</v>
      </c>
      <c r="AZ1570" t="s">
        <v>88</v>
      </c>
      <c r="BA1570" t="s">
        <v>88</v>
      </c>
      <c r="BB1570" t="s">
        <v>88</v>
      </c>
      <c r="BC1570" t="s">
        <v>88</v>
      </c>
      <c r="BD1570" t="s">
        <v>88</v>
      </c>
      <c r="BE1570" t="s">
        <v>88</v>
      </c>
    </row>
    <row r="1571" spans="1:57">
      <c r="A1571" t="s">
        <v>3306</v>
      </c>
      <c r="B1571" t="s">
        <v>80</v>
      </c>
      <c r="C1571" t="s">
        <v>3222</v>
      </c>
      <c r="D1571" t="s">
        <v>82</v>
      </c>
      <c r="E1571" s="2" t="str">
        <f>HYPERLINK("capsilon://?command=openfolder&amp;siteaddress=FAM.docvelocity-na8.net&amp;folderid=FX3FD72418-23C2-9F41-A3AD-55FD6FF17482","FX21119710")</f>
        <v>FX21119710</v>
      </c>
      <c r="F1571" t="s">
        <v>19</v>
      </c>
      <c r="G1571" t="s">
        <v>19</v>
      </c>
      <c r="H1571" t="s">
        <v>83</v>
      </c>
      <c r="I1571" t="s">
        <v>3227</v>
      </c>
      <c r="J1571">
        <v>89</v>
      </c>
      <c r="K1571" t="s">
        <v>85</v>
      </c>
      <c r="L1571" t="s">
        <v>86</v>
      </c>
      <c r="M1571" t="s">
        <v>87</v>
      </c>
      <c r="N1571">
        <v>2</v>
      </c>
      <c r="O1571" s="1">
        <v>44532.743009259262</v>
      </c>
      <c r="P1571" s="1">
        <v>44533.158495370371</v>
      </c>
      <c r="Q1571">
        <v>34679</v>
      </c>
      <c r="R1571">
        <v>1219</v>
      </c>
      <c r="S1571" t="b">
        <v>0</v>
      </c>
      <c r="T1571" t="s">
        <v>88</v>
      </c>
      <c r="U1571" t="b">
        <v>1</v>
      </c>
      <c r="V1571" t="s">
        <v>265</v>
      </c>
      <c r="W1571" s="1">
        <v>44532.800324074073</v>
      </c>
      <c r="X1571">
        <v>529</v>
      </c>
      <c r="Y1571">
        <v>88</v>
      </c>
      <c r="Z1571">
        <v>0</v>
      </c>
      <c r="AA1571">
        <v>88</v>
      </c>
      <c r="AB1571">
        <v>0</v>
      </c>
      <c r="AC1571">
        <v>74</v>
      </c>
      <c r="AD1571">
        <v>1</v>
      </c>
      <c r="AE1571">
        <v>0</v>
      </c>
      <c r="AF1571">
        <v>0</v>
      </c>
      <c r="AG1571">
        <v>0</v>
      </c>
      <c r="AH1571" t="s">
        <v>95</v>
      </c>
      <c r="AI1571" s="1">
        <v>44533.158495370371</v>
      </c>
      <c r="AJ1571">
        <v>646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1</v>
      </c>
      <c r="AQ1571">
        <v>0</v>
      </c>
      <c r="AR1571">
        <v>0</v>
      </c>
      <c r="AS1571">
        <v>0</v>
      </c>
      <c r="AT1571" t="s">
        <v>88</v>
      </c>
      <c r="AU1571" t="s">
        <v>88</v>
      </c>
      <c r="AV1571" t="s">
        <v>88</v>
      </c>
      <c r="AW1571" t="s">
        <v>88</v>
      </c>
      <c r="AX1571" t="s">
        <v>88</v>
      </c>
      <c r="AY1571" t="s">
        <v>88</v>
      </c>
      <c r="AZ1571" t="s">
        <v>88</v>
      </c>
      <c r="BA1571" t="s">
        <v>88</v>
      </c>
      <c r="BB1571" t="s">
        <v>88</v>
      </c>
      <c r="BC1571" t="s">
        <v>88</v>
      </c>
      <c r="BD1571" t="s">
        <v>88</v>
      </c>
      <c r="BE1571" t="s">
        <v>88</v>
      </c>
    </row>
    <row r="1572" spans="1:57">
      <c r="A1572" t="s">
        <v>3307</v>
      </c>
      <c r="B1572" t="s">
        <v>80</v>
      </c>
      <c r="C1572" t="s">
        <v>3222</v>
      </c>
      <c r="D1572" t="s">
        <v>82</v>
      </c>
      <c r="E1572" s="2" t="str">
        <f>HYPERLINK("capsilon://?command=openfolder&amp;siteaddress=FAM.docvelocity-na8.net&amp;folderid=FX3FD72418-23C2-9F41-A3AD-55FD6FF17482","FX21119710")</f>
        <v>FX21119710</v>
      </c>
      <c r="F1572" t="s">
        <v>19</v>
      </c>
      <c r="G1572" t="s">
        <v>19</v>
      </c>
      <c r="H1572" t="s">
        <v>83</v>
      </c>
      <c r="I1572" t="s">
        <v>3237</v>
      </c>
      <c r="J1572">
        <v>74</v>
      </c>
      <c r="K1572" t="s">
        <v>85</v>
      </c>
      <c r="L1572" t="s">
        <v>86</v>
      </c>
      <c r="M1572" t="s">
        <v>87</v>
      </c>
      <c r="N1572">
        <v>2</v>
      </c>
      <c r="O1572" s="1">
        <v>44532.745648148149</v>
      </c>
      <c r="P1572" s="1">
        <v>44533.158090277779</v>
      </c>
      <c r="Q1572">
        <v>34105</v>
      </c>
      <c r="R1572">
        <v>1530</v>
      </c>
      <c r="S1572" t="b">
        <v>0</v>
      </c>
      <c r="T1572" t="s">
        <v>88</v>
      </c>
      <c r="U1572" t="b">
        <v>1</v>
      </c>
      <c r="V1572" t="s">
        <v>337</v>
      </c>
      <c r="W1572" s="1">
        <v>44532.816747685189</v>
      </c>
      <c r="X1572">
        <v>1061</v>
      </c>
      <c r="Y1572">
        <v>88</v>
      </c>
      <c r="Z1572">
        <v>0</v>
      </c>
      <c r="AA1572">
        <v>88</v>
      </c>
      <c r="AB1572">
        <v>0</v>
      </c>
      <c r="AC1572">
        <v>74</v>
      </c>
      <c r="AD1572">
        <v>-14</v>
      </c>
      <c r="AE1572">
        <v>0</v>
      </c>
      <c r="AF1572">
        <v>0</v>
      </c>
      <c r="AG1572">
        <v>0</v>
      </c>
      <c r="AH1572" t="s">
        <v>109</v>
      </c>
      <c r="AI1572" s="1">
        <v>44533.158090277779</v>
      </c>
      <c r="AJ1572">
        <v>393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-14</v>
      </c>
      <c r="AQ1572">
        <v>0</v>
      </c>
      <c r="AR1572">
        <v>0</v>
      </c>
      <c r="AS1572">
        <v>0</v>
      </c>
      <c r="AT1572" t="s">
        <v>88</v>
      </c>
      <c r="AU1572" t="s">
        <v>88</v>
      </c>
      <c r="AV1572" t="s">
        <v>88</v>
      </c>
      <c r="AW1572" t="s">
        <v>88</v>
      </c>
      <c r="AX1572" t="s">
        <v>88</v>
      </c>
      <c r="AY1572" t="s">
        <v>88</v>
      </c>
      <c r="AZ1572" t="s">
        <v>88</v>
      </c>
      <c r="BA1572" t="s">
        <v>88</v>
      </c>
      <c r="BB1572" t="s">
        <v>88</v>
      </c>
      <c r="BC1572" t="s">
        <v>88</v>
      </c>
      <c r="BD1572" t="s">
        <v>88</v>
      </c>
      <c r="BE1572" t="s">
        <v>88</v>
      </c>
    </row>
    <row r="1573" spans="1:57">
      <c r="A1573" t="s">
        <v>3308</v>
      </c>
      <c r="B1573" t="s">
        <v>80</v>
      </c>
      <c r="C1573" t="s">
        <v>3239</v>
      </c>
      <c r="D1573" t="s">
        <v>82</v>
      </c>
      <c r="E1573" s="2" t="str">
        <f>HYPERLINK("capsilon://?command=openfolder&amp;siteaddress=FAM.docvelocity-na8.net&amp;folderid=FX97FE9865-225F-F8F7-24E5-6A64D1190A2A","FX211250")</f>
        <v>FX211250</v>
      </c>
      <c r="F1573" t="s">
        <v>19</v>
      </c>
      <c r="G1573" t="s">
        <v>19</v>
      </c>
      <c r="H1573" t="s">
        <v>83</v>
      </c>
      <c r="I1573" t="s">
        <v>3244</v>
      </c>
      <c r="J1573">
        <v>189</v>
      </c>
      <c r="K1573" t="s">
        <v>85</v>
      </c>
      <c r="L1573" t="s">
        <v>86</v>
      </c>
      <c r="M1573" t="s">
        <v>87</v>
      </c>
      <c r="N1573">
        <v>2</v>
      </c>
      <c r="O1573" s="1">
        <v>44532.74759259259</v>
      </c>
      <c r="P1573" s="1">
        <v>44532.787638888891</v>
      </c>
      <c r="Q1573">
        <v>2335</v>
      </c>
      <c r="R1573">
        <v>1125</v>
      </c>
      <c r="S1573" t="b">
        <v>0</v>
      </c>
      <c r="T1573" t="s">
        <v>88</v>
      </c>
      <c r="U1573" t="b">
        <v>1</v>
      </c>
      <c r="V1573" t="s">
        <v>155</v>
      </c>
      <c r="W1573" s="1">
        <v>44532.753020833334</v>
      </c>
      <c r="X1573">
        <v>466</v>
      </c>
      <c r="Y1573">
        <v>183</v>
      </c>
      <c r="Z1573">
        <v>0</v>
      </c>
      <c r="AA1573">
        <v>183</v>
      </c>
      <c r="AB1573">
        <v>0</v>
      </c>
      <c r="AC1573">
        <v>63</v>
      </c>
      <c r="AD1573">
        <v>6</v>
      </c>
      <c r="AE1573">
        <v>0</v>
      </c>
      <c r="AF1573">
        <v>0</v>
      </c>
      <c r="AG1573">
        <v>0</v>
      </c>
      <c r="AH1573" t="s">
        <v>167</v>
      </c>
      <c r="AI1573" s="1">
        <v>44532.787638888891</v>
      </c>
      <c r="AJ1573">
        <v>659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6</v>
      </c>
      <c r="AQ1573">
        <v>0</v>
      </c>
      <c r="AR1573">
        <v>0</v>
      </c>
      <c r="AS1573">
        <v>0</v>
      </c>
      <c r="AT1573" t="s">
        <v>88</v>
      </c>
      <c r="AU1573" t="s">
        <v>88</v>
      </c>
      <c r="AV1573" t="s">
        <v>88</v>
      </c>
      <c r="AW1573" t="s">
        <v>88</v>
      </c>
      <c r="AX1573" t="s">
        <v>88</v>
      </c>
      <c r="AY1573" t="s">
        <v>88</v>
      </c>
      <c r="AZ1573" t="s">
        <v>88</v>
      </c>
      <c r="BA1573" t="s">
        <v>88</v>
      </c>
      <c r="BB1573" t="s">
        <v>88</v>
      </c>
      <c r="BC1573" t="s">
        <v>88</v>
      </c>
      <c r="BD1573" t="s">
        <v>88</v>
      </c>
      <c r="BE1573" t="s">
        <v>88</v>
      </c>
    </row>
    <row r="1574" spans="1:57">
      <c r="A1574" t="s">
        <v>3309</v>
      </c>
      <c r="B1574" t="s">
        <v>80</v>
      </c>
      <c r="C1574" t="s">
        <v>922</v>
      </c>
      <c r="D1574" t="s">
        <v>82</v>
      </c>
      <c r="E1574" s="2" t="str">
        <f>HYPERLINK("capsilon://?command=openfolder&amp;siteaddress=FAM.docvelocity-na8.net&amp;folderid=FX5ABFBD6D-81E1-E487-54B2-E6B18D9FA9E9","FX21123304")</f>
        <v>FX21123304</v>
      </c>
      <c r="F1574" t="s">
        <v>19</v>
      </c>
      <c r="G1574" t="s">
        <v>19</v>
      </c>
      <c r="H1574" t="s">
        <v>83</v>
      </c>
      <c r="I1574" t="s">
        <v>3255</v>
      </c>
      <c r="J1574">
        <v>120</v>
      </c>
      <c r="K1574" t="s">
        <v>85</v>
      </c>
      <c r="L1574" t="s">
        <v>86</v>
      </c>
      <c r="M1574" t="s">
        <v>87</v>
      </c>
      <c r="N1574">
        <v>2</v>
      </c>
      <c r="O1574" s="1">
        <v>44532.748877314814</v>
      </c>
      <c r="P1574" s="1">
        <v>44532.793634259258</v>
      </c>
      <c r="Q1574">
        <v>2964</v>
      </c>
      <c r="R1574">
        <v>903</v>
      </c>
      <c r="S1574" t="b">
        <v>0</v>
      </c>
      <c r="T1574" t="s">
        <v>88</v>
      </c>
      <c r="U1574" t="b">
        <v>1</v>
      </c>
      <c r="V1574" t="s">
        <v>155</v>
      </c>
      <c r="W1574" s="1">
        <v>44532.7575</v>
      </c>
      <c r="X1574">
        <v>386</v>
      </c>
      <c r="Y1574">
        <v>108</v>
      </c>
      <c r="Z1574">
        <v>0</v>
      </c>
      <c r="AA1574">
        <v>108</v>
      </c>
      <c r="AB1574">
        <v>0</v>
      </c>
      <c r="AC1574">
        <v>38</v>
      </c>
      <c r="AD1574">
        <v>12</v>
      </c>
      <c r="AE1574">
        <v>0</v>
      </c>
      <c r="AF1574">
        <v>0</v>
      </c>
      <c r="AG1574">
        <v>0</v>
      </c>
      <c r="AH1574" t="s">
        <v>167</v>
      </c>
      <c r="AI1574" s="1">
        <v>44532.793634259258</v>
      </c>
      <c r="AJ1574">
        <v>517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12</v>
      </c>
      <c r="AQ1574">
        <v>0</v>
      </c>
      <c r="AR1574">
        <v>0</v>
      </c>
      <c r="AS1574">
        <v>0</v>
      </c>
      <c r="AT1574" t="s">
        <v>88</v>
      </c>
      <c r="AU1574" t="s">
        <v>88</v>
      </c>
      <c r="AV1574" t="s">
        <v>88</v>
      </c>
      <c r="AW1574" t="s">
        <v>88</v>
      </c>
      <c r="AX1574" t="s">
        <v>88</v>
      </c>
      <c r="AY1574" t="s">
        <v>88</v>
      </c>
      <c r="AZ1574" t="s">
        <v>88</v>
      </c>
      <c r="BA1574" t="s">
        <v>88</v>
      </c>
      <c r="BB1574" t="s">
        <v>88</v>
      </c>
      <c r="BC1574" t="s">
        <v>88</v>
      </c>
      <c r="BD1574" t="s">
        <v>88</v>
      </c>
      <c r="BE1574" t="s">
        <v>88</v>
      </c>
    </row>
    <row r="1575" spans="1:57">
      <c r="A1575" t="s">
        <v>3310</v>
      </c>
      <c r="B1575" t="s">
        <v>80</v>
      </c>
      <c r="C1575" t="s">
        <v>3311</v>
      </c>
      <c r="D1575" t="s">
        <v>82</v>
      </c>
      <c r="E1575" s="2" t="str">
        <f>HYPERLINK("capsilon://?command=openfolder&amp;siteaddress=FAM.docvelocity-na8.net&amp;folderid=FXEB7CB48E-F683-DACC-B5FB-F5F390A99C64","FX2112190")</f>
        <v>FX2112190</v>
      </c>
      <c r="F1575" t="s">
        <v>19</v>
      </c>
      <c r="G1575" t="s">
        <v>19</v>
      </c>
      <c r="H1575" t="s">
        <v>83</v>
      </c>
      <c r="I1575" t="s">
        <v>3312</v>
      </c>
      <c r="J1575">
        <v>38</v>
      </c>
      <c r="K1575" t="s">
        <v>85</v>
      </c>
      <c r="L1575" t="s">
        <v>86</v>
      </c>
      <c r="M1575" t="s">
        <v>87</v>
      </c>
      <c r="N1575">
        <v>2</v>
      </c>
      <c r="O1575" s="1">
        <v>44532.74894675926</v>
      </c>
      <c r="P1575" s="1">
        <v>44533.166770833333</v>
      </c>
      <c r="Q1575">
        <v>35742</v>
      </c>
      <c r="R1575">
        <v>358</v>
      </c>
      <c r="S1575" t="b">
        <v>0</v>
      </c>
      <c r="T1575" t="s">
        <v>88</v>
      </c>
      <c r="U1575" t="b">
        <v>0</v>
      </c>
      <c r="V1575" t="s">
        <v>244</v>
      </c>
      <c r="W1575" s="1">
        <v>44532.817430555559</v>
      </c>
      <c r="X1575">
        <v>167</v>
      </c>
      <c r="Y1575">
        <v>37</v>
      </c>
      <c r="Z1575">
        <v>0</v>
      </c>
      <c r="AA1575">
        <v>37</v>
      </c>
      <c r="AB1575">
        <v>0</v>
      </c>
      <c r="AC1575">
        <v>14</v>
      </c>
      <c r="AD1575">
        <v>1</v>
      </c>
      <c r="AE1575">
        <v>0</v>
      </c>
      <c r="AF1575">
        <v>0</v>
      </c>
      <c r="AG1575">
        <v>0</v>
      </c>
      <c r="AH1575" t="s">
        <v>109</v>
      </c>
      <c r="AI1575" s="1">
        <v>44533.166770833333</v>
      </c>
      <c r="AJ1575">
        <v>191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1</v>
      </c>
      <c r="AQ1575">
        <v>0</v>
      </c>
      <c r="AR1575">
        <v>0</v>
      </c>
      <c r="AS1575">
        <v>0</v>
      </c>
      <c r="AT1575" t="s">
        <v>88</v>
      </c>
      <c r="AU1575" t="s">
        <v>88</v>
      </c>
      <c r="AV1575" t="s">
        <v>88</v>
      </c>
      <c r="AW1575" t="s">
        <v>88</v>
      </c>
      <c r="AX1575" t="s">
        <v>88</v>
      </c>
      <c r="AY1575" t="s">
        <v>88</v>
      </c>
      <c r="AZ1575" t="s">
        <v>88</v>
      </c>
      <c r="BA1575" t="s">
        <v>88</v>
      </c>
      <c r="BB1575" t="s">
        <v>88</v>
      </c>
      <c r="BC1575" t="s">
        <v>88</v>
      </c>
      <c r="BD1575" t="s">
        <v>88</v>
      </c>
      <c r="BE1575" t="s">
        <v>88</v>
      </c>
    </row>
    <row r="1576" spans="1:57">
      <c r="A1576" t="s">
        <v>3313</v>
      </c>
      <c r="B1576" t="s">
        <v>80</v>
      </c>
      <c r="C1576" t="s">
        <v>3314</v>
      </c>
      <c r="D1576" t="s">
        <v>82</v>
      </c>
      <c r="E1576" s="2" t="str">
        <f>HYPERLINK("capsilon://?command=openfolder&amp;siteaddress=FAM.docvelocity-na8.net&amp;folderid=FX3F38425E-FDCE-8199-CFFF-A5C3C11F8952","FX211113545")</f>
        <v>FX211113545</v>
      </c>
      <c r="F1576" t="s">
        <v>19</v>
      </c>
      <c r="G1576" t="s">
        <v>19</v>
      </c>
      <c r="H1576" t="s">
        <v>83</v>
      </c>
      <c r="I1576" t="s">
        <v>3315</v>
      </c>
      <c r="J1576">
        <v>38</v>
      </c>
      <c r="K1576" t="s">
        <v>85</v>
      </c>
      <c r="L1576" t="s">
        <v>86</v>
      </c>
      <c r="M1576" t="s">
        <v>87</v>
      </c>
      <c r="N1576">
        <v>2</v>
      </c>
      <c r="O1576" s="1">
        <v>44532.763194444444</v>
      </c>
      <c r="P1576" s="1">
        <v>44533.167881944442</v>
      </c>
      <c r="Q1576">
        <v>34621</v>
      </c>
      <c r="R1576">
        <v>344</v>
      </c>
      <c r="S1576" t="b">
        <v>0</v>
      </c>
      <c r="T1576" t="s">
        <v>88</v>
      </c>
      <c r="U1576" t="b">
        <v>0</v>
      </c>
      <c r="V1576" t="s">
        <v>265</v>
      </c>
      <c r="W1576" s="1">
        <v>44532.817499999997</v>
      </c>
      <c r="X1576">
        <v>122</v>
      </c>
      <c r="Y1576">
        <v>37</v>
      </c>
      <c r="Z1576">
        <v>0</v>
      </c>
      <c r="AA1576">
        <v>37</v>
      </c>
      <c r="AB1576">
        <v>0</v>
      </c>
      <c r="AC1576">
        <v>18</v>
      </c>
      <c r="AD1576">
        <v>1</v>
      </c>
      <c r="AE1576">
        <v>0</v>
      </c>
      <c r="AF1576">
        <v>0</v>
      </c>
      <c r="AG1576">
        <v>0</v>
      </c>
      <c r="AH1576" t="s">
        <v>90</v>
      </c>
      <c r="AI1576" s="1">
        <v>44533.167881944442</v>
      </c>
      <c r="AJ1576">
        <v>218</v>
      </c>
      <c r="AK1576">
        <v>2</v>
      </c>
      <c r="AL1576">
        <v>0</v>
      </c>
      <c r="AM1576">
        <v>2</v>
      </c>
      <c r="AN1576">
        <v>0</v>
      </c>
      <c r="AO1576">
        <v>1</v>
      </c>
      <c r="AP1576">
        <v>-1</v>
      </c>
      <c r="AQ1576">
        <v>0</v>
      </c>
      <c r="AR1576">
        <v>0</v>
      </c>
      <c r="AS1576">
        <v>0</v>
      </c>
      <c r="AT1576" t="s">
        <v>88</v>
      </c>
      <c r="AU1576" t="s">
        <v>88</v>
      </c>
      <c r="AV1576" t="s">
        <v>88</v>
      </c>
      <c r="AW1576" t="s">
        <v>88</v>
      </c>
      <c r="AX1576" t="s">
        <v>88</v>
      </c>
      <c r="AY1576" t="s">
        <v>88</v>
      </c>
      <c r="AZ1576" t="s">
        <v>88</v>
      </c>
      <c r="BA1576" t="s">
        <v>88</v>
      </c>
      <c r="BB1576" t="s">
        <v>88</v>
      </c>
      <c r="BC1576" t="s">
        <v>88</v>
      </c>
      <c r="BD1576" t="s">
        <v>88</v>
      </c>
      <c r="BE1576" t="s">
        <v>88</v>
      </c>
    </row>
    <row r="1577" spans="1:57">
      <c r="A1577" t="s">
        <v>3316</v>
      </c>
      <c r="B1577" t="s">
        <v>80</v>
      </c>
      <c r="C1577" t="s">
        <v>3314</v>
      </c>
      <c r="D1577" t="s">
        <v>82</v>
      </c>
      <c r="E1577" s="2" t="str">
        <f>HYPERLINK("capsilon://?command=openfolder&amp;siteaddress=FAM.docvelocity-na8.net&amp;folderid=FX3F38425E-FDCE-8199-CFFF-A5C3C11F8952","FX211113545")</f>
        <v>FX211113545</v>
      </c>
      <c r="F1577" t="s">
        <v>19</v>
      </c>
      <c r="G1577" t="s">
        <v>19</v>
      </c>
      <c r="H1577" t="s">
        <v>83</v>
      </c>
      <c r="I1577" t="s">
        <v>3317</v>
      </c>
      <c r="J1577">
        <v>32</v>
      </c>
      <c r="K1577" t="s">
        <v>85</v>
      </c>
      <c r="L1577" t="s">
        <v>86</v>
      </c>
      <c r="M1577" t="s">
        <v>87</v>
      </c>
      <c r="N1577">
        <v>2</v>
      </c>
      <c r="O1577" s="1">
        <v>44532.763865740744</v>
      </c>
      <c r="P1577" s="1">
        <v>44533.191400462965</v>
      </c>
      <c r="Q1577">
        <v>33964</v>
      </c>
      <c r="R1577">
        <v>2975</v>
      </c>
      <c r="S1577" t="b">
        <v>0</v>
      </c>
      <c r="T1577" t="s">
        <v>88</v>
      </c>
      <c r="U1577" t="b">
        <v>0</v>
      </c>
      <c r="V1577" t="s">
        <v>244</v>
      </c>
      <c r="W1577" s="1">
        <v>44532.834803240738</v>
      </c>
      <c r="X1577">
        <v>1501</v>
      </c>
      <c r="Y1577">
        <v>102</v>
      </c>
      <c r="Z1577">
        <v>0</v>
      </c>
      <c r="AA1577">
        <v>102</v>
      </c>
      <c r="AB1577">
        <v>0</v>
      </c>
      <c r="AC1577">
        <v>97</v>
      </c>
      <c r="AD1577">
        <v>-70</v>
      </c>
      <c r="AE1577">
        <v>0</v>
      </c>
      <c r="AF1577">
        <v>0</v>
      </c>
      <c r="AG1577">
        <v>0</v>
      </c>
      <c r="AH1577" t="s">
        <v>90</v>
      </c>
      <c r="AI1577" s="1">
        <v>44533.191400462965</v>
      </c>
      <c r="AJ1577">
        <v>52</v>
      </c>
      <c r="AK1577">
        <v>2</v>
      </c>
      <c r="AL1577">
        <v>0</v>
      </c>
      <c r="AM1577">
        <v>2</v>
      </c>
      <c r="AN1577">
        <v>0</v>
      </c>
      <c r="AO1577">
        <v>0</v>
      </c>
      <c r="AP1577">
        <v>-72</v>
      </c>
      <c r="AQ1577">
        <v>0</v>
      </c>
      <c r="AR1577">
        <v>0</v>
      </c>
      <c r="AS1577">
        <v>0</v>
      </c>
      <c r="AT1577" t="s">
        <v>88</v>
      </c>
      <c r="AU1577" t="s">
        <v>88</v>
      </c>
      <c r="AV1577" t="s">
        <v>88</v>
      </c>
      <c r="AW1577" t="s">
        <v>88</v>
      </c>
      <c r="AX1577" t="s">
        <v>88</v>
      </c>
      <c r="AY1577" t="s">
        <v>88</v>
      </c>
      <c r="AZ1577" t="s">
        <v>88</v>
      </c>
      <c r="BA1577" t="s">
        <v>88</v>
      </c>
      <c r="BB1577" t="s">
        <v>88</v>
      </c>
      <c r="BC1577" t="s">
        <v>88</v>
      </c>
      <c r="BD1577" t="s">
        <v>88</v>
      </c>
      <c r="BE1577" t="s">
        <v>88</v>
      </c>
    </row>
    <row r="1578" spans="1:57">
      <c r="A1578" t="s">
        <v>3318</v>
      </c>
      <c r="B1578" t="s">
        <v>80</v>
      </c>
      <c r="C1578" t="s">
        <v>3314</v>
      </c>
      <c r="D1578" t="s">
        <v>82</v>
      </c>
      <c r="E1578" s="2" t="str">
        <f>HYPERLINK("capsilon://?command=openfolder&amp;siteaddress=FAM.docvelocity-na8.net&amp;folderid=FX3F38425E-FDCE-8199-CFFF-A5C3C11F8952","FX211113545")</f>
        <v>FX211113545</v>
      </c>
      <c r="F1578" t="s">
        <v>19</v>
      </c>
      <c r="G1578" t="s">
        <v>19</v>
      </c>
      <c r="H1578" t="s">
        <v>83</v>
      </c>
      <c r="I1578" t="s">
        <v>3319</v>
      </c>
      <c r="J1578">
        <v>28</v>
      </c>
      <c r="K1578" t="s">
        <v>85</v>
      </c>
      <c r="L1578" t="s">
        <v>86</v>
      </c>
      <c r="M1578" t="s">
        <v>87</v>
      </c>
      <c r="N1578">
        <v>2</v>
      </c>
      <c r="O1578" s="1">
        <v>44532.764201388891</v>
      </c>
      <c r="P1578" s="1">
        <v>44533.170138888891</v>
      </c>
      <c r="Q1578">
        <v>34527</v>
      </c>
      <c r="R1578">
        <v>546</v>
      </c>
      <c r="S1578" t="b">
        <v>0</v>
      </c>
      <c r="T1578" t="s">
        <v>88</v>
      </c>
      <c r="U1578" t="b">
        <v>0</v>
      </c>
      <c r="V1578" t="s">
        <v>337</v>
      </c>
      <c r="W1578" s="1">
        <v>44532.821111111109</v>
      </c>
      <c r="X1578">
        <v>352</v>
      </c>
      <c r="Y1578">
        <v>21</v>
      </c>
      <c r="Z1578">
        <v>0</v>
      </c>
      <c r="AA1578">
        <v>21</v>
      </c>
      <c r="AB1578">
        <v>0</v>
      </c>
      <c r="AC1578">
        <v>17</v>
      </c>
      <c r="AD1578">
        <v>7</v>
      </c>
      <c r="AE1578">
        <v>0</v>
      </c>
      <c r="AF1578">
        <v>0</v>
      </c>
      <c r="AG1578">
        <v>0</v>
      </c>
      <c r="AH1578" t="s">
        <v>90</v>
      </c>
      <c r="AI1578" s="1">
        <v>44533.170138888891</v>
      </c>
      <c r="AJ1578">
        <v>194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7</v>
      </c>
      <c r="AQ1578">
        <v>0</v>
      </c>
      <c r="AR1578">
        <v>0</v>
      </c>
      <c r="AS1578">
        <v>0</v>
      </c>
      <c r="AT1578" t="s">
        <v>88</v>
      </c>
      <c r="AU1578" t="s">
        <v>88</v>
      </c>
      <c r="AV1578" t="s">
        <v>88</v>
      </c>
      <c r="AW1578" t="s">
        <v>88</v>
      </c>
      <c r="AX1578" t="s">
        <v>88</v>
      </c>
      <c r="AY1578" t="s">
        <v>88</v>
      </c>
      <c r="AZ1578" t="s">
        <v>88</v>
      </c>
      <c r="BA1578" t="s">
        <v>88</v>
      </c>
      <c r="BB1578" t="s">
        <v>88</v>
      </c>
      <c r="BC1578" t="s">
        <v>88</v>
      </c>
      <c r="BD1578" t="s">
        <v>88</v>
      </c>
      <c r="BE1578" t="s">
        <v>88</v>
      </c>
    </row>
    <row r="1579" spans="1:57">
      <c r="A1579" t="s">
        <v>3320</v>
      </c>
      <c r="B1579" t="s">
        <v>80</v>
      </c>
      <c r="C1579" t="s">
        <v>3314</v>
      </c>
      <c r="D1579" t="s">
        <v>82</v>
      </c>
      <c r="E1579" s="2" t="str">
        <f>HYPERLINK("capsilon://?command=openfolder&amp;siteaddress=FAM.docvelocity-na8.net&amp;folderid=FX3F38425E-FDCE-8199-CFFF-A5C3C11F8952","FX211113545")</f>
        <v>FX211113545</v>
      </c>
      <c r="F1579" t="s">
        <v>19</v>
      </c>
      <c r="G1579" t="s">
        <v>19</v>
      </c>
      <c r="H1579" t="s">
        <v>83</v>
      </c>
      <c r="I1579" t="s">
        <v>3321</v>
      </c>
      <c r="J1579">
        <v>28</v>
      </c>
      <c r="K1579" t="s">
        <v>85</v>
      </c>
      <c r="L1579" t="s">
        <v>86</v>
      </c>
      <c r="M1579" t="s">
        <v>87</v>
      </c>
      <c r="N1579">
        <v>2</v>
      </c>
      <c r="O1579" s="1">
        <v>44532.765081018515</v>
      </c>
      <c r="P1579" s="1">
        <v>44533.172951388886</v>
      </c>
      <c r="Q1579">
        <v>34797</v>
      </c>
      <c r="R1579">
        <v>443</v>
      </c>
      <c r="S1579" t="b">
        <v>0</v>
      </c>
      <c r="T1579" t="s">
        <v>88</v>
      </c>
      <c r="U1579" t="b">
        <v>0</v>
      </c>
      <c r="V1579" t="s">
        <v>265</v>
      </c>
      <c r="W1579" s="1">
        <v>44532.818761574075</v>
      </c>
      <c r="X1579">
        <v>108</v>
      </c>
      <c r="Y1579">
        <v>21</v>
      </c>
      <c r="Z1579">
        <v>0</v>
      </c>
      <c r="AA1579">
        <v>21</v>
      </c>
      <c r="AB1579">
        <v>0</v>
      </c>
      <c r="AC1579">
        <v>11</v>
      </c>
      <c r="AD1579">
        <v>7</v>
      </c>
      <c r="AE1579">
        <v>0</v>
      </c>
      <c r="AF1579">
        <v>0</v>
      </c>
      <c r="AG1579">
        <v>0</v>
      </c>
      <c r="AH1579" t="s">
        <v>100</v>
      </c>
      <c r="AI1579" s="1">
        <v>44533.172951388886</v>
      </c>
      <c r="AJ1579">
        <v>324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7</v>
      </c>
      <c r="AQ1579">
        <v>0</v>
      </c>
      <c r="AR1579">
        <v>0</v>
      </c>
      <c r="AS1579">
        <v>0</v>
      </c>
      <c r="AT1579" t="s">
        <v>88</v>
      </c>
      <c r="AU1579" t="s">
        <v>88</v>
      </c>
      <c r="AV1579" t="s">
        <v>88</v>
      </c>
      <c r="AW1579" t="s">
        <v>88</v>
      </c>
      <c r="AX1579" t="s">
        <v>88</v>
      </c>
      <c r="AY1579" t="s">
        <v>88</v>
      </c>
      <c r="AZ1579" t="s">
        <v>88</v>
      </c>
      <c r="BA1579" t="s">
        <v>88</v>
      </c>
      <c r="BB1579" t="s">
        <v>88</v>
      </c>
      <c r="BC1579" t="s">
        <v>88</v>
      </c>
      <c r="BD1579" t="s">
        <v>88</v>
      </c>
      <c r="BE1579" t="s">
        <v>88</v>
      </c>
    </row>
    <row r="1580" spans="1:57">
      <c r="A1580" t="s">
        <v>3322</v>
      </c>
      <c r="B1580" t="s">
        <v>80</v>
      </c>
      <c r="C1580" t="s">
        <v>3314</v>
      </c>
      <c r="D1580" t="s">
        <v>82</v>
      </c>
      <c r="E1580" s="2" t="str">
        <f>HYPERLINK("capsilon://?command=openfolder&amp;siteaddress=FAM.docvelocity-na8.net&amp;folderid=FX3F38425E-FDCE-8199-CFFF-A5C3C11F8952","FX211113545")</f>
        <v>FX211113545</v>
      </c>
      <c r="F1580" t="s">
        <v>19</v>
      </c>
      <c r="G1580" t="s">
        <v>19</v>
      </c>
      <c r="H1580" t="s">
        <v>83</v>
      </c>
      <c r="I1580" t="s">
        <v>3323</v>
      </c>
      <c r="J1580">
        <v>62</v>
      </c>
      <c r="K1580" t="s">
        <v>85</v>
      </c>
      <c r="L1580" t="s">
        <v>86</v>
      </c>
      <c r="M1580" t="s">
        <v>87</v>
      </c>
      <c r="N1580">
        <v>2</v>
      </c>
      <c r="O1580" s="1">
        <v>44532.765162037038</v>
      </c>
      <c r="P1580" s="1">
        <v>44533.189375000002</v>
      </c>
      <c r="Q1580">
        <v>35092</v>
      </c>
      <c r="R1580">
        <v>1560</v>
      </c>
      <c r="S1580" t="b">
        <v>0</v>
      </c>
      <c r="T1580" t="s">
        <v>88</v>
      </c>
      <c r="U1580" t="b">
        <v>0</v>
      </c>
      <c r="V1580" t="s">
        <v>244</v>
      </c>
      <c r="W1580" s="1">
        <v>44532.840115740742</v>
      </c>
      <c r="X1580">
        <v>458</v>
      </c>
      <c r="Y1580">
        <v>109</v>
      </c>
      <c r="Z1580">
        <v>0</v>
      </c>
      <c r="AA1580">
        <v>109</v>
      </c>
      <c r="AB1580">
        <v>0</v>
      </c>
      <c r="AC1580">
        <v>84</v>
      </c>
      <c r="AD1580">
        <v>-47</v>
      </c>
      <c r="AE1580">
        <v>0</v>
      </c>
      <c r="AF1580">
        <v>0</v>
      </c>
      <c r="AG1580">
        <v>0</v>
      </c>
      <c r="AH1580" t="s">
        <v>109</v>
      </c>
      <c r="AI1580" s="1">
        <v>44533.189375000002</v>
      </c>
      <c r="AJ1580">
        <v>1001</v>
      </c>
      <c r="AK1580">
        <v>2</v>
      </c>
      <c r="AL1580">
        <v>0</v>
      </c>
      <c r="AM1580">
        <v>2</v>
      </c>
      <c r="AN1580">
        <v>0</v>
      </c>
      <c r="AO1580">
        <v>2</v>
      </c>
      <c r="AP1580">
        <v>-49</v>
      </c>
      <c r="AQ1580">
        <v>0</v>
      </c>
      <c r="AR1580">
        <v>0</v>
      </c>
      <c r="AS1580">
        <v>0</v>
      </c>
      <c r="AT1580" t="s">
        <v>88</v>
      </c>
      <c r="AU1580" t="s">
        <v>88</v>
      </c>
      <c r="AV1580" t="s">
        <v>88</v>
      </c>
      <c r="AW1580" t="s">
        <v>88</v>
      </c>
      <c r="AX1580" t="s">
        <v>88</v>
      </c>
      <c r="AY1580" t="s">
        <v>88</v>
      </c>
      <c r="AZ1580" t="s">
        <v>88</v>
      </c>
      <c r="BA1580" t="s">
        <v>88</v>
      </c>
      <c r="BB1580" t="s">
        <v>88</v>
      </c>
      <c r="BC1580" t="s">
        <v>88</v>
      </c>
      <c r="BD1580" t="s">
        <v>88</v>
      </c>
      <c r="BE1580" t="s">
        <v>88</v>
      </c>
    </row>
    <row r="1581" spans="1:57">
      <c r="A1581" t="s">
        <v>3324</v>
      </c>
      <c r="B1581" t="s">
        <v>80</v>
      </c>
      <c r="C1581" t="s">
        <v>3325</v>
      </c>
      <c r="D1581" t="s">
        <v>82</v>
      </c>
      <c r="E1581" s="2" t="str">
        <f>HYPERLINK("capsilon://?command=openfolder&amp;siteaddress=FAM.docvelocity-na8.net&amp;folderid=FX49076AA6-B710-2DAB-C345-FA9BF877B439","FX2112264")</f>
        <v>FX2112264</v>
      </c>
      <c r="F1581" t="s">
        <v>19</v>
      </c>
      <c r="G1581" t="s">
        <v>19</v>
      </c>
      <c r="H1581" t="s">
        <v>83</v>
      </c>
      <c r="I1581" t="s">
        <v>3326</v>
      </c>
      <c r="J1581">
        <v>28</v>
      </c>
      <c r="K1581" t="s">
        <v>85</v>
      </c>
      <c r="L1581" t="s">
        <v>86</v>
      </c>
      <c r="M1581" t="s">
        <v>87</v>
      </c>
      <c r="N1581">
        <v>2</v>
      </c>
      <c r="O1581" s="1">
        <v>44532.765416666669</v>
      </c>
      <c r="P1581" s="1">
        <v>44533.195219907408</v>
      </c>
      <c r="Q1581">
        <v>36686</v>
      </c>
      <c r="R1581">
        <v>449</v>
      </c>
      <c r="S1581" t="b">
        <v>0</v>
      </c>
      <c r="T1581" t="s">
        <v>88</v>
      </c>
      <c r="U1581" t="b">
        <v>0</v>
      </c>
      <c r="V1581" t="s">
        <v>265</v>
      </c>
      <c r="W1581" s="1">
        <v>44532.820439814815</v>
      </c>
      <c r="X1581">
        <v>56</v>
      </c>
      <c r="Y1581">
        <v>21</v>
      </c>
      <c r="Z1581">
        <v>0</v>
      </c>
      <c r="AA1581">
        <v>21</v>
      </c>
      <c r="AB1581">
        <v>0</v>
      </c>
      <c r="AC1581">
        <v>0</v>
      </c>
      <c r="AD1581">
        <v>7</v>
      </c>
      <c r="AE1581">
        <v>0</v>
      </c>
      <c r="AF1581">
        <v>0</v>
      </c>
      <c r="AG1581">
        <v>0</v>
      </c>
      <c r="AH1581" t="s">
        <v>109</v>
      </c>
      <c r="AI1581" s="1">
        <v>44533.195219907408</v>
      </c>
      <c r="AJ1581">
        <v>393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7</v>
      </c>
      <c r="AQ1581">
        <v>0</v>
      </c>
      <c r="AR1581">
        <v>0</v>
      </c>
      <c r="AS1581">
        <v>0</v>
      </c>
      <c r="AT1581" t="s">
        <v>88</v>
      </c>
      <c r="AU1581" t="s">
        <v>88</v>
      </c>
      <c r="AV1581" t="s">
        <v>88</v>
      </c>
      <c r="AW1581" t="s">
        <v>88</v>
      </c>
      <c r="AX1581" t="s">
        <v>88</v>
      </c>
      <c r="AY1581" t="s">
        <v>88</v>
      </c>
      <c r="AZ1581" t="s">
        <v>88</v>
      </c>
      <c r="BA1581" t="s">
        <v>88</v>
      </c>
      <c r="BB1581" t="s">
        <v>88</v>
      </c>
      <c r="BC1581" t="s">
        <v>88</v>
      </c>
      <c r="BD1581" t="s">
        <v>88</v>
      </c>
      <c r="BE1581" t="s">
        <v>88</v>
      </c>
    </row>
    <row r="1582" spans="1:57">
      <c r="A1582" t="s">
        <v>3327</v>
      </c>
      <c r="B1582" t="s">
        <v>80</v>
      </c>
      <c r="C1582" t="s">
        <v>3325</v>
      </c>
      <c r="D1582" t="s">
        <v>82</v>
      </c>
      <c r="E1582" s="2" t="str">
        <f>HYPERLINK("capsilon://?command=openfolder&amp;siteaddress=FAM.docvelocity-na8.net&amp;folderid=FX49076AA6-B710-2DAB-C345-FA9BF877B439","FX2112264")</f>
        <v>FX2112264</v>
      </c>
      <c r="F1582" t="s">
        <v>19</v>
      </c>
      <c r="G1582" t="s">
        <v>19</v>
      </c>
      <c r="H1582" t="s">
        <v>83</v>
      </c>
      <c r="I1582" t="s">
        <v>3328</v>
      </c>
      <c r="J1582">
        <v>50</v>
      </c>
      <c r="K1582" t="s">
        <v>85</v>
      </c>
      <c r="L1582" t="s">
        <v>86</v>
      </c>
      <c r="M1582" t="s">
        <v>87</v>
      </c>
      <c r="N1582">
        <v>2</v>
      </c>
      <c r="O1582" s="1">
        <v>44532.765949074077</v>
      </c>
      <c r="P1582" s="1">
        <v>44533.194560185184</v>
      </c>
      <c r="Q1582">
        <v>36623</v>
      </c>
      <c r="R1582">
        <v>409</v>
      </c>
      <c r="S1582" t="b">
        <v>0</v>
      </c>
      <c r="T1582" t="s">
        <v>88</v>
      </c>
      <c r="U1582" t="b">
        <v>0</v>
      </c>
      <c r="V1582" t="s">
        <v>265</v>
      </c>
      <c r="W1582" s="1">
        <v>44532.822025462963</v>
      </c>
      <c r="X1582">
        <v>137</v>
      </c>
      <c r="Y1582">
        <v>54</v>
      </c>
      <c r="Z1582">
        <v>0</v>
      </c>
      <c r="AA1582">
        <v>54</v>
      </c>
      <c r="AB1582">
        <v>0</v>
      </c>
      <c r="AC1582">
        <v>29</v>
      </c>
      <c r="AD1582">
        <v>-4</v>
      </c>
      <c r="AE1582">
        <v>0</v>
      </c>
      <c r="AF1582">
        <v>0</v>
      </c>
      <c r="AG1582">
        <v>0</v>
      </c>
      <c r="AH1582" t="s">
        <v>90</v>
      </c>
      <c r="AI1582" s="1">
        <v>44533.194560185184</v>
      </c>
      <c r="AJ1582">
        <v>272</v>
      </c>
      <c r="AK1582">
        <v>2</v>
      </c>
      <c r="AL1582">
        <v>0</v>
      </c>
      <c r="AM1582">
        <v>2</v>
      </c>
      <c r="AN1582">
        <v>0</v>
      </c>
      <c r="AO1582">
        <v>1</v>
      </c>
      <c r="AP1582">
        <v>-6</v>
      </c>
      <c r="AQ1582">
        <v>0</v>
      </c>
      <c r="AR1582">
        <v>0</v>
      </c>
      <c r="AS1582">
        <v>0</v>
      </c>
      <c r="AT1582" t="s">
        <v>88</v>
      </c>
      <c r="AU1582" t="s">
        <v>88</v>
      </c>
      <c r="AV1582" t="s">
        <v>88</v>
      </c>
      <c r="AW1582" t="s">
        <v>88</v>
      </c>
      <c r="AX1582" t="s">
        <v>88</v>
      </c>
      <c r="AY1582" t="s">
        <v>88</v>
      </c>
      <c r="AZ1582" t="s">
        <v>88</v>
      </c>
      <c r="BA1582" t="s">
        <v>88</v>
      </c>
      <c r="BB1582" t="s">
        <v>88</v>
      </c>
      <c r="BC1582" t="s">
        <v>88</v>
      </c>
      <c r="BD1582" t="s">
        <v>88</v>
      </c>
      <c r="BE1582" t="s">
        <v>88</v>
      </c>
    </row>
    <row r="1583" spans="1:57">
      <c r="A1583" t="s">
        <v>3329</v>
      </c>
      <c r="B1583" t="s">
        <v>80</v>
      </c>
      <c r="C1583" t="s">
        <v>3325</v>
      </c>
      <c r="D1583" t="s">
        <v>82</v>
      </c>
      <c r="E1583" s="2" t="str">
        <f>HYPERLINK("capsilon://?command=openfolder&amp;siteaddress=FAM.docvelocity-na8.net&amp;folderid=FX49076AA6-B710-2DAB-C345-FA9BF877B439","FX2112264")</f>
        <v>FX2112264</v>
      </c>
      <c r="F1583" t="s">
        <v>19</v>
      </c>
      <c r="G1583" t="s">
        <v>19</v>
      </c>
      <c r="H1583" t="s">
        <v>83</v>
      </c>
      <c r="I1583" t="s">
        <v>3330</v>
      </c>
      <c r="J1583">
        <v>50</v>
      </c>
      <c r="K1583" t="s">
        <v>85</v>
      </c>
      <c r="L1583" t="s">
        <v>86</v>
      </c>
      <c r="M1583" t="s">
        <v>87</v>
      </c>
      <c r="N1583">
        <v>2</v>
      </c>
      <c r="O1583" s="1">
        <v>44532.766180555554</v>
      </c>
      <c r="P1583" s="1">
        <v>44533.196226851855</v>
      </c>
      <c r="Q1583">
        <v>36625</v>
      </c>
      <c r="R1583">
        <v>531</v>
      </c>
      <c r="S1583" t="b">
        <v>0</v>
      </c>
      <c r="T1583" t="s">
        <v>88</v>
      </c>
      <c r="U1583" t="b">
        <v>0</v>
      </c>
      <c r="V1583" t="s">
        <v>337</v>
      </c>
      <c r="W1583" s="1">
        <v>44532.825821759259</v>
      </c>
      <c r="X1583">
        <v>388</v>
      </c>
      <c r="Y1583">
        <v>54</v>
      </c>
      <c r="Z1583">
        <v>0</v>
      </c>
      <c r="AA1583">
        <v>54</v>
      </c>
      <c r="AB1583">
        <v>0</v>
      </c>
      <c r="AC1583">
        <v>28</v>
      </c>
      <c r="AD1583">
        <v>-4</v>
      </c>
      <c r="AE1583">
        <v>0</v>
      </c>
      <c r="AF1583">
        <v>0</v>
      </c>
      <c r="AG1583">
        <v>0</v>
      </c>
      <c r="AH1583" t="s">
        <v>90</v>
      </c>
      <c r="AI1583" s="1">
        <v>44533.196226851855</v>
      </c>
      <c r="AJ1583">
        <v>143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-4</v>
      </c>
      <c r="AQ1583">
        <v>0</v>
      </c>
      <c r="AR1583">
        <v>0</v>
      </c>
      <c r="AS1583">
        <v>0</v>
      </c>
      <c r="AT1583" t="s">
        <v>88</v>
      </c>
      <c r="AU1583" t="s">
        <v>88</v>
      </c>
      <c r="AV1583" t="s">
        <v>88</v>
      </c>
      <c r="AW1583" t="s">
        <v>88</v>
      </c>
      <c r="AX1583" t="s">
        <v>88</v>
      </c>
      <c r="AY1583" t="s">
        <v>88</v>
      </c>
      <c r="AZ1583" t="s">
        <v>88</v>
      </c>
      <c r="BA1583" t="s">
        <v>88</v>
      </c>
      <c r="BB1583" t="s">
        <v>88</v>
      </c>
      <c r="BC1583" t="s">
        <v>88</v>
      </c>
      <c r="BD1583" t="s">
        <v>88</v>
      </c>
      <c r="BE1583" t="s">
        <v>88</v>
      </c>
    </row>
    <row r="1584" spans="1:57">
      <c r="A1584" t="s">
        <v>3331</v>
      </c>
      <c r="B1584" t="s">
        <v>80</v>
      </c>
      <c r="C1584" t="s">
        <v>3325</v>
      </c>
      <c r="D1584" t="s">
        <v>82</v>
      </c>
      <c r="E1584" s="2" t="str">
        <f>HYPERLINK("capsilon://?command=openfolder&amp;siteaddress=FAM.docvelocity-na8.net&amp;folderid=FX49076AA6-B710-2DAB-C345-FA9BF877B439","FX2112264")</f>
        <v>FX2112264</v>
      </c>
      <c r="F1584" t="s">
        <v>19</v>
      </c>
      <c r="G1584" t="s">
        <v>19</v>
      </c>
      <c r="H1584" t="s">
        <v>83</v>
      </c>
      <c r="I1584" t="s">
        <v>3332</v>
      </c>
      <c r="J1584">
        <v>28</v>
      </c>
      <c r="K1584" t="s">
        <v>85</v>
      </c>
      <c r="L1584" t="s">
        <v>86</v>
      </c>
      <c r="M1584" t="s">
        <v>87</v>
      </c>
      <c r="N1584">
        <v>2</v>
      </c>
      <c r="O1584" s="1">
        <v>44532.766747685186</v>
      </c>
      <c r="P1584" s="1">
        <v>44533.19730324074</v>
      </c>
      <c r="Q1584">
        <v>36887</v>
      </c>
      <c r="R1584">
        <v>313</v>
      </c>
      <c r="S1584" t="b">
        <v>0</v>
      </c>
      <c r="T1584" t="s">
        <v>88</v>
      </c>
      <c r="U1584" t="b">
        <v>0</v>
      </c>
      <c r="V1584" t="s">
        <v>265</v>
      </c>
      <c r="W1584" s="1">
        <v>44532.823587962965</v>
      </c>
      <c r="X1584">
        <v>134</v>
      </c>
      <c r="Y1584">
        <v>21</v>
      </c>
      <c r="Z1584">
        <v>0</v>
      </c>
      <c r="AA1584">
        <v>21</v>
      </c>
      <c r="AB1584">
        <v>0</v>
      </c>
      <c r="AC1584">
        <v>17</v>
      </c>
      <c r="AD1584">
        <v>7</v>
      </c>
      <c r="AE1584">
        <v>0</v>
      </c>
      <c r="AF1584">
        <v>0</v>
      </c>
      <c r="AG1584">
        <v>0</v>
      </c>
      <c r="AH1584" t="s">
        <v>109</v>
      </c>
      <c r="AI1584" s="1">
        <v>44533.19730324074</v>
      </c>
      <c r="AJ1584">
        <v>179</v>
      </c>
      <c r="AK1584">
        <v>1</v>
      </c>
      <c r="AL1584">
        <v>0</v>
      </c>
      <c r="AM1584">
        <v>1</v>
      </c>
      <c r="AN1584">
        <v>0</v>
      </c>
      <c r="AO1584">
        <v>1</v>
      </c>
      <c r="AP1584">
        <v>6</v>
      </c>
      <c r="AQ1584">
        <v>0</v>
      </c>
      <c r="AR1584">
        <v>0</v>
      </c>
      <c r="AS1584">
        <v>0</v>
      </c>
      <c r="AT1584" t="s">
        <v>88</v>
      </c>
      <c r="AU1584" t="s">
        <v>88</v>
      </c>
      <c r="AV1584" t="s">
        <v>88</v>
      </c>
      <c r="AW1584" t="s">
        <v>88</v>
      </c>
      <c r="AX1584" t="s">
        <v>88</v>
      </c>
      <c r="AY1584" t="s">
        <v>88</v>
      </c>
      <c r="AZ1584" t="s">
        <v>88</v>
      </c>
      <c r="BA1584" t="s">
        <v>88</v>
      </c>
      <c r="BB1584" t="s">
        <v>88</v>
      </c>
      <c r="BC1584" t="s">
        <v>88</v>
      </c>
      <c r="BD1584" t="s">
        <v>88</v>
      </c>
      <c r="BE1584" t="s">
        <v>88</v>
      </c>
    </row>
    <row r="1585" spans="1:57">
      <c r="A1585" t="s">
        <v>3333</v>
      </c>
      <c r="B1585" t="s">
        <v>80</v>
      </c>
      <c r="C1585" t="s">
        <v>3325</v>
      </c>
      <c r="D1585" t="s">
        <v>82</v>
      </c>
      <c r="E1585" s="2" t="str">
        <f>HYPERLINK("capsilon://?command=openfolder&amp;siteaddress=FAM.docvelocity-na8.net&amp;folderid=FX49076AA6-B710-2DAB-C345-FA9BF877B439","FX2112264")</f>
        <v>FX2112264</v>
      </c>
      <c r="F1585" t="s">
        <v>19</v>
      </c>
      <c r="G1585" t="s">
        <v>19</v>
      </c>
      <c r="H1585" t="s">
        <v>83</v>
      </c>
      <c r="I1585" t="s">
        <v>3334</v>
      </c>
      <c r="J1585">
        <v>132</v>
      </c>
      <c r="K1585" t="s">
        <v>85</v>
      </c>
      <c r="L1585" t="s">
        <v>86</v>
      </c>
      <c r="M1585" t="s">
        <v>87</v>
      </c>
      <c r="N1585">
        <v>2</v>
      </c>
      <c r="O1585" s="1">
        <v>44532.76734953704</v>
      </c>
      <c r="P1585" s="1">
        <v>44533.200972222221</v>
      </c>
      <c r="Q1585">
        <v>36464</v>
      </c>
      <c r="R1585">
        <v>1001</v>
      </c>
      <c r="S1585" t="b">
        <v>0</v>
      </c>
      <c r="T1585" t="s">
        <v>88</v>
      </c>
      <c r="U1585" t="b">
        <v>0</v>
      </c>
      <c r="V1585" t="s">
        <v>244</v>
      </c>
      <c r="W1585" s="1">
        <v>44532.846539351849</v>
      </c>
      <c r="X1585">
        <v>554</v>
      </c>
      <c r="Y1585">
        <v>104</v>
      </c>
      <c r="Z1585">
        <v>0</v>
      </c>
      <c r="AA1585">
        <v>104</v>
      </c>
      <c r="AB1585">
        <v>0</v>
      </c>
      <c r="AC1585">
        <v>41</v>
      </c>
      <c r="AD1585">
        <v>28</v>
      </c>
      <c r="AE1585">
        <v>0</v>
      </c>
      <c r="AF1585">
        <v>0</v>
      </c>
      <c r="AG1585">
        <v>0</v>
      </c>
      <c r="AH1585" t="s">
        <v>90</v>
      </c>
      <c r="AI1585" s="1">
        <v>44533.200972222221</v>
      </c>
      <c r="AJ1585">
        <v>409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28</v>
      </c>
      <c r="AQ1585">
        <v>0</v>
      </c>
      <c r="AR1585">
        <v>0</v>
      </c>
      <c r="AS1585">
        <v>0</v>
      </c>
      <c r="AT1585" t="s">
        <v>88</v>
      </c>
      <c r="AU1585" t="s">
        <v>88</v>
      </c>
      <c r="AV1585" t="s">
        <v>88</v>
      </c>
      <c r="AW1585" t="s">
        <v>88</v>
      </c>
      <c r="AX1585" t="s">
        <v>88</v>
      </c>
      <c r="AY1585" t="s">
        <v>88</v>
      </c>
      <c r="AZ1585" t="s">
        <v>88</v>
      </c>
      <c r="BA1585" t="s">
        <v>88</v>
      </c>
      <c r="BB1585" t="s">
        <v>88</v>
      </c>
      <c r="BC1585" t="s">
        <v>88</v>
      </c>
      <c r="BD1585" t="s">
        <v>88</v>
      </c>
      <c r="BE1585" t="s">
        <v>88</v>
      </c>
    </row>
    <row r="1586" spans="1:57">
      <c r="A1586" t="s">
        <v>3335</v>
      </c>
      <c r="B1586" t="s">
        <v>80</v>
      </c>
      <c r="C1586" t="s">
        <v>133</v>
      </c>
      <c r="D1586" t="s">
        <v>82</v>
      </c>
      <c r="E1586" s="2" t="str">
        <f>HYPERLINK("capsilon://?command=openfolder&amp;siteaddress=FAM.docvelocity-na8.net&amp;folderid=FXDC832666-F895-0AD0-775F-9BB1C4B21AB2","FX211113356")</f>
        <v>FX211113356</v>
      </c>
      <c r="F1586" t="s">
        <v>19</v>
      </c>
      <c r="G1586" t="s">
        <v>19</v>
      </c>
      <c r="H1586" t="s">
        <v>83</v>
      </c>
      <c r="I1586" t="s">
        <v>3336</v>
      </c>
      <c r="J1586">
        <v>68</v>
      </c>
      <c r="K1586" t="s">
        <v>85</v>
      </c>
      <c r="L1586" t="s">
        <v>86</v>
      </c>
      <c r="M1586" t="s">
        <v>87</v>
      </c>
      <c r="N1586">
        <v>2</v>
      </c>
      <c r="O1586" s="1">
        <v>44532.76840277778</v>
      </c>
      <c r="P1586" s="1">
        <v>44533.20412037037</v>
      </c>
      <c r="Q1586">
        <v>36939</v>
      </c>
      <c r="R1586">
        <v>707</v>
      </c>
      <c r="S1586" t="b">
        <v>0</v>
      </c>
      <c r="T1586" t="s">
        <v>88</v>
      </c>
      <c r="U1586" t="b">
        <v>0</v>
      </c>
      <c r="V1586" t="s">
        <v>265</v>
      </c>
      <c r="W1586" s="1">
        <v>44532.825821759259</v>
      </c>
      <c r="X1586">
        <v>168</v>
      </c>
      <c r="Y1586">
        <v>63</v>
      </c>
      <c r="Z1586">
        <v>0</v>
      </c>
      <c r="AA1586">
        <v>63</v>
      </c>
      <c r="AB1586">
        <v>0</v>
      </c>
      <c r="AC1586">
        <v>22</v>
      </c>
      <c r="AD1586">
        <v>5</v>
      </c>
      <c r="AE1586">
        <v>0</v>
      </c>
      <c r="AF1586">
        <v>0</v>
      </c>
      <c r="AG1586">
        <v>0</v>
      </c>
      <c r="AH1586" t="s">
        <v>109</v>
      </c>
      <c r="AI1586" s="1">
        <v>44533.20412037037</v>
      </c>
      <c r="AJ1586">
        <v>526</v>
      </c>
      <c r="AK1586">
        <v>4</v>
      </c>
      <c r="AL1586">
        <v>0</v>
      </c>
      <c r="AM1586">
        <v>4</v>
      </c>
      <c r="AN1586">
        <v>0</v>
      </c>
      <c r="AO1586">
        <v>4</v>
      </c>
      <c r="AP1586">
        <v>1</v>
      </c>
      <c r="AQ1586">
        <v>0</v>
      </c>
      <c r="AR1586">
        <v>0</v>
      </c>
      <c r="AS1586">
        <v>0</v>
      </c>
      <c r="AT1586" t="s">
        <v>88</v>
      </c>
      <c r="AU1586" t="s">
        <v>88</v>
      </c>
      <c r="AV1586" t="s">
        <v>88</v>
      </c>
      <c r="AW1586" t="s">
        <v>88</v>
      </c>
      <c r="AX1586" t="s">
        <v>88</v>
      </c>
      <c r="AY1586" t="s">
        <v>88</v>
      </c>
      <c r="AZ1586" t="s">
        <v>88</v>
      </c>
      <c r="BA1586" t="s">
        <v>88</v>
      </c>
      <c r="BB1586" t="s">
        <v>88</v>
      </c>
      <c r="BC1586" t="s">
        <v>88</v>
      </c>
      <c r="BD1586" t="s">
        <v>88</v>
      </c>
      <c r="BE1586" t="s">
        <v>88</v>
      </c>
    </row>
    <row r="1587" spans="1:57">
      <c r="A1587" t="s">
        <v>3337</v>
      </c>
      <c r="B1587" t="s">
        <v>80</v>
      </c>
      <c r="C1587" t="s">
        <v>133</v>
      </c>
      <c r="D1587" t="s">
        <v>82</v>
      </c>
      <c r="E1587" s="2" t="str">
        <f>HYPERLINK("capsilon://?command=openfolder&amp;siteaddress=FAM.docvelocity-na8.net&amp;folderid=FXDC832666-F895-0AD0-775F-9BB1C4B21AB2","FX211113356")</f>
        <v>FX211113356</v>
      </c>
      <c r="F1587" t="s">
        <v>19</v>
      </c>
      <c r="G1587" t="s">
        <v>19</v>
      </c>
      <c r="H1587" t="s">
        <v>83</v>
      </c>
      <c r="I1587" t="s">
        <v>3338</v>
      </c>
      <c r="J1587">
        <v>28</v>
      </c>
      <c r="K1587" t="s">
        <v>85</v>
      </c>
      <c r="L1587" t="s">
        <v>86</v>
      </c>
      <c r="M1587" t="s">
        <v>87</v>
      </c>
      <c r="N1587">
        <v>2</v>
      </c>
      <c r="O1587" s="1">
        <v>44532.768657407411</v>
      </c>
      <c r="P1587" s="1">
        <v>44533.20239583333</v>
      </c>
      <c r="Q1587">
        <v>37296</v>
      </c>
      <c r="R1587">
        <v>179</v>
      </c>
      <c r="S1587" t="b">
        <v>0</v>
      </c>
      <c r="T1587" t="s">
        <v>88</v>
      </c>
      <c r="U1587" t="b">
        <v>0</v>
      </c>
      <c r="V1587" t="s">
        <v>265</v>
      </c>
      <c r="W1587" s="1">
        <v>44532.826423611114</v>
      </c>
      <c r="X1587">
        <v>51</v>
      </c>
      <c r="Y1587">
        <v>21</v>
      </c>
      <c r="Z1587">
        <v>0</v>
      </c>
      <c r="AA1587">
        <v>21</v>
      </c>
      <c r="AB1587">
        <v>0</v>
      </c>
      <c r="AC1587">
        <v>1</v>
      </c>
      <c r="AD1587">
        <v>7</v>
      </c>
      <c r="AE1587">
        <v>0</v>
      </c>
      <c r="AF1587">
        <v>0</v>
      </c>
      <c r="AG1587">
        <v>0</v>
      </c>
      <c r="AH1587" t="s">
        <v>90</v>
      </c>
      <c r="AI1587" s="1">
        <v>44533.20239583333</v>
      </c>
      <c r="AJ1587">
        <v>122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7</v>
      </c>
      <c r="AQ1587">
        <v>0</v>
      </c>
      <c r="AR1587">
        <v>0</v>
      </c>
      <c r="AS1587">
        <v>0</v>
      </c>
      <c r="AT1587" t="s">
        <v>88</v>
      </c>
      <c r="AU1587" t="s">
        <v>88</v>
      </c>
      <c r="AV1587" t="s">
        <v>88</v>
      </c>
      <c r="AW1587" t="s">
        <v>88</v>
      </c>
      <c r="AX1587" t="s">
        <v>88</v>
      </c>
      <c r="AY1587" t="s">
        <v>88</v>
      </c>
      <c r="AZ1587" t="s">
        <v>88</v>
      </c>
      <c r="BA1587" t="s">
        <v>88</v>
      </c>
      <c r="BB1587" t="s">
        <v>88</v>
      </c>
      <c r="BC1587" t="s">
        <v>88</v>
      </c>
      <c r="BD1587" t="s">
        <v>88</v>
      </c>
      <c r="BE1587" t="s">
        <v>88</v>
      </c>
    </row>
    <row r="1588" spans="1:57">
      <c r="A1588" t="s">
        <v>3339</v>
      </c>
      <c r="B1588" t="s">
        <v>80</v>
      </c>
      <c r="C1588" t="s">
        <v>133</v>
      </c>
      <c r="D1588" t="s">
        <v>82</v>
      </c>
      <c r="E1588" s="2" t="str">
        <f>HYPERLINK("capsilon://?command=openfolder&amp;siteaddress=FAM.docvelocity-na8.net&amp;folderid=FXDC832666-F895-0AD0-775F-9BB1C4B21AB2","FX211113356")</f>
        <v>FX211113356</v>
      </c>
      <c r="F1588" t="s">
        <v>19</v>
      </c>
      <c r="G1588" t="s">
        <v>19</v>
      </c>
      <c r="H1588" t="s">
        <v>83</v>
      </c>
      <c r="I1588" t="s">
        <v>134</v>
      </c>
      <c r="J1588">
        <v>83</v>
      </c>
      <c r="K1588" t="s">
        <v>85</v>
      </c>
      <c r="L1588" t="s">
        <v>86</v>
      </c>
      <c r="M1588" t="s">
        <v>87</v>
      </c>
      <c r="N1588">
        <v>1</v>
      </c>
      <c r="O1588" s="1">
        <v>44532.76902777778</v>
      </c>
      <c r="P1588" s="1">
        <v>44533.344386574077</v>
      </c>
      <c r="Q1588">
        <v>49227</v>
      </c>
      <c r="R1588">
        <v>484</v>
      </c>
      <c r="S1588" t="b">
        <v>0</v>
      </c>
      <c r="T1588" t="s">
        <v>88</v>
      </c>
      <c r="U1588" t="b">
        <v>0</v>
      </c>
      <c r="V1588" t="s">
        <v>144</v>
      </c>
      <c r="W1588" s="1">
        <v>44533.344386574077</v>
      </c>
      <c r="X1588">
        <v>175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83</v>
      </c>
      <c r="AE1588">
        <v>78</v>
      </c>
      <c r="AF1588">
        <v>0</v>
      </c>
      <c r="AG1588">
        <v>2</v>
      </c>
      <c r="AH1588" t="s">
        <v>88</v>
      </c>
      <c r="AI1588" t="s">
        <v>88</v>
      </c>
      <c r="AJ1588" t="s">
        <v>88</v>
      </c>
      <c r="AK1588" t="s">
        <v>88</v>
      </c>
      <c r="AL1588" t="s">
        <v>88</v>
      </c>
      <c r="AM1588" t="s">
        <v>88</v>
      </c>
      <c r="AN1588" t="s">
        <v>88</v>
      </c>
      <c r="AO1588" t="s">
        <v>88</v>
      </c>
      <c r="AP1588" t="s">
        <v>88</v>
      </c>
      <c r="AQ1588" t="s">
        <v>88</v>
      </c>
      <c r="AR1588" t="s">
        <v>88</v>
      </c>
      <c r="AS1588" t="s">
        <v>88</v>
      </c>
      <c r="AT1588" t="s">
        <v>88</v>
      </c>
      <c r="AU1588" t="s">
        <v>88</v>
      </c>
      <c r="AV1588" t="s">
        <v>88</v>
      </c>
      <c r="AW1588" t="s">
        <v>88</v>
      </c>
      <c r="AX1588" t="s">
        <v>88</v>
      </c>
      <c r="AY1588" t="s">
        <v>88</v>
      </c>
      <c r="AZ1588" t="s">
        <v>88</v>
      </c>
      <c r="BA1588" t="s">
        <v>88</v>
      </c>
      <c r="BB1588" t="s">
        <v>88</v>
      </c>
      <c r="BC1588" t="s">
        <v>88</v>
      </c>
      <c r="BD1588" t="s">
        <v>88</v>
      </c>
      <c r="BE1588" t="s">
        <v>88</v>
      </c>
    </row>
    <row r="1589" spans="1:57">
      <c r="A1589" t="s">
        <v>3340</v>
      </c>
      <c r="B1589" t="s">
        <v>80</v>
      </c>
      <c r="C1589" t="s">
        <v>133</v>
      </c>
      <c r="D1589" t="s">
        <v>82</v>
      </c>
      <c r="E1589" s="2" t="str">
        <f>HYPERLINK("capsilon://?command=openfolder&amp;siteaddress=FAM.docvelocity-na8.net&amp;folderid=FXDC832666-F895-0AD0-775F-9BB1C4B21AB2","FX211113356")</f>
        <v>FX211113356</v>
      </c>
      <c r="F1589" t="s">
        <v>19</v>
      </c>
      <c r="G1589" t="s">
        <v>19</v>
      </c>
      <c r="H1589" t="s">
        <v>83</v>
      </c>
      <c r="I1589" t="s">
        <v>3341</v>
      </c>
      <c r="J1589">
        <v>28</v>
      </c>
      <c r="K1589" t="s">
        <v>85</v>
      </c>
      <c r="L1589" t="s">
        <v>86</v>
      </c>
      <c r="M1589" t="s">
        <v>87</v>
      </c>
      <c r="N1589">
        <v>2</v>
      </c>
      <c r="O1589" s="1">
        <v>44532.769317129627</v>
      </c>
      <c r="P1589" s="1">
        <v>44533.203425925924</v>
      </c>
      <c r="Q1589">
        <v>37172</v>
      </c>
      <c r="R1589">
        <v>335</v>
      </c>
      <c r="S1589" t="b">
        <v>0</v>
      </c>
      <c r="T1589" t="s">
        <v>88</v>
      </c>
      <c r="U1589" t="b">
        <v>0</v>
      </c>
      <c r="V1589" t="s">
        <v>337</v>
      </c>
      <c r="W1589" s="1">
        <v>44532.828888888886</v>
      </c>
      <c r="X1589">
        <v>242</v>
      </c>
      <c r="Y1589">
        <v>21</v>
      </c>
      <c r="Z1589">
        <v>0</v>
      </c>
      <c r="AA1589">
        <v>21</v>
      </c>
      <c r="AB1589">
        <v>0</v>
      </c>
      <c r="AC1589">
        <v>3</v>
      </c>
      <c r="AD1589">
        <v>7</v>
      </c>
      <c r="AE1589">
        <v>0</v>
      </c>
      <c r="AF1589">
        <v>0</v>
      </c>
      <c r="AG1589">
        <v>0</v>
      </c>
      <c r="AH1589" t="s">
        <v>90</v>
      </c>
      <c r="AI1589" s="1">
        <v>44533.203425925924</v>
      </c>
      <c r="AJ1589">
        <v>88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7</v>
      </c>
      <c r="AQ1589">
        <v>0</v>
      </c>
      <c r="AR1589">
        <v>0</v>
      </c>
      <c r="AS1589">
        <v>0</v>
      </c>
      <c r="AT1589" t="s">
        <v>88</v>
      </c>
      <c r="AU1589" t="s">
        <v>88</v>
      </c>
      <c r="AV1589" t="s">
        <v>88</v>
      </c>
      <c r="AW1589" t="s">
        <v>88</v>
      </c>
      <c r="AX1589" t="s">
        <v>88</v>
      </c>
      <c r="AY1589" t="s">
        <v>88</v>
      </c>
      <c r="AZ1589" t="s">
        <v>88</v>
      </c>
      <c r="BA1589" t="s">
        <v>88</v>
      </c>
      <c r="BB1589" t="s">
        <v>88</v>
      </c>
      <c r="BC1589" t="s">
        <v>88</v>
      </c>
      <c r="BD1589" t="s">
        <v>88</v>
      </c>
      <c r="BE1589" t="s">
        <v>88</v>
      </c>
    </row>
    <row r="1590" spans="1:57">
      <c r="A1590" t="s">
        <v>3342</v>
      </c>
      <c r="B1590" t="s">
        <v>80</v>
      </c>
      <c r="C1590" t="s">
        <v>133</v>
      </c>
      <c r="D1590" t="s">
        <v>82</v>
      </c>
      <c r="E1590" s="2" t="str">
        <f>HYPERLINK("capsilon://?command=openfolder&amp;siteaddress=FAM.docvelocity-na8.net&amp;folderid=FXDC832666-F895-0AD0-775F-9BB1C4B21AB2","FX211113356")</f>
        <v>FX211113356</v>
      </c>
      <c r="F1590" t="s">
        <v>19</v>
      </c>
      <c r="G1590" t="s">
        <v>19</v>
      </c>
      <c r="H1590" t="s">
        <v>83</v>
      </c>
      <c r="I1590" t="s">
        <v>3343</v>
      </c>
      <c r="J1590">
        <v>73</v>
      </c>
      <c r="K1590" t="s">
        <v>85</v>
      </c>
      <c r="L1590" t="s">
        <v>86</v>
      </c>
      <c r="M1590" t="s">
        <v>87</v>
      </c>
      <c r="N1590">
        <v>2</v>
      </c>
      <c r="O1590" s="1">
        <v>44532.769571759258</v>
      </c>
      <c r="P1590" s="1">
        <v>44533.206099537034</v>
      </c>
      <c r="Q1590">
        <v>37331</v>
      </c>
      <c r="R1590">
        <v>385</v>
      </c>
      <c r="S1590" t="b">
        <v>0</v>
      </c>
      <c r="T1590" t="s">
        <v>88</v>
      </c>
      <c r="U1590" t="b">
        <v>0</v>
      </c>
      <c r="V1590" t="s">
        <v>265</v>
      </c>
      <c r="W1590" s="1">
        <v>44532.828599537039</v>
      </c>
      <c r="X1590">
        <v>149</v>
      </c>
      <c r="Y1590">
        <v>68</v>
      </c>
      <c r="Z1590">
        <v>0</v>
      </c>
      <c r="AA1590">
        <v>68</v>
      </c>
      <c r="AB1590">
        <v>0</v>
      </c>
      <c r="AC1590">
        <v>28</v>
      </c>
      <c r="AD1590">
        <v>5</v>
      </c>
      <c r="AE1590">
        <v>0</v>
      </c>
      <c r="AF1590">
        <v>0</v>
      </c>
      <c r="AG1590">
        <v>0</v>
      </c>
      <c r="AH1590" t="s">
        <v>90</v>
      </c>
      <c r="AI1590" s="1">
        <v>44533.206099537034</v>
      </c>
      <c r="AJ1590">
        <v>230</v>
      </c>
      <c r="AK1590">
        <v>3</v>
      </c>
      <c r="AL1590">
        <v>0</v>
      </c>
      <c r="AM1590">
        <v>3</v>
      </c>
      <c r="AN1590">
        <v>0</v>
      </c>
      <c r="AO1590">
        <v>2</v>
      </c>
      <c r="AP1590">
        <v>2</v>
      </c>
      <c r="AQ1590">
        <v>0</v>
      </c>
      <c r="AR1590">
        <v>0</v>
      </c>
      <c r="AS1590">
        <v>0</v>
      </c>
      <c r="AT1590" t="s">
        <v>88</v>
      </c>
      <c r="AU1590" t="s">
        <v>88</v>
      </c>
      <c r="AV1590" t="s">
        <v>88</v>
      </c>
      <c r="AW1590" t="s">
        <v>88</v>
      </c>
      <c r="AX1590" t="s">
        <v>88</v>
      </c>
      <c r="AY1590" t="s">
        <v>88</v>
      </c>
      <c r="AZ1590" t="s">
        <v>88</v>
      </c>
      <c r="BA1590" t="s">
        <v>88</v>
      </c>
      <c r="BB1590" t="s">
        <v>88</v>
      </c>
      <c r="BC1590" t="s">
        <v>88</v>
      </c>
      <c r="BD1590" t="s">
        <v>88</v>
      </c>
      <c r="BE1590" t="s">
        <v>88</v>
      </c>
    </row>
    <row r="1591" spans="1:57">
      <c r="A1591" t="s">
        <v>3344</v>
      </c>
      <c r="B1591" t="s">
        <v>80</v>
      </c>
      <c r="C1591" t="s">
        <v>136</v>
      </c>
      <c r="D1591" t="s">
        <v>82</v>
      </c>
      <c r="E1591" s="2" t="str">
        <f>HYPERLINK("capsilon://?command=openfolder&amp;siteaddress=FAM.docvelocity-na8.net&amp;folderid=FX401B6946-A295-8A4D-4D8B-2335AE1FD0BB","FX21119507")</f>
        <v>FX21119507</v>
      </c>
      <c r="F1591" t="s">
        <v>19</v>
      </c>
      <c r="G1591" t="s">
        <v>19</v>
      </c>
      <c r="H1591" t="s">
        <v>83</v>
      </c>
      <c r="I1591" t="s">
        <v>137</v>
      </c>
      <c r="J1591">
        <v>128</v>
      </c>
      <c r="K1591" t="s">
        <v>85</v>
      </c>
      <c r="L1591" t="s">
        <v>86</v>
      </c>
      <c r="M1591" t="s">
        <v>87</v>
      </c>
      <c r="N1591">
        <v>1</v>
      </c>
      <c r="O1591" s="1">
        <v>44532.779143518521</v>
      </c>
      <c r="P1591" s="1">
        <v>44533.346087962964</v>
      </c>
      <c r="Q1591">
        <v>48650</v>
      </c>
      <c r="R1591">
        <v>334</v>
      </c>
      <c r="S1591" t="b">
        <v>0</v>
      </c>
      <c r="T1591" t="s">
        <v>88</v>
      </c>
      <c r="U1591" t="b">
        <v>0</v>
      </c>
      <c r="V1591" t="s">
        <v>144</v>
      </c>
      <c r="W1591" s="1">
        <v>44533.346087962964</v>
      </c>
      <c r="X1591">
        <v>146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128</v>
      </c>
      <c r="AE1591">
        <v>111</v>
      </c>
      <c r="AF1591">
        <v>0</v>
      </c>
      <c r="AG1591">
        <v>5</v>
      </c>
      <c r="AH1591" t="s">
        <v>88</v>
      </c>
      <c r="AI1591" t="s">
        <v>88</v>
      </c>
      <c r="AJ1591" t="s">
        <v>88</v>
      </c>
      <c r="AK1591" t="s">
        <v>88</v>
      </c>
      <c r="AL1591" t="s">
        <v>88</v>
      </c>
      <c r="AM1591" t="s">
        <v>88</v>
      </c>
      <c r="AN1591" t="s">
        <v>88</v>
      </c>
      <c r="AO1591" t="s">
        <v>88</v>
      </c>
      <c r="AP1591" t="s">
        <v>88</v>
      </c>
      <c r="AQ1591" t="s">
        <v>88</v>
      </c>
      <c r="AR1591" t="s">
        <v>88</v>
      </c>
      <c r="AS1591" t="s">
        <v>88</v>
      </c>
      <c r="AT1591" t="s">
        <v>88</v>
      </c>
      <c r="AU1591" t="s">
        <v>88</v>
      </c>
      <c r="AV1591" t="s">
        <v>88</v>
      </c>
      <c r="AW1591" t="s">
        <v>88</v>
      </c>
      <c r="AX1591" t="s">
        <v>88</v>
      </c>
      <c r="AY1591" t="s">
        <v>88</v>
      </c>
      <c r="AZ1591" t="s">
        <v>88</v>
      </c>
      <c r="BA1591" t="s">
        <v>88</v>
      </c>
      <c r="BB1591" t="s">
        <v>88</v>
      </c>
      <c r="BC1591" t="s">
        <v>88</v>
      </c>
      <c r="BD1591" t="s">
        <v>88</v>
      </c>
      <c r="BE1591" t="s">
        <v>88</v>
      </c>
    </row>
    <row r="1592" spans="1:57">
      <c r="A1592" t="s">
        <v>3345</v>
      </c>
      <c r="B1592" t="s">
        <v>80</v>
      </c>
      <c r="C1592" t="s">
        <v>3346</v>
      </c>
      <c r="D1592" t="s">
        <v>82</v>
      </c>
      <c r="E1592" s="2" t="str">
        <f>HYPERLINK("capsilon://?command=openfolder&amp;siteaddress=FAM.docvelocity-na8.net&amp;folderid=FXEA1CC90D-6D09-3CD5-994A-6F7FBA84209B","FX210914348")</f>
        <v>FX210914348</v>
      </c>
      <c r="F1592" t="s">
        <v>19</v>
      </c>
      <c r="G1592" t="s">
        <v>19</v>
      </c>
      <c r="H1592" t="s">
        <v>83</v>
      </c>
      <c r="I1592" t="s">
        <v>3347</v>
      </c>
      <c r="J1592">
        <v>40</v>
      </c>
      <c r="K1592" t="s">
        <v>85</v>
      </c>
      <c r="L1592" t="s">
        <v>86</v>
      </c>
      <c r="M1592" t="s">
        <v>87</v>
      </c>
      <c r="N1592">
        <v>2</v>
      </c>
      <c r="O1592" s="1">
        <v>44532.779479166667</v>
      </c>
      <c r="P1592" s="1">
        <v>44533.210231481484</v>
      </c>
      <c r="Q1592">
        <v>36383</v>
      </c>
      <c r="R1592">
        <v>834</v>
      </c>
      <c r="S1592" t="b">
        <v>0</v>
      </c>
      <c r="T1592" t="s">
        <v>88</v>
      </c>
      <c r="U1592" t="b">
        <v>0</v>
      </c>
      <c r="V1592" t="s">
        <v>265</v>
      </c>
      <c r="W1592" s="1">
        <v>44532.832499999997</v>
      </c>
      <c r="X1592">
        <v>297</v>
      </c>
      <c r="Y1592">
        <v>41</v>
      </c>
      <c r="Z1592">
        <v>0</v>
      </c>
      <c r="AA1592">
        <v>41</v>
      </c>
      <c r="AB1592">
        <v>0</v>
      </c>
      <c r="AC1592">
        <v>35</v>
      </c>
      <c r="AD1592">
        <v>-1</v>
      </c>
      <c r="AE1592">
        <v>0</v>
      </c>
      <c r="AF1592">
        <v>0</v>
      </c>
      <c r="AG1592">
        <v>0</v>
      </c>
      <c r="AH1592" t="s">
        <v>109</v>
      </c>
      <c r="AI1592" s="1">
        <v>44533.210231481484</v>
      </c>
      <c r="AJ1592">
        <v>527</v>
      </c>
      <c r="AK1592">
        <v>1</v>
      </c>
      <c r="AL1592">
        <v>0</v>
      </c>
      <c r="AM1592">
        <v>1</v>
      </c>
      <c r="AN1592">
        <v>0</v>
      </c>
      <c r="AO1592">
        <v>1</v>
      </c>
      <c r="AP1592">
        <v>-2</v>
      </c>
      <c r="AQ1592">
        <v>0</v>
      </c>
      <c r="AR1592">
        <v>0</v>
      </c>
      <c r="AS1592">
        <v>0</v>
      </c>
      <c r="AT1592" t="s">
        <v>88</v>
      </c>
      <c r="AU1592" t="s">
        <v>88</v>
      </c>
      <c r="AV1592" t="s">
        <v>88</v>
      </c>
      <c r="AW1592" t="s">
        <v>88</v>
      </c>
      <c r="AX1592" t="s">
        <v>88</v>
      </c>
      <c r="AY1592" t="s">
        <v>88</v>
      </c>
      <c r="AZ1592" t="s">
        <v>88</v>
      </c>
      <c r="BA1592" t="s">
        <v>88</v>
      </c>
      <c r="BB1592" t="s">
        <v>88</v>
      </c>
      <c r="BC1592" t="s">
        <v>88</v>
      </c>
      <c r="BD1592" t="s">
        <v>88</v>
      </c>
      <c r="BE1592" t="s">
        <v>88</v>
      </c>
    </row>
    <row r="1593" spans="1:57">
      <c r="A1593" t="s">
        <v>3348</v>
      </c>
      <c r="B1593" t="s">
        <v>80</v>
      </c>
      <c r="C1593" t="s">
        <v>3346</v>
      </c>
      <c r="D1593" t="s">
        <v>82</v>
      </c>
      <c r="E1593" s="2" t="str">
        <f>HYPERLINK("capsilon://?command=openfolder&amp;siteaddress=FAM.docvelocity-na8.net&amp;folderid=FXEA1CC90D-6D09-3CD5-994A-6F7FBA84209B","FX210914348")</f>
        <v>FX210914348</v>
      </c>
      <c r="F1593" t="s">
        <v>19</v>
      </c>
      <c r="G1593" t="s">
        <v>19</v>
      </c>
      <c r="H1593" t="s">
        <v>83</v>
      </c>
      <c r="I1593" t="s">
        <v>3349</v>
      </c>
      <c r="J1593">
        <v>66</v>
      </c>
      <c r="K1593" t="s">
        <v>85</v>
      </c>
      <c r="L1593" t="s">
        <v>86</v>
      </c>
      <c r="M1593" t="s">
        <v>87</v>
      </c>
      <c r="N1593">
        <v>2</v>
      </c>
      <c r="O1593" s="1">
        <v>44532.779756944445</v>
      </c>
      <c r="P1593" s="1">
        <v>44533.208819444444</v>
      </c>
      <c r="Q1593">
        <v>36209</v>
      </c>
      <c r="R1593">
        <v>862</v>
      </c>
      <c r="S1593" t="b">
        <v>0</v>
      </c>
      <c r="T1593" t="s">
        <v>88</v>
      </c>
      <c r="U1593" t="b">
        <v>0</v>
      </c>
      <c r="V1593" t="s">
        <v>104</v>
      </c>
      <c r="W1593" s="1">
        <v>44533.15384259259</v>
      </c>
      <c r="X1593">
        <v>513</v>
      </c>
      <c r="Y1593">
        <v>52</v>
      </c>
      <c r="Z1593">
        <v>0</v>
      </c>
      <c r="AA1593">
        <v>52</v>
      </c>
      <c r="AB1593">
        <v>0</v>
      </c>
      <c r="AC1593">
        <v>44</v>
      </c>
      <c r="AD1593">
        <v>14</v>
      </c>
      <c r="AE1593">
        <v>0</v>
      </c>
      <c r="AF1593">
        <v>0</v>
      </c>
      <c r="AG1593">
        <v>0</v>
      </c>
      <c r="AH1593" t="s">
        <v>90</v>
      </c>
      <c r="AI1593" s="1">
        <v>44533.208819444444</v>
      </c>
      <c r="AJ1593">
        <v>234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14</v>
      </c>
      <c r="AQ1593">
        <v>0</v>
      </c>
      <c r="AR1593">
        <v>0</v>
      </c>
      <c r="AS1593">
        <v>0</v>
      </c>
      <c r="AT1593" t="s">
        <v>88</v>
      </c>
      <c r="AU1593" t="s">
        <v>88</v>
      </c>
      <c r="AV1593" t="s">
        <v>88</v>
      </c>
      <c r="AW1593" t="s">
        <v>88</v>
      </c>
      <c r="AX1593" t="s">
        <v>88</v>
      </c>
      <c r="AY1593" t="s">
        <v>88</v>
      </c>
      <c r="AZ1593" t="s">
        <v>88</v>
      </c>
      <c r="BA1593" t="s">
        <v>88</v>
      </c>
      <c r="BB1593" t="s">
        <v>88</v>
      </c>
      <c r="BC1593" t="s">
        <v>88</v>
      </c>
      <c r="BD1593" t="s">
        <v>88</v>
      </c>
      <c r="BE1593" t="s">
        <v>88</v>
      </c>
    </row>
    <row r="1594" spans="1:57">
      <c r="A1594" t="s">
        <v>3350</v>
      </c>
      <c r="B1594" t="s">
        <v>80</v>
      </c>
      <c r="C1594" t="s">
        <v>3346</v>
      </c>
      <c r="D1594" t="s">
        <v>82</v>
      </c>
      <c r="E1594" s="2" t="str">
        <f>HYPERLINK("capsilon://?command=openfolder&amp;siteaddress=FAM.docvelocity-na8.net&amp;folderid=FXEA1CC90D-6D09-3CD5-994A-6F7FBA84209B","FX210914348")</f>
        <v>FX210914348</v>
      </c>
      <c r="F1594" t="s">
        <v>19</v>
      </c>
      <c r="G1594" t="s">
        <v>19</v>
      </c>
      <c r="H1594" t="s">
        <v>83</v>
      </c>
      <c r="I1594" t="s">
        <v>3351</v>
      </c>
      <c r="J1594">
        <v>46</v>
      </c>
      <c r="K1594" t="s">
        <v>85</v>
      </c>
      <c r="L1594" t="s">
        <v>86</v>
      </c>
      <c r="M1594" t="s">
        <v>87</v>
      </c>
      <c r="N1594">
        <v>2</v>
      </c>
      <c r="O1594" s="1">
        <v>44532.780451388891</v>
      </c>
      <c r="P1594" s="1">
        <v>44533.211469907408</v>
      </c>
      <c r="Q1594">
        <v>36476</v>
      </c>
      <c r="R1594">
        <v>764</v>
      </c>
      <c r="S1594" t="b">
        <v>0</v>
      </c>
      <c r="T1594" t="s">
        <v>88</v>
      </c>
      <c r="U1594" t="b">
        <v>0</v>
      </c>
      <c r="V1594" t="s">
        <v>104</v>
      </c>
      <c r="W1594" s="1">
        <v>44533.159884259258</v>
      </c>
      <c r="X1594">
        <v>521</v>
      </c>
      <c r="Y1594">
        <v>44</v>
      </c>
      <c r="Z1594">
        <v>0</v>
      </c>
      <c r="AA1594">
        <v>44</v>
      </c>
      <c r="AB1594">
        <v>0</v>
      </c>
      <c r="AC1594">
        <v>36</v>
      </c>
      <c r="AD1594">
        <v>2</v>
      </c>
      <c r="AE1594">
        <v>0</v>
      </c>
      <c r="AF1594">
        <v>0</v>
      </c>
      <c r="AG1594">
        <v>0</v>
      </c>
      <c r="AH1594" t="s">
        <v>90</v>
      </c>
      <c r="AI1594" s="1">
        <v>44533.211469907408</v>
      </c>
      <c r="AJ1594">
        <v>228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2</v>
      </c>
      <c r="AQ1594">
        <v>0</v>
      </c>
      <c r="AR1594">
        <v>0</v>
      </c>
      <c r="AS1594">
        <v>0</v>
      </c>
      <c r="AT1594" t="s">
        <v>88</v>
      </c>
      <c r="AU1594" t="s">
        <v>88</v>
      </c>
      <c r="AV1594" t="s">
        <v>88</v>
      </c>
      <c r="AW1594" t="s">
        <v>88</v>
      </c>
      <c r="AX1594" t="s">
        <v>88</v>
      </c>
      <c r="AY1594" t="s">
        <v>88</v>
      </c>
      <c r="AZ1594" t="s">
        <v>88</v>
      </c>
      <c r="BA1594" t="s">
        <v>88</v>
      </c>
      <c r="BB1594" t="s">
        <v>88</v>
      </c>
      <c r="BC1594" t="s">
        <v>88</v>
      </c>
      <c r="BD1594" t="s">
        <v>88</v>
      </c>
      <c r="BE1594" t="s">
        <v>88</v>
      </c>
    </row>
    <row r="1595" spans="1:57">
      <c r="A1595" t="s">
        <v>3352</v>
      </c>
      <c r="B1595" t="s">
        <v>80</v>
      </c>
      <c r="C1595" t="s">
        <v>130</v>
      </c>
      <c r="D1595" t="s">
        <v>82</v>
      </c>
      <c r="E1595" s="2" t="str">
        <f>HYPERLINK("capsilon://?command=openfolder&amp;siteaddress=FAM.docvelocity-na8.net&amp;folderid=FX7AED12F2-0B29-040F-02BA-588023FEBE43","FX211114259")</f>
        <v>FX211114259</v>
      </c>
      <c r="F1595" t="s">
        <v>19</v>
      </c>
      <c r="G1595" t="s">
        <v>19</v>
      </c>
      <c r="H1595" t="s">
        <v>83</v>
      </c>
      <c r="I1595" t="s">
        <v>3353</v>
      </c>
      <c r="J1595">
        <v>28</v>
      </c>
      <c r="K1595" t="s">
        <v>85</v>
      </c>
      <c r="L1595" t="s">
        <v>86</v>
      </c>
      <c r="M1595" t="s">
        <v>87</v>
      </c>
      <c r="N1595">
        <v>2</v>
      </c>
      <c r="O1595" s="1">
        <v>44532.781423611108</v>
      </c>
      <c r="P1595" s="1">
        <v>44533.213726851849</v>
      </c>
      <c r="Q1595">
        <v>36807</v>
      </c>
      <c r="R1595">
        <v>544</v>
      </c>
      <c r="S1595" t="b">
        <v>0</v>
      </c>
      <c r="T1595" t="s">
        <v>88</v>
      </c>
      <c r="U1595" t="b">
        <v>0</v>
      </c>
      <c r="V1595" t="s">
        <v>104</v>
      </c>
      <c r="W1595" s="1">
        <v>44533.16269675926</v>
      </c>
      <c r="X1595">
        <v>243</v>
      </c>
      <c r="Y1595">
        <v>21</v>
      </c>
      <c r="Z1595">
        <v>0</v>
      </c>
      <c r="AA1595">
        <v>21</v>
      </c>
      <c r="AB1595">
        <v>0</v>
      </c>
      <c r="AC1595">
        <v>12</v>
      </c>
      <c r="AD1595">
        <v>7</v>
      </c>
      <c r="AE1595">
        <v>0</v>
      </c>
      <c r="AF1595">
        <v>0</v>
      </c>
      <c r="AG1595">
        <v>0</v>
      </c>
      <c r="AH1595" t="s">
        <v>109</v>
      </c>
      <c r="AI1595" s="1">
        <v>44533.213726851849</v>
      </c>
      <c r="AJ1595">
        <v>301</v>
      </c>
      <c r="AK1595">
        <v>1</v>
      </c>
      <c r="AL1595">
        <v>0</v>
      </c>
      <c r="AM1595">
        <v>1</v>
      </c>
      <c r="AN1595">
        <v>0</v>
      </c>
      <c r="AO1595">
        <v>1</v>
      </c>
      <c r="AP1595">
        <v>6</v>
      </c>
      <c r="AQ1595">
        <v>0</v>
      </c>
      <c r="AR1595">
        <v>0</v>
      </c>
      <c r="AS1595">
        <v>0</v>
      </c>
      <c r="AT1595" t="s">
        <v>88</v>
      </c>
      <c r="AU1595" t="s">
        <v>88</v>
      </c>
      <c r="AV1595" t="s">
        <v>88</v>
      </c>
      <c r="AW1595" t="s">
        <v>88</v>
      </c>
      <c r="AX1595" t="s">
        <v>88</v>
      </c>
      <c r="AY1595" t="s">
        <v>88</v>
      </c>
      <c r="AZ1595" t="s">
        <v>88</v>
      </c>
      <c r="BA1595" t="s">
        <v>88</v>
      </c>
      <c r="BB1595" t="s">
        <v>88</v>
      </c>
      <c r="BC1595" t="s">
        <v>88</v>
      </c>
      <c r="BD1595" t="s">
        <v>88</v>
      </c>
      <c r="BE1595" t="s">
        <v>88</v>
      </c>
    </row>
    <row r="1596" spans="1:57">
      <c r="A1596" t="s">
        <v>3354</v>
      </c>
      <c r="B1596" t="s">
        <v>80</v>
      </c>
      <c r="C1596" t="s">
        <v>130</v>
      </c>
      <c r="D1596" t="s">
        <v>82</v>
      </c>
      <c r="E1596" s="2" t="str">
        <f>HYPERLINK("capsilon://?command=openfolder&amp;siteaddress=FAM.docvelocity-na8.net&amp;folderid=FX7AED12F2-0B29-040F-02BA-588023FEBE43","FX211114259")</f>
        <v>FX211114259</v>
      </c>
      <c r="F1596" t="s">
        <v>19</v>
      </c>
      <c r="G1596" t="s">
        <v>19</v>
      </c>
      <c r="H1596" t="s">
        <v>83</v>
      </c>
      <c r="I1596" t="s">
        <v>3355</v>
      </c>
      <c r="J1596">
        <v>38</v>
      </c>
      <c r="K1596" t="s">
        <v>85</v>
      </c>
      <c r="L1596" t="s">
        <v>86</v>
      </c>
      <c r="M1596" t="s">
        <v>87</v>
      </c>
      <c r="N1596">
        <v>2</v>
      </c>
      <c r="O1596" s="1">
        <v>44532.782118055555</v>
      </c>
      <c r="P1596" s="1">
        <v>44533.219606481478</v>
      </c>
      <c r="Q1596">
        <v>36879</v>
      </c>
      <c r="R1596">
        <v>920</v>
      </c>
      <c r="S1596" t="b">
        <v>0</v>
      </c>
      <c r="T1596" t="s">
        <v>88</v>
      </c>
      <c r="U1596" t="b">
        <v>0</v>
      </c>
      <c r="V1596" t="s">
        <v>89</v>
      </c>
      <c r="W1596" s="1">
        <v>44533.164467592593</v>
      </c>
      <c r="X1596">
        <v>391</v>
      </c>
      <c r="Y1596">
        <v>37</v>
      </c>
      <c r="Z1596">
        <v>0</v>
      </c>
      <c r="AA1596">
        <v>37</v>
      </c>
      <c r="AB1596">
        <v>0</v>
      </c>
      <c r="AC1596">
        <v>27</v>
      </c>
      <c r="AD1596">
        <v>1</v>
      </c>
      <c r="AE1596">
        <v>0</v>
      </c>
      <c r="AF1596">
        <v>0</v>
      </c>
      <c r="AG1596">
        <v>0</v>
      </c>
      <c r="AH1596" t="s">
        <v>90</v>
      </c>
      <c r="AI1596" s="1">
        <v>44533.219606481478</v>
      </c>
      <c r="AJ1596">
        <v>521</v>
      </c>
      <c r="AK1596">
        <v>1</v>
      </c>
      <c r="AL1596">
        <v>0</v>
      </c>
      <c r="AM1596">
        <v>1</v>
      </c>
      <c r="AN1596">
        <v>0</v>
      </c>
      <c r="AO1596">
        <v>1</v>
      </c>
      <c r="AP1596">
        <v>0</v>
      </c>
      <c r="AQ1596">
        <v>0</v>
      </c>
      <c r="AR1596">
        <v>0</v>
      </c>
      <c r="AS1596">
        <v>0</v>
      </c>
      <c r="AT1596" t="s">
        <v>88</v>
      </c>
      <c r="AU1596" t="s">
        <v>88</v>
      </c>
      <c r="AV1596" t="s">
        <v>88</v>
      </c>
      <c r="AW1596" t="s">
        <v>88</v>
      </c>
      <c r="AX1596" t="s">
        <v>88</v>
      </c>
      <c r="AY1596" t="s">
        <v>88</v>
      </c>
      <c r="AZ1596" t="s">
        <v>88</v>
      </c>
      <c r="BA1596" t="s">
        <v>88</v>
      </c>
      <c r="BB1596" t="s">
        <v>88</v>
      </c>
      <c r="BC1596" t="s">
        <v>88</v>
      </c>
      <c r="BD1596" t="s">
        <v>88</v>
      </c>
      <c r="BE1596" t="s">
        <v>88</v>
      </c>
    </row>
    <row r="1597" spans="1:57">
      <c r="A1597" t="s">
        <v>3356</v>
      </c>
      <c r="B1597" t="s">
        <v>80</v>
      </c>
      <c r="C1597" t="s">
        <v>214</v>
      </c>
      <c r="D1597" t="s">
        <v>82</v>
      </c>
      <c r="E1597" s="2" t="str">
        <f>HYPERLINK("capsilon://?command=openfolder&amp;siteaddress=FAM.docvelocity-na8.net&amp;folderid=FXAD01B4E4-359F-C8CE-E366-83ED7ABDD5FE","FX21123544")</f>
        <v>FX21123544</v>
      </c>
      <c r="F1597" t="s">
        <v>19</v>
      </c>
      <c r="G1597" t="s">
        <v>19</v>
      </c>
      <c r="H1597" t="s">
        <v>83</v>
      </c>
      <c r="I1597" t="s">
        <v>3357</v>
      </c>
      <c r="J1597">
        <v>66</v>
      </c>
      <c r="K1597" t="s">
        <v>85</v>
      </c>
      <c r="L1597" t="s">
        <v>86</v>
      </c>
      <c r="M1597" t="s">
        <v>87</v>
      </c>
      <c r="N1597">
        <v>2</v>
      </c>
      <c r="O1597" s="1">
        <v>44532.791944444441</v>
      </c>
      <c r="P1597" s="1">
        <v>44533.217881944445</v>
      </c>
      <c r="Q1597">
        <v>35826</v>
      </c>
      <c r="R1597">
        <v>975</v>
      </c>
      <c r="S1597" t="b">
        <v>0</v>
      </c>
      <c r="T1597" t="s">
        <v>88</v>
      </c>
      <c r="U1597" t="b">
        <v>0</v>
      </c>
      <c r="V1597" t="s">
        <v>104</v>
      </c>
      <c r="W1597" s="1">
        <v>44533.169849537036</v>
      </c>
      <c r="X1597">
        <v>617</v>
      </c>
      <c r="Y1597">
        <v>52</v>
      </c>
      <c r="Z1597">
        <v>0</v>
      </c>
      <c r="AA1597">
        <v>52</v>
      </c>
      <c r="AB1597">
        <v>0</v>
      </c>
      <c r="AC1597">
        <v>31</v>
      </c>
      <c r="AD1597">
        <v>14</v>
      </c>
      <c r="AE1597">
        <v>0</v>
      </c>
      <c r="AF1597">
        <v>0</v>
      </c>
      <c r="AG1597">
        <v>0</v>
      </c>
      <c r="AH1597" t="s">
        <v>109</v>
      </c>
      <c r="AI1597" s="1">
        <v>44533.217881944445</v>
      </c>
      <c r="AJ1597">
        <v>358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14</v>
      </c>
      <c r="AQ1597">
        <v>0</v>
      </c>
      <c r="AR1597">
        <v>0</v>
      </c>
      <c r="AS1597">
        <v>0</v>
      </c>
      <c r="AT1597" t="s">
        <v>88</v>
      </c>
      <c r="AU1597" t="s">
        <v>88</v>
      </c>
      <c r="AV1597" t="s">
        <v>88</v>
      </c>
      <c r="AW1597" t="s">
        <v>88</v>
      </c>
      <c r="AX1597" t="s">
        <v>88</v>
      </c>
      <c r="AY1597" t="s">
        <v>88</v>
      </c>
      <c r="AZ1597" t="s">
        <v>88</v>
      </c>
      <c r="BA1597" t="s">
        <v>88</v>
      </c>
      <c r="BB1597" t="s">
        <v>88</v>
      </c>
      <c r="BC1597" t="s">
        <v>88</v>
      </c>
      <c r="BD1597" t="s">
        <v>88</v>
      </c>
      <c r="BE1597" t="s">
        <v>88</v>
      </c>
    </row>
    <row r="1598" spans="1:57">
      <c r="A1598" t="s">
        <v>3358</v>
      </c>
      <c r="B1598" t="s">
        <v>80</v>
      </c>
      <c r="C1598" t="s">
        <v>139</v>
      </c>
      <c r="D1598" t="s">
        <v>82</v>
      </c>
      <c r="E1598" s="2" t="str">
        <f>HYPERLINK("capsilon://?command=openfolder&amp;siteaddress=FAM.docvelocity-na8.net&amp;folderid=FX37739979-7E9D-14DC-63DA-9B698C0ABF80","FX211114631")</f>
        <v>FX211114631</v>
      </c>
      <c r="F1598" t="s">
        <v>19</v>
      </c>
      <c r="G1598" t="s">
        <v>19</v>
      </c>
      <c r="H1598" t="s">
        <v>83</v>
      </c>
      <c r="I1598" t="s">
        <v>140</v>
      </c>
      <c r="J1598">
        <v>115</v>
      </c>
      <c r="K1598" t="s">
        <v>85</v>
      </c>
      <c r="L1598" t="s">
        <v>86</v>
      </c>
      <c r="M1598" t="s">
        <v>87</v>
      </c>
      <c r="N1598">
        <v>1</v>
      </c>
      <c r="O1598" s="1">
        <v>44532.80023148148</v>
      </c>
      <c r="P1598" s="1">
        <v>44533.35428240741</v>
      </c>
      <c r="Q1598">
        <v>46749</v>
      </c>
      <c r="R1598">
        <v>1121</v>
      </c>
      <c r="S1598" t="b">
        <v>0</v>
      </c>
      <c r="T1598" t="s">
        <v>88</v>
      </c>
      <c r="U1598" t="b">
        <v>0</v>
      </c>
      <c r="V1598" t="s">
        <v>144</v>
      </c>
      <c r="W1598" s="1">
        <v>44533.35428240741</v>
      </c>
      <c r="X1598">
        <v>669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115</v>
      </c>
      <c r="AE1598">
        <v>103</v>
      </c>
      <c r="AF1598">
        <v>0</v>
      </c>
      <c r="AG1598">
        <v>5</v>
      </c>
      <c r="AH1598" t="s">
        <v>88</v>
      </c>
      <c r="AI1598" t="s">
        <v>88</v>
      </c>
      <c r="AJ1598" t="s">
        <v>88</v>
      </c>
      <c r="AK1598" t="s">
        <v>88</v>
      </c>
      <c r="AL1598" t="s">
        <v>88</v>
      </c>
      <c r="AM1598" t="s">
        <v>88</v>
      </c>
      <c r="AN1598" t="s">
        <v>88</v>
      </c>
      <c r="AO1598" t="s">
        <v>88</v>
      </c>
      <c r="AP1598" t="s">
        <v>88</v>
      </c>
      <c r="AQ1598" t="s">
        <v>88</v>
      </c>
      <c r="AR1598" t="s">
        <v>88</v>
      </c>
      <c r="AS1598" t="s">
        <v>88</v>
      </c>
      <c r="AT1598" t="s">
        <v>88</v>
      </c>
      <c r="AU1598" t="s">
        <v>88</v>
      </c>
      <c r="AV1598" t="s">
        <v>88</v>
      </c>
      <c r="AW1598" t="s">
        <v>88</v>
      </c>
      <c r="AX1598" t="s">
        <v>88</v>
      </c>
      <c r="AY1598" t="s">
        <v>88</v>
      </c>
      <c r="AZ1598" t="s">
        <v>88</v>
      </c>
      <c r="BA1598" t="s">
        <v>88</v>
      </c>
      <c r="BB1598" t="s">
        <v>88</v>
      </c>
      <c r="BC1598" t="s">
        <v>88</v>
      </c>
      <c r="BD1598" t="s">
        <v>88</v>
      </c>
      <c r="BE1598" t="s">
        <v>88</v>
      </c>
    </row>
    <row r="1599" spans="1:57">
      <c r="A1599" t="s">
        <v>3359</v>
      </c>
      <c r="B1599" t="s">
        <v>80</v>
      </c>
      <c r="C1599" t="s">
        <v>142</v>
      </c>
      <c r="D1599" t="s">
        <v>82</v>
      </c>
      <c r="E1599" s="2" t="str">
        <f>HYPERLINK("capsilon://?command=openfolder&amp;siteaddress=FAM.docvelocity-na8.net&amp;folderid=FXE4C7A1D7-2D09-613F-C6BC-6BA7AC7D90CF","FX21118510")</f>
        <v>FX21118510</v>
      </c>
      <c r="F1599" t="s">
        <v>19</v>
      </c>
      <c r="G1599" t="s">
        <v>19</v>
      </c>
      <c r="H1599" t="s">
        <v>83</v>
      </c>
      <c r="I1599" t="s">
        <v>143</v>
      </c>
      <c r="J1599">
        <v>66</v>
      </c>
      <c r="K1599" t="s">
        <v>85</v>
      </c>
      <c r="L1599" t="s">
        <v>86</v>
      </c>
      <c r="M1599" t="s">
        <v>87</v>
      </c>
      <c r="N1599">
        <v>1</v>
      </c>
      <c r="O1599" s="1">
        <v>44532.809618055559</v>
      </c>
      <c r="P1599" s="1">
        <v>44533.355902777781</v>
      </c>
      <c r="Q1599">
        <v>46866</v>
      </c>
      <c r="R1599">
        <v>333</v>
      </c>
      <c r="S1599" t="b">
        <v>0</v>
      </c>
      <c r="T1599" t="s">
        <v>88</v>
      </c>
      <c r="U1599" t="b">
        <v>0</v>
      </c>
      <c r="V1599" t="s">
        <v>144</v>
      </c>
      <c r="W1599" s="1">
        <v>44533.355902777781</v>
      </c>
      <c r="X1599">
        <v>101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66</v>
      </c>
      <c r="AE1599">
        <v>52</v>
      </c>
      <c r="AF1599">
        <v>0</v>
      </c>
      <c r="AG1599">
        <v>1</v>
      </c>
      <c r="AH1599" t="s">
        <v>88</v>
      </c>
      <c r="AI1599" t="s">
        <v>88</v>
      </c>
      <c r="AJ1599" t="s">
        <v>88</v>
      </c>
      <c r="AK1599" t="s">
        <v>88</v>
      </c>
      <c r="AL1599" t="s">
        <v>88</v>
      </c>
      <c r="AM1599" t="s">
        <v>88</v>
      </c>
      <c r="AN1599" t="s">
        <v>88</v>
      </c>
      <c r="AO1599" t="s">
        <v>88</v>
      </c>
      <c r="AP1599" t="s">
        <v>88</v>
      </c>
      <c r="AQ1599" t="s">
        <v>88</v>
      </c>
      <c r="AR1599" t="s">
        <v>88</v>
      </c>
      <c r="AS1599" t="s">
        <v>88</v>
      </c>
      <c r="AT1599" t="s">
        <v>88</v>
      </c>
      <c r="AU1599" t="s">
        <v>88</v>
      </c>
      <c r="AV1599" t="s">
        <v>88</v>
      </c>
      <c r="AW1599" t="s">
        <v>88</v>
      </c>
      <c r="AX1599" t="s">
        <v>88</v>
      </c>
      <c r="AY1599" t="s">
        <v>88</v>
      </c>
      <c r="AZ1599" t="s">
        <v>88</v>
      </c>
      <c r="BA1599" t="s">
        <v>88</v>
      </c>
      <c r="BB1599" t="s">
        <v>88</v>
      </c>
      <c r="BC1599" t="s">
        <v>88</v>
      </c>
      <c r="BD1599" t="s">
        <v>88</v>
      </c>
      <c r="BE1599" t="s">
        <v>88</v>
      </c>
    </row>
    <row r="1600" spans="1:57">
      <c r="A1600" t="s">
        <v>3360</v>
      </c>
      <c r="B1600" t="s">
        <v>80</v>
      </c>
      <c r="C1600" t="s">
        <v>146</v>
      </c>
      <c r="D1600" t="s">
        <v>82</v>
      </c>
      <c r="E1600" s="2" t="str">
        <f>HYPERLINK("capsilon://?command=openfolder&amp;siteaddress=FAM.docvelocity-na8.net&amp;folderid=FXB0FE6E29-30F9-9685-B97E-2AC5CB072E91","FX211114255")</f>
        <v>FX211114255</v>
      </c>
      <c r="F1600" t="s">
        <v>19</v>
      </c>
      <c r="G1600" t="s">
        <v>19</v>
      </c>
      <c r="H1600" t="s">
        <v>83</v>
      </c>
      <c r="I1600" t="s">
        <v>147</v>
      </c>
      <c r="J1600">
        <v>138</v>
      </c>
      <c r="K1600" t="s">
        <v>85</v>
      </c>
      <c r="L1600" t="s">
        <v>86</v>
      </c>
      <c r="M1600" t="s">
        <v>87</v>
      </c>
      <c r="N1600">
        <v>1</v>
      </c>
      <c r="O1600" s="1">
        <v>44532.810034722221</v>
      </c>
      <c r="P1600" s="1">
        <v>44533.366631944446</v>
      </c>
      <c r="Q1600">
        <v>47395</v>
      </c>
      <c r="R1600">
        <v>695</v>
      </c>
      <c r="S1600" t="b">
        <v>0</v>
      </c>
      <c r="T1600" t="s">
        <v>88</v>
      </c>
      <c r="U1600" t="b">
        <v>0</v>
      </c>
      <c r="V1600" t="s">
        <v>144</v>
      </c>
      <c r="W1600" s="1">
        <v>44533.366631944446</v>
      </c>
      <c r="X1600">
        <v>515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138</v>
      </c>
      <c r="AE1600">
        <v>114</v>
      </c>
      <c r="AF1600">
        <v>0</v>
      </c>
      <c r="AG1600">
        <v>7</v>
      </c>
      <c r="AH1600" t="s">
        <v>88</v>
      </c>
      <c r="AI1600" t="s">
        <v>88</v>
      </c>
      <c r="AJ1600" t="s">
        <v>88</v>
      </c>
      <c r="AK1600" t="s">
        <v>88</v>
      </c>
      <c r="AL1600" t="s">
        <v>88</v>
      </c>
      <c r="AM1600" t="s">
        <v>88</v>
      </c>
      <c r="AN1600" t="s">
        <v>88</v>
      </c>
      <c r="AO1600" t="s">
        <v>88</v>
      </c>
      <c r="AP1600" t="s">
        <v>88</v>
      </c>
      <c r="AQ1600" t="s">
        <v>88</v>
      </c>
      <c r="AR1600" t="s">
        <v>88</v>
      </c>
      <c r="AS1600" t="s">
        <v>88</v>
      </c>
      <c r="AT1600" t="s">
        <v>88</v>
      </c>
      <c r="AU1600" t="s">
        <v>88</v>
      </c>
      <c r="AV1600" t="s">
        <v>88</v>
      </c>
      <c r="AW1600" t="s">
        <v>88</v>
      </c>
      <c r="AX1600" t="s">
        <v>88</v>
      </c>
      <c r="AY1600" t="s">
        <v>88</v>
      </c>
      <c r="AZ1600" t="s">
        <v>88</v>
      </c>
      <c r="BA1600" t="s">
        <v>88</v>
      </c>
      <c r="BB1600" t="s">
        <v>88</v>
      </c>
      <c r="BC1600" t="s">
        <v>88</v>
      </c>
      <c r="BD1600" t="s">
        <v>88</v>
      </c>
      <c r="BE1600" t="s">
        <v>88</v>
      </c>
    </row>
    <row r="1601" spans="1:57">
      <c r="A1601" t="s">
        <v>3361</v>
      </c>
      <c r="B1601" t="s">
        <v>80</v>
      </c>
      <c r="C1601" t="s">
        <v>149</v>
      </c>
      <c r="D1601" t="s">
        <v>82</v>
      </c>
      <c r="E1601" s="2" t="str">
        <f>HYPERLINK("capsilon://?command=openfolder&amp;siteaddress=FAM.docvelocity-na8.net&amp;folderid=FX36FC6FA0-DB51-33F3-2DF2-68645F73EF19","FX21123434")</f>
        <v>FX21123434</v>
      </c>
      <c r="F1601" t="s">
        <v>19</v>
      </c>
      <c r="G1601" t="s">
        <v>19</v>
      </c>
      <c r="H1601" t="s">
        <v>83</v>
      </c>
      <c r="I1601" t="s">
        <v>150</v>
      </c>
      <c r="J1601">
        <v>363</v>
      </c>
      <c r="K1601" t="s">
        <v>85</v>
      </c>
      <c r="L1601" t="s">
        <v>86</v>
      </c>
      <c r="M1601" t="s">
        <v>87</v>
      </c>
      <c r="N1601">
        <v>1</v>
      </c>
      <c r="O1601" s="1">
        <v>44532.817708333336</v>
      </c>
      <c r="P1601" s="1">
        <v>44533.372430555559</v>
      </c>
      <c r="Q1601">
        <v>47236</v>
      </c>
      <c r="R1601">
        <v>692</v>
      </c>
      <c r="S1601" t="b">
        <v>0</v>
      </c>
      <c r="T1601" t="s">
        <v>88</v>
      </c>
      <c r="U1601" t="b">
        <v>0</v>
      </c>
      <c r="V1601" t="s">
        <v>144</v>
      </c>
      <c r="W1601" s="1">
        <v>44533.372430555559</v>
      </c>
      <c r="X1601">
        <v>501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363</v>
      </c>
      <c r="AE1601">
        <v>311</v>
      </c>
      <c r="AF1601">
        <v>0</v>
      </c>
      <c r="AG1601">
        <v>12</v>
      </c>
      <c r="AH1601" t="s">
        <v>88</v>
      </c>
      <c r="AI1601" t="s">
        <v>88</v>
      </c>
      <c r="AJ1601" t="s">
        <v>88</v>
      </c>
      <c r="AK1601" t="s">
        <v>88</v>
      </c>
      <c r="AL1601" t="s">
        <v>88</v>
      </c>
      <c r="AM1601" t="s">
        <v>88</v>
      </c>
      <c r="AN1601" t="s">
        <v>88</v>
      </c>
      <c r="AO1601" t="s">
        <v>88</v>
      </c>
      <c r="AP1601" t="s">
        <v>88</v>
      </c>
      <c r="AQ1601" t="s">
        <v>88</v>
      </c>
      <c r="AR1601" t="s">
        <v>88</v>
      </c>
      <c r="AS1601" t="s">
        <v>88</v>
      </c>
      <c r="AT1601" t="s">
        <v>88</v>
      </c>
      <c r="AU1601" t="s">
        <v>88</v>
      </c>
      <c r="AV1601" t="s">
        <v>88</v>
      </c>
      <c r="AW1601" t="s">
        <v>88</v>
      </c>
      <c r="AX1601" t="s">
        <v>88</v>
      </c>
      <c r="AY1601" t="s">
        <v>88</v>
      </c>
      <c r="AZ1601" t="s">
        <v>88</v>
      </c>
      <c r="BA1601" t="s">
        <v>88</v>
      </c>
      <c r="BB1601" t="s">
        <v>88</v>
      </c>
      <c r="BC1601" t="s">
        <v>88</v>
      </c>
      <c r="BD1601" t="s">
        <v>88</v>
      </c>
      <c r="BE1601" t="s">
        <v>88</v>
      </c>
    </row>
    <row r="1602" spans="1:57">
      <c r="A1602" t="s">
        <v>3362</v>
      </c>
      <c r="B1602" t="s">
        <v>80</v>
      </c>
      <c r="C1602" t="s">
        <v>153</v>
      </c>
      <c r="D1602" t="s">
        <v>82</v>
      </c>
      <c r="E1602" s="2" t="str">
        <f>HYPERLINK("capsilon://?command=openfolder&amp;siteaddress=FAM.docvelocity-na8.net&amp;folderid=FX8C2BA8CA-F6EB-58E2-2B45-E5720350A386","FX211114348")</f>
        <v>FX211114348</v>
      </c>
      <c r="F1602" t="s">
        <v>19</v>
      </c>
      <c r="G1602" t="s">
        <v>19</v>
      </c>
      <c r="H1602" t="s">
        <v>83</v>
      </c>
      <c r="I1602" t="s">
        <v>154</v>
      </c>
      <c r="J1602">
        <v>112</v>
      </c>
      <c r="K1602" t="s">
        <v>85</v>
      </c>
      <c r="L1602" t="s">
        <v>86</v>
      </c>
      <c r="M1602" t="s">
        <v>87</v>
      </c>
      <c r="N1602">
        <v>1</v>
      </c>
      <c r="O1602" s="1">
        <v>44532.820983796293</v>
      </c>
      <c r="P1602" s="1">
        <v>44533.374456018515</v>
      </c>
      <c r="Q1602">
        <v>47436</v>
      </c>
      <c r="R1602">
        <v>384</v>
      </c>
      <c r="S1602" t="b">
        <v>0</v>
      </c>
      <c r="T1602" t="s">
        <v>88</v>
      </c>
      <c r="U1602" t="b">
        <v>0</v>
      </c>
      <c r="V1602" t="s">
        <v>144</v>
      </c>
      <c r="W1602" s="1">
        <v>44533.374456018515</v>
      </c>
      <c r="X1602">
        <v>124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112</v>
      </c>
      <c r="AE1602">
        <v>100</v>
      </c>
      <c r="AF1602">
        <v>0</v>
      </c>
      <c r="AG1602">
        <v>4</v>
      </c>
      <c r="AH1602" t="s">
        <v>88</v>
      </c>
      <c r="AI1602" t="s">
        <v>88</v>
      </c>
      <c r="AJ1602" t="s">
        <v>88</v>
      </c>
      <c r="AK1602" t="s">
        <v>88</v>
      </c>
      <c r="AL1602" t="s">
        <v>88</v>
      </c>
      <c r="AM1602" t="s">
        <v>88</v>
      </c>
      <c r="AN1602" t="s">
        <v>88</v>
      </c>
      <c r="AO1602" t="s">
        <v>88</v>
      </c>
      <c r="AP1602" t="s">
        <v>88</v>
      </c>
      <c r="AQ1602" t="s">
        <v>88</v>
      </c>
      <c r="AR1602" t="s">
        <v>88</v>
      </c>
      <c r="AS1602" t="s">
        <v>88</v>
      </c>
      <c r="AT1602" t="s">
        <v>88</v>
      </c>
      <c r="AU1602" t="s">
        <v>88</v>
      </c>
      <c r="AV1602" t="s">
        <v>88</v>
      </c>
      <c r="AW1602" t="s">
        <v>88</v>
      </c>
      <c r="AX1602" t="s">
        <v>88</v>
      </c>
      <c r="AY1602" t="s">
        <v>88</v>
      </c>
      <c r="AZ1602" t="s">
        <v>88</v>
      </c>
      <c r="BA1602" t="s">
        <v>88</v>
      </c>
      <c r="BB1602" t="s">
        <v>88</v>
      </c>
      <c r="BC1602" t="s">
        <v>88</v>
      </c>
      <c r="BD1602" t="s">
        <v>88</v>
      </c>
      <c r="BE1602" t="s">
        <v>88</v>
      </c>
    </row>
    <row r="1603" spans="1:57">
      <c r="A1603" t="s">
        <v>3363</v>
      </c>
      <c r="B1603" t="s">
        <v>80</v>
      </c>
      <c r="C1603" t="s">
        <v>515</v>
      </c>
      <c r="D1603" t="s">
        <v>82</v>
      </c>
      <c r="E1603" s="2" t="str">
        <f>HYPERLINK("capsilon://?command=openfolder&amp;siteaddress=FAM.docvelocity-na8.net&amp;folderid=FX80D4DAD0-7171-A066-E80C-010909C4666A","FX21118335")</f>
        <v>FX21118335</v>
      </c>
      <c r="F1603" t="s">
        <v>19</v>
      </c>
      <c r="G1603" t="s">
        <v>19</v>
      </c>
      <c r="H1603" t="s">
        <v>83</v>
      </c>
      <c r="I1603" t="s">
        <v>3364</v>
      </c>
      <c r="J1603">
        <v>383</v>
      </c>
      <c r="K1603" t="s">
        <v>85</v>
      </c>
      <c r="L1603" t="s">
        <v>86</v>
      </c>
      <c r="M1603" t="s">
        <v>87</v>
      </c>
      <c r="N1603">
        <v>2</v>
      </c>
      <c r="O1603" s="1">
        <v>44531.231122685182</v>
      </c>
      <c r="P1603" s="1">
        <v>44531.311631944445</v>
      </c>
      <c r="Q1603">
        <v>1153</v>
      </c>
      <c r="R1603">
        <v>5803</v>
      </c>
      <c r="S1603" t="b">
        <v>0</v>
      </c>
      <c r="T1603" t="s">
        <v>88</v>
      </c>
      <c r="U1603" t="b">
        <v>1</v>
      </c>
      <c r="V1603" t="s">
        <v>89</v>
      </c>
      <c r="W1603" s="1">
        <v>44531.271504629629</v>
      </c>
      <c r="X1603">
        <v>3462</v>
      </c>
      <c r="Y1603">
        <v>312</v>
      </c>
      <c r="Z1603">
        <v>0</v>
      </c>
      <c r="AA1603">
        <v>312</v>
      </c>
      <c r="AB1603">
        <v>0</v>
      </c>
      <c r="AC1603">
        <v>175</v>
      </c>
      <c r="AD1603">
        <v>71</v>
      </c>
      <c r="AE1603">
        <v>0</v>
      </c>
      <c r="AF1603">
        <v>0</v>
      </c>
      <c r="AG1603">
        <v>0</v>
      </c>
      <c r="AH1603" t="s">
        <v>90</v>
      </c>
      <c r="AI1603" s="1">
        <v>44531.311631944445</v>
      </c>
      <c r="AJ1603">
        <v>16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71</v>
      </c>
      <c r="AQ1603">
        <v>0</v>
      </c>
      <c r="AR1603">
        <v>0</v>
      </c>
      <c r="AS1603">
        <v>0</v>
      </c>
      <c r="AT1603" t="s">
        <v>88</v>
      </c>
      <c r="AU1603" t="s">
        <v>88</v>
      </c>
      <c r="AV1603" t="s">
        <v>88</v>
      </c>
      <c r="AW1603" t="s">
        <v>88</v>
      </c>
      <c r="AX1603" t="s">
        <v>88</v>
      </c>
      <c r="AY1603" t="s">
        <v>88</v>
      </c>
      <c r="AZ1603" t="s">
        <v>88</v>
      </c>
      <c r="BA1603" t="s">
        <v>88</v>
      </c>
      <c r="BB1603" t="s">
        <v>88</v>
      </c>
      <c r="BC1603" t="s">
        <v>88</v>
      </c>
      <c r="BD1603" t="s">
        <v>88</v>
      </c>
      <c r="BE1603" t="s">
        <v>88</v>
      </c>
    </row>
    <row r="1604" spans="1:57">
      <c r="A1604" t="s">
        <v>3365</v>
      </c>
      <c r="B1604" t="s">
        <v>80</v>
      </c>
      <c r="C1604" t="s">
        <v>3366</v>
      </c>
      <c r="D1604" t="s">
        <v>82</v>
      </c>
      <c r="E1604" s="2" t="str">
        <f>HYPERLINK("capsilon://?command=openfolder&amp;siteaddress=FAM.docvelocity-na8.net&amp;folderid=FX695FCAD3-486F-2678-5A99-B9218083D428","FX21116871")</f>
        <v>FX21116871</v>
      </c>
      <c r="F1604" t="s">
        <v>19</v>
      </c>
      <c r="G1604" t="s">
        <v>19</v>
      </c>
      <c r="H1604" t="s">
        <v>83</v>
      </c>
      <c r="I1604" t="s">
        <v>3367</v>
      </c>
      <c r="J1604">
        <v>38</v>
      </c>
      <c r="K1604" t="s">
        <v>85</v>
      </c>
      <c r="L1604" t="s">
        <v>86</v>
      </c>
      <c r="M1604" t="s">
        <v>87</v>
      </c>
      <c r="N1604">
        <v>2</v>
      </c>
      <c r="O1604" s="1">
        <v>44531.23165509259</v>
      </c>
      <c r="P1604" s="1">
        <v>44531.245416666665</v>
      </c>
      <c r="Q1604">
        <v>61</v>
      </c>
      <c r="R1604">
        <v>1128</v>
      </c>
      <c r="S1604" t="b">
        <v>0</v>
      </c>
      <c r="T1604" t="s">
        <v>88</v>
      </c>
      <c r="U1604" t="b">
        <v>1</v>
      </c>
      <c r="V1604" t="s">
        <v>94</v>
      </c>
      <c r="W1604" s="1">
        <v>44531.242349537039</v>
      </c>
      <c r="X1604">
        <v>865</v>
      </c>
      <c r="Y1604">
        <v>37</v>
      </c>
      <c r="Z1604">
        <v>0</v>
      </c>
      <c r="AA1604">
        <v>37</v>
      </c>
      <c r="AB1604">
        <v>0</v>
      </c>
      <c r="AC1604">
        <v>26</v>
      </c>
      <c r="AD1604">
        <v>1</v>
      </c>
      <c r="AE1604">
        <v>0</v>
      </c>
      <c r="AF1604">
        <v>0</v>
      </c>
      <c r="AG1604">
        <v>0</v>
      </c>
      <c r="AH1604" t="s">
        <v>90</v>
      </c>
      <c r="AI1604" s="1">
        <v>44531.245416666665</v>
      </c>
      <c r="AJ1604">
        <v>263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1</v>
      </c>
      <c r="AQ1604">
        <v>0</v>
      </c>
      <c r="AR1604">
        <v>0</v>
      </c>
      <c r="AS1604">
        <v>0</v>
      </c>
      <c r="AT1604" t="s">
        <v>88</v>
      </c>
      <c r="AU1604" t="s">
        <v>88</v>
      </c>
      <c r="AV1604" t="s">
        <v>88</v>
      </c>
      <c r="AW1604" t="s">
        <v>88</v>
      </c>
      <c r="AX1604" t="s">
        <v>88</v>
      </c>
      <c r="AY1604" t="s">
        <v>88</v>
      </c>
      <c r="AZ1604" t="s">
        <v>88</v>
      </c>
      <c r="BA1604" t="s">
        <v>88</v>
      </c>
      <c r="BB1604" t="s">
        <v>88</v>
      </c>
      <c r="BC1604" t="s">
        <v>88</v>
      </c>
      <c r="BD1604" t="s">
        <v>88</v>
      </c>
      <c r="BE1604" t="s">
        <v>88</v>
      </c>
    </row>
    <row r="1605" spans="1:57">
      <c r="A1605" t="s">
        <v>3368</v>
      </c>
      <c r="B1605" t="s">
        <v>80</v>
      </c>
      <c r="C1605" t="s">
        <v>3369</v>
      </c>
      <c r="D1605" t="s">
        <v>82</v>
      </c>
      <c r="E1605" s="2" t="str">
        <f>HYPERLINK("capsilon://?command=openfolder&amp;siteaddress=FAM.docvelocity-na8.net&amp;folderid=FXD9708ED2-4B65-3BA3-7C5B-16A2FA7947E0","FX211114526")</f>
        <v>FX211114526</v>
      </c>
      <c r="F1605" t="s">
        <v>19</v>
      </c>
      <c r="G1605" t="s">
        <v>19</v>
      </c>
      <c r="H1605" t="s">
        <v>83</v>
      </c>
      <c r="I1605" t="s">
        <v>3370</v>
      </c>
      <c r="J1605">
        <v>444</v>
      </c>
      <c r="K1605" t="s">
        <v>85</v>
      </c>
      <c r="L1605" t="s">
        <v>86</v>
      </c>
      <c r="M1605" t="s">
        <v>87</v>
      </c>
      <c r="N1605">
        <v>2</v>
      </c>
      <c r="O1605" s="1">
        <v>44531.235532407409</v>
      </c>
      <c r="P1605" s="1">
        <v>44531.346631944441</v>
      </c>
      <c r="Q1605">
        <v>4926</v>
      </c>
      <c r="R1605">
        <v>4673</v>
      </c>
      <c r="S1605" t="b">
        <v>0</v>
      </c>
      <c r="T1605" t="s">
        <v>88</v>
      </c>
      <c r="U1605" t="b">
        <v>1</v>
      </c>
      <c r="V1605" t="s">
        <v>99</v>
      </c>
      <c r="W1605" s="1">
        <v>44531.267858796295</v>
      </c>
      <c r="X1605">
        <v>2791</v>
      </c>
      <c r="Y1605">
        <v>371</v>
      </c>
      <c r="Z1605">
        <v>0</v>
      </c>
      <c r="AA1605">
        <v>371</v>
      </c>
      <c r="AB1605">
        <v>0</v>
      </c>
      <c r="AC1605">
        <v>240</v>
      </c>
      <c r="AD1605">
        <v>73</v>
      </c>
      <c r="AE1605">
        <v>0</v>
      </c>
      <c r="AF1605">
        <v>0</v>
      </c>
      <c r="AG1605">
        <v>0</v>
      </c>
      <c r="AH1605" t="s">
        <v>95</v>
      </c>
      <c r="AI1605" s="1">
        <v>44531.346631944441</v>
      </c>
      <c r="AJ1605">
        <v>1857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73</v>
      </c>
      <c r="AQ1605">
        <v>0</v>
      </c>
      <c r="AR1605">
        <v>0</v>
      </c>
      <c r="AS1605">
        <v>0</v>
      </c>
      <c r="AT1605" t="s">
        <v>88</v>
      </c>
      <c r="AU1605" t="s">
        <v>88</v>
      </c>
      <c r="AV1605" t="s">
        <v>88</v>
      </c>
      <c r="AW1605" t="s">
        <v>88</v>
      </c>
      <c r="AX1605" t="s">
        <v>88</v>
      </c>
      <c r="AY1605" t="s">
        <v>88</v>
      </c>
      <c r="AZ1605" t="s">
        <v>88</v>
      </c>
      <c r="BA1605" t="s">
        <v>88</v>
      </c>
      <c r="BB1605" t="s">
        <v>88</v>
      </c>
      <c r="BC1605" t="s">
        <v>88</v>
      </c>
      <c r="BD1605" t="s">
        <v>88</v>
      </c>
      <c r="BE1605" t="s">
        <v>88</v>
      </c>
    </row>
    <row r="1606" spans="1:57">
      <c r="A1606" t="s">
        <v>3371</v>
      </c>
      <c r="B1606" t="s">
        <v>80</v>
      </c>
      <c r="C1606" t="s">
        <v>2224</v>
      </c>
      <c r="D1606" t="s">
        <v>82</v>
      </c>
      <c r="E1606" s="2" t="str">
        <f>HYPERLINK("capsilon://?command=openfolder&amp;siteaddress=FAM.docvelocity-na8.net&amp;folderid=FXE6629203-345C-80BC-8360-47C8E56A2D6F","FX21111787")</f>
        <v>FX21111787</v>
      </c>
      <c r="F1606" t="s">
        <v>19</v>
      </c>
      <c r="G1606" t="s">
        <v>19</v>
      </c>
      <c r="H1606" t="s">
        <v>83</v>
      </c>
      <c r="I1606" t="s">
        <v>3372</v>
      </c>
      <c r="J1606">
        <v>86</v>
      </c>
      <c r="K1606" t="s">
        <v>85</v>
      </c>
      <c r="L1606" t="s">
        <v>86</v>
      </c>
      <c r="M1606" t="s">
        <v>87</v>
      </c>
      <c r="N1606">
        <v>2</v>
      </c>
      <c r="O1606" s="1">
        <v>44531.236273148148</v>
      </c>
      <c r="P1606" s="1">
        <v>44531.248715277776</v>
      </c>
      <c r="Q1606">
        <v>57</v>
      </c>
      <c r="R1606">
        <v>1018</v>
      </c>
      <c r="S1606" t="b">
        <v>0</v>
      </c>
      <c r="T1606" t="s">
        <v>88</v>
      </c>
      <c r="U1606" t="b">
        <v>1</v>
      </c>
      <c r="V1606" t="s">
        <v>108</v>
      </c>
      <c r="W1606" s="1">
        <v>44531.245011574072</v>
      </c>
      <c r="X1606">
        <v>734</v>
      </c>
      <c r="Y1606">
        <v>88</v>
      </c>
      <c r="Z1606">
        <v>0</v>
      </c>
      <c r="AA1606">
        <v>88</v>
      </c>
      <c r="AB1606">
        <v>0</v>
      </c>
      <c r="AC1606">
        <v>60</v>
      </c>
      <c r="AD1606">
        <v>-2</v>
      </c>
      <c r="AE1606">
        <v>0</v>
      </c>
      <c r="AF1606">
        <v>0</v>
      </c>
      <c r="AG1606">
        <v>0</v>
      </c>
      <c r="AH1606" t="s">
        <v>90</v>
      </c>
      <c r="AI1606" s="1">
        <v>44531.248715277776</v>
      </c>
      <c r="AJ1606">
        <v>284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-2</v>
      </c>
      <c r="AQ1606">
        <v>0</v>
      </c>
      <c r="AR1606">
        <v>0</v>
      </c>
      <c r="AS1606">
        <v>0</v>
      </c>
      <c r="AT1606" t="s">
        <v>88</v>
      </c>
      <c r="AU1606" t="s">
        <v>88</v>
      </c>
      <c r="AV1606" t="s">
        <v>88</v>
      </c>
      <c r="AW1606" t="s">
        <v>88</v>
      </c>
      <c r="AX1606" t="s">
        <v>88</v>
      </c>
      <c r="AY1606" t="s">
        <v>88</v>
      </c>
      <c r="AZ1606" t="s">
        <v>88</v>
      </c>
      <c r="BA1606" t="s">
        <v>88</v>
      </c>
      <c r="BB1606" t="s">
        <v>88</v>
      </c>
      <c r="BC1606" t="s">
        <v>88</v>
      </c>
      <c r="BD1606" t="s">
        <v>88</v>
      </c>
      <c r="BE1606" t="s">
        <v>88</v>
      </c>
    </row>
    <row r="1607" spans="1:57">
      <c r="A1607" t="s">
        <v>3373</v>
      </c>
      <c r="B1607" t="s">
        <v>80</v>
      </c>
      <c r="C1607" t="s">
        <v>3374</v>
      </c>
      <c r="D1607" t="s">
        <v>82</v>
      </c>
      <c r="E1607" s="2" t="str">
        <f>HYPERLINK("capsilon://?command=openfolder&amp;siteaddress=FAM.docvelocity-na8.net&amp;folderid=FXA11C9C33-09C3-D6E4-3BBE-D4325851D114","FX211114807")</f>
        <v>FX211114807</v>
      </c>
      <c r="F1607" t="s">
        <v>19</v>
      </c>
      <c r="G1607" t="s">
        <v>19</v>
      </c>
      <c r="H1607" t="s">
        <v>83</v>
      </c>
      <c r="I1607" t="s">
        <v>3375</v>
      </c>
      <c r="J1607">
        <v>189</v>
      </c>
      <c r="K1607" t="s">
        <v>85</v>
      </c>
      <c r="L1607" t="s">
        <v>86</v>
      </c>
      <c r="M1607" t="s">
        <v>87</v>
      </c>
      <c r="N1607">
        <v>2</v>
      </c>
      <c r="O1607" s="1">
        <v>44531.23809027778</v>
      </c>
      <c r="P1607" s="1">
        <v>44531.254965277774</v>
      </c>
      <c r="Q1607">
        <v>221</v>
      </c>
      <c r="R1607">
        <v>1237</v>
      </c>
      <c r="S1607" t="b">
        <v>0</v>
      </c>
      <c r="T1607" t="s">
        <v>88</v>
      </c>
      <c r="U1607" t="b">
        <v>1</v>
      </c>
      <c r="V1607" t="s">
        <v>104</v>
      </c>
      <c r="W1607" s="1">
        <v>44531.247233796297</v>
      </c>
      <c r="X1607">
        <v>604</v>
      </c>
      <c r="Y1607">
        <v>120</v>
      </c>
      <c r="Z1607">
        <v>0</v>
      </c>
      <c r="AA1607">
        <v>120</v>
      </c>
      <c r="AB1607">
        <v>0</v>
      </c>
      <c r="AC1607">
        <v>41</v>
      </c>
      <c r="AD1607">
        <v>69</v>
      </c>
      <c r="AE1607">
        <v>0</v>
      </c>
      <c r="AF1607">
        <v>0</v>
      </c>
      <c r="AG1607">
        <v>0</v>
      </c>
      <c r="AH1607" t="s">
        <v>90</v>
      </c>
      <c r="AI1607" s="1">
        <v>44531.254965277774</v>
      </c>
      <c r="AJ1607">
        <v>539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69</v>
      </c>
      <c r="AQ1607">
        <v>0</v>
      </c>
      <c r="AR1607">
        <v>0</v>
      </c>
      <c r="AS1607">
        <v>0</v>
      </c>
      <c r="AT1607" t="s">
        <v>88</v>
      </c>
      <c r="AU1607" t="s">
        <v>88</v>
      </c>
      <c r="AV1607" t="s">
        <v>88</v>
      </c>
      <c r="AW1607" t="s">
        <v>88</v>
      </c>
      <c r="AX1607" t="s">
        <v>88</v>
      </c>
      <c r="AY1607" t="s">
        <v>88</v>
      </c>
      <c r="AZ1607" t="s">
        <v>88</v>
      </c>
      <c r="BA1607" t="s">
        <v>88</v>
      </c>
      <c r="BB1607" t="s">
        <v>88</v>
      </c>
      <c r="BC1607" t="s">
        <v>88</v>
      </c>
      <c r="BD1607" t="s">
        <v>88</v>
      </c>
      <c r="BE1607" t="s">
        <v>88</v>
      </c>
    </row>
    <row r="1608" spans="1:57">
      <c r="A1608" t="s">
        <v>3376</v>
      </c>
      <c r="B1608" t="s">
        <v>80</v>
      </c>
      <c r="C1608" t="s">
        <v>3377</v>
      </c>
      <c r="D1608" t="s">
        <v>82</v>
      </c>
      <c r="E1608" s="2" t="str">
        <f>HYPERLINK("capsilon://?command=openfolder&amp;siteaddress=FAM.docvelocity-na8.net&amp;folderid=FXCAE290E8-9D90-916D-569B-24DA4CD6167B","FX21116191")</f>
        <v>FX21116191</v>
      </c>
      <c r="F1608" t="s">
        <v>19</v>
      </c>
      <c r="G1608" t="s">
        <v>19</v>
      </c>
      <c r="H1608" t="s">
        <v>83</v>
      </c>
      <c r="I1608" t="s">
        <v>3378</v>
      </c>
      <c r="J1608">
        <v>76</v>
      </c>
      <c r="K1608" t="s">
        <v>85</v>
      </c>
      <c r="L1608" t="s">
        <v>86</v>
      </c>
      <c r="M1608" t="s">
        <v>87</v>
      </c>
      <c r="N1608">
        <v>2</v>
      </c>
      <c r="O1608" s="1">
        <v>44531.238541666666</v>
      </c>
      <c r="P1608" s="1">
        <v>44531.258645833332</v>
      </c>
      <c r="Q1608">
        <v>626</v>
      </c>
      <c r="R1608">
        <v>1111</v>
      </c>
      <c r="S1608" t="b">
        <v>0</v>
      </c>
      <c r="T1608" t="s">
        <v>88</v>
      </c>
      <c r="U1608" t="b">
        <v>1</v>
      </c>
      <c r="V1608" t="s">
        <v>113</v>
      </c>
      <c r="W1608" s="1">
        <v>44531.246331018519</v>
      </c>
      <c r="X1608">
        <v>657</v>
      </c>
      <c r="Y1608">
        <v>74</v>
      </c>
      <c r="Z1608">
        <v>0</v>
      </c>
      <c r="AA1608">
        <v>74</v>
      </c>
      <c r="AB1608">
        <v>0</v>
      </c>
      <c r="AC1608">
        <v>42</v>
      </c>
      <c r="AD1608">
        <v>2</v>
      </c>
      <c r="AE1608">
        <v>0</v>
      </c>
      <c r="AF1608">
        <v>0</v>
      </c>
      <c r="AG1608">
        <v>0</v>
      </c>
      <c r="AH1608" t="s">
        <v>95</v>
      </c>
      <c r="AI1608" s="1">
        <v>44531.258645833332</v>
      </c>
      <c r="AJ1608">
        <v>454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2</v>
      </c>
      <c r="AQ1608">
        <v>0</v>
      </c>
      <c r="AR1608">
        <v>0</v>
      </c>
      <c r="AS1608">
        <v>0</v>
      </c>
      <c r="AT1608" t="s">
        <v>88</v>
      </c>
      <c r="AU1608" t="s">
        <v>88</v>
      </c>
      <c r="AV1608" t="s">
        <v>88</v>
      </c>
      <c r="AW1608" t="s">
        <v>88</v>
      </c>
      <c r="AX1608" t="s">
        <v>88</v>
      </c>
      <c r="AY1608" t="s">
        <v>88</v>
      </c>
      <c r="AZ1608" t="s">
        <v>88</v>
      </c>
      <c r="BA1608" t="s">
        <v>88</v>
      </c>
      <c r="BB1608" t="s">
        <v>88</v>
      </c>
      <c r="BC1608" t="s">
        <v>88</v>
      </c>
      <c r="BD1608" t="s">
        <v>88</v>
      </c>
      <c r="BE1608" t="s">
        <v>88</v>
      </c>
    </row>
    <row r="1609" spans="1:57">
      <c r="A1609" t="s">
        <v>3379</v>
      </c>
      <c r="B1609" t="s">
        <v>80</v>
      </c>
      <c r="C1609" t="s">
        <v>3377</v>
      </c>
      <c r="D1609" t="s">
        <v>82</v>
      </c>
      <c r="E1609" s="2" t="str">
        <f>HYPERLINK("capsilon://?command=openfolder&amp;siteaddress=FAM.docvelocity-na8.net&amp;folderid=FXCAE290E8-9D90-916D-569B-24DA4CD6167B","FX21116191")</f>
        <v>FX21116191</v>
      </c>
      <c r="F1609" t="s">
        <v>19</v>
      </c>
      <c r="G1609" t="s">
        <v>19</v>
      </c>
      <c r="H1609" t="s">
        <v>83</v>
      </c>
      <c r="I1609" t="s">
        <v>3380</v>
      </c>
      <c r="J1609">
        <v>76</v>
      </c>
      <c r="K1609" t="s">
        <v>85</v>
      </c>
      <c r="L1609" t="s">
        <v>86</v>
      </c>
      <c r="M1609" t="s">
        <v>87</v>
      </c>
      <c r="N1609">
        <v>2</v>
      </c>
      <c r="O1609" s="1">
        <v>44531.240798611114</v>
      </c>
      <c r="P1609" s="1">
        <v>44531.258009259262</v>
      </c>
      <c r="Q1609">
        <v>751</v>
      </c>
      <c r="R1609">
        <v>736</v>
      </c>
      <c r="S1609" t="b">
        <v>0</v>
      </c>
      <c r="T1609" t="s">
        <v>88</v>
      </c>
      <c r="U1609" t="b">
        <v>1</v>
      </c>
      <c r="V1609" t="s">
        <v>94</v>
      </c>
      <c r="W1609" s="1">
        <v>44531.247789351852</v>
      </c>
      <c r="X1609">
        <v>469</v>
      </c>
      <c r="Y1609">
        <v>74</v>
      </c>
      <c r="Z1609">
        <v>0</v>
      </c>
      <c r="AA1609">
        <v>74</v>
      </c>
      <c r="AB1609">
        <v>0</v>
      </c>
      <c r="AC1609">
        <v>40</v>
      </c>
      <c r="AD1609">
        <v>2</v>
      </c>
      <c r="AE1609">
        <v>0</v>
      </c>
      <c r="AF1609">
        <v>0</v>
      </c>
      <c r="AG1609">
        <v>0</v>
      </c>
      <c r="AH1609" t="s">
        <v>90</v>
      </c>
      <c r="AI1609" s="1">
        <v>44531.258009259262</v>
      </c>
      <c r="AJ1609">
        <v>262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2</v>
      </c>
      <c r="AQ1609">
        <v>0</v>
      </c>
      <c r="AR1609">
        <v>0</v>
      </c>
      <c r="AS1609">
        <v>0</v>
      </c>
      <c r="AT1609" t="s">
        <v>88</v>
      </c>
      <c r="AU1609" t="s">
        <v>88</v>
      </c>
      <c r="AV1609" t="s">
        <v>88</v>
      </c>
      <c r="AW1609" t="s">
        <v>88</v>
      </c>
      <c r="AX1609" t="s">
        <v>88</v>
      </c>
      <c r="AY1609" t="s">
        <v>88</v>
      </c>
      <c r="AZ1609" t="s">
        <v>88</v>
      </c>
      <c r="BA1609" t="s">
        <v>88</v>
      </c>
      <c r="BB1609" t="s">
        <v>88</v>
      </c>
      <c r="BC1609" t="s">
        <v>88</v>
      </c>
      <c r="BD1609" t="s">
        <v>88</v>
      </c>
      <c r="BE1609" t="s">
        <v>88</v>
      </c>
    </row>
    <row r="1610" spans="1:57">
      <c r="A1610" t="s">
        <v>3381</v>
      </c>
      <c r="B1610" t="s">
        <v>80</v>
      </c>
      <c r="C1610" t="s">
        <v>3382</v>
      </c>
      <c r="D1610" t="s">
        <v>82</v>
      </c>
      <c r="E1610" s="2" t="str">
        <f>HYPERLINK("capsilon://?command=openfolder&amp;siteaddress=FAM.docvelocity-na8.net&amp;folderid=FXC6B6E70F-982B-7788-3679-0141ACAE0653","FX211112373")</f>
        <v>FX211112373</v>
      </c>
      <c r="F1610" t="s">
        <v>19</v>
      </c>
      <c r="G1610" t="s">
        <v>19</v>
      </c>
      <c r="H1610" t="s">
        <v>83</v>
      </c>
      <c r="I1610" t="s">
        <v>3383</v>
      </c>
      <c r="J1610">
        <v>28</v>
      </c>
      <c r="K1610" t="s">
        <v>85</v>
      </c>
      <c r="L1610" t="s">
        <v>86</v>
      </c>
      <c r="M1610" t="s">
        <v>87</v>
      </c>
      <c r="N1610">
        <v>2</v>
      </c>
      <c r="O1610" s="1">
        <v>44532.838726851849</v>
      </c>
      <c r="P1610" s="1">
        <v>44533.22042824074</v>
      </c>
      <c r="Q1610">
        <v>32191</v>
      </c>
      <c r="R1610">
        <v>788</v>
      </c>
      <c r="S1610" t="b">
        <v>0</v>
      </c>
      <c r="T1610" t="s">
        <v>88</v>
      </c>
      <c r="U1610" t="b">
        <v>0</v>
      </c>
      <c r="V1610" t="s">
        <v>89</v>
      </c>
      <c r="W1610" s="1">
        <v>44533.183645833335</v>
      </c>
      <c r="X1610">
        <v>342</v>
      </c>
      <c r="Y1610">
        <v>0</v>
      </c>
      <c r="Z1610">
        <v>0</v>
      </c>
      <c r="AA1610">
        <v>0</v>
      </c>
      <c r="AB1610">
        <v>21</v>
      </c>
      <c r="AC1610">
        <v>0</v>
      </c>
      <c r="AD1610">
        <v>28</v>
      </c>
      <c r="AE1610">
        <v>0</v>
      </c>
      <c r="AF1610">
        <v>0</v>
      </c>
      <c r="AG1610">
        <v>0</v>
      </c>
      <c r="AH1610" t="s">
        <v>109</v>
      </c>
      <c r="AI1610" s="1">
        <v>44533.22042824074</v>
      </c>
      <c r="AJ1610">
        <v>219</v>
      </c>
      <c r="AK1610">
        <v>0</v>
      </c>
      <c r="AL1610">
        <v>0</v>
      </c>
      <c r="AM1610">
        <v>0</v>
      </c>
      <c r="AN1610">
        <v>21</v>
      </c>
      <c r="AO1610">
        <v>0</v>
      </c>
      <c r="AP1610">
        <v>28</v>
      </c>
      <c r="AQ1610">
        <v>0</v>
      </c>
      <c r="AR1610">
        <v>0</v>
      </c>
      <c r="AS1610">
        <v>0</v>
      </c>
      <c r="AT1610" t="s">
        <v>88</v>
      </c>
      <c r="AU1610" t="s">
        <v>88</v>
      </c>
      <c r="AV1610" t="s">
        <v>88</v>
      </c>
      <c r="AW1610" t="s">
        <v>88</v>
      </c>
      <c r="AX1610" t="s">
        <v>88</v>
      </c>
      <c r="AY1610" t="s">
        <v>88</v>
      </c>
      <c r="AZ1610" t="s">
        <v>88</v>
      </c>
      <c r="BA1610" t="s">
        <v>88</v>
      </c>
      <c r="BB1610" t="s">
        <v>88</v>
      </c>
      <c r="BC1610" t="s">
        <v>88</v>
      </c>
      <c r="BD1610" t="s">
        <v>88</v>
      </c>
      <c r="BE1610" t="s">
        <v>88</v>
      </c>
    </row>
    <row r="1611" spans="1:57">
      <c r="A1611" t="s">
        <v>3384</v>
      </c>
      <c r="B1611" t="s">
        <v>80</v>
      </c>
      <c r="C1611" t="s">
        <v>3385</v>
      </c>
      <c r="D1611" t="s">
        <v>82</v>
      </c>
      <c r="E1611" s="2" t="str">
        <f>HYPERLINK("capsilon://?command=openfolder&amp;siteaddress=FAM.docvelocity-na8.net&amp;folderid=FXB92DBFCE-DF16-C7B5-99C8-816C8F2448BA","FX211113612")</f>
        <v>FX211113612</v>
      </c>
      <c r="F1611" t="s">
        <v>19</v>
      </c>
      <c r="G1611" t="s">
        <v>19</v>
      </c>
      <c r="H1611" t="s">
        <v>83</v>
      </c>
      <c r="I1611" t="s">
        <v>3386</v>
      </c>
      <c r="J1611">
        <v>152</v>
      </c>
      <c r="K1611" t="s">
        <v>85</v>
      </c>
      <c r="L1611" t="s">
        <v>86</v>
      </c>
      <c r="M1611" t="s">
        <v>87</v>
      </c>
      <c r="N1611">
        <v>2</v>
      </c>
      <c r="O1611" s="1">
        <v>44531.24527777778</v>
      </c>
      <c r="P1611" s="1">
        <v>44531.271608796298</v>
      </c>
      <c r="Q1611">
        <v>388</v>
      </c>
      <c r="R1611">
        <v>1887</v>
      </c>
      <c r="S1611" t="b">
        <v>0</v>
      </c>
      <c r="T1611" t="s">
        <v>88</v>
      </c>
      <c r="U1611" t="b">
        <v>1</v>
      </c>
      <c r="V1611" t="s">
        <v>108</v>
      </c>
      <c r="W1611" s="1">
        <v>44531.259074074071</v>
      </c>
      <c r="X1611">
        <v>1169</v>
      </c>
      <c r="Y1611">
        <v>164</v>
      </c>
      <c r="Z1611">
        <v>0</v>
      </c>
      <c r="AA1611">
        <v>164</v>
      </c>
      <c r="AB1611">
        <v>0</v>
      </c>
      <c r="AC1611">
        <v>71</v>
      </c>
      <c r="AD1611">
        <v>-12</v>
      </c>
      <c r="AE1611">
        <v>0</v>
      </c>
      <c r="AF1611">
        <v>0</v>
      </c>
      <c r="AG1611">
        <v>0</v>
      </c>
      <c r="AH1611" t="s">
        <v>90</v>
      </c>
      <c r="AI1611" s="1">
        <v>44531.271608796298</v>
      </c>
      <c r="AJ1611">
        <v>718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-12</v>
      </c>
      <c r="AQ1611">
        <v>0</v>
      </c>
      <c r="AR1611">
        <v>0</v>
      </c>
      <c r="AS1611">
        <v>0</v>
      </c>
      <c r="AT1611" t="s">
        <v>88</v>
      </c>
      <c r="AU1611" t="s">
        <v>88</v>
      </c>
      <c r="AV1611" t="s">
        <v>88</v>
      </c>
      <c r="AW1611" t="s">
        <v>88</v>
      </c>
      <c r="AX1611" t="s">
        <v>88</v>
      </c>
      <c r="AY1611" t="s">
        <v>88</v>
      </c>
      <c r="AZ1611" t="s">
        <v>88</v>
      </c>
      <c r="BA1611" t="s">
        <v>88</v>
      </c>
      <c r="BB1611" t="s">
        <v>88</v>
      </c>
      <c r="BC1611" t="s">
        <v>88</v>
      </c>
      <c r="BD1611" t="s">
        <v>88</v>
      </c>
      <c r="BE1611" t="s">
        <v>88</v>
      </c>
    </row>
    <row r="1612" spans="1:57">
      <c r="A1612" t="s">
        <v>3387</v>
      </c>
      <c r="B1612" t="s">
        <v>80</v>
      </c>
      <c r="C1612" t="s">
        <v>160</v>
      </c>
      <c r="D1612" t="s">
        <v>82</v>
      </c>
      <c r="E1612" s="2" t="str">
        <f>HYPERLINK("capsilon://?command=openfolder&amp;siteaddress=FAM.docvelocity-na8.net&amp;folderid=FXCBC13D51-DA69-D6AC-3BF2-563B9844C95A","FX211114604")</f>
        <v>FX211114604</v>
      </c>
      <c r="F1612" t="s">
        <v>19</v>
      </c>
      <c r="G1612" t="s">
        <v>19</v>
      </c>
      <c r="H1612" t="s">
        <v>83</v>
      </c>
      <c r="I1612" t="s">
        <v>161</v>
      </c>
      <c r="J1612">
        <v>138</v>
      </c>
      <c r="K1612" t="s">
        <v>85</v>
      </c>
      <c r="L1612" t="s">
        <v>86</v>
      </c>
      <c r="M1612" t="s">
        <v>87</v>
      </c>
      <c r="N1612">
        <v>1</v>
      </c>
      <c r="O1612" s="1">
        <v>44532.845914351848</v>
      </c>
      <c r="P1612" s="1">
        <v>44533.375902777778</v>
      </c>
      <c r="Q1612">
        <v>45249</v>
      </c>
      <c r="R1612">
        <v>542</v>
      </c>
      <c r="S1612" t="b">
        <v>0</v>
      </c>
      <c r="T1612" t="s">
        <v>88</v>
      </c>
      <c r="U1612" t="b">
        <v>0</v>
      </c>
      <c r="V1612" t="s">
        <v>144</v>
      </c>
      <c r="W1612" s="1">
        <v>44533.375902777778</v>
      </c>
      <c r="X1612">
        <v>124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138</v>
      </c>
      <c r="AE1612">
        <v>112</v>
      </c>
      <c r="AF1612">
        <v>0</v>
      </c>
      <c r="AG1612">
        <v>4</v>
      </c>
      <c r="AH1612" t="s">
        <v>88</v>
      </c>
      <c r="AI1612" t="s">
        <v>88</v>
      </c>
      <c r="AJ1612" t="s">
        <v>88</v>
      </c>
      <c r="AK1612" t="s">
        <v>88</v>
      </c>
      <c r="AL1612" t="s">
        <v>88</v>
      </c>
      <c r="AM1612" t="s">
        <v>88</v>
      </c>
      <c r="AN1612" t="s">
        <v>88</v>
      </c>
      <c r="AO1612" t="s">
        <v>88</v>
      </c>
      <c r="AP1612" t="s">
        <v>88</v>
      </c>
      <c r="AQ1612" t="s">
        <v>88</v>
      </c>
      <c r="AR1612" t="s">
        <v>88</v>
      </c>
      <c r="AS1612" t="s">
        <v>88</v>
      </c>
      <c r="AT1612" t="s">
        <v>88</v>
      </c>
      <c r="AU1612" t="s">
        <v>88</v>
      </c>
      <c r="AV1612" t="s">
        <v>88</v>
      </c>
      <c r="AW1612" t="s">
        <v>88</v>
      </c>
      <c r="AX1612" t="s">
        <v>88</v>
      </c>
      <c r="AY1612" t="s">
        <v>88</v>
      </c>
      <c r="AZ1612" t="s">
        <v>88</v>
      </c>
      <c r="BA1612" t="s">
        <v>88</v>
      </c>
      <c r="BB1612" t="s">
        <v>88</v>
      </c>
      <c r="BC1612" t="s">
        <v>88</v>
      </c>
      <c r="BD1612" t="s">
        <v>88</v>
      </c>
      <c r="BE1612" t="s">
        <v>88</v>
      </c>
    </row>
    <row r="1613" spans="1:57">
      <c r="A1613" t="s">
        <v>3388</v>
      </c>
      <c r="B1613" t="s">
        <v>80</v>
      </c>
      <c r="C1613" t="s">
        <v>160</v>
      </c>
      <c r="D1613" t="s">
        <v>82</v>
      </c>
      <c r="E1613" s="2" t="str">
        <f>HYPERLINK("capsilon://?command=openfolder&amp;siteaddress=FAM.docvelocity-na8.net&amp;folderid=FXCBC13D51-DA69-D6AC-3BF2-563B9844C95A","FX211114604")</f>
        <v>FX211114604</v>
      </c>
      <c r="F1613" t="s">
        <v>19</v>
      </c>
      <c r="G1613" t="s">
        <v>19</v>
      </c>
      <c r="H1613" t="s">
        <v>83</v>
      </c>
      <c r="I1613" t="s">
        <v>169</v>
      </c>
      <c r="J1613">
        <v>138</v>
      </c>
      <c r="K1613" t="s">
        <v>85</v>
      </c>
      <c r="L1613" t="s">
        <v>86</v>
      </c>
      <c r="M1613" t="s">
        <v>87</v>
      </c>
      <c r="N1613">
        <v>1</v>
      </c>
      <c r="O1613" s="1">
        <v>44532.847199074073</v>
      </c>
      <c r="P1613" s="1">
        <v>44533.387557870374</v>
      </c>
      <c r="Q1613">
        <v>45528</v>
      </c>
      <c r="R1613">
        <v>1159</v>
      </c>
      <c r="S1613" t="b">
        <v>0</v>
      </c>
      <c r="T1613" t="s">
        <v>88</v>
      </c>
      <c r="U1613" t="b">
        <v>0</v>
      </c>
      <c r="V1613" t="s">
        <v>144</v>
      </c>
      <c r="W1613" s="1">
        <v>44533.387557870374</v>
      </c>
      <c r="X1613">
        <v>961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138</v>
      </c>
      <c r="AE1613">
        <v>112</v>
      </c>
      <c r="AF1613">
        <v>0</v>
      </c>
      <c r="AG1613">
        <v>4</v>
      </c>
      <c r="AH1613" t="s">
        <v>88</v>
      </c>
      <c r="AI1613" t="s">
        <v>88</v>
      </c>
      <c r="AJ1613" t="s">
        <v>88</v>
      </c>
      <c r="AK1613" t="s">
        <v>88</v>
      </c>
      <c r="AL1613" t="s">
        <v>88</v>
      </c>
      <c r="AM1613" t="s">
        <v>88</v>
      </c>
      <c r="AN1613" t="s">
        <v>88</v>
      </c>
      <c r="AO1613" t="s">
        <v>88</v>
      </c>
      <c r="AP1613" t="s">
        <v>88</v>
      </c>
      <c r="AQ1613" t="s">
        <v>88</v>
      </c>
      <c r="AR1613" t="s">
        <v>88</v>
      </c>
      <c r="AS1613" t="s">
        <v>88</v>
      </c>
      <c r="AT1613" t="s">
        <v>88</v>
      </c>
      <c r="AU1613" t="s">
        <v>88</v>
      </c>
      <c r="AV1613" t="s">
        <v>88</v>
      </c>
      <c r="AW1613" t="s">
        <v>88</v>
      </c>
      <c r="AX1613" t="s">
        <v>88</v>
      </c>
      <c r="AY1613" t="s">
        <v>88</v>
      </c>
      <c r="AZ1613" t="s">
        <v>88</v>
      </c>
      <c r="BA1613" t="s">
        <v>88</v>
      </c>
      <c r="BB1613" t="s">
        <v>88</v>
      </c>
      <c r="BC1613" t="s">
        <v>88</v>
      </c>
      <c r="BD1613" t="s">
        <v>88</v>
      </c>
      <c r="BE1613" t="s">
        <v>88</v>
      </c>
    </row>
    <row r="1614" spans="1:57">
      <c r="A1614" t="s">
        <v>3389</v>
      </c>
      <c r="B1614" t="s">
        <v>80</v>
      </c>
      <c r="C1614" t="s">
        <v>174</v>
      </c>
      <c r="D1614" t="s">
        <v>82</v>
      </c>
      <c r="E1614" s="2" t="str">
        <f>HYPERLINK("capsilon://?command=openfolder&amp;siteaddress=FAM.docvelocity-na8.net&amp;folderid=FX759A8681-0396-2F30-6C42-A38B0FC7B831","FX211114320")</f>
        <v>FX211114320</v>
      </c>
      <c r="F1614" t="s">
        <v>19</v>
      </c>
      <c r="G1614" t="s">
        <v>19</v>
      </c>
      <c r="H1614" t="s">
        <v>83</v>
      </c>
      <c r="I1614" t="s">
        <v>175</v>
      </c>
      <c r="J1614">
        <v>120</v>
      </c>
      <c r="K1614" t="s">
        <v>85</v>
      </c>
      <c r="L1614" t="s">
        <v>86</v>
      </c>
      <c r="M1614" t="s">
        <v>87</v>
      </c>
      <c r="N1614">
        <v>1</v>
      </c>
      <c r="O1614" s="1">
        <v>44532.849861111114</v>
      </c>
      <c r="P1614" s="1">
        <v>44533.39167824074</v>
      </c>
      <c r="Q1614">
        <v>46122</v>
      </c>
      <c r="R1614">
        <v>691</v>
      </c>
      <c r="S1614" t="b">
        <v>0</v>
      </c>
      <c r="T1614" t="s">
        <v>88</v>
      </c>
      <c r="U1614" t="b">
        <v>0</v>
      </c>
      <c r="V1614" t="s">
        <v>144</v>
      </c>
      <c r="W1614" s="1">
        <v>44533.39167824074</v>
      </c>
      <c r="X1614">
        <v>332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120</v>
      </c>
      <c r="AE1614">
        <v>96</v>
      </c>
      <c r="AF1614">
        <v>0</v>
      </c>
      <c r="AG1614">
        <v>6</v>
      </c>
      <c r="AH1614" t="s">
        <v>88</v>
      </c>
      <c r="AI1614" t="s">
        <v>88</v>
      </c>
      <c r="AJ1614" t="s">
        <v>88</v>
      </c>
      <c r="AK1614" t="s">
        <v>88</v>
      </c>
      <c r="AL1614" t="s">
        <v>88</v>
      </c>
      <c r="AM1614" t="s">
        <v>88</v>
      </c>
      <c r="AN1614" t="s">
        <v>88</v>
      </c>
      <c r="AO1614" t="s">
        <v>88</v>
      </c>
      <c r="AP1614" t="s">
        <v>88</v>
      </c>
      <c r="AQ1614" t="s">
        <v>88</v>
      </c>
      <c r="AR1614" t="s">
        <v>88</v>
      </c>
      <c r="AS1614" t="s">
        <v>88</v>
      </c>
      <c r="AT1614" t="s">
        <v>88</v>
      </c>
      <c r="AU1614" t="s">
        <v>88</v>
      </c>
      <c r="AV1614" t="s">
        <v>88</v>
      </c>
      <c r="AW1614" t="s">
        <v>88</v>
      </c>
      <c r="AX1614" t="s">
        <v>88</v>
      </c>
      <c r="AY1614" t="s">
        <v>88</v>
      </c>
      <c r="AZ1614" t="s">
        <v>88</v>
      </c>
      <c r="BA1614" t="s">
        <v>88</v>
      </c>
      <c r="BB1614" t="s">
        <v>88</v>
      </c>
      <c r="BC1614" t="s">
        <v>88</v>
      </c>
      <c r="BD1614" t="s">
        <v>88</v>
      </c>
      <c r="BE1614" t="s">
        <v>88</v>
      </c>
    </row>
    <row r="1615" spans="1:57">
      <c r="A1615" t="s">
        <v>3390</v>
      </c>
      <c r="B1615" t="s">
        <v>80</v>
      </c>
      <c r="C1615" t="s">
        <v>2071</v>
      </c>
      <c r="D1615" t="s">
        <v>82</v>
      </c>
      <c r="E1615" s="2" t="str">
        <f>HYPERLINK("capsilon://?command=openfolder&amp;siteaddress=FAM.docvelocity-na8.net&amp;folderid=FX187B9F96-6216-F2E3-B5C6-34C0A0DABD82","FX21118625")</f>
        <v>FX21118625</v>
      </c>
      <c r="F1615" t="s">
        <v>19</v>
      </c>
      <c r="G1615" t="s">
        <v>19</v>
      </c>
      <c r="H1615" t="s">
        <v>83</v>
      </c>
      <c r="I1615" t="s">
        <v>3391</v>
      </c>
      <c r="J1615">
        <v>76</v>
      </c>
      <c r="K1615" t="s">
        <v>85</v>
      </c>
      <c r="L1615" t="s">
        <v>86</v>
      </c>
      <c r="M1615" t="s">
        <v>87</v>
      </c>
      <c r="N1615">
        <v>2</v>
      </c>
      <c r="O1615" s="1">
        <v>44531.246655092589</v>
      </c>
      <c r="P1615" s="1">
        <v>44531.263298611113</v>
      </c>
      <c r="Q1615">
        <v>537</v>
      </c>
      <c r="R1615">
        <v>901</v>
      </c>
      <c r="S1615" t="b">
        <v>0</v>
      </c>
      <c r="T1615" t="s">
        <v>88</v>
      </c>
      <c r="U1615" t="b">
        <v>1</v>
      </c>
      <c r="V1615" t="s">
        <v>104</v>
      </c>
      <c r="W1615" s="1">
        <v>44531.25199074074</v>
      </c>
      <c r="X1615">
        <v>410</v>
      </c>
      <c r="Y1615">
        <v>66</v>
      </c>
      <c r="Z1615">
        <v>0</v>
      </c>
      <c r="AA1615">
        <v>66</v>
      </c>
      <c r="AB1615">
        <v>0</v>
      </c>
      <c r="AC1615">
        <v>30</v>
      </c>
      <c r="AD1615">
        <v>10</v>
      </c>
      <c r="AE1615">
        <v>0</v>
      </c>
      <c r="AF1615">
        <v>0</v>
      </c>
      <c r="AG1615">
        <v>0</v>
      </c>
      <c r="AH1615" t="s">
        <v>90</v>
      </c>
      <c r="AI1615" s="1">
        <v>44531.263298611113</v>
      </c>
      <c r="AJ1615">
        <v>457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10</v>
      </c>
      <c r="AQ1615">
        <v>0</v>
      </c>
      <c r="AR1615">
        <v>0</v>
      </c>
      <c r="AS1615">
        <v>0</v>
      </c>
      <c r="AT1615" t="s">
        <v>88</v>
      </c>
      <c r="AU1615" t="s">
        <v>88</v>
      </c>
      <c r="AV1615" t="s">
        <v>88</v>
      </c>
      <c r="AW1615" t="s">
        <v>88</v>
      </c>
      <c r="AX1615" t="s">
        <v>88</v>
      </c>
      <c r="AY1615" t="s">
        <v>88</v>
      </c>
      <c r="AZ1615" t="s">
        <v>88</v>
      </c>
      <c r="BA1615" t="s">
        <v>88</v>
      </c>
      <c r="BB1615" t="s">
        <v>88</v>
      </c>
      <c r="BC1615" t="s">
        <v>88</v>
      </c>
      <c r="BD1615" t="s">
        <v>88</v>
      </c>
      <c r="BE1615" t="s">
        <v>88</v>
      </c>
    </row>
    <row r="1616" spans="1:57">
      <c r="A1616" t="s">
        <v>3392</v>
      </c>
      <c r="B1616" t="s">
        <v>80</v>
      </c>
      <c r="C1616" t="s">
        <v>3393</v>
      </c>
      <c r="D1616" t="s">
        <v>82</v>
      </c>
      <c r="E1616" s="2" t="str">
        <f>HYPERLINK("capsilon://?command=openfolder&amp;siteaddress=FAM.docvelocity-na8.net&amp;folderid=FX87A55ED2-13D4-2501-6451-AFAD973B4572","FX211114329")</f>
        <v>FX211114329</v>
      </c>
      <c r="F1616" t="s">
        <v>19</v>
      </c>
      <c r="G1616" t="s">
        <v>19</v>
      </c>
      <c r="H1616" t="s">
        <v>83</v>
      </c>
      <c r="I1616" t="s">
        <v>3394</v>
      </c>
      <c r="J1616">
        <v>209</v>
      </c>
      <c r="K1616" t="s">
        <v>85</v>
      </c>
      <c r="L1616" t="s">
        <v>86</v>
      </c>
      <c r="M1616" t="s">
        <v>87</v>
      </c>
      <c r="N1616">
        <v>2</v>
      </c>
      <c r="O1616" s="1">
        <v>44531.248032407406</v>
      </c>
      <c r="P1616" s="1">
        <v>44531.268113425926</v>
      </c>
      <c r="Q1616">
        <v>379</v>
      </c>
      <c r="R1616">
        <v>1356</v>
      </c>
      <c r="S1616" t="b">
        <v>0</v>
      </c>
      <c r="T1616" t="s">
        <v>88</v>
      </c>
      <c r="U1616" t="b">
        <v>1</v>
      </c>
      <c r="V1616" t="s">
        <v>104</v>
      </c>
      <c r="W1616" s="1">
        <v>44531.257997685185</v>
      </c>
      <c r="X1616">
        <v>518</v>
      </c>
      <c r="Y1616">
        <v>146</v>
      </c>
      <c r="Z1616">
        <v>0</v>
      </c>
      <c r="AA1616">
        <v>146</v>
      </c>
      <c r="AB1616">
        <v>0</v>
      </c>
      <c r="AC1616">
        <v>46</v>
      </c>
      <c r="AD1616">
        <v>63</v>
      </c>
      <c r="AE1616">
        <v>0</v>
      </c>
      <c r="AF1616">
        <v>0</v>
      </c>
      <c r="AG1616">
        <v>0</v>
      </c>
      <c r="AH1616" t="s">
        <v>95</v>
      </c>
      <c r="AI1616" s="1">
        <v>44531.268113425926</v>
      </c>
      <c r="AJ1616">
        <v>817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63</v>
      </c>
      <c r="AQ1616">
        <v>0</v>
      </c>
      <c r="AR1616">
        <v>0</v>
      </c>
      <c r="AS1616">
        <v>0</v>
      </c>
      <c r="AT1616" t="s">
        <v>88</v>
      </c>
      <c r="AU1616" t="s">
        <v>88</v>
      </c>
      <c r="AV1616" t="s">
        <v>88</v>
      </c>
      <c r="AW1616" t="s">
        <v>88</v>
      </c>
      <c r="AX1616" t="s">
        <v>88</v>
      </c>
      <c r="AY1616" t="s">
        <v>88</v>
      </c>
      <c r="AZ1616" t="s">
        <v>88</v>
      </c>
      <c r="BA1616" t="s">
        <v>88</v>
      </c>
      <c r="BB1616" t="s">
        <v>88</v>
      </c>
      <c r="BC1616" t="s">
        <v>88</v>
      </c>
      <c r="BD1616" t="s">
        <v>88</v>
      </c>
      <c r="BE1616" t="s">
        <v>88</v>
      </c>
    </row>
    <row r="1617" spans="1:57">
      <c r="A1617" t="s">
        <v>3395</v>
      </c>
      <c r="B1617" t="s">
        <v>80</v>
      </c>
      <c r="C1617" t="s">
        <v>3396</v>
      </c>
      <c r="D1617" t="s">
        <v>82</v>
      </c>
      <c r="E1617" s="2" t="str">
        <f>HYPERLINK("capsilon://?command=openfolder&amp;siteaddress=FAM.docvelocity-na8.net&amp;folderid=FXF4CB59EB-0223-F9BD-1E75-FE6F4959BAA2","FX211114724")</f>
        <v>FX211114724</v>
      </c>
      <c r="F1617" t="s">
        <v>19</v>
      </c>
      <c r="G1617" t="s">
        <v>19</v>
      </c>
      <c r="H1617" t="s">
        <v>83</v>
      </c>
      <c r="I1617" t="s">
        <v>3397</v>
      </c>
      <c r="J1617">
        <v>278</v>
      </c>
      <c r="K1617" t="s">
        <v>85</v>
      </c>
      <c r="L1617" t="s">
        <v>86</v>
      </c>
      <c r="M1617" t="s">
        <v>87</v>
      </c>
      <c r="N1617">
        <v>2</v>
      </c>
      <c r="O1617" s="1">
        <v>44531.250914351855</v>
      </c>
      <c r="P1617" s="1">
        <v>44531.359386574077</v>
      </c>
      <c r="Q1617">
        <v>7009</v>
      </c>
      <c r="R1617">
        <v>2363</v>
      </c>
      <c r="S1617" t="b">
        <v>0</v>
      </c>
      <c r="T1617" t="s">
        <v>88</v>
      </c>
      <c r="U1617" t="b">
        <v>1</v>
      </c>
      <c r="V1617" t="s">
        <v>94</v>
      </c>
      <c r="W1617" s="1">
        <v>44531.26834490741</v>
      </c>
      <c r="X1617">
        <v>904</v>
      </c>
      <c r="Y1617">
        <v>175</v>
      </c>
      <c r="Z1617">
        <v>0</v>
      </c>
      <c r="AA1617">
        <v>175</v>
      </c>
      <c r="AB1617">
        <v>0</v>
      </c>
      <c r="AC1617">
        <v>47</v>
      </c>
      <c r="AD1617">
        <v>103</v>
      </c>
      <c r="AE1617">
        <v>0</v>
      </c>
      <c r="AF1617">
        <v>0</v>
      </c>
      <c r="AG1617">
        <v>0</v>
      </c>
      <c r="AH1617" t="s">
        <v>90</v>
      </c>
      <c r="AI1617" s="1">
        <v>44531.359386574077</v>
      </c>
      <c r="AJ1617">
        <v>1446</v>
      </c>
      <c r="AK1617">
        <v>3</v>
      </c>
      <c r="AL1617">
        <v>0</v>
      </c>
      <c r="AM1617">
        <v>3</v>
      </c>
      <c r="AN1617">
        <v>0</v>
      </c>
      <c r="AO1617">
        <v>2</v>
      </c>
      <c r="AP1617">
        <v>100</v>
      </c>
      <c r="AQ1617">
        <v>0</v>
      </c>
      <c r="AR1617">
        <v>0</v>
      </c>
      <c r="AS1617">
        <v>0</v>
      </c>
      <c r="AT1617" t="s">
        <v>88</v>
      </c>
      <c r="AU1617" t="s">
        <v>88</v>
      </c>
      <c r="AV1617" t="s">
        <v>88</v>
      </c>
      <c r="AW1617" t="s">
        <v>88</v>
      </c>
      <c r="AX1617" t="s">
        <v>88</v>
      </c>
      <c r="AY1617" t="s">
        <v>88</v>
      </c>
      <c r="AZ1617" t="s">
        <v>88</v>
      </c>
      <c r="BA1617" t="s">
        <v>88</v>
      </c>
      <c r="BB1617" t="s">
        <v>88</v>
      </c>
      <c r="BC1617" t="s">
        <v>88</v>
      </c>
      <c r="BD1617" t="s">
        <v>88</v>
      </c>
      <c r="BE1617" t="s">
        <v>88</v>
      </c>
    </row>
    <row r="1618" spans="1:57">
      <c r="A1618" t="s">
        <v>3398</v>
      </c>
      <c r="B1618" t="s">
        <v>80</v>
      </c>
      <c r="C1618" t="s">
        <v>3399</v>
      </c>
      <c r="D1618" t="s">
        <v>82</v>
      </c>
      <c r="E1618" s="2" t="str">
        <f>HYPERLINK("capsilon://?command=openfolder&amp;siteaddress=FAM.docvelocity-na8.net&amp;folderid=FX297D2EC9-796D-4516-9B63-FB640E8EED2F","FX21098691")</f>
        <v>FX21098691</v>
      </c>
      <c r="F1618" t="s">
        <v>19</v>
      </c>
      <c r="G1618" t="s">
        <v>19</v>
      </c>
      <c r="H1618" t="s">
        <v>83</v>
      </c>
      <c r="I1618" t="s">
        <v>3400</v>
      </c>
      <c r="J1618">
        <v>56</v>
      </c>
      <c r="K1618" t="s">
        <v>85</v>
      </c>
      <c r="L1618" t="s">
        <v>86</v>
      </c>
      <c r="M1618" t="s">
        <v>87</v>
      </c>
      <c r="N1618">
        <v>2</v>
      </c>
      <c r="O1618" s="1">
        <v>44531.257291666669</v>
      </c>
      <c r="P1618" s="1">
        <v>44531.351469907408</v>
      </c>
      <c r="Q1618">
        <v>6875</v>
      </c>
      <c r="R1618">
        <v>1262</v>
      </c>
      <c r="S1618" t="b">
        <v>0</v>
      </c>
      <c r="T1618" t="s">
        <v>88</v>
      </c>
      <c r="U1618" t="b">
        <v>1</v>
      </c>
      <c r="V1618" t="s">
        <v>104</v>
      </c>
      <c r="W1618" s="1">
        <v>44531.267812500002</v>
      </c>
      <c r="X1618">
        <v>845</v>
      </c>
      <c r="Y1618">
        <v>43</v>
      </c>
      <c r="Z1618">
        <v>0</v>
      </c>
      <c r="AA1618">
        <v>43</v>
      </c>
      <c r="AB1618">
        <v>0</v>
      </c>
      <c r="AC1618">
        <v>62</v>
      </c>
      <c r="AD1618">
        <v>13</v>
      </c>
      <c r="AE1618">
        <v>0</v>
      </c>
      <c r="AF1618">
        <v>0</v>
      </c>
      <c r="AG1618">
        <v>0</v>
      </c>
      <c r="AH1618" t="s">
        <v>95</v>
      </c>
      <c r="AI1618" s="1">
        <v>44531.351469907408</v>
      </c>
      <c r="AJ1618">
        <v>417</v>
      </c>
      <c r="AK1618">
        <v>1</v>
      </c>
      <c r="AL1618">
        <v>0</v>
      </c>
      <c r="AM1618">
        <v>1</v>
      </c>
      <c r="AN1618">
        <v>0</v>
      </c>
      <c r="AO1618">
        <v>1</v>
      </c>
      <c r="AP1618">
        <v>12</v>
      </c>
      <c r="AQ1618">
        <v>0</v>
      </c>
      <c r="AR1618">
        <v>0</v>
      </c>
      <c r="AS1618">
        <v>0</v>
      </c>
      <c r="AT1618" t="s">
        <v>88</v>
      </c>
      <c r="AU1618" t="s">
        <v>88</v>
      </c>
      <c r="AV1618" t="s">
        <v>88</v>
      </c>
      <c r="AW1618" t="s">
        <v>88</v>
      </c>
      <c r="AX1618" t="s">
        <v>88</v>
      </c>
      <c r="AY1618" t="s">
        <v>88</v>
      </c>
      <c r="AZ1618" t="s">
        <v>88</v>
      </c>
      <c r="BA1618" t="s">
        <v>88</v>
      </c>
      <c r="BB1618" t="s">
        <v>88</v>
      </c>
      <c r="BC1618" t="s">
        <v>88</v>
      </c>
      <c r="BD1618" t="s">
        <v>88</v>
      </c>
      <c r="BE1618" t="s">
        <v>88</v>
      </c>
    </row>
    <row r="1619" spans="1:57">
      <c r="A1619" t="s">
        <v>3401</v>
      </c>
      <c r="B1619" t="s">
        <v>80</v>
      </c>
      <c r="C1619" t="s">
        <v>177</v>
      </c>
      <c r="D1619" t="s">
        <v>82</v>
      </c>
      <c r="E1619" s="2" t="str">
        <f>HYPERLINK("capsilon://?command=openfolder&amp;siteaddress=FAM.docvelocity-na8.net&amp;folderid=FX412EE707-099B-1B89-C632-3C038FFECE01","FX211115109")</f>
        <v>FX211115109</v>
      </c>
      <c r="F1619" t="s">
        <v>19</v>
      </c>
      <c r="G1619" t="s">
        <v>19</v>
      </c>
      <c r="H1619" t="s">
        <v>83</v>
      </c>
      <c r="I1619" t="s">
        <v>178</v>
      </c>
      <c r="J1619">
        <v>79</v>
      </c>
      <c r="K1619" t="s">
        <v>85</v>
      </c>
      <c r="L1619" t="s">
        <v>86</v>
      </c>
      <c r="M1619" t="s">
        <v>87</v>
      </c>
      <c r="N1619">
        <v>1</v>
      </c>
      <c r="O1619" s="1">
        <v>44532.864918981482</v>
      </c>
      <c r="P1619" s="1">
        <v>44533.39267361111</v>
      </c>
      <c r="Q1619">
        <v>45214</v>
      </c>
      <c r="R1619">
        <v>384</v>
      </c>
      <c r="S1619" t="b">
        <v>0</v>
      </c>
      <c r="T1619" t="s">
        <v>88</v>
      </c>
      <c r="U1619" t="b">
        <v>0</v>
      </c>
      <c r="V1619" t="s">
        <v>144</v>
      </c>
      <c r="W1619" s="1">
        <v>44533.39267361111</v>
      </c>
      <c r="X1619">
        <v>81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79</v>
      </c>
      <c r="AE1619">
        <v>67</v>
      </c>
      <c r="AF1619">
        <v>0</v>
      </c>
      <c r="AG1619">
        <v>4</v>
      </c>
      <c r="AH1619" t="s">
        <v>88</v>
      </c>
      <c r="AI1619" t="s">
        <v>88</v>
      </c>
      <c r="AJ1619" t="s">
        <v>88</v>
      </c>
      <c r="AK1619" t="s">
        <v>88</v>
      </c>
      <c r="AL1619" t="s">
        <v>88</v>
      </c>
      <c r="AM1619" t="s">
        <v>88</v>
      </c>
      <c r="AN1619" t="s">
        <v>88</v>
      </c>
      <c r="AO1619" t="s">
        <v>88</v>
      </c>
      <c r="AP1619" t="s">
        <v>88</v>
      </c>
      <c r="AQ1619" t="s">
        <v>88</v>
      </c>
      <c r="AR1619" t="s">
        <v>88</v>
      </c>
      <c r="AS1619" t="s">
        <v>88</v>
      </c>
      <c r="AT1619" t="s">
        <v>88</v>
      </c>
      <c r="AU1619" t="s">
        <v>88</v>
      </c>
      <c r="AV1619" t="s">
        <v>88</v>
      </c>
      <c r="AW1619" t="s">
        <v>88</v>
      </c>
      <c r="AX1619" t="s">
        <v>88</v>
      </c>
      <c r="AY1619" t="s">
        <v>88</v>
      </c>
      <c r="AZ1619" t="s">
        <v>88</v>
      </c>
      <c r="BA1619" t="s">
        <v>88</v>
      </c>
      <c r="BB1619" t="s">
        <v>88</v>
      </c>
      <c r="BC1619" t="s">
        <v>88</v>
      </c>
      <c r="BD1619" t="s">
        <v>88</v>
      </c>
      <c r="BE1619" t="s">
        <v>88</v>
      </c>
    </row>
    <row r="1620" spans="1:57">
      <c r="A1620" t="s">
        <v>3402</v>
      </c>
      <c r="B1620" t="s">
        <v>80</v>
      </c>
      <c r="C1620" t="s">
        <v>3403</v>
      </c>
      <c r="D1620" t="s">
        <v>82</v>
      </c>
      <c r="E1620" s="2" t="str">
        <f>HYPERLINK("capsilon://?command=openfolder&amp;siteaddress=FAM.docvelocity-na8.net&amp;folderid=FX4EF2E8C9-5B45-B05A-5042-1204C34239D6","FX21117669")</f>
        <v>FX21117669</v>
      </c>
      <c r="F1620" t="s">
        <v>19</v>
      </c>
      <c r="G1620" t="s">
        <v>19</v>
      </c>
      <c r="H1620" t="s">
        <v>83</v>
      </c>
      <c r="I1620" t="s">
        <v>3404</v>
      </c>
      <c r="J1620">
        <v>94</v>
      </c>
      <c r="K1620" t="s">
        <v>85</v>
      </c>
      <c r="L1620" t="s">
        <v>86</v>
      </c>
      <c r="M1620" t="s">
        <v>87</v>
      </c>
      <c r="N1620">
        <v>2</v>
      </c>
      <c r="O1620" s="1">
        <v>44531.258993055555</v>
      </c>
      <c r="P1620" s="1">
        <v>44531.357824074075</v>
      </c>
      <c r="Q1620">
        <v>7501</v>
      </c>
      <c r="R1620">
        <v>1038</v>
      </c>
      <c r="S1620" t="b">
        <v>0</v>
      </c>
      <c r="T1620" t="s">
        <v>88</v>
      </c>
      <c r="U1620" t="b">
        <v>1</v>
      </c>
      <c r="V1620" t="s">
        <v>113</v>
      </c>
      <c r="W1620" s="1">
        <v>44531.270532407405</v>
      </c>
      <c r="X1620">
        <v>449</v>
      </c>
      <c r="Y1620">
        <v>96</v>
      </c>
      <c r="Z1620">
        <v>0</v>
      </c>
      <c r="AA1620">
        <v>96</v>
      </c>
      <c r="AB1620">
        <v>0</v>
      </c>
      <c r="AC1620">
        <v>49</v>
      </c>
      <c r="AD1620">
        <v>-2</v>
      </c>
      <c r="AE1620">
        <v>0</v>
      </c>
      <c r="AF1620">
        <v>0</v>
      </c>
      <c r="AG1620">
        <v>0</v>
      </c>
      <c r="AH1620" t="s">
        <v>95</v>
      </c>
      <c r="AI1620" s="1">
        <v>44531.357824074075</v>
      </c>
      <c r="AJ1620">
        <v>548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-2</v>
      </c>
      <c r="AQ1620">
        <v>0</v>
      </c>
      <c r="AR1620">
        <v>0</v>
      </c>
      <c r="AS1620">
        <v>0</v>
      </c>
      <c r="AT1620" t="s">
        <v>88</v>
      </c>
      <c r="AU1620" t="s">
        <v>88</v>
      </c>
      <c r="AV1620" t="s">
        <v>88</v>
      </c>
      <c r="AW1620" t="s">
        <v>88</v>
      </c>
      <c r="AX1620" t="s">
        <v>88</v>
      </c>
      <c r="AY1620" t="s">
        <v>88</v>
      </c>
      <c r="AZ1620" t="s">
        <v>88</v>
      </c>
      <c r="BA1620" t="s">
        <v>88</v>
      </c>
      <c r="BB1620" t="s">
        <v>88</v>
      </c>
      <c r="BC1620" t="s">
        <v>88</v>
      </c>
      <c r="BD1620" t="s">
        <v>88</v>
      </c>
      <c r="BE1620" t="s">
        <v>88</v>
      </c>
    </row>
    <row r="1621" spans="1:57">
      <c r="A1621" t="s">
        <v>3405</v>
      </c>
      <c r="B1621" t="s">
        <v>80</v>
      </c>
      <c r="C1621" t="s">
        <v>3406</v>
      </c>
      <c r="D1621" t="s">
        <v>82</v>
      </c>
      <c r="E1621" s="2" t="str">
        <f>HYPERLINK("capsilon://?command=openfolder&amp;siteaddress=FAM.docvelocity-na8.net&amp;folderid=FX39B9742D-A627-0751-9254-BB74CD749075","FX21119978")</f>
        <v>FX21119978</v>
      </c>
      <c r="F1621" t="s">
        <v>19</v>
      </c>
      <c r="G1621" t="s">
        <v>19</v>
      </c>
      <c r="H1621" t="s">
        <v>83</v>
      </c>
      <c r="I1621" t="s">
        <v>3407</v>
      </c>
      <c r="J1621">
        <v>238</v>
      </c>
      <c r="K1621" t="s">
        <v>85</v>
      </c>
      <c r="L1621" t="s">
        <v>86</v>
      </c>
      <c r="M1621" t="s">
        <v>87</v>
      </c>
      <c r="N1621">
        <v>2</v>
      </c>
      <c r="O1621" s="1">
        <v>44531.260462962964</v>
      </c>
      <c r="P1621" s="1">
        <v>44531.372708333336</v>
      </c>
      <c r="Q1621">
        <v>7326</v>
      </c>
      <c r="R1621">
        <v>2372</v>
      </c>
      <c r="S1621" t="b">
        <v>0</v>
      </c>
      <c r="T1621" t="s">
        <v>88</v>
      </c>
      <c r="U1621" t="b">
        <v>1</v>
      </c>
      <c r="V1621" t="s">
        <v>104</v>
      </c>
      <c r="W1621" s="1">
        <v>44531.280231481483</v>
      </c>
      <c r="X1621">
        <v>1070</v>
      </c>
      <c r="Y1621">
        <v>213</v>
      </c>
      <c r="Z1621">
        <v>0</v>
      </c>
      <c r="AA1621">
        <v>213</v>
      </c>
      <c r="AB1621">
        <v>0</v>
      </c>
      <c r="AC1621">
        <v>118</v>
      </c>
      <c r="AD1621">
        <v>25</v>
      </c>
      <c r="AE1621">
        <v>0</v>
      </c>
      <c r="AF1621">
        <v>0</v>
      </c>
      <c r="AG1621">
        <v>0</v>
      </c>
      <c r="AH1621" t="s">
        <v>95</v>
      </c>
      <c r="AI1621" s="1">
        <v>44531.372708333336</v>
      </c>
      <c r="AJ1621">
        <v>1285</v>
      </c>
      <c r="AK1621">
        <v>1</v>
      </c>
      <c r="AL1621">
        <v>0</v>
      </c>
      <c r="AM1621">
        <v>1</v>
      </c>
      <c r="AN1621">
        <v>0</v>
      </c>
      <c r="AO1621">
        <v>1</v>
      </c>
      <c r="AP1621">
        <v>24</v>
      </c>
      <c r="AQ1621">
        <v>0</v>
      </c>
      <c r="AR1621">
        <v>0</v>
      </c>
      <c r="AS1621">
        <v>0</v>
      </c>
      <c r="AT1621" t="s">
        <v>88</v>
      </c>
      <c r="AU1621" t="s">
        <v>88</v>
      </c>
      <c r="AV1621" t="s">
        <v>88</v>
      </c>
      <c r="AW1621" t="s">
        <v>88</v>
      </c>
      <c r="AX1621" t="s">
        <v>88</v>
      </c>
      <c r="AY1621" t="s">
        <v>88</v>
      </c>
      <c r="AZ1621" t="s">
        <v>88</v>
      </c>
      <c r="BA1621" t="s">
        <v>88</v>
      </c>
      <c r="BB1621" t="s">
        <v>88</v>
      </c>
      <c r="BC1621" t="s">
        <v>88</v>
      </c>
      <c r="BD1621" t="s">
        <v>88</v>
      </c>
      <c r="BE1621" t="s">
        <v>88</v>
      </c>
    </row>
    <row r="1622" spans="1:57">
      <c r="A1622" t="s">
        <v>3408</v>
      </c>
      <c r="B1622" t="s">
        <v>80</v>
      </c>
      <c r="C1622" t="s">
        <v>3409</v>
      </c>
      <c r="D1622" t="s">
        <v>82</v>
      </c>
      <c r="E1622" s="2" t="str">
        <f>HYPERLINK("capsilon://?command=openfolder&amp;siteaddress=FAM.docvelocity-na8.net&amp;folderid=FX3F9BF66B-49BE-8D63-C3EA-AEFF1EA8846C","FX211114500")</f>
        <v>FX211114500</v>
      </c>
      <c r="F1622" t="s">
        <v>19</v>
      </c>
      <c r="G1622" t="s">
        <v>19</v>
      </c>
      <c r="H1622" t="s">
        <v>83</v>
      </c>
      <c r="I1622" t="s">
        <v>3410</v>
      </c>
      <c r="J1622">
        <v>196</v>
      </c>
      <c r="K1622" t="s">
        <v>85</v>
      </c>
      <c r="L1622" t="s">
        <v>86</v>
      </c>
      <c r="M1622" t="s">
        <v>87</v>
      </c>
      <c r="N1622">
        <v>2</v>
      </c>
      <c r="O1622" s="1">
        <v>44531.263807870368</v>
      </c>
      <c r="P1622" s="1">
        <v>44531.37164351852</v>
      </c>
      <c r="Q1622">
        <v>6005</v>
      </c>
      <c r="R1622">
        <v>3312</v>
      </c>
      <c r="S1622" t="b">
        <v>0</v>
      </c>
      <c r="T1622" t="s">
        <v>88</v>
      </c>
      <c r="U1622" t="b">
        <v>1</v>
      </c>
      <c r="V1622" t="s">
        <v>99</v>
      </c>
      <c r="W1622" s="1">
        <v>44531.293796296297</v>
      </c>
      <c r="X1622">
        <v>2240</v>
      </c>
      <c r="Y1622">
        <v>178</v>
      </c>
      <c r="Z1622">
        <v>0</v>
      </c>
      <c r="AA1622">
        <v>178</v>
      </c>
      <c r="AB1622">
        <v>0</v>
      </c>
      <c r="AC1622">
        <v>115</v>
      </c>
      <c r="AD1622">
        <v>18</v>
      </c>
      <c r="AE1622">
        <v>0</v>
      </c>
      <c r="AF1622">
        <v>0</v>
      </c>
      <c r="AG1622">
        <v>0</v>
      </c>
      <c r="AH1622" t="s">
        <v>90</v>
      </c>
      <c r="AI1622" s="1">
        <v>44531.37164351852</v>
      </c>
      <c r="AJ1622">
        <v>1058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18</v>
      </c>
      <c r="AQ1622">
        <v>0</v>
      </c>
      <c r="AR1622">
        <v>0</v>
      </c>
      <c r="AS1622">
        <v>0</v>
      </c>
      <c r="AT1622" t="s">
        <v>88</v>
      </c>
      <c r="AU1622" t="s">
        <v>88</v>
      </c>
      <c r="AV1622" t="s">
        <v>88</v>
      </c>
      <c r="AW1622" t="s">
        <v>88</v>
      </c>
      <c r="AX1622" t="s">
        <v>88</v>
      </c>
      <c r="AY1622" t="s">
        <v>88</v>
      </c>
      <c r="AZ1622" t="s">
        <v>88</v>
      </c>
      <c r="BA1622" t="s">
        <v>88</v>
      </c>
      <c r="BB1622" t="s">
        <v>88</v>
      </c>
      <c r="BC1622" t="s">
        <v>88</v>
      </c>
      <c r="BD1622" t="s">
        <v>88</v>
      </c>
      <c r="BE1622" t="s">
        <v>88</v>
      </c>
    </row>
    <row r="1623" spans="1:57">
      <c r="A1623" t="s">
        <v>3411</v>
      </c>
      <c r="B1623" t="s">
        <v>80</v>
      </c>
      <c r="C1623" t="s">
        <v>3412</v>
      </c>
      <c r="D1623" t="s">
        <v>82</v>
      </c>
      <c r="E1623" s="2" t="str">
        <f>HYPERLINK("capsilon://?command=openfolder&amp;siteaddress=FAM.docvelocity-na8.net&amp;folderid=FX93908CAA-45AE-FAE4-B1AB-75B58AF7698E","FX21118815")</f>
        <v>FX21118815</v>
      </c>
      <c r="F1623" t="s">
        <v>19</v>
      </c>
      <c r="G1623" t="s">
        <v>19</v>
      </c>
      <c r="H1623" t="s">
        <v>83</v>
      </c>
      <c r="I1623" t="s">
        <v>3413</v>
      </c>
      <c r="J1623">
        <v>250</v>
      </c>
      <c r="K1623" t="s">
        <v>85</v>
      </c>
      <c r="L1623" t="s">
        <v>86</v>
      </c>
      <c r="M1623" t="s">
        <v>87</v>
      </c>
      <c r="N1623">
        <v>2</v>
      </c>
      <c r="O1623" s="1">
        <v>44531.267268518517</v>
      </c>
      <c r="P1623" s="1">
        <v>44531.39466435185</v>
      </c>
      <c r="Q1623">
        <v>6235</v>
      </c>
      <c r="R1623">
        <v>4772</v>
      </c>
      <c r="S1623" t="b">
        <v>0</v>
      </c>
      <c r="T1623" t="s">
        <v>88</v>
      </c>
      <c r="U1623" t="b">
        <v>1</v>
      </c>
      <c r="V1623" t="s">
        <v>94</v>
      </c>
      <c r="W1623" s="1">
        <v>44531.304386574076</v>
      </c>
      <c r="X1623">
        <v>3113</v>
      </c>
      <c r="Y1623">
        <v>224</v>
      </c>
      <c r="Z1623">
        <v>0</v>
      </c>
      <c r="AA1623">
        <v>224</v>
      </c>
      <c r="AB1623">
        <v>0</v>
      </c>
      <c r="AC1623">
        <v>179</v>
      </c>
      <c r="AD1623">
        <v>26</v>
      </c>
      <c r="AE1623">
        <v>0</v>
      </c>
      <c r="AF1623">
        <v>0</v>
      </c>
      <c r="AG1623">
        <v>0</v>
      </c>
      <c r="AH1623" t="s">
        <v>95</v>
      </c>
      <c r="AI1623" s="1">
        <v>44531.39466435185</v>
      </c>
      <c r="AJ1623">
        <v>1632</v>
      </c>
      <c r="AK1623">
        <v>6</v>
      </c>
      <c r="AL1623">
        <v>0</v>
      </c>
      <c r="AM1623">
        <v>6</v>
      </c>
      <c r="AN1623">
        <v>0</v>
      </c>
      <c r="AO1623">
        <v>6</v>
      </c>
      <c r="AP1623">
        <v>20</v>
      </c>
      <c r="AQ1623">
        <v>0</v>
      </c>
      <c r="AR1623">
        <v>0</v>
      </c>
      <c r="AS1623">
        <v>0</v>
      </c>
      <c r="AT1623" t="s">
        <v>88</v>
      </c>
      <c r="AU1623" t="s">
        <v>88</v>
      </c>
      <c r="AV1623" t="s">
        <v>88</v>
      </c>
      <c r="AW1623" t="s">
        <v>88</v>
      </c>
      <c r="AX1623" t="s">
        <v>88</v>
      </c>
      <c r="AY1623" t="s">
        <v>88</v>
      </c>
      <c r="AZ1623" t="s">
        <v>88</v>
      </c>
      <c r="BA1623" t="s">
        <v>88</v>
      </c>
      <c r="BB1623" t="s">
        <v>88</v>
      </c>
      <c r="BC1623" t="s">
        <v>88</v>
      </c>
      <c r="BD1623" t="s">
        <v>88</v>
      </c>
      <c r="BE1623" t="s">
        <v>88</v>
      </c>
    </row>
    <row r="1624" spans="1:57">
      <c r="A1624" t="s">
        <v>3414</v>
      </c>
      <c r="B1624" t="s">
        <v>80</v>
      </c>
      <c r="C1624" t="s">
        <v>180</v>
      </c>
      <c r="D1624" t="s">
        <v>82</v>
      </c>
      <c r="E1624" s="2" t="str">
        <f>HYPERLINK("capsilon://?command=openfolder&amp;siteaddress=FAM.docvelocity-na8.net&amp;folderid=FXEC6E7677-F1B1-BB63-5D1D-693472B7B230","FX211115089")</f>
        <v>FX211115089</v>
      </c>
      <c r="F1624" t="s">
        <v>19</v>
      </c>
      <c r="G1624" t="s">
        <v>19</v>
      </c>
      <c r="H1624" t="s">
        <v>83</v>
      </c>
      <c r="I1624" t="s">
        <v>181</v>
      </c>
      <c r="J1624">
        <v>28</v>
      </c>
      <c r="K1624" t="s">
        <v>85</v>
      </c>
      <c r="L1624" t="s">
        <v>86</v>
      </c>
      <c r="M1624" t="s">
        <v>87</v>
      </c>
      <c r="N1624">
        <v>1</v>
      </c>
      <c r="O1624" s="1">
        <v>44532.888067129628</v>
      </c>
      <c r="P1624" s="1">
        <v>44533.393888888888</v>
      </c>
      <c r="Q1624">
        <v>43378</v>
      </c>
      <c r="R1624">
        <v>325</v>
      </c>
      <c r="S1624" t="b">
        <v>0</v>
      </c>
      <c r="T1624" t="s">
        <v>88</v>
      </c>
      <c r="U1624" t="b">
        <v>0</v>
      </c>
      <c r="V1624" t="s">
        <v>144</v>
      </c>
      <c r="W1624" s="1">
        <v>44533.393888888888</v>
      </c>
      <c r="X1624">
        <v>105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28</v>
      </c>
      <c r="AE1624">
        <v>21</v>
      </c>
      <c r="AF1624">
        <v>0</v>
      </c>
      <c r="AG1624">
        <v>2</v>
      </c>
      <c r="AH1624" t="s">
        <v>88</v>
      </c>
      <c r="AI1624" t="s">
        <v>88</v>
      </c>
      <c r="AJ1624" t="s">
        <v>88</v>
      </c>
      <c r="AK1624" t="s">
        <v>88</v>
      </c>
      <c r="AL1624" t="s">
        <v>88</v>
      </c>
      <c r="AM1624" t="s">
        <v>88</v>
      </c>
      <c r="AN1624" t="s">
        <v>88</v>
      </c>
      <c r="AO1624" t="s">
        <v>88</v>
      </c>
      <c r="AP1624" t="s">
        <v>88</v>
      </c>
      <c r="AQ1624" t="s">
        <v>88</v>
      </c>
      <c r="AR1624" t="s">
        <v>88</v>
      </c>
      <c r="AS1624" t="s">
        <v>88</v>
      </c>
      <c r="AT1624" t="s">
        <v>88</v>
      </c>
      <c r="AU1624" t="s">
        <v>88</v>
      </c>
      <c r="AV1624" t="s">
        <v>88</v>
      </c>
      <c r="AW1624" t="s">
        <v>88</v>
      </c>
      <c r="AX1624" t="s">
        <v>88</v>
      </c>
      <c r="AY1624" t="s">
        <v>88</v>
      </c>
      <c r="AZ1624" t="s">
        <v>88</v>
      </c>
      <c r="BA1624" t="s">
        <v>88</v>
      </c>
      <c r="BB1624" t="s">
        <v>88</v>
      </c>
      <c r="BC1624" t="s">
        <v>88</v>
      </c>
      <c r="BD1624" t="s">
        <v>88</v>
      </c>
      <c r="BE1624" t="s">
        <v>88</v>
      </c>
    </row>
    <row r="1625" spans="1:57">
      <c r="A1625" t="s">
        <v>3415</v>
      </c>
      <c r="B1625" t="s">
        <v>80</v>
      </c>
      <c r="C1625" t="s">
        <v>180</v>
      </c>
      <c r="D1625" t="s">
        <v>82</v>
      </c>
      <c r="E1625" s="2" t="str">
        <f>HYPERLINK("capsilon://?command=openfolder&amp;siteaddress=FAM.docvelocity-na8.net&amp;folderid=FXEC6E7677-F1B1-BB63-5D1D-693472B7B230","FX211115089")</f>
        <v>FX211115089</v>
      </c>
      <c r="F1625" t="s">
        <v>19</v>
      </c>
      <c r="G1625" t="s">
        <v>19</v>
      </c>
      <c r="H1625" t="s">
        <v>83</v>
      </c>
      <c r="I1625" t="s">
        <v>189</v>
      </c>
      <c r="J1625">
        <v>32</v>
      </c>
      <c r="K1625" t="s">
        <v>85</v>
      </c>
      <c r="L1625" t="s">
        <v>86</v>
      </c>
      <c r="M1625" t="s">
        <v>87</v>
      </c>
      <c r="N1625">
        <v>1</v>
      </c>
      <c r="O1625" s="1">
        <v>44532.888692129629</v>
      </c>
      <c r="P1625" s="1">
        <v>44533.40116898148</v>
      </c>
      <c r="Q1625">
        <v>43477</v>
      </c>
      <c r="R1625">
        <v>801</v>
      </c>
      <c r="S1625" t="b">
        <v>0</v>
      </c>
      <c r="T1625" t="s">
        <v>88</v>
      </c>
      <c r="U1625" t="b">
        <v>0</v>
      </c>
      <c r="V1625" t="s">
        <v>144</v>
      </c>
      <c r="W1625" s="1">
        <v>44533.40116898148</v>
      </c>
      <c r="X1625">
        <v>612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32</v>
      </c>
      <c r="AE1625">
        <v>27</v>
      </c>
      <c r="AF1625">
        <v>0</v>
      </c>
      <c r="AG1625">
        <v>3</v>
      </c>
      <c r="AH1625" t="s">
        <v>88</v>
      </c>
      <c r="AI1625" t="s">
        <v>88</v>
      </c>
      <c r="AJ1625" t="s">
        <v>88</v>
      </c>
      <c r="AK1625" t="s">
        <v>88</v>
      </c>
      <c r="AL1625" t="s">
        <v>88</v>
      </c>
      <c r="AM1625" t="s">
        <v>88</v>
      </c>
      <c r="AN1625" t="s">
        <v>88</v>
      </c>
      <c r="AO1625" t="s">
        <v>88</v>
      </c>
      <c r="AP1625" t="s">
        <v>88</v>
      </c>
      <c r="AQ1625" t="s">
        <v>88</v>
      </c>
      <c r="AR1625" t="s">
        <v>88</v>
      </c>
      <c r="AS1625" t="s">
        <v>88</v>
      </c>
      <c r="AT1625" t="s">
        <v>88</v>
      </c>
      <c r="AU1625" t="s">
        <v>88</v>
      </c>
      <c r="AV1625" t="s">
        <v>88</v>
      </c>
      <c r="AW1625" t="s">
        <v>88</v>
      </c>
      <c r="AX1625" t="s">
        <v>88</v>
      </c>
      <c r="AY1625" t="s">
        <v>88</v>
      </c>
      <c r="AZ1625" t="s">
        <v>88</v>
      </c>
      <c r="BA1625" t="s">
        <v>88</v>
      </c>
      <c r="BB1625" t="s">
        <v>88</v>
      </c>
      <c r="BC1625" t="s">
        <v>88</v>
      </c>
      <c r="BD1625" t="s">
        <v>88</v>
      </c>
      <c r="BE1625" t="s">
        <v>88</v>
      </c>
    </row>
    <row r="1626" spans="1:57">
      <c r="A1626" t="s">
        <v>3416</v>
      </c>
      <c r="B1626" t="s">
        <v>80</v>
      </c>
      <c r="C1626" t="s">
        <v>1946</v>
      </c>
      <c r="D1626" t="s">
        <v>82</v>
      </c>
      <c r="E1626" s="2" t="str">
        <f>HYPERLINK("capsilon://?command=openfolder&amp;siteaddress=FAM.docvelocity-na8.net&amp;folderid=FX1283B9ED-140B-6645-53AE-B861F4ACCC98","FX211114639")</f>
        <v>FX211114639</v>
      </c>
      <c r="F1626" t="s">
        <v>19</v>
      </c>
      <c r="G1626" t="s">
        <v>19</v>
      </c>
      <c r="H1626" t="s">
        <v>83</v>
      </c>
      <c r="I1626" t="s">
        <v>3417</v>
      </c>
      <c r="J1626">
        <v>354</v>
      </c>
      <c r="K1626" t="s">
        <v>85</v>
      </c>
      <c r="L1626" t="s">
        <v>86</v>
      </c>
      <c r="M1626" t="s">
        <v>87</v>
      </c>
      <c r="N1626">
        <v>2</v>
      </c>
      <c r="O1626" s="1">
        <v>44531.276655092595</v>
      </c>
      <c r="P1626" s="1">
        <v>44531.398993055554</v>
      </c>
      <c r="Q1626">
        <v>5531</v>
      </c>
      <c r="R1626">
        <v>5039</v>
      </c>
      <c r="S1626" t="b">
        <v>0</v>
      </c>
      <c r="T1626" t="s">
        <v>88</v>
      </c>
      <c r="U1626" t="b">
        <v>1</v>
      </c>
      <c r="V1626" t="s">
        <v>108</v>
      </c>
      <c r="W1626" s="1">
        <v>44531.312615740739</v>
      </c>
      <c r="X1626">
        <v>3094</v>
      </c>
      <c r="Y1626">
        <v>353</v>
      </c>
      <c r="Z1626">
        <v>0</v>
      </c>
      <c r="AA1626">
        <v>353</v>
      </c>
      <c r="AB1626">
        <v>0</v>
      </c>
      <c r="AC1626">
        <v>168</v>
      </c>
      <c r="AD1626">
        <v>1</v>
      </c>
      <c r="AE1626">
        <v>0</v>
      </c>
      <c r="AF1626">
        <v>0</v>
      </c>
      <c r="AG1626">
        <v>0</v>
      </c>
      <c r="AH1626" t="s">
        <v>90</v>
      </c>
      <c r="AI1626" s="1">
        <v>44531.398993055554</v>
      </c>
      <c r="AJ1626">
        <v>18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1</v>
      </c>
      <c r="AQ1626">
        <v>0</v>
      </c>
      <c r="AR1626">
        <v>0</v>
      </c>
      <c r="AS1626">
        <v>0</v>
      </c>
      <c r="AT1626" t="s">
        <v>88</v>
      </c>
      <c r="AU1626" t="s">
        <v>88</v>
      </c>
      <c r="AV1626" t="s">
        <v>88</v>
      </c>
      <c r="AW1626" t="s">
        <v>88</v>
      </c>
      <c r="AX1626" t="s">
        <v>88</v>
      </c>
      <c r="AY1626" t="s">
        <v>88</v>
      </c>
      <c r="AZ1626" t="s">
        <v>88</v>
      </c>
      <c r="BA1626" t="s">
        <v>88</v>
      </c>
      <c r="BB1626" t="s">
        <v>88</v>
      </c>
      <c r="BC1626" t="s">
        <v>88</v>
      </c>
      <c r="BD1626" t="s">
        <v>88</v>
      </c>
      <c r="BE1626" t="s">
        <v>88</v>
      </c>
    </row>
    <row r="1627" spans="1:57">
      <c r="A1627" t="s">
        <v>3418</v>
      </c>
      <c r="B1627" t="s">
        <v>80</v>
      </c>
      <c r="C1627" t="s">
        <v>3419</v>
      </c>
      <c r="D1627" t="s">
        <v>82</v>
      </c>
      <c r="E1627" s="2" t="str">
        <f>HYPERLINK("capsilon://?command=openfolder&amp;siteaddress=FAM.docvelocity-na8.net&amp;folderid=FXBF00DFA0-AD4F-DCF1-B909-A47EAAE7BCEA","FX211113536")</f>
        <v>FX211113536</v>
      </c>
      <c r="F1627" t="s">
        <v>19</v>
      </c>
      <c r="G1627" t="s">
        <v>19</v>
      </c>
      <c r="H1627" t="s">
        <v>83</v>
      </c>
      <c r="I1627" t="s">
        <v>3420</v>
      </c>
      <c r="J1627">
        <v>285</v>
      </c>
      <c r="K1627" t="s">
        <v>85</v>
      </c>
      <c r="L1627" t="s">
        <v>86</v>
      </c>
      <c r="M1627" t="s">
        <v>87</v>
      </c>
      <c r="N1627">
        <v>2</v>
      </c>
      <c r="O1627" s="1">
        <v>44531.280682870369</v>
      </c>
      <c r="P1627" s="1">
        <v>44531.415914351855</v>
      </c>
      <c r="Q1627">
        <v>6988</v>
      </c>
      <c r="R1627">
        <v>4696</v>
      </c>
      <c r="S1627" t="b">
        <v>0</v>
      </c>
      <c r="T1627" t="s">
        <v>88</v>
      </c>
      <c r="U1627" t="b">
        <v>1</v>
      </c>
      <c r="V1627" t="s">
        <v>104</v>
      </c>
      <c r="W1627" s="1">
        <v>44531.318854166668</v>
      </c>
      <c r="X1627">
        <v>2743</v>
      </c>
      <c r="Y1627">
        <v>290</v>
      </c>
      <c r="Z1627">
        <v>0</v>
      </c>
      <c r="AA1627">
        <v>290</v>
      </c>
      <c r="AB1627">
        <v>0</v>
      </c>
      <c r="AC1627">
        <v>204</v>
      </c>
      <c r="AD1627">
        <v>-5</v>
      </c>
      <c r="AE1627">
        <v>0</v>
      </c>
      <c r="AF1627">
        <v>0</v>
      </c>
      <c r="AG1627">
        <v>0</v>
      </c>
      <c r="AH1627" t="s">
        <v>95</v>
      </c>
      <c r="AI1627" s="1">
        <v>44531.415914351855</v>
      </c>
      <c r="AJ1627">
        <v>1835</v>
      </c>
      <c r="AK1627">
        <v>3</v>
      </c>
      <c r="AL1627">
        <v>0</v>
      </c>
      <c r="AM1627">
        <v>3</v>
      </c>
      <c r="AN1627">
        <v>0</v>
      </c>
      <c r="AO1627">
        <v>3</v>
      </c>
      <c r="AP1627">
        <v>-8</v>
      </c>
      <c r="AQ1627">
        <v>0</v>
      </c>
      <c r="AR1627">
        <v>0</v>
      </c>
      <c r="AS1627">
        <v>0</v>
      </c>
      <c r="AT1627" t="s">
        <v>88</v>
      </c>
      <c r="AU1627" t="s">
        <v>88</v>
      </c>
      <c r="AV1627" t="s">
        <v>88</v>
      </c>
      <c r="AW1627" t="s">
        <v>88</v>
      </c>
      <c r="AX1627" t="s">
        <v>88</v>
      </c>
      <c r="AY1627" t="s">
        <v>88</v>
      </c>
      <c r="AZ1627" t="s">
        <v>88</v>
      </c>
      <c r="BA1627" t="s">
        <v>88</v>
      </c>
      <c r="BB1627" t="s">
        <v>88</v>
      </c>
      <c r="BC1627" t="s">
        <v>88</v>
      </c>
      <c r="BD1627" t="s">
        <v>88</v>
      </c>
      <c r="BE1627" t="s">
        <v>88</v>
      </c>
    </row>
    <row r="1628" spans="1:57">
      <c r="A1628" t="s">
        <v>3421</v>
      </c>
      <c r="B1628" t="s">
        <v>80</v>
      </c>
      <c r="C1628" t="s">
        <v>2804</v>
      </c>
      <c r="D1628" t="s">
        <v>82</v>
      </c>
      <c r="E1628" s="2" t="str">
        <f>HYPERLINK("capsilon://?command=openfolder&amp;siteaddress=FAM.docvelocity-na8.net&amp;folderid=FXBBB66388-4D20-7CBD-BA0D-1F5098AAA089","FX21122024")</f>
        <v>FX21122024</v>
      </c>
      <c r="F1628" t="s">
        <v>19</v>
      </c>
      <c r="G1628" t="s">
        <v>19</v>
      </c>
      <c r="H1628" t="s">
        <v>83</v>
      </c>
      <c r="I1628" t="s">
        <v>3422</v>
      </c>
      <c r="J1628">
        <v>28</v>
      </c>
      <c r="K1628" t="s">
        <v>85</v>
      </c>
      <c r="L1628" t="s">
        <v>86</v>
      </c>
      <c r="M1628" t="s">
        <v>87</v>
      </c>
      <c r="N1628">
        <v>2</v>
      </c>
      <c r="O1628" s="1">
        <v>44532.926678240743</v>
      </c>
      <c r="P1628" s="1">
        <v>44533.222662037035</v>
      </c>
      <c r="Q1628">
        <v>25112</v>
      </c>
      <c r="R1628">
        <v>461</v>
      </c>
      <c r="S1628" t="b">
        <v>0</v>
      </c>
      <c r="T1628" t="s">
        <v>88</v>
      </c>
      <c r="U1628" t="b">
        <v>0</v>
      </c>
      <c r="V1628" t="s">
        <v>104</v>
      </c>
      <c r="W1628" s="1">
        <v>44533.190625000003</v>
      </c>
      <c r="X1628">
        <v>252</v>
      </c>
      <c r="Y1628">
        <v>21</v>
      </c>
      <c r="Z1628">
        <v>0</v>
      </c>
      <c r="AA1628">
        <v>21</v>
      </c>
      <c r="AB1628">
        <v>0</v>
      </c>
      <c r="AC1628">
        <v>6</v>
      </c>
      <c r="AD1628">
        <v>7</v>
      </c>
      <c r="AE1628">
        <v>0</v>
      </c>
      <c r="AF1628">
        <v>0</v>
      </c>
      <c r="AG1628">
        <v>0</v>
      </c>
      <c r="AH1628" t="s">
        <v>109</v>
      </c>
      <c r="AI1628" s="1">
        <v>44533.222662037035</v>
      </c>
      <c r="AJ1628">
        <v>192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7</v>
      </c>
      <c r="AQ1628">
        <v>0</v>
      </c>
      <c r="AR1628">
        <v>0</v>
      </c>
      <c r="AS1628">
        <v>0</v>
      </c>
      <c r="AT1628" t="s">
        <v>88</v>
      </c>
      <c r="AU1628" t="s">
        <v>88</v>
      </c>
      <c r="AV1628" t="s">
        <v>88</v>
      </c>
      <c r="AW1628" t="s">
        <v>88</v>
      </c>
      <c r="AX1628" t="s">
        <v>88</v>
      </c>
      <c r="AY1628" t="s">
        <v>88</v>
      </c>
      <c r="AZ1628" t="s">
        <v>88</v>
      </c>
      <c r="BA1628" t="s">
        <v>88</v>
      </c>
      <c r="BB1628" t="s">
        <v>88</v>
      </c>
      <c r="BC1628" t="s">
        <v>88</v>
      </c>
      <c r="BD1628" t="s">
        <v>88</v>
      </c>
      <c r="BE162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2021-12-19T16:00:02Z</dcterms:created>
  <dcterms:modified xsi:type="dcterms:W3CDTF">2021-12-20T18:23:39Z</dcterms:modified>
  <cp:category/>
  <cp:contentStatus/>
</cp:coreProperties>
</file>