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1_Jan 2022/"/>
    </mc:Choice>
  </mc:AlternateContent>
  <xr:revisionPtr revIDLastSave="0" documentId="11_9D5D9175D40E43FD1B16A81EA15CFCC03D0770AB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9" i="2" l="1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<sst xmlns="http://schemas.openxmlformats.org/spreadsheetml/2006/main" count="18619" uniqueCount="1744">
  <si>
    <t>Site Address:</t>
  </si>
  <si>
    <t>FAM.docvelocity-na8.net</t>
  </si>
  <si>
    <t>Report Name:</t>
  </si>
  <si>
    <t>Daily Completion Report - Data Validation</t>
  </si>
  <si>
    <t>Report Type:</t>
  </si>
  <si>
    <t>Completed Workitem Report</t>
  </si>
  <si>
    <t>Report Period:</t>
  </si>
  <si>
    <t>Month-to-date</t>
  </si>
  <si>
    <t>Queue Id:</t>
  </si>
  <si>
    <t>QUEDDFFC9F3-C0AB-C0D9-1972-16A6060ADC3D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</si>
  <si>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</si>
  <si>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</si>
  <si>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</si>
  <si>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</si>
  <si>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</si>
  <si>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</si>
  <si>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</si>
  <si>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</si>
  <si>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</si>
  <si>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</si>
  <si>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</si>
  <si>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</si>
  <si>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</si>
  <si>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</si>
  <si>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</si>
  <si>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</si>
  <si>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</si>
  <si>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</si>
  <si>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</si>
  <si>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</si>
  <si>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</si>
  <si>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</si>
  <si>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</si>
  <si>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</si>
  <si>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</si>
  <si>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</si>
  <si>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</si>
  <si>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</si>
  <si>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</si>
  <si>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</si>
  <si>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</si>
  <si>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</si>
  <si>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</si>
  <si>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</si>
  <si>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</si>
  <si>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</si>
  <si>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</si>
  <si>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</si>
  <si>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</si>
  <si>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</si>
  <si>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</si>
  <si>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</si>
  <si>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</si>
  <si>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</si>
  <si>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</si>
  <si>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</si>
  <si>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</si>
  <si>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</si>
  <si>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</si>
  <si>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</si>
  <si>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</si>
  <si>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</si>
  <si>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</si>
  <si>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</si>
  <si>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</si>
  <si>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</si>
  <si>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</si>
  <si>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</si>
  <si>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</si>
  <si>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</si>
  <si>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</si>
  <si>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</si>
  <si>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</si>
  <si>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</si>
  <si>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</si>
  <si>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</si>
  <si>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</si>
  <si>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</si>
  <si>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WI220110001</t>
  </si>
  <si>
    <t>DATA_VALIDATION</t>
  </si>
  <si>
    <t>150030051969</t>
  </si>
  <si>
    <t>Folder</t>
  </si>
  <si>
    <t>Mailitem</t>
  </si>
  <si>
    <t>MI2201112224</t>
  </si>
  <si>
    <t>COMPLETED</t>
  </si>
  <si>
    <t>MARK_AS_COMPLETED</t>
  </si>
  <si>
    <t>Queue</t>
  </si>
  <si>
    <t>N/A</t>
  </si>
  <si>
    <t>Sumit Jarhad</t>
  </si>
  <si>
    <t>Prajakta Jagannath Mane</t>
  </si>
  <si>
    <t>WI220110014</t>
  </si>
  <si>
    <t>MI2201112370</t>
  </si>
  <si>
    <t>Suraj Toradmal</t>
  </si>
  <si>
    <t>WI220110015</t>
  </si>
  <si>
    <t>MI2201112335</t>
  </si>
  <si>
    <t>WI220110026</t>
  </si>
  <si>
    <t>MI2201112421</t>
  </si>
  <si>
    <t>Nisha Verma</t>
  </si>
  <si>
    <t>Ashish Sutar</t>
  </si>
  <si>
    <t>WI220110071</t>
  </si>
  <si>
    <t>150030051220</t>
  </si>
  <si>
    <t>MI2201112931</t>
  </si>
  <si>
    <t>WI220110078</t>
  </si>
  <si>
    <t>150030051365</t>
  </si>
  <si>
    <t>MI2201112985</t>
  </si>
  <si>
    <t>Supriya Khape</t>
  </si>
  <si>
    <t>Saloni Uttekar</t>
  </si>
  <si>
    <t>WI220110093</t>
  </si>
  <si>
    <t>150030051139</t>
  </si>
  <si>
    <t>MI2201113139</t>
  </si>
  <si>
    <t>WI220110117</t>
  </si>
  <si>
    <t>150030051806</t>
  </si>
  <si>
    <t>MI2201113328</t>
  </si>
  <si>
    <t>WI220110157</t>
  </si>
  <si>
    <t>WI220110193</t>
  </si>
  <si>
    <t>150030051914</t>
  </si>
  <si>
    <t>MI2201114374</t>
  </si>
  <si>
    <t>WI220110196</t>
  </si>
  <si>
    <t>MI2201114576</t>
  </si>
  <si>
    <t>WI22011022</t>
  </si>
  <si>
    <t>150030051700</t>
  </si>
  <si>
    <t>MI220110320</t>
  </si>
  <si>
    <t>WI22011034</t>
  </si>
  <si>
    <t>150030051380</t>
  </si>
  <si>
    <t>MI22019313</t>
  </si>
  <si>
    <t>Archana Bhujbal</t>
  </si>
  <si>
    <t>WI220110340</t>
  </si>
  <si>
    <t>150030051500</t>
  </si>
  <si>
    <t>MI2201115813</t>
  </si>
  <si>
    <t>WI220110353</t>
  </si>
  <si>
    <t>150030051952</t>
  </si>
  <si>
    <t>MI2201115956</t>
  </si>
  <si>
    <t>WI22011041</t>
  </si>
  <si>
    <t>150030051819</t>
  </si>
  <si>
    <t>MI220110583</t>
  </si>
  <si>
    <t>Sanjay Kharade</t>
  </si>
  <si>
    <t>Mohini Shinde</t>
  </si>
  <si>
    <t>WI22011044</t>
  </si>
  <si>
    <t>150030051875</t>
  </si>
  <si>
    <t>MI220110655</t>
  </si>
  <si>
    <t>WI220110471</t>
  </si>
  <si>
    <t>150100001965</t>
  </si>
  <si>
    <t>MI2201117193</t>
  </si>
  <si>
    <t>WI220110482</t>
  </si>
  <si>
    <t>150030051528</t>
  </si>
  <si>
    <t>MI2201117206</t>
  </si>
  <si>
    <t>Karnal Akhare</t>
  </si>
  <si>
    <t>WI220110794</t>
  </si>
  <si>
    <t>150030051943</t>
  </si>
  <si>
    <t>MI2201121299</t>
  </si>
  <si>
    <t>WI22011080</t>
  </si>
  <si>
    <t>Rohit Mawal</t>
  </si>
  <si>
    <t>WI220110936</t>
  </si>
  <si>
    <t>Amruta Erande</t>
  </si>
  <si>
    <t>WI220111010</t>
  </si>
  <si>
    <t>WI22011131</t>
  </si>
  <si>
    <t>150100001924</t>
  </si>
  <si>
    <t>MI220112143</t>
  </si>
  <si>
    <t>WI220111442</t>
  </si>
  <si>
    <t>MI2201130318</t>
  </si>
  <si>
    <t>WI220111443</t>
  </si>
  <si>
    <t>150030051671</t>
  </si>
  <si>
    <t>MI2201130370</t>
  </si>
  <si>
    <t>WI220111444</t>
  </si>
  <si>
    <t>150030051364</t>
  </si>
  <si>
    <t>MI2201130458</t>
  </si>
  <si>
    <t>Hemanshi Deshlahara</t>
  </si>
  <si>
    <t>WI220111445</t>
  </si>
  <si>
    <t>MI2201130484</t>
  </si>
  <si>
    <t>WI220111447</t>
  </si>
  <si>
    <t>150030051535</t>
  </si>
  <si>
    <t>MI2201130529</t>
  </si>
  <si>
    <t>WI220111460</t>
  </si>
  <si>
    <t>150030051811</t>
  </si>
  <si>
    <t>MI2201130863</t>
  </si>
  <si>
    <t>Raman Vaidya</t>
  </si>
  <si>
    <t>Aparna Chavan</t>
  </si>
  <si>
    <t>WI220111463</t>
  </si>
  <si>
    <t>150030051406</t>
  </si>
  <si>
    <t>MI2201130923</t>
  </si>
  <si>
    <t>WI220111468</t>
  </si>
  <si>
    <t>150030052003</t>
  </si>
  <si>
    <t>MI2201131069</t>
  </si>
  <si>
    <t>WI220111483</t>
  </si>
  <si>
    <t>150100001964</t>
  </si>
  <si>
    <t>MI2201131285</t>
  </si>
  <si>
    <t>WI220111486</t>
  </si>
  <si>
    <t>MI2201131312</t>
  </si>
  <si>
    <t>WI220111494</t>
  </si>
  <si>
    <t>MI2201131493</t>
  </si>
  <si>
    <t>Ujwala Ajabe</t>
  </si>
  <si>
    <t>WI220111495</t>
  </si>
  <si>
    <t>150030051845</t>
  </si>
  <si>
    <t>MI2201131482</t>
  </si>
  <si>
    <t>WI220111510</t>
  </si>
  <si>
    <t>150030051977</t>
  </si>
  <si>
    <t>MI2201131813</t>
  </si>
  <si>
    <t>WI220111520</t>
  </si>
  <si>
    <t>150030052002</t>
  </si>
  <si>
    <t>MI2201131921</t>
  </si>
  <si>
    <t>WI220111522</t>
  </si>
  <si>
    <t>150030051305</t>
  </si>
  <si>
    <t>MI2201131952</t>
  </si>
  <si>
    <t>WI220111535</t>
  </si>
  <si>
    <t>150030051573</t>
  </si>
  <si>
    <t>MI2201132056</t>
  </si>
  <si>
    <t>WI220111545</t>
  </si>
  <si>
    <t>150030051634</t>
  </si>
  <si>
    <t>MI2201132233</t>
  </si>
  <si>
    <t>WI220111566</t>
  </si>
  <si>
    <t>150030051797</t>
  </si>
  <si>
    <t>MI2201132560</t>
  </si>
  <si>
    <t>WI220111627</t>
  </si>
  <si>
    <t>WI220111643</t>
  </si>
  <si>
    <t>MI2201133475</t>
  </si>
  <si>
    <t>WI220111655</t>
  </si>
  <si>
    <t>150030051631</t>
  </si>
  <si>
    <t>MI2201133692</t>
  </si>
  <si>
    <t>WI220111661</t>
  </si>
  <si>
    <t>150030051396</t>
  </si>
  <si>
    <t>MI2201133850</t>
  </si>
  <si>
    <t>WI220111759</t>
  </si>
  <si>
    <t>150030051935</t>
  </si>
  <si>
    <t>MI2201134391</t>
  </si>
  <si>
    <t>WI220111838</t>
  </si>
  <si>
    <t>150030051985</t>
  </si>
  <si>
    <t>MI2201135597</t>
  </si>
  <si>
    <t>WI220111848</t>
  </si>
  <si>
    <t>WI220111851</t>
  </si>
  <si>
    <t>WI220111877</t>
  </si>
  <si>
    <t>150030051923</t>
  </si>
  <si>
    <t>MI2201136072</t>
  </si>
  <si>
    <t>WI220111888</t>
  </si>
  <si>
    <t>WI220111911</t>
  </si>
  <si>
    <t>150030051636</t>
  </si>
  <si>
    <t>MI2201136330</t>
  </si>
  <si>
    <t>WI220111931</t>
  </si>
  <si>
    <t>150030051640</t>
  </si>
  <si>
    <t>MI2201136582</t>
  </si>
  <si>
    <t>WI220111950</t>
  </si>
  <si>
    <t>MI2201136747</t>
  </si>
  <si>
    <t>WI220111952</t>
  </si>
  <si>
    <t>WI220111958</t>
  </si>
  <si>
    <t>MI2201136910</t>
  </si>
  <si>
    <t>WI220111998</t>
  </si>
  <si>
    <t>MI2201137662</t>
  </si>
  <si>
    <t>WI220112085</t>
  </si>
  <si>
    <t>150030051927</t>
  </si>
  <si>
    <t>MI2201139069</t>
  </si>
  <si>
    <t>WI220112198</t>
  </si>
  <si>
    <t>150030051939</t>
  </si>
  <si>
    <t>MI2201139776</t>
  </si>
  <si>
    <t>Devendra Naidu</t>
  </si>
  <si>
    <t>WI220112206</t>
  </si>
  <si>
    <t>150030052007</t>
  </si>
  <si>
    <t>MI2201139964</t>
  </si>
  <si>
    <t>WI220112236</t>
  </si>
  <si>
    <t>150030051843</t>
  </si>
  <si>
    <t>MI2201140108</t>
  </si>
  <si>
    <t>WI220112261</t>
  </si>
  <si>
    <t>150030051961</t>
  </si>
  <si>
    <t>MI2201140475</t>
  </si>
  <si>
    <t>WI220112337</t>
  </si>
  <si>
    <t>150030050934</t>
  </si>
  <si>
    <t>MI2201141256</t>
  </si>
  <si>
    <t>WI220112442</t>
  </si>
  <si>
    <t>WI220112454</t>
  </si>
  <si>
    <t>MI2201142599</t>
  </si>
  <si>
    <t>WI220112489</t>
  </si>
  <si>
    <t>MI2201142935</t>
  </si>
  <si>
    <t>WI220112629</t>
  </si>
  <si>
    <t>MI2201144565</t>
  </si>
  <si>
    <t>WI220112659</t>
  </si>
  <si>
    <t>MI2201145082</t>
  </si>
  <si>
    <t>WI220112662</t>
  </si>
  <si>
    <t>MI2201145119</t>
  </si>
  <si>
    <t>WI220112824</t>
  </si>
  <si>
    <t>150030051772</t>
  </si>
  <si>
    <t>MI2201146894</t>
  </si>
  <si>
    <t>WI220112847</t>
  </si>
  <si>
    <t>MI2201147351</t>
  </si>
  <si>
    <t>WI220112984</t>
  </si>
  <si>
    <t>150030051436</t>
  </si>
  <si>
    <t>MI2201148109</t>
  </si>
  <si>
    <t>WI220113005</t>
  </si>
  <si>
    <t>150030051522</t>
  </si>
  <si>
    <t>MI2201148554</t>
  </si>
  <si>
    <t>WI220113009</t>
  </si>
  <si>
    <t>MI2201148654</t>
  </si>
  <si>
    <t>WI220113014</t>
  </si>
  <si>
    <t>150030050776</t>
  </si>
  <si>
    <t>MI2201148884</t>
  </si>
  <si>
    <t>WI220113059</t>
  </si>
  <si>
    <t>MI2201149660</t>
  </si>
  <si>
    <t>WI220113144</t>
  </si>
  <si>
    <t>150030051950</t>
  </si>
  <si>
    <t>MI2201150503</t>
  </si>
  <si>
    <t>WI22011320</t>
  </si>
  <si>
    <t>150030051326</t>
  </si>
  <si>
    <t>MI220113849</t>
  </si>
  <si>
    <t>WI220113461</t>
  </si>
  <si>
    <t>MI2201153675</t>
  </si>
  <si>
    <t>WI220113479</t>
  </si>
  <si>
    <t>MI2201153796</t>
  </si>
  <si>
    <t>Sanjana Uttekar</t>
  </si>
  <si>
    <t>WI220113484</t>
  </si>
  <si>
    <t>MI2201153915</t>
  </si>
  <si>
    <t>WI220113568</t>
  </si>
  <si>
    <t>150030050990</t>
  </si>
  <si>
    <t>MI2201155003</t>
  </si>
  <si>
    <t>Ketan Pathak</t>
  </si>
  <si>
    <t>WI220113636</t>
  </si>
  <si>
    <t>150030051866</t>
  </si>
  <si>
    <t>MI2201155661</t>
  </si>
  <si>
    <t>WI220113655</t>
  </si>
  <si>
    <t>150030051321</t>
  </si>
  <si>
    <t>MI2201155984</t>
  </si>
  <si>
    <t>WI220113756</t>
  </si>
  <si>
    <t>150030051906</t>
  </si>
  <si>
    <t>MI2201156626</t>
  </si>
  <si>
    <t>WI220113764</t>
  </si>
  <si>
    <t>150030051987</t>
  </si>
  <si>
    <t>MI2201156785</t>
  </si>
  <si>
    <t>WI22011381</t>
  </si>
  <si>
    <t>150030051741</t>
  </si>
  <si>
    <t>MI220114683</t>
  </si>
  <si>
    <t>WI220113944</t>
  </si>
  <si>
    <t>MI2201159065</t>
  </si>
  <si>
    <t>WI220113966</t>
  </si>
  <si>
    <t>150030051615</t>
  </si>
  <si>
    <t>MI2201159299</t>
  </si>
  <si>
    <t>WI220114060</t>
  </si>
  <si>
    <t>150030051452</t>
  </si>
  <si>
    <t>MI2201160323</t>
  </si>
  <si>
    <t>WI220114128</t>
  </si>
  <si>
    <t>WI22011462</t>
  </si>
  <si>
    <t>150030051715</t>
  </si>
  <si>
    <t>MI220115655</t>
  </si>
  <si>
    <t>WI220115020</t>
  </si>
  <si>
    <t>MI2201171130</t>
  </si>
  <si>
    <t>WI220115050</t>
  </si>
  <si>
    <t>150030051429</t>
  </si>
  <si>
    <t>MI2201171222</t>
  </si>
  <si>
    <t>WI220115051</t>
  </si>
  <si>
    <t>MI2201171224</t>
  </si>
  <si>
    <t>WI220115058</t>
  </si>
  <si>
    <t>150030051438</t>
  </si>
  <si>
    <t>MI2201171360</t>
  </si>
  <si>
    <t>WI22011506</t>
  </si>
  <si>
    <t>150030051315</t>
  </si>
  <si>
    <t>MI220116601</t>
  </si>
  <si>
    <t>WI220115064</t>
  </si>
  <si>
    <t>150030051716</t>
  </si>
  <si>
    <t>MI2201171468</t>
  </si>
  <si>
    <t>WI220115073</t>
  </si>
  <si>
    <t>WI220115112</t>
  </si>
  <si>
    <t>150100001966</t>
  </si>
  <si>
    <t>MI2201172492</t>
  </si>
  <si>
    <t>WI220115117</t>
  </si>
  <si>
    <t>150030051960</t>
  </si>
  <si>
    <t>MI2201172621</t>
  </si>
  <si>
    <t>WI220115157</t>
  </si>
  <si>
    <t>150030052018</t>
  </si>
  <si>
    <t>MI2201173076</t>
  </si>
  <si>
    <t>WI220115161</t>
  </si>
  <si>
    <t>150030051195</t>
  </si>
  <si>
    <t>MI2201173128</t>
  </si>
  <si>
    <t>WI22011518</t>
  </si>
  <si>
    <t>150030050715</t>
  </si>
  <si>
    <t>MI220116714</t>
  </si>
  <si>
    <t>WI220115180</t>
  </si>
  <si>
    <t>MI2201173470</t>
  </si>
  <si>
    <t>Vikash Suryakanth Parmar</t>
  </si>
  <si>
    <t>WI220115185</t>
  </si>
  <si>
    <t>150030051989</t>
  </si>
  <si>
    <t>MI2201173420</t>
  </si>
  <si>
    <t>WI220115186</t>
  </si>
  <si>
    <t>150030051740</t>
  </si>
  <si>
    <t>MI2201173538</t>
  </si>
  <si>
    <t>WI220115190</t>
  </si>
  <si>
    <t>150030050983</t>
  </si>
  <si>
    <t>MI2201173621</t>
  </si>
  <si>
    <t>WI220115197</t>
  </si>
  <si>
    <t>150100001952</t>
  </si>
  <si>
    <t>MI2201173783</t>
  </si>
  <si>
    <t>WI220115214</t>
  </si>
  <si>
    <t>150030051840</t>
  </si>
  <si>
    <t>MI2201174200</t>
  </si>
  <si>
    <t>WI220115220</t>
  </si>
  <si>
    <t>MI2201174285</t>
  </si>
  <si>
    <t>WI220115226</t>
  </si>
  <si>
    <t>WI220115228</t>
  </si>
  <si>
    <t>MI2201174335</t>
  </si>
  <si>
    <t>WI220115234</t>
  </si>
  <si>
    <t>MI2201174410</t>
  </si>
  <si>
    <t>WI220115244</t>
  </si>
  <si>
    <t>150030052015</t>
  </si>
  <si>
    <t>MI2201174487</t>
  </si>
  <si>
    <t>WI220115255</t>
  </si>
  <si>
    <t>MI2201174727</t>
  </si>
  <si>
    <t>WI220115338</t>
  </si>
  <si>
    <t>150030051930</t>
  </si>
  <si>
    <t>MI2201175492</t>
  </si>
  <si>
    <t>WI220115516</t>
  </si>
  <si>
    <t>150030050208</t>
  </si>
  <si>
    <t>MI2201177429</t>
  </si>
  <si>
    <t>WI220115537</t>
  </si>
  <si>
    <t>150030050191</t>
  </si>
  <si>
    <t>MI2201177560</t>
  </si>
  <si>
    <t>WI220115538</t>
  </si>
  <si>
    <t>MI2201177612</t>
  </si>
  <si>
    <t>WI220115545</t>
  </si>
  <si>
    <t>MI2201177662</t>
  </si>
  <si>
    <t>WI220115546</t>
  </si>
  <si>
    <t>MI2201177722</t>
  </si>
  <si>
    <t>WI220115560</t>
  </si>
  <si>
    <t>150030051889</t>
  </si>
  <si>
    <t>MI2201177854</t>
  </si>
  <si>
    <t>WI220115633</t>
  </si>
  <si>
    <t>MI2201178787</t>
  </si>
  <si>
    <t>WI220115754</t>
  </si>
  <si>
    <t>150030051984</t>
  </si>
  <si>
    <t>MI2201180128</t>
  </si>
  <si>
    <t>WI220115824</t>
  </si>
  <si>
    <t>150030051318</t>
  </si>
  <si>
    <t>MI2201181320</t>
  </si>
  <si>
    <t>WI220115846</t>
  </si>
  <si>
    <t>WI220115856</t>
  </si>
  <si>
    <t>MI2201181693</t>
  </si>
  <si>
    <t>WI220115867</t>
  </si>
  <si>
    <t>150030051344</t>
  </si>
  <si>
    <t>MI2201181954</t>
  </si>
  <si>
    <t>WI220115870</t>
  </si>
  <si>
    <t>150030051435</t>
  </si>
  <si>
    <t>MI2201182019</t>
  </si>
  <si>
    <t>WI220115904</t>
  </si>
  <si>
    <t>150030048882</t>
  </si>
  <si>
    <t>MI2201182282</t>
  </si>
  <si>
    <t>WI220115930</t>
  </si>
  <si>
    <t>MI2201182418</t>
  </si>
  <si>
    <t>WI220115952</t>
  </si>
  <si>
    <t>MI2201182591</t>
  </si>
  <si>
    <t>WI220115955</t>
  </si>
  <si>
    <t>MI2201182643</t>
  </si>
  <si>
    <t>WI220115956</t>
  </si>
  <si>
    <t>MI2201182736</t>
  </si>
  <si>
    <t>WI220115960</t>
  </si>
  <si>
    <t>MI2201182791</t>
  </si>
  <si>
    <t>WI220115972</t>
  </si>
  <si>
    <t>150030051377</t>
  </si>
  <si>
    <t>MI2201182967</t>
  </si>
  <si>
    <t>WI220115987</t>
  </si>
  <si>
    <t>150030051486</t>
  </si>
  <si>
    <t>MI2201183342</t>
  </si>
  <si>
    <t>WI220115988</t>
  </si>
  <si>
    <t>150030051955</t>
  </si>
  <si>
    <t>MI2201183340</t>
  </si>
  <si>
    <t>WI220115989</t>
  </si>
  <si>
    <t>MI2201183356</t>
  </si>
  <si>
    <t>WI220116011</t>
  </si>
  <si>
    <t>150030050754</t>
  </si>
  <si>
    <t>MI2201183817</t>
  </si>
  <si>
    <t>WI220116050</t>
  </si>
  <si>
    <t>WI220116051</t>
  </si>
  <si>
    <t>WI220116079</t>
  </si>
  <si>
    <t>150030051934</t>
  </si>
  <si>
    <t>MI2201184532</t>
  </si>
  <si>
    <t>WI220116158</t>
  </si>
  <si>
    <t>150030046887</t>
  </si>
  <si>
    <t>MI2201184857</t>
  </si>
  <si>
    <t>WI220116199</t>
  </si>
  <si>
    <t>WI220116415</t>
  </si>
  <si>
    <t>150030051554</t>
  </si>
  <si>
    <t>MI2201187724</t>
  </si>
  <si>
    <t>WI220116445</t>
  </si>
  <si>
    <t>150030052022</t>
  </si>
  <si>
    <t>MI2201187953</t>
  </si>
  <si>
    <t>DELETED</t>
  </si>
  <si>
    <t>WI220116513</t>
  </si>
  <si>
    <t>MI2201188933</t>
  </si>
  <si>
    <t>WI22011664</t>
  </si>
  <si>
    <t>150030051505</t>
  </si>
  <si>
    <t>MI220118756</t>
  </si>
  <si>
    <t>WI220116676</t>
  </si>
  <si>
    <t>WI22011676</t>
  </si>
  <si>
    <t>MI220118757</t>
  </si>
  <si>
    <t>WI220116828</t>
  </si>
  <si>
    <t>150030052054</t>
  </si>
  <si>
    <t>MI2201192336</t>
  </si>
  <si>
    <t>WI220116847</t>
  </si>
  <si>
    <t>150030051996</t>
  </si>
  <si>
    <t>MI2201192688</t>
  </si>
  <si>
    <t>WI220116868</t>
  </si>
  <si>
    <t>150030050805</t>
  </si>
  <si>
    <t>MI2201192892</t>
  </si>
  <si>
    <t>WI220116869</t>
  </si>
  <si>
    <t>150030051849</t>
  </si>
  <si>
    <t>MI2201193079</t>
  </si>
  <si>
    <t>WI220116873</t>
  </si>
  <si>
    <t>MI2201193195</t>
  </si>
  <si>
    <t>WI220116890</t>
  </si>
  <si>
    <t>150030051865</t>
  </si>
  <si>
    <t>MI2201193334</t>
  </si>
  <si>
    <t>WI220116905</t>
  </si>
  <si>
    <t>150030050981</t>
  </si>
  <si>
    <t>MI2201193438</t>
  </si>
  <si>
    <t>WI220116916</t>
  </si>
  <si>
    <t>150030051597</t>
  </si>
  <si>
    <t>MI2201193559</t>
  </si>
  <si>
    <t>WI220116920</t>
  </si>
  <si>
    <t>150030051964</t>
  </si>
  <si>
    <t>MI2201193437</t>
  </si>
  <si>
    <t>WI220116939</t>
  </si>
  <si>
    <t>MI2201193833</t>
  </si>
  <si>
    <t>WI220116976</t>
  </si>
  <si>
    <t>150030051688</t>
  </si>
  <si>
    <t>MI2201194216</t>
  </si>
  <si>
    <t>WI220116994</t>
  </si>
  <si>
    <t>WI220116997</t>
  </si>
  <si>
    <t>WI220117000</t>
  </si>
  <si>
    <t>WI220117011</t>
  </si>
  <si>
    <t>150030051821</t>
  </si>
  <si>
    <t>MI2201194673</t>
  </si>
  <si>
    <t>WI220117018</t>
  </si>
  <si>
    <t>WI220117031</t>
  </si>
  <si>
    <t>MI2201195134</t>
  </si>
  <si>
    <t>WI220117038</t>
  </si>
  <si>
    <t>150030048095</t>
  </si>
  <si>
    <t>MI2201195176</t>
  </si>
  <si>
    <t>WI220117141</t>
  </si>
  <si>
    <t>150030052068</t>
  </si>
  <si>
    <t>MI2201196213</t>
  </si>
  <si>
    <t>WI220117151</t>
  </si>
  <si>
    <t>MI2201196602</t>
  </si>
  <si>
    <t>WI220117221</t>
  </si>
  <si>
    <t>MI2201197493</t>
  </si>
  <si>
    <t>WI220117249</t>
  </si>
  <si>
    <t>150030052062</t>
  </si>
  <si>
    <t>MI2201197665</t>
  </si>
  <si>
    <t>WI220117265</t>
  </si>
  <si>
    <t>MI2201197961</t>
  </si>
  <si>
    <t>WI220117292</t>
  </si>
  <si>
    <t>150030051756</t>
  </si>
  <si>
    <t>MI2201198307</t>
  </si>
  <si>
    <t>WI220117338</t>
  </si>
  <si>
    <t>150030052063</t>
  </si>
  <si>
    <t>MI2201198617</t>
  </si>
  <si>
    <t>WI220117480</t>
  </si>
  <si>
    <t>MI2201199833</t>
  </si>
  <si>
    <t>WI220117510</t>
  </si>
  <si>
    <t>WI22011849</t>
  </si>
  <si>
    <t>MI220120241</t>
  </si>
  <si>
    <t>WI220118777</t>
  </si>
  <si>
    <t>150030051888</t>
  </si>
  <si>
    <t>MI2201214441</t>
  </si>
  <si>
    <t>Poonam Patil</t>
  </si>
  <si>
    <t>WI220118792</t>
  </si>
  <si>
    <t>MI2201214595</t>
  </si>
  <si>
    <t>WI220118795</t>
  </si>
  <si>
    <t>MI2201214646</t>
  </si>
  <si>
    <t>WI220118802</t>
  </si>
  <si>
    <t>150100001909</t>
  </si>
  <si>
    <t>MI2201214854</t>
  </si>
  <si>
    <t>WI220118804</t>
  </si>
  <si>
    <t>MI2201214891</t>
  </si>
  <si>
    <t>WI220118814</t>
  </si>
  <si>
    <t>MI2201215233</t>
  </si>
  <si>
    <t>WI220118824</t>
  </si>
  <si>
    <t>MI2201215419</t>
  </si>
  <si>
    <t>WI220118834</t>
  </si>
  <si>
    <t>150030051982</t>
  </si>
  <si>
    <t>MI2201215669</t>
  </si>
  <si>
    <t>WI220118835</t>
  </si>
  <si>
    <t>150030051320</t>
  </si>
  <si>
    <t>MI2201215703</t>
  </si>
  <si>
    <t>WI220118837</t>
  </si>
  <si>
    <t>MI2201215752</t>
  </si>
  <si>
    <t>WI220118843</t>
  </si>
  <si>
    <t>WI220118846</t>
  </si>
  <si>
    <t>MI2201215899</t>
  </si>
  <si>
    <t>WI220118848</t>
  </si>
  <si>
    <t>150030051295</t>
  </si>
  <si>
    <t>MI2201215935</t>
  </si>
  <si>
    <t>WI220118851</t>
  </si>
  <si>
    <t>150030052109</t>
  </si>
  <si>
    <t>MI2201216025</t>
  </si>
  <si>
    <t>WI220118855</t>
  </si>
  <si>
    <t>150030052096</t>
  </si>
  <si>
    <t>MI2201216071</t>
  </si>
  <si>
    <t>WI220118893</t>
  </si>
  <si>
    <t>150030052030</t>
  </si>
  <si>
    <t>MI2201216627</t>
  </si>
  <si>
    <t>Aditya Tade</t>
  </si>
  <si>
    <t>WI220118929</t>
  </si>
  <si>
    <t>150100001954</t>
  </si>
  <si>
    <t>MI2201217107</t>
  </si>
  <si>
    <t>WI220118940</t>
  </si>
  <si>
    <t>150030052028</t>
  </si>
  <si>
    <t>MI2201217330</t>
  </si>
  <si>
    <t>WI220118954</t>
  </si>
  <si>
    <t>150030051264</t>
  </si>
  <si>
    <t>MI2201217622</t>
  </si>
  <si>
    <t>WI220118992</t>
  </si>
  <si>
    <t>150030051101</t>
  </si>
  <si>
    <t>MI2201218014</t>
  </si>
  <si>
    <t>WI220119014</t>
  </si>
  <si>
    <t>150030052012</t>
  </si>
  <si>
    <t>MI2201218268</t>
  </si>
  <si>
    <t>WI220119085</t>
  </si>
  <si>
    <t>MI2201219036</t>
  </si>
  <si>
    <t>WI220119088</t>
  </si>
  <si>
    <t>150030051899</t>
  </si>
  <si>
    <t>MI2201219061</t>
  </si>
  <si>
    <t>WI220119089</t>
  </si>
  <si>
    <t>150030052036</t>
  </si>
  <si>
    <t>MI2201219037</t>
  </si>
  <si>
    <t>WI220119098</t>
  </si>
  <si>
    <t>150030052087</t>
  </si>
  <si>
    <t>MI2201219097</t>
  </si>
  <si>
    <t>WI220119104</t>
  </si>
  <si>
    <t>MI2201219165</t>
  </si>
  <si>
    <t>WI220119128</t>
  </si>
  <si>
    <t>WI220119163</t>
  </si>
  <si>
    <t>150030051920</t>
  </si>
  <si>
    <t>MI2201220005</t>
  </si>
  <si>
    <t>WI220119232</t>
  </si>
  <si>
    <t>150030052094</t>
  </si>
  <si>
    <t>MI2201220629</t>
  </si>
  <si>
    <t>WI220119287</t>
  </si>
  <si>
    <t>150030051970</t>
  </si>
  <si>
    <t>MI2201221716</t>
  </si>
  <si>
    <t>WI220119327</t>
  </si>
  <si>
    <t>150030052113</t>
  </si>
  <si>
    <t>MI2201221993</t>
  </si>
  <si>
    <t>WI220119395</t>
  </si>
  <si>
    <t>150030052089</t>
  </si>
  <si>
    <t>MI2201223019</t>
  </si>
  <si>
    <t>WI220119404</t>
  </si>
  <si>
    <t>150030051331</t>
  </si>
  <si>
    <t>MI2201223168</t>
  </si>
  <si>
    <t>WI220119425</t>
  </si>
  <si>
    <t>150030050367</t>
  </si>
  <si>
    <t>MI2201223400</t>
  </si>
  <si>
    <t>WI22011948</t>
  </si>
  <si>
    <t>150030051787</t>
  </si>
  <si>
    <t>MI220121582</t>
  </si>
  <si>
    <t>WI220119552</t>
  </si>
  <si>
    <t>150030051192</t>
  </si>
  <si>
    <t>MI2201224711</t>
  </si>
  <si>
    <t>WI220119562</t>
  </si>
  <si>
    <t>MI2201224733</t>
  </si>
  <si>
    <t>WI220119564</t>
  </si>
  <si>
    <t>150030051532</t>
  </si>
  <si>
    <t>MI2201224830</t>
  </si>
  <si>
    <t>WI22011957</t>
  </si>
  <si>
    <t>WI220119662</t>
  </si>
  <si>
    <t>MI2201226122</t>
  </si>
  <si>
    <t>WI220119702</t>
  </si>
  <si>
    <t>MI2201226593</t>
  </si>
  <si>
    <t>WI220119708</t>
  </si>
  <si>
    <t>150080001027</t>
  </si>
  <si>
    <t>MI2201226682</t>
  </si>
  <si>
    <t>WI220119861</t>
  </si>
  <si>
    <t>150030051721</t>
  </si>
  <si>
    <t>MI2201228774</t>
  </si>
  <si>
    <t>WI220119871</t>
  </si>
  <si>
    <t>150030052053</t>
  </si>
  <si>
    <t>MI2201228968</t>
  </si>
  <si>
    <t>WI220119933</t>
  </si>
  <si>
    <t>150030051979</t>
  </si>
  <si>
    <t>MI2201229670</t>
  </si>
  <si>
    <t>WI220119935</t>
  </si>
  <si>
    <t>150030052123</t>
  </si>
  <si>
    <t>MI2201229504</t>
  </si>
  <si>
    <t>WI220119939</t>
  </si>
  <si>
    <t>150030050799</t>
  </si>
  <si>
    <t>MI2201229806</t>
  </si>
  <si>
    <t>WI220119941</t>
  </si>
  <si>
    <t>MI2201229848</t>
  </si>
  <si>
    <t>WI220120011</t>
  </si>
  <si>
    <t>MI2201230326</t>
  </si>
  <si>
    <t>WI220120217</t>
  </si>
  <si>
    <t>150030051028</t>
  </si>
  <si>
    <t>MI2201232083</t>
  </si>
  <si>
    <t>WI220120373</t>
  </si>
  <si>
    <t>150030052048</t>
  </si>
  <si>
    <t>MI2201232950</t>
  </si>
  <si>
    <t>WI220120472</t>
  </si>
  <si>
    <t>150030051724</t>
  </si>
  <si>
    <t>MI2201234079</t>
  </si>
  <si>
    <t>WI220120506</t>
  </si>
  <si>
    <t>MI2201234611</t>
  </si>
  <si>
    <t>WI220120531</t>
  </si>
  <si>
    <t>MI2201234888</t>
  </si>
  <si>
    <t>WI220120589</t>
  </si>
  <si>
    <t>150030052102</t>
  </si>
  <si>
    <t>MI2201235352</t>
  </si>
  <si>
    <t>WI220120608</t>
  </si>
  <si>
    <t>WI220120629</t>
  </si>
  <si>
    <t>150030052101</t>
  </si>
  <si>
    <t>MI2201235809</t>
  </si>
  <si>
    <t>WI220120678</t>
  </si>
  <si>
    <t>150030052064</t>
  </si>
  <si>
    <t>MI2201235984</t>
  </si>
  <si>
    <t>WI220120719</t>
  </si>
  <si>
    <t>150030052080</t>
  </si>
  <si>
    <t>MI2201236469</t>
  </si>
  <si>
    <t>WI220120724</t>
  </si>
  <si>
    <t>150030052032</t>
  </si>
  <si>
    <t>MI2201236478</t>
  </si>
  <si>
    <t>WI22012074</t>
  </si>
  <si>
    <t>150030051844</t>
  </si>
  <si>
    <t>MI220123655</t>
  </si>
  <si>
    <t>WI220120770</t>
  </si>
  <si>
    <t>150030050537</t>
  </si>
  <si>
    <t>MI2201237078</t>
  </si>
  <si>
    <t>WI220120772</t>
  </si>
  <si>
    <t>150030051341</t>
  </si>
  <si>
    <t>MI2201237113</t>
  </si>
  <si>
    <t>WI220120865</t>
  </si>
  <si>
    <t>MI2201237897</t>
  </si>
  <si>
    <t>WI220120866</t>
  </si>
  <si>
    <t>MI2201237905</t>
  </si>
  <si>
    <t>WI220120868</t>
  </si>
  <si>
    <t>150030051785</t>
  </si>
  <si>
    <t>MI2201237929</t>
  </si>
  <si>
    <t>WI220120876</t>
  </si>
  <si>
    <t>MI2201238003</t>
  </si>
  <si>
    <t>WI220121039</t>
  </si>
  <si>
    <t>MI2201239021</t>
  </si>
  <si>
    <t>WI22012106</t>
  </si>
  <si>
    <t>150080001032</t>
  </si>
  <si>
    <t>MI220123930</t>
  </si>
  <si>
    <t>WI220121115</t>
  </si>
  <si>
    <t>150030051450</t>
  </si>
  <si>
    <t>MI2201239799</t>
  </si>
  <si>
    <t>WI220121187</t>
  </si>
  <si>
    <t>150030052060</t>
  </si>
  <si>
    <t>MI2201240230</t>
  </si>
  <si>
    <t>WI220121190</t>
  </si>
  <si>
    <t>150030051771</t>
  </si>
  <si>
    <t>MI2201240363</t>
  </si>
  <si>
    <t>WI220121192</t>
  </si>
  <si>
    <t>MI2201240364</t>
  </si>
  <si>
    <t>WI220121253</t>
  </si>
  <si>
    <t>MI2201241223</t>
  </si>
  <si>
    <t>WI220121287</t>
  </si>
  <si>
    <t>150030052013</t>
  </si>
  <si>
    <t>MI2201241956</t>
  </si>
  <si>
    <t>WI220121324</t>
  </si>
  <si>
    <t>MI2201242496</t>
  </si>
  <si>
    <t>WI220121500</t>
  </si>
  <si>
    <t>WI22012162</t>
  </si>
  <si>
    <t>MI220124344</t>
  </si>
  <si>
    <t>WI220121644</t>
  </si>
  <si>
    <t>MI2201245715</t>
  </si>
  <si>
    <t>WI220121766</t>
  </si>
  <si>
    <t>MI2201246404</t>
  </si>
  <si>
    <t>WI220122378</t>
  </si>
  <si>
    <t>MI2201253081</t>
  </si>
  <si>
    <t>WI220122779</t>
  </si>
  <si>
    <t>150030051887</t>
  </si>
  <si>
    <t>MI2201258144</t>
  </si>
  <si>
    <t>WI220122783</t>
  </si>
  <si>
    <t>150080001023</t>
  </si>
  <si>
    <t>MI2201258463</t>
  </si>
  <si>
    <t>WI220122784</t>
  </si>
  <si>
    <t>MI2201258505</t>
  </si>
  <si>
    <t>WI220122785</t>
  </si>
  <si>
    <t>MI2201258564</t>
  </si>
  <si>
    <t>WI220122789</t>
  </si>
  <si>
    <t>150030051778</t>
  </si>
  <si>
    <t>MI2201258601</t>
  </si>
  <si>
    <t>WI220122812</t>
  </si>
  <si>
    <t>150030051568</t>
  </si>
  <si>
    <t>MI2201258892</t>
  </si>
  <si>
    <t>WI220122861</t>
  </si>
  <si>
    <t>150030050250</t>
  </si>
  <si>
    <t>MI2201259141</t>
  </si>
  <si>
    <t>WI220122862</t>
  </si>
  <si>
    <t>MI2201259161</t>
  </si>
  <si>
    <t>WI220122865</t>
  </si>
  <si>
    <t>150100001947</t>
  </si>
  <si>
    <t>MI2201259193</t>
  </si>
  <si>
    <t>WI220122870</t>
  </si>
  <si>
    <t>150030051962</t>
  </si>
  <si>
    <t>MI2201259224</t>
  </si>
  <si>
    <t>WI220122891</t>
  </si>
  <si>
    <t>150030052107</t>
  </si>
  <si>
    <t>MI2201259645</t>
  </si>
  <si>
    <t>WI220122909</t>
  </si>
  <si>
    <t>150030051980</t>
  </si>
  <si>
    <t>MI2201259846</t>
  </si>
  <si>
    <t>WI220122927</t>
  </si>
  <si>
    <t>150030051357</t>
  </si>
  <si>
    <t>MI2201260224</t>
  </si>
  <si>
    <t>WI220122963</t>
  </si>
  <si>
    <t>150030050554</t>
  </si>
  <si>
    <t>MI2201260661</t>
  </si>
  <si>
    <t>WI220123061</t>
  </si>
  <si>
    <t>150030050654</t>
  </si>
  <si>
    <t>MI2201261950</t>
  </si>
  <si>
    <t>WI220123066</t>
  </si>
  <si>
    <t>150030052052</t>
  </si>
  <si>
    <t>MI2201262011</t>
  </si>
  <si>
    <t>WI22012308</t>
  </si>
  <si>
    <t>150030051512</t>
  </si>
  <si>
    <t>MI220126144</t>
  </si>
  <si>
    <t>WI22012309</t>
  </si>
  <si>
    <t>MI220126146</t>
  </si>
  <si>
    <t>WI220123176</t>
  </si>
  <si>
    <t>150030051775</t>
  </si>
  <si>
    <t>MI2201262520</t>
  </si>
  <si>
    <t>WI22012319</t>
  </si>
  <si>
    <t>MI220126281</t>
  </si>
  <si>
    <t>WI22012330</t>
  </si>
  <si>
    <t>MI220126410</t>
  </si>
  <si>
    <t>WI220123328</t>
  </si>
  <si>
    <t>150030052082</t>
  </si>
  <si>
    <t>MI2201263040</t>
  </si>
  <si>
    <t>WI220123366</t>
  </si>
  <si>
    <t>MI2201263600</t>
  </si>
  <si>
    <t>WI220123368</t>
  </si>
  <si>
    <t>MI2201263583</t>
  </si>
  <si>
    <t>WI22012346</t>
  </si>
  <si>
    <t>MI220126547</t>
  </si>
  <si>
    <t>WI220123492</t>
  </si>
  <si>
    <t>150030051835</t>
  </si>
  <si>
    <t>MI2201264889</t>
  </si>
  <si>
    <t>WI220123497</t>
  </si>
  <si>
    <t>MI2201264922</t>
  </si>
  <si>
    <t>WI220123500</t>
  </si>
  <si>
    <t>MI2201265041</t>
  </si>
  <si>
    <t>WI220123543</t>
  </si>
  <si>
    <t>MI2201265517</t>
  </si>
  <si>
    <t>WI220123547</t>
  </si>
  <si>
    <t>WI220123573</t>
  </si>
  <si>
    <t>WI220123593</t>
  </si>
  <si>
    <t>150080001035</t>
  </si>
  <si>
    <t>MI2201265934</t>
  </si>
  <si>
    <t>WI220123696</t>
  </si>
  <si>
    <t>MI2201267216</t>
  </si>
  <si>
    <t>WI220123821</t>
  </si>
  <si>
    <t>150030051681</t>
  </si>
  <si>
    <t>MI2201268341</t>
  </si>
  <si>
    <t>WI220123907</t>
  </si>
  <si>
    <t>150030052081</t>
  </si>
  <si>
    <t>MI2201269043</t>
  </si>
  <si>
    <t>WI220124011</t>
  </si>
  <si>
    <t>150030051447</t>
  </si>
  <si>
    <t>MI2201269652</t>
  </si>
  <si>
    <t>WI220124105</t>
  </si>
  <si>
    <t>WI220124120</t>
  </si>
  <si>
    <t>MI2201270598</t>
  </si>
  <si>
    <t>WI220124129</t>
  </si>
  <si>
    <t>WI22012414</t>
  </si>
  <si>
    <t>150030051796</t>
  </si>
  <si>
    <t>MI220127055</t>
  </si>
  <si>
    <t>WI220124177</t>
  </si>
  <si>
    <t>MI2201271492</t>
  </si>
  <si>
    <t>WI220124188</t>
  </si>
  <si>
    <t>150030052103</t>
  </si>
  <si>
    <t>MI2201271535</t>
  </si>
  <si>
    <t>WI220124249</t>
  </si>
  <si>
    <t>150030052146</t>
  </si>
  <si>
    <t>MI2201272076</t>
  </si>
  <si>
    <t>WI220124289</t>
  </si>
  <si>
    <t>150030052129</t>
  </si>
  <si>
    <t>MI2201272614</t>
  </si>
  <si>
    <t>WI220124308</t>
  </si>
  <si>
    <t>150030051823</t>
  </si>
  <si>
    <t>MI2201272802</t>
  </si>
  <si>
    <t>WI220124319</t>
  </si>
  <si>
    <t>150030052149</t>
  </si>
  <si>
    <t>MI2201273075</t>
  </si>
  <si>
    <t>WI220124334</t>
  </si>
  <si>
    <t>MI2201273345</t>
  </si>
  <si>
    <t>WI220124504</t>
  </si>
  <si>
    <t>MI2201275545</t>
  </si>
  <si>
    <t>WI220124694</t>
  </si>
  <si>
    <t>WI220124796</t>
  </si>
  <si>
    <t>WI220124804</t>
  </si>
  <si>
    <t>150030051184</t>
  </si>
  <si>
    <t>MI2201277893</t>
  </si>
  <si>
    <t>WI220124869</t>
  </si>
  <si>
    <t>WI220124957</t>
  </si>
  <si>
    <t>WI220124960</t>
  </si>
  <si>
    <t>150030052176</t>
  </si>
  <si>
    <t>MI2201279129</t>
  </si>
  <si>
    <t>WI220124970</t>
  </si>
  <si>
    <t>150030052100</t>
  </si>
  <si>
    <t>MI2201279254</t>
  </si>
  <si>
    <t>WI220124974</t>
  </si>
  <si>
    <t>150030051709</t>
  </si>
  <si>
    <t>MI2201279587</t>
  </si>
  <si>
    <t>WI220124997</t>
  </si>
  <si>
    <t>MI2201279955</t>
  </si>
  <si>
    <t>WI220125056</t>
  </si>
  <si>
    <t>MI2201280204</t>
  </si>
  <si>
    <t>WI220125066</t>
  </si>
  <si>
    <t>MI2201280394</t>
  </si>
  <si>
    <t>WI220125077</t>
  </si>
  <si>
    <t>MI2201280551</t>
  </si>
  <si>
    <t>WI22012518</t>
  </si>
  <si>
    <t>150030051455</t>
  </si>
  <si>
    <t>MI220127977</t>
  </si>
  <si>
    <t>WI220125251</t>
  </si>
  <si>
    <t>MI2201281798</t>
  </si>
  <si>
    <t>WI220125349</t>
  </si>
  <si>
    <t>MI2201282819</t>
  </si>
  <si>
    <t>WI220125356</t>
  </si>
  <si>
    <t>150030051348</t>
  </si>
  <si>
    <t>MI2201282938</t>
  </si>
  <si>
    <t>WI220125376</t>
  </si>
  <si>
    <t>150030051885</t>
  </si>
  <si>
    <t>MI2201282916</t>
  </si>
  <si>
    <t>WI22012539</t>
  </si>
  <si>
    <t>MI220128083</t>
  </si>
  <si>
    <t>WI22012553</t>
  </si>
  <si>
    <t>150030051798</t>
  </si>
  <si>
    <t>MI220128342</t>
  </si>
  <si>
    <t>WI220125569</t>
  </si>
  <si>
    <t>150030051459</t>
  </si>
  <si>
    <t>MI2201284881</t>
  </si>
  <si>
    <t>WI220125619</t>
  </si>
  <si>
    <t>150030052134</t>
  </si>
  <si>
    <t>MI2201285268</t>
  </si>
  <si>
    <t>WI220125659</t>
  </si>
  <si>
    <t>150030051398</t>
  </si>
  <si>
    <t>MI2201285611</t>
  </si>
  <si>
    <t>WI220125752</t>
  </si>
  <si>
    <t>WI220125756</t>
  </si>
  <si>
    <t>MI2201286603</t>
  </si>
  <si>
    <t>WI220125771</t>
  </si>
  <si>
    <t>150030050012</t>
  </si>
  <si>
    <t>MI2201286769</t>
  </si>
  <si>
    <t>WI220125880</t>
  </si>
  <si>
    <t>WI220125961</t>
  </si>
  <si>
    <t>MI2201288800</t>
  </si>
  <si>
    <t>WI220125979</t>
  </si>
  <si>
    <t>MI2201289020</t>
  </si>
  <si>
    <t>WI22012600</t>
  </si>
  <si>
    <t>MI220129009</t>
  </si>
  <si>
    <t>WI220126281</t>
  </si>
  <si>
    <t>150030051653</t>
  </si>
  <si>
    <t>MI2201291395</t>
  </si>
  <si>
    <t>WI220126295</t>
  </si>
  <si>
    <t>WI220126298</t>
  </si>
  <si>
    <t>WI22012659</t>
  </si>
  <si>
    <t>WI220126890</t>
  </si>
  <si>
    <t>150030051218</t>
  </si>
  <si>
    <t>MI2201298279</t>
  </si>
  <si>
    <t>WI220126893</t>
  </si>
  <si>
    <t>MI2201298357</t>
  </si>
  <si>
    <t>WI22012696</t>
  </si>
  <si>
    <t>150030051869</t>
  </si>
  <si>
    <t>MI220130006</t>
  </si>
  <si>
    <t>WI22012707</t>
  </si>
  <si>
    <t>MI220130337</t>
  </si>
  <si>
    <t>WI22012728</t>
  </si>
  <si>
    <t>150030051876</t>
  </si>
  <si>
    <t>MI220130554</t>
  </si>
  <si>
    <t>WI220127314</t>
  </si>
  <si>
    <t>MI2201302997</t>
  </si>
  <si>
    <t>WI220127324</t>
  </si>
  <si>
    <t>150030052190</t>
  </si>
  <si>
    <t>MI2201303142</t>
  </si>
  <si>
    <t>WI220127328</t>
  </si>
  <si>
    <t>MI2201303215</t>
  </si>
  <si>
    <t>WI220127330</t>
  </si>
  <si>
    <t>MI2201303238</t>
  </si>
  <si>
    <t>WI220127336</t>
  </si>
  <si>
    <t>150030051449</t>
  </si>
  <si>
    <t>MI2201303409</t>
  </si>
  <si>
    <t>WI220127370</t>
  </si>
  <si>
    <t>MI2201303703</t>
  </si>
  <si>
    <t>WI220127388</t>
  </si>
  <si>
    <t>150030051957</t>
  </si>
  <si>
    <t>MI2201303832</t>
  </si>
  <si>
    <t>WI220127389</t>
  </si>
  <si>
    <t>150030051662</t>
  </si>
  <si>
    <t>MI2201303847</t>
  </si>
  <si>
    <t>WI220127403</t>
  </si>
  <si>
    <t>150100001885</t>
  </si>
  <si>
    <t>MI2201304006</t>
  </si>
  <si>
    <t>WI220127407</t>
  </si>
  <si>
    <t>150030052001</t>
  </si>
  <si>
    <t>MI2201304148</t>
  </si>
  <si>
    <t>WI220127408</t>
  </si>
  <si>
    <t>150030050989</t>
  </si>
  <si>
    <t>MI2201304107</t>
  </si>
  <si>
    <t>WI220127416</t>
  </si>
  <si>
    <t>WI220127417</t>
  </si>
  <si>
    <t>150030051841</t>
  </si>
  <si>
    <t>MI2201304270</t>
  </si>
  <si>
    <t>WI22012742</t>
  </si>
  <si>
    <t>MI220130843</t>
  </si>
  <si>
    <t>WI220127439</t>
  </si>
  <si>
    <t>150030051169</t>
  </si>
  <si>
    <t>MI2201304494</t>
  </si>
  <si>
    <t>WI220127443</t>
  </si>
  <si>
    <t>MI2201304527</t>
  </si>
  <si>
    <t>WI220127462</t>
  </si>
  <si>
    <t>150030050300</t>
  </si>
  <si>
    <t>MI2201304665</t>
  </si>
  <si>
    <t>WI220127479</t>
  </si>
  <si>
    <t>MI2201304866</t>
  </si>
  <si>
    <t>WI220127493</t>
  </si>
  <si>
    <t>150030051491</t>
  </si>
  <si>
    <t>MI2201305096</t>
  </si>
  <si>
    <t>WI220127579</t>
  </si>
  <si>
    <t>150030052211</t>
  </si>
  <si>
    <t>MI2201305485</t>
  </si>
  <si>
    <t>WI220127587</t>
  </si>
  <si>
    <t>150030052128</t>
  </si>
  <si>
    <t>MI2201305789</t>
  </si>
  <si>
    <t>WI220127619</t>
  </si>
  <si>
    <t>MI2201306479</t>
  </si>
  <si>
    <t>WI220127622</t>
  </si>
  <si>
    <t>MI2201306505</t>
  </si>
  <si>
    <t>WI220127705</t>
  </si>
  <si>
    <t>150030051501</t>
  </si>
  <si>
    <t>MI2201307023</t>
  </si>
  <si>
    <t>WI220127731</t>
  </si>
  <si>
    <t>MI2201307150</t>
  </si>
  <si>
    <t>WI220127745</t>
  </si>
  <si>
    <t>150030051999</t>
  </si>
  <si>
    <t>MI2201307193</t>
  </si>
  <si>
    <t>WI220127759</t>
  </si>
  <si>
    <t>150030052045</t>
  </si>
  <si>
    <t>MI2201307195</t>
  </si>
  <si>
    <t>WI220127763</t>
  </si>
  <si>
    <t>MI2201307377</t>
  </si>
  <si>
    <t>WI220127777</t>
  </si>
  <si>
    <t>MI2201307499</t>
  </si>
  <si>
    <t>WI220127784</t>
  </si>
  <si>
    <t>MI2201307543</t>
  </si>
  <si>
    <t>WI220127787</t>
  </si>
  <si>
    <t>150030051852</t>
  </si>
  <si>
    <t>MI2201307542</t>
  </si>
  <si>
    <t>WI220127816</t>
  </si>
  <si>
    <t>150030052201</t>
  </si>
  <si>
    <t>MI2201307929</t>
  </si>
  <si>
    <t>WI220127878</t>
  </si>
  <si>
    <t>MI2201308632</t>
  </si>
  <si>
    <t>WI220127961</t>
  </si>
  <si>
    <t>150030051543</t>
  </si>
  <si>
    <t>MI2201309322</t>
  </si>
  <si>
    <t>WI220128007</t>
  </si>
  <si>
    <t>MI2201309898</t>
  </si>
  <si>
    <t>WI220128060</t>
  </si>
  <si>
    <t>MI2201310639</t>
  </si>
  <si>
    <t>WI220128098</t>
  </si>
  <si>
    <t>150030052191</t>
  </si>
  <si>
    <t>MI2201311049</t>
  </si>
  <si>
    <t>WI220128134</t>
  </si>
  <si>
    <t>MI2201311632</t>
  </si>
  <si>
    <t>WI220128349</t>
  </si>
  <si>
    <t>150030051517</t>
  </si>
  <si>
    <t>MI2201313233</t>
  </si>
  <si>
    <t>WI220128489</t>
  </si>
  <si>
    <t>150030052090</t>
  </si>
  <si>
    <t>MI2201314303</t>
  </si>
  <si>
    <t>WI220128619</t>
  </si>
  <si>
    <t>WI220128689</t>
  </si>
  <si>
    <t>150030052159</t>
  </si>
  <si>
    <t>MI2201315885</t>
  </si>
  <si>
    <t>WI220128704</t>
  </si>
  <si>
    <t>WI220128762</t>
  </si>
  <si>
    <t>WI220128826</t>
  </si>
  <si>
    <t>MI2201317030</t>
  </si>
  <si>
    <t>WI22012887</t>
  </si>
  <si>
    <t>MI220132058</t>
  </si>
  <si>
    <t>WI220128882</t>
  </si>
  <si>
    <t>MI2201318006</t>
  </si>
  <si>
    <t>WI220128886</t>
  </si>
  <si>
    <t>MI2201318028</t>
  </si>
  <si>
    <t>WI220128894</t>
  </si>
  <si>
    <t>MI2201318079</t>
  </si>
  <si>
    <t>WI22012892</t>
  </si>
  <si>
    <t>MI220132195</t>
  </si>
  <si>
    <t>WI22012895</t>
  </si>
  <si>
    <t>WI220128970</t>
  </si>
  <si>
    <t>WI220128996</t>
  </si>
  <si>
    <t>MI2201318961</t>
  </si>
  <si>
    <t>WI220129019</t>
  </si>
  <si>
    <t>MI2201319200</t>
  </si>
  <si>
    <t>WI220129042</t>
  </si>
  <si>
    <t>MI2201319509</t>
  </si>
  <si>
    <t>WI220129064</t>
  </si>
  <si>
    <t>MI2201319766</t>
  </si>
  <si>
    <t>WI220129188</t>
  </si>
  <si>
    <t>MI2201321431</t>
  </si>
  <si>
    <t>WI220129627</t>
  </si>
  <si>
    <t>MI2201325686</t>
  </si>
  <si>
    <t>WI22012976</t>
  </si>
  <si>
    <t>MI220133567</t>
  </si>
  <si>
    <t>WI220129838</t>
  </si>
  <si>
    <t>MI2201327519</t>
  </si>
  <si>
    <t>WI220129974</t>
  </si>
  <si>
    <t>150100001942</t>
  </si>
  <si>
    <t>MI2201329207</t>
  </si>
  <si>
    <t>WI2201300</t>
  </si>
  <si>
    <t>MI22012612</t>
  </si>
  <si>
    <t>WI220130037</t>
  </si>
  <si>
    <t>150030051965</t>
  </si>
  <si>
    <t>MI2201329958</t>
  </si>
  <si>
    <t>WI220130059</t>
  </si>
  <si>
    <t>MI2201330161</t>
  </si>
  <si>
    <t>WI2201301</t>
  </si>
  <si>
    <t>150030048489</t>
  </si>
  <si>
    <t>MI22012634</t>
  </si>
  <si>
    <t>WI220130129</t>
  </si>
  <si>
    <t>150030051626</t>
  </si>
  <si>
    <t>MI2201330670</t>
  </si>
  <si>
    <t>WI2201302</t>
  </si>
  <si>
    <t>150030051728</t>
  </si>
  <si>
    <t>MI22012668</t>
  </si>
  <si>
    <t>WI2201303</t>
  </si>
  <si>
    <t>MI22012761</t>
  </si>
  <si>
    <t>WI220130331</t>
  </si>
  <si>
    <t>MI2201332125</t>
  </si>
  <si>
    <t>WI220130343</t>
  </si>
  <si>
    <t>MI2201332357</t>
  </si>
  <si>
    <t>WI220130371</t>
  </si>
  <si>
    <t>MI2201332594</t>
  </si>
  <si>
    <t>WI220130403</t>
  </si>
  <si>
    <t>150030051983</t>
  </si>
  <si>
    <t>MI2201332938</t>
  </si>
  <si>
    <t>WI2201307</t>
  </si>
  <si>
    <t>150030051066</t>
  </si>
  <si>
    <t>MI22012989</t>
  </si>
  <si>
    <t>WI220130832</t>
  </si>
  <si>
    <t>WI220130893</t>
  </si>
  <si>
    <t>MI2201337939</t>
  </si>
  <si>
    <t>WI220130894</t>
  </si>
  <si>
    <t>MI2201337940</t>
  </si>
  <si>
    <t>WI2201313</t>
  </si>
  <si>
    <t>112300001627</t>
  </si>
  <si>
    <t>MI22013328</t>
  </si>
  <si>
    <t>WI220131339</t>
  </si>
  <si>
    <t>150030051413</t>
  </si>
  <si>
    <t>MI2201343512</t>
  </si>
  <si>
    <t>WI220131393</t>
  </si>
  <si>
    <t>150100001734</t>
  </si>
  <si>
    <t>MI2201344247</t>
  </si>
  <si>
    <t>WI220131407</t>
  </si>
  <si>
    <t>150030051441</t>
  </si>
  <si>
    <t>MI2201344363</t>
  </si>
  <si>
    <t>WI220131409</t>
  </si>
  <si>
    <t>WI220131496</t>
  </si>
  <si>
    <t>150030052260</t>
  </si>
  <si>
    <t>MI2201344858</t>
  </si>
  <si>
    <t>WI220131535</t>
  </si>
  <si>
    <t>150030052206</t>
  </si>
  <si>
    <t>MI2201345575</t>
  </si>
  <si>
    <t>WI220131578</t>
  </si>
  <si>
    <t>150100001976</t>
  </si>
  <si>
    <t>MI2201346161</t>
  </si>
  <si>
    <t>WI220131586</t>
  </si>
  <si>
    <t>MI2201346246</t>
  </si>
  <si>
    <t>WI220131590</t>
  </si>
  <si>
    <t>150030051403</t>
  </si>
  <si>
    <t>MI2201346286</t>
  </si>
  <si>
    <t>WI220131609</t>
  </si>
  <si>
    <t>150100001971</t>
  </si>
  <si>
    <t>MI2201346419</t>
  </si>
  <si>
    <t>WI220131657</t>
  </si>
  <si>
    <t>150030052187</t>
  </si>
  <si>
    <t>MI2201347432</t>
  </si>
  <si>
    <t>WI220131796</t>
  </si>
  <si>
    <t>MI2201348675</t>
  </si>
  <si>
    <t>WI22013181</t>
  </si>
  <si>
    <t>WI220131838</t>
  </si>
  <si>
    <t>150030052009</t>
  </si>
  <si>
    <t>MI2201349158</t>
  </si>
  <si>
    <t>WI220131841</t>
  </si>
  <si>
    <t>MI2201349274</t>
  </si>
  <si>
    <t>WI220131850</t>
  </si>
  <si>
    <t>MI2201349383</t>
  </si>
  <si>
    <t>WI220131935</t>
  </si>
  <si>
    <t>150030051353</t>
  </si>
  <si>
    <t>MI2201349872</t>
  </si>
  <si>
    <t>WI220131958</t>
  </si>
  <si>
    <t>MI2201350055</t>
  </si>
  <si>
    <t>WI220131996</t>
  </si>
  <si>
    <t>150030052197</t>
  </si>
  <si>
    <t>MI2201350580</t>
  </si>
  <si>
    <t>WI2201320</t>
  </si>
  <si>
    <t>150030051846</t>
  </si>
  <si>
    <t>MI22013607</t>
  </si>
  <si>
    <t>WI220132070</t>
  </si>
  <si>
    <t>150030052230</t>
  </si>
  <si>
    <t>MI2201351250</t>
  </si>
  <si>
    <t>WI220132190</t>
  </si>
  <si>
    <t>150030051458</t>
  </si>
  <si>
    <t>MI2201352434</t>
  </si>
  <si>
    <t>WI220132303</t>
  </si>
  <si>
    <t>150030052278</t>
  </si>
  <si>
    <t>MI2201353319</t>
  </si>
  <si>
    <t>WI220132352</t>
  </si>
  <si>
    <t>150030052216</t>
  </si>
  <si>
    <t>MI2201354347</t>
  </si>
  <si>
    <t>WI220132366</t>
  </si>
  <si>
    <t>150030052181</t>
  </si>
  <si>
    <t>MI2201354453</t>
  </si>
  <si>
    <t>WI220132452</t>
  </si>
  <si>
    <t>150030052242</t>
  </si>
  <si>
    <t>MI2201355240</t>
  </si>
  <si>
    <t>WI220132595</t>
  </si>
  <si>
    <t>150030052186</t>
  </si>
  <si>
    <t>MI2201356771</t>
  </si>
  <si>
    <t>WI220132624</t>
  </si>
  <si>
    <t>150030052199</t>
  </si>
  <si>
    <t>MI2201357012</t>
  </si>
  <si>
    <t>WI22013281</t>
  </si>
  <si>
    <t>MI220137639</t>
  </si>
  <si>
    <t>WI220132831</t>
  </si>
  <si>
    <t>MI2201359531</t>
  </si>
  <si>
    <t>WI220133106</t>
  </si>
  <si>
    <t>150100001980</t>
  </si>
  <si>
    <t>MI2201361786</t>
  </si>
  <si>
    <t>WI220133132</t>
  </si>
  <si>
    <t>150030051567</t>
  </si>
  <si>
    <t>MI2201362387</t>
  </si>
  <si>
    <t>WI220133156</t>
  </si>
  <si>
    <t>150030051236</t>
  </si>
  <si>
    <t>MI2201362755</t>
  </si>
  <si>
    <t>WI220133379</t>
  </si>
  <si>
    <t>150030051175</t>
  </si>
  <si>
    <t>MI2201365197</t>
  </si>
  <si>
    <t>WI22013339</t>
  </si>
  <si>
    <t>MI220138610</t>
  </si>
  <si>
    <t>WI220133395</t>
  </si>
  <si>
    <t>MI2201365316</t>
  </si>
  <si>
    <t>WI220133419</t>
  </si>
  <si>
    <t>MI2201365551</t>
  </si>
  <si>
    <t>WI220133495</t>
  </si>
  <si>
    <t>150030052202</t>
  </si>
  <si>
    <t>MI2201366144</t>
  </si>
  <si>
    <t>WI220133500</t>
  </si>
  <si>
    <t>150030052198</t>
  </si>
  <si>
    <t>MI2201366138</t>
  </si>
  <si>
    <t>WI220133580</t>
  </si>
  <si>
    <t>150080001036</t>
  </si>
  <si>
    <t>MI2201366980</t>
  </si>
  <si>
    <t>WI220133703</t>
  </si>
  <si>
    <t>150030051744</t>
  </si>
  <si>
    <t>MI2201368926</t>
  </si>
  <si>
    <t>WI220133723</t>
  </si>
  <si>
    <t>150030052270</t>
  </si>
  <si>
    <t>MI2201369056</t>
  </si>
  <si>
    <t>WI220133888</t>
  </si>
  <si>
    <t>150030052222</t>
  </si>
  <si>
    <t>MI2201370878</t>
  </si>
  <si>
    <t>WI220133894</t>
  </si>
  <si>
    <t>MI2201370882</t>
  </si>
  <si>
    <t>WI220134017</t>
  </si>
  <si>
    <t>150030050275</t>
  </si>
  <si>
    <t>MI2201372489</t>
  </si>
  <si>
    <t>WI220134069</t>
  </si>
  <si>
    <t>MI2201372962</t>
  </si>
  <si>
    <t>WI220134165</t>
  </si>
  <si>
    <t>150030052245</t>
  </si>
  <si>
    <t>MI2201373811</t>
  </si>
  <si>
    <t>WI220134276</t>
  </si>
  <si>
    <t>MI2201374883</t>
  </si>
  <si>
    <t>WI220134489</t>
  </si>
  <si>
    <t>150030050877</t>
  </si>
  <si>
    <t>MI2201377299</t>
  </si>
  <si>
    <t>WI220134569</t>
  </si>
  <si>
    <t>150030051814</t>
  </si>
  <si>
    <t>MI2201377789</t>
  </si>
  <si>
    <t>WI220134649</t>
  </si>
  <si>
    <t>150030051371</t>
  </si>
  <si>
    <t>MI2201378699</t>
  </si>
  <si>
    <t>WI220134665</t>
  </si>
  <si>
    <t>MI2201378918</t>
  </si>
  <si>
    <t>WI220134723</t>
  </si>
  <si>
    <t>MI2201379165</t>
  </si>
  <si>
    <t>WI220134779</t>
  </si>
  <si>
    <t>WI220135119</t>
  </si>
  <si>
    <t>MI2201385622</t>
  </si>
  <si>
    <t>WI220135143</t>
  </si>
  <si>
    <t>150030052269</t>
  </si>
  <si>
    <t>MI2201385781</t>
  </si>
  <si>
    <t>WI220135149</t>
  </si>
  <si>
    <t>MI2201385902</t>
  </si>
  <si>
    <t>WI220135151</t>
  </si>
  <si>
    <t>150030051231</t>
  </si>
  <si>
    <t>MI2201386039</t>
  </si>
  <si>
    <t>WI220135155</t>
  </si>
  <si>
    <t>MI2201386226</t>
  </si>
  <si>
    <t>WI220135161</t>
  </si>
  <si>
    <t>150030051347</t>
  </si>
  <si>
    <t>MI2201386298</t>
  </si>
  <si>
    <t>WI220135162</t>
  </si>
  <si>
    <t>150030051333</t>
  </si>
  <si>
    <t>MI2201386304</t>
  </si>
  <si>
    <t>WI220135203</t>
  </si>
  <si>
    <t>150030052249</t>
  </si>
  <si>
    <t>MI2201387189</t>
  </si>
  <si>
    <t>WI220135209</t>
  </si>
  <si>
    <t>150030052279</t>
  </si>
  <si>
    <t>MI2201387376</t>
  </si>
  <si>
    <t>WI220135227</t>
  </si>
  <si>
    <t>150030052168</t>
  </si>
  <si>
    <t>MI2201387784</t>
  </si>
  <si>
    <t>WI220135274</t>
  </si>
  <si>
    <t>150030052297</t>
  </si>
  <si>
    <t>MI2201388283</t>
  </si>
  <si>
    <t>WI220135283</t>
  </si>
  <si>
    <t>150030051602</t>
  </si>
  <si>
    <t>MI2201388435</t>
  </si>
  <si>
    <t>WI220135300</t>
  </si>
  <si>
    <t>150030052233</t>
  </si>
  <si>
    <t>MI2201388561</t>
  </si>
  <si>
    <t>WI220135355</t>
  </si>
  <si>
    <t>150030052218</t>
  </si>
  <si>
    <t>MI2201388980</t>
  </si>
  <si>
    <t>WI220135371</t>
  </si>
  <si>
    <t>MI2201389293</t>
  </si>
  <si>
    <t>WI220135415</t>
  </si>
  <si>
    <t>150030052141</t>
  </si>
  <si>
    <t>MI2201390037</t>
  </si>
  <si>
    <t>WI220135435</t>
  </si>
  <si>
    <t>MI2201390367</t>
  </si>
  <si>
    <t>WI220135440</t>
  </si>
  <si>
    <t>150030052326</t>
  </si>
  <si>
    <t>MI2201390326</t>
  </si>
  <si>
    <t>WI220135606</t>
  </si>
  <si>
    <t>MI2201392387</t>
  </si>
  <si>
    <t>WI220135626</t>
  </si>
  <si>
    <t>150030051644</t>
  </si>
  <si>
    <t>MI2201392728</t>
  </si>
  <si>
    <t>WI220135627</t>
  </si>
  <si>
    <t>MI2201392739</t>
  </si>
  <si>
    <t>WI220135640</t>
  </si>
  <si>
    <t>MI2201392924</t>
  </si>
  <si>
    <t>WI220135643</t>
  </si>
  <si>
    <t>150030051629</t>
  </si>
  <si>
    <t>MI2201392959</t>
  </si>
  <si>
    <t>WI220135650</t>
  </si>
  <si>
    <t>MI2201393040</t>
  </si>
  <si>
    <t>WI220135666</t>
  </si>
  <si>
    <t>112300001649</t>
  </si>
  <si>
    <t>MI2201393228</t>
  </si>
  <si>
    <t>WI220135694</t>
  </si>
  <si>
    <t>WI220135703</t>
  </si>
  <si>
    <t>WI220135724</t>
  </si>
  <si>
    <t>MI2201394486</t>
  </si>
  <si>
    <t>WI220135845</t>
  </si>
  <si>
    <t>150030051104</t>
  </si>
  <si>
    <t>MI2201396082</t>
  </si>
  <si>
    <t>WI220136008</t>
  </si>
  <si>
    <t>150030051530</t>
  </si>
  <si>
    <t>MI2201397590</t>
  </si>
  <si>
    <t>WI220136037</t>
  </si>
  <si>
    <t>MI2201397694</t>
  </si>
  <si>
    <t>WI220136077</t>
  </si>
  <si>
    <t>150030051229</t>
  </si>
  <si>
    <t>MI2201398004</t>
  </si>
  <si>
    <t>WI220136146</t>
  </si>
  <si>
    <t>MI2201398528</t>
  </si>
  <si>
    <t>WI220136166</t>
  </si>
  <si>
    <t>MI2201398937</t>
  </si>
  <si>
    <t>WI220136279</t>
  </si>
  <si>
    <t>WI220136342</t>
  </si>
  <si>
    <t>MI2201401058</t>
  </si>
  <si>
    <t>WI220136438</t>
  </si>
  <si>
    <t>MI2201402650</t>
  </si>
  <si>
    <t>WI220136439</t>
  </si>
  <si>
    <t>150030051425</t>
  </si>
  <si>
    <t>MI2201402657</t>
  </si>
  <si>
    <t>WI220136557</t>
  </si>
  <si>
    <t>MI2201404417</t>
  </si>
  <si>
    <t>WI220136731</t>
  </si>
  <si>
    <t>MI2201405925</t>
  </si>
  <si>
    <t>WI220136782</t>
  </si>
  <si>
    <t>150030052264</t>
  </si>
  <si>
    <t>MI2201406585</t>
  </si>
  <si>
    <t>WI220137040</t>
  </si>
  <si>
    <t>150030052274</t>
  </si>
  <si>
    <t>MI2201409289</t>
  </si>
  <si>
    <t>WI220137433</t>
  </si>
  <si>
    <t>MI2201413824</t>
  </si>
  <si>
    <t>WI220137444</t>
  </si>
  <si>
    <t>MI2201413935</t>
  </si>
  <si>
    <t>WI220137454</t>
  </si>
  <si>
    <t>MI2201414124</t>
  </si>
  <si>
    <t>WI220137462</t>
  </si>
  <si>
    <t>MI2201414168</t>
  </si>
  <si>
    <t>WI220137467</t>
  </si>
  <si>
    <t>MI2201414347</t>
  </si>
  <si>
    <t>WI220137486</t>
  </si>
  <si>
    <t>MI2201414715</t>
  </si>
  <si>
    <t>WI220137583</t>
  </si>
  <si>
    <t>WI22013785</t>
  </si>
  <si>
    <t>150030051584</t>
  </si>
  <si>
    <t>MI220143535</t>
  </si>
  <si>
    <t>WI22013808</t>
  </si>
  <si>
    <t>150030051197</t>
  </si>
  <si>
    <t>MI220144083</t>
  </si>
  <si>
    <t>WI22013835</t>
  </si>
  <si>
    <t>150030050883</t>
  </si>
  <si>
    <t>MI220144511</t>
  </si>
  <si>
    <t>WI22013842</t>
  </si>
  <si>
    <t>150030051864</t>
  </si>
  <si>
    <t>MI220144695</t>
  </si>
  <si>
    <t>WI22013875</t>
  </si>
  <si>
    <t>MI220145153</t>
  </si>
  <si>
    <t>WI22013876</t>
  </si>
  <si>
    <t>150030051219</t>
  </si>
  <si>
    <t>MI220145157</t>
  </si>
  <si>
    <t>WI22013913</t>
  </si>
  <si>
    <t>150030051799</t>
  </si>
  <si>
    <t>MI220145662</t>
  </si>
  <si>
    <t>WI22013918</t>
  </si>
  <si>
    <t>150030051669</t>
  </si>
  <si>
    <t>MI220145729</t>
  </si>
  <si>
    <t>WI22013923</t>
  </si>
  <si>
    <t>MI220145818</t>
  </si>
  <si>
    <t>WI22013932</t>
  </si>
  <si>
    <t>MI220145969</t>
  </si>
  <si>
    <t>WI22013938</t>
  </si>
  <si>
    <t>WI22013957</t>
  </si>
  <si>
    <t>MI220146422</t>
  </si>
  <si>
    <t>WI22013996</t>
  </si>
  <si>
    <t>150030051882</t>
  </si>
  <si>
    <t>MI220146620</t>
  </si>
  <si>
    <t>WI22014001</t>
  </si>
  <si>
    <t>MI220146733</t>
  </si>
  <si>
    <t>WI22014041</t>
  </si>
  <si>
    <t>MI220146974</t>
  </si>
  <si>
    <t>WI22014046</t>
  </si>
  <si>
    <t>MI220147257</t>
  </si>
  <si>
    <t>WI22014208</t>
  </si>
  <si>
    <t>MI220148604</t>
  </si>
  <si>
    <t>WI2201439</t>
  </si>
  <si>
    <t>MI22014940</t>
  </si>
  <si>
    <t>WI22014443</t>
  </si>
  <si>
    <t>MI220150652</t>
  </si>
  <si>
    <t>WI22014450</t>
  </si>
  <si>
    <t>150030048401</t>
  </si>
  <si>
    <t>MI220150610</t>
  </si>
  <si>
    <t>WI22014456</t>
  </si>
  <si>
    <t>MI220150765</t>
  </si>
  <si>
    <t>WI2201455</t>
  </si>
  <si>
    <t>150030051861</t>
  </si>
  <si>
    <t>MI22015014</t>
  </si>
  <si>
    <t>WI2201459</t>
  </si>
  <si>
    <t>150030047756</t>
  </si>
  <si>
    <t>MI22015114</t>
  </si>
  <si>
    <t>WI22014602</t>
  </si>
  <si>
    <t>112300001616</t>
  </si>
  <si>
    <t>MI220152437</t>
  </si>
  <si>
    <t>WI2201470</t>
  </si>
  <si>
    <t>150030051658</t>
  </si>
  <si>
    <t>MI22015275</t>
  </si>
  <si>
    <t>WI22014711</t>
  </si>
  <si>
    <t>MI220153516</t>
  </si>
  <si>
    <t>WI22014752</t>
  </si>
  <si>
    <t>150030051880</t>
  </si>
  <si>
    <t>MI220154097</t>
  </si>
  <si>
    <t>WI22014758</t>
  </si>
  <si>
    <t>150030051336</t>
  </si>
  <si>
    <t>MI220154002</t>
  </si>
  <si>
    <t>WI22014761</t>
  </si>
  <si>
    <t>150100001946</t>
  </si>
  <si>
    <t>MI220154176</t>
  </si>
  <si>
    <t>WI22014776</t>
  </si>
  <si>
    <t>MI220154441</t>
  </si>
  <si>
    <t>WI22014798</t>
  </si>
  <si>
    <t>150030051788</t>
  </si>
  <si>
    <t>MI220154655</t>
  </si>
  <si>
    <t>WI22014858</t>
  </si>
  <si>
    <t>WI22014971</t>
  </si>
  <si>
    <t>MI220156275</t>
  </si>
  <si>
    <t>WI22015025</t>
  </si>
  <si>
    <t>WI22015035</t>
  </si>
  <si>
    <t>150030048757</t>
  </si>
  <si>
    <t>MI220156813</t>
  </si>
  <si>
    <t>WI22015130</t>
  </si>
  <si>
    <t>150030051356</t>
  </si>
  <si>
    <t>MI220157776</t>
  </si>
  <si>
    <t>WI22015179</t>
  </si>
  <si>
    <t>WI22015180</t>
  </si>
  <si>
    <t>150030051761</t>
  </si>
  <si>
    <t>MI220158374</t>
  </si>
  <si>
    <t>WI22015266</t>
  </si>
  <si>
    <t>MI220159311</t>
  </si>
  <si>
    <t>WI2201527</t>
  </si>
  <si>
    <t>150030051303</t>
  </si>
  <si>
    <t>MI22015435</t>
  </si>
  <si>
    <t>WI22015439</t>
  </si>
  <si>
    <t>WI22015443</t>
  </si>
  <si>
    <t>MI220160824</t>
  </si>
  <si>
    <t>WI22015451</t>
  </si>
  <si>
    <t>MI220160891</t>
  </si>
  <si>
    <t>WI22015452</t>
  </si>
  <si>
    <t>MI220160893</t>
  </si>
  <si>
    <t>WI22015460</t>
  </si>
  <si>
    <t>MI220160924</t>
  </si>
  <si>
    <t>WI22015462</t>
  </si>
  <si>
    <t>MI220160927</t>
  </si>
  <si>
    <t>WI22015469</t>
  </si>
  <si>
    <t>MI220160961</t>
  </si>
  <si>
    <t>WI22015476</t>
  </si>
  <si>
    <t>MI220160984</t>
  </si>
  <si>
    <t>WI22015560</t>
  </si>
  <si>
    <t>150030051921</t>
  </si>
  <si>
    <t>MI220161822</t>
  </si>
  <si>
    <t>WI22015717</t>
  </si>
  <si>
    <t>150030051804</t>
  </si>
  <si>
    <t>MI220164318</t>
  </si>
  <si>
    <t>WI22016034</t>
  </si>
  <si>
    <t>150030051910</t>
  </si>
  <si>
    <t>MI220167634</t>
  </si>
  <si>
    <t>WI22016064</t>
  </si>
  <si>
    <t>MI220168059</t>
  </si>
  <si>
    <t>WI22016065</t>
  </si>
  <si>
    <t>MI220168077</t>
  </si>
  <si>
    <t>WI22016096</t>
  </si>
  <si>
    <t>150030051931</t>
  </si>
  <si>
    <t>MI220168482</t>
  </si>
  <si>
    <t>WI2201615</t>
  </si>
  <si>
    <t>MI22015895</t>
  </si>
  <si>
    <t>WI2201632</t>
  </si>
  <si>
    <t>150030051103</t>
  </si>
  <si>
    <t>MI22015981</t>
  </si>
  <si>
    <t>WI22016641</t>
  </si>
  <si>
    <t>150030051682</t>
  </si>
  <si>
    <t>MI220173318</t>
  </si>
  <si>
    <t>WI2201670</t>
  </si>
  <si>
    <t>150030051507</t>
  </si>
  <si>
    <t>MI22016394</t>
  </si>
  <si>
    <t>WI2201672</t>
  </si>
  <si>
    <t>MI22016418</t>
  </si>
  <si>
    <t>WI22016744</t>
  </si>
  <si>
    <t>150030051941</t>
  </si>
  <si>
    <t>MI220174507</t>
  </si>
  <si>
    <t>WI2201676</t>
  </si>
  <si>
    <t>MI22016449</t>
  </si>
  <si>
    <t>WI22016780</t>
  </si>
  <si>
    <t>MI220174741</t>
  </si>
  <si>
    <t>WI2201680</t>
  </si>
  <si>
    <t>MI22016483</t>
  </si>
  <si>
    <t>WI22016848</t>
  </si>
  <si>
    <t>MI220175723</t>
  </si>
  <si>
    <t>WI2201701</t>
  </si>
  <si>
    <t>150030051119</t>
  </si>
  <si>
    <t>MI22016751</t>
  </si>
  <si>
    <t>WI2201716</t>
  </si>
  <si>
    <t>150030051684</t>
  </si>
  <si>
    <t>MI22017011</t>
  </si>
  <si>
    <t>WI2201720</t>
  </si>
  <si>
    <t>150030051166</t>
  </si>
  <si>
    <t>MI22017042</t>
  </si>
  <si>
    <t>WI22017237</t>
  </si>
  <si>
    <t>MI220179950</t>
  </si>
  <si>
    <t>WI2201756</t>
  </si>
  <si>
    <t>MI22017665</t>
  </si>
  <si>
    <t>WI22017656</t>
  </si>
  <si>
    <t>MI220186773</t>
  </si>
  <si>
    <t>WI22017657</t>
  </si>
  <si>
    <t>MI220186785</t>
  </si>
  <si>
    <t>WI22017684</t>
  </si>
  <si>
    <t>MI220187073</t>
  </si>
  <si>
    <t>WI22017693</t>
  </si>
  <si>
    <t>MI220187111</t>
  </si>
  <si>
    <t>WI22017701</t>
  </si>
  <si>
    <t>MI220187414</t>
  </si>
  <si>
    <t>WI22017719</t>
  </si>
  <si>
    <t>150030051038</t>
  </si>
  <si>
    <t>MI220187829</t>
  </si>
  <si>
    <t>WI22017724</t>
  </si>
  <si>
    <t>MI220187955</t>
  </si>
  <si>
    <t>WI22017730</t>
  </si>
  <si>
    <t>MI220188053</t>
  </si>
  <si>
    <t>WI22017738</t>
  </si>
  <si>
    <t>MI220188287</t>
  </si>
  <si>
    <t>WI22017769</t>
  </si>
  <si>
    <t>150030051945</t>
  </si>
  <si>
    <t>MI220188475</t>
  </si>
  <si>
    <t>WI22017776</t>
  </si>
  <si>
    <t>150030051944</t>
  </si>
  <si>
    <t>MI220188539</t>
  </si>
  <si>
    <t>WI2201780</t>
  </si>
  <si>
    <t>150030051696</t>
  </si>
  <si>
    <t>MI22018028</t>
  </si>
  <si>
    <t>WI22017821</t>
  </si>
  <si>
    <t>MI220188688</t>
  </si>
  <si>
    <t>WI22017837</t>
  </si>
  <si>
    <t>MI220188912</t>
  </si>
  <si>
    <t>WI2201784</t>
  </si>
  <si>
    <t>MI22018139</t>
  </si>
  <si>
    <t>WI22017849</t>
  </si>
  <si>
    <t>WI22017871</t>
  </si>
  <si>
    <t>150030051311</t>
  </si>
  <si>
    <t>MI220189434</t>
  </si>
  <si>
    <t>WI22017881</t>
  </si>
  <si>
    <t>MI220189619</t>
  </si>
  <si>
    <t>WI22017895</t>
  </si>
  <si>
    <t>WI22017928</t>
  </si>
  <si>
    <t>MI220190118</t>
  </si>
  <si>
    <t>WI22017936</t>
  </si>
  <si>
    <t>150030048830</t>
  </si>
  <si>
    <t>MI220190177</t>
  </si>
  <si>
    <t>WI22017939</t>
  </si>
  <si>
    <t>MI220190213</t>
  </si>
  <si>
    <t>WI22017941</t>
  </si>
  <si>
    <t>MI220190243</t>
  </si>
  <si>
    <t>WI22017942</t>
  </si>
  <si>
    <t>MI220190220</t>
  </si>
  <si>
    <t>WI22017945</t>
  </si>
  <si>
    <t>150030050423</t>
  </si>
  <si>
    <t>MI220190309</t>
  </si>
  <si>
    <t>WI22017961</t>
  </si>
  <si>
    <t>MI220190578</t>
  </si>
  <si>
    <t>WI22017966</t>
  </si>
  <si>
    <t>150030051152</t>
  </si>
  <si>
    <t>MI220190697</t>
  </si>
  <si>
    <t>WI22017979</t>
  </si>
  <si>
    <t>MI220190794</t>
  </si>
  <si>
    <t>WI2201798</t>
  </si>
  <si>
    <t>MI22018148</t>
  </si>
  <si>
    <t>WI22017988</t>
  </si>
  <si>
    <t>MI220190827</t>
  </si>
  <si>
    <t>WI22018010</t>
  </si>
  <si>
    <t>MI220191019</t>
  </si>
  <si>
    <t>WI22018011</t>
  </si>
  <si>
    <t>150030051892</t>
  </si>
  <si>
    <t>MI220191141</t>
  </si>
  <si>
    <t>WI22018018</t>
  </si>
  <si>
    <t>MI220191086</t>
  </si>
  <si>
    <t>WI22018045</t>
  </si>
  <si>
    <t>150030051900</t>
  </si>
  <si>
    <t>MI220191781</t>
  </si>
  <si>
    <t>WI22018052</t>
  </si>
  <si>
    <t>MI220191972</t>
  </si>
  <si>
    <t>WI22018081</t>
  </si>
  <si>
    <t>150100001959</t>
  </si>
  <si>
    <t>MI220192322</t>
  </si>
  <si>
    <t>WI22018085</t>
  </si>
  <si>
    <t>150030051141</t>
  </si>
  <si>
    <t>MI220192372</t>
  </si>
  <si>
    <t>WI22018091</t>
  </si>
  <si>
    <t>MI220192433</t>
  </si>
  <si>
    <t>WI22018103</t>
  </si>
  <si>
    <t>MI220192475</t>
  </si>
  <si>
    <t>WI22018111</t>
  </si>
  <si>
    <t>150030051402</t>
  </si>
  <si>
    <t>MI220192540</t>
  </si>
  <si>
    <t>WI22018145</t>
  </si>
  <si>
    <t>150030051853</t>
  </si>
  <si>
    <t>MI220192650</t>
  </si>
  <si>
    <t>WI22018162</t>
  </si>
  <si>
    <t>MI220192788</t>
  </si>
  <si>
    <t>WI2201820</t>
  </si>
  <si>
    <t>150030051733</t>
  </si>
  <si>
    <t>MI22018381</t>
  </si>
  <si>
    <t>WI22018221</t>
  </si>
  <si>
    <t>MI220193383</t>
  </si>
  <si>
    <t>WI22018238</t>
  </si>
  <si>
    <t>MI220193603</t>
  </si>
  <si>
    <t>WI22018289</t>
  </si>
  <si>
    <t>150030051958</t>
  </si>
  <si>
    <t>MI220193769</t>
  </si>
  <si>
    <t>WI22018325</t>
  </si>
  <si>
    <t>150030051289</t>
  </si>
  <si>
    <t>MI220194190</t>
  </si>
  <si>
    <t>WI22018351</t>
  </si>
  <si>
    <t>150030051800</t>
  </si>
  <si>
    <t>MI220194592</t>
  </si>
  <si>
    <t>WI22018491</t>
  </si>
  <si>
    <t>WI22018502</t>
  </si>
  <si>
    <t>MI220195738</t>
  </si>
  <si>
    <t>WI22018517</t>
  </si>
  <si>
    <t>WI2201856</t>
  </si>
  <si>
    <t>150030050049</t>
  </si>
  <si>
    <t>MI22018533</t>
  </si>
  <si>
    <t>WI2201865</t>
  </si>
  <si>
    <t>150030049264</t>
  </si>
  <si>
    <t>MI22018644</t>
  </si>
  <si>
    <t>WI22018672</t>
  </si>
  <si>
    <t>150030051912</t>
  </si>
  <si>
    <t>MI220197683</t>
  </si>
  <si>
    <t>WI22018837</t>
  </si>
  <si>
    <t>150030051071</t>
  </si>
  <si>
    <t>MI2201100416</t>
  </si>
  <si>
    <t>WI22018914</t>
  </si>
  <si>
    <t>MI2201101265</t>
  </si>
  <si>
    <t>WI22019028</t>
  </si>
  <si>
    <t>150030050914</t>
  </si>
  <si>
    <t>MI2201103054</t>
  </si>
  <si>
    <t>WI22019044</t>
  </si>
  <si>
    <t>MI2201103137</t>
  </si>
  <si>
    <t>WI2201908</t>
  </si>
  <si>
    <t>WI22019110</t>
  </si>
  <si>
    <t>MI2201104044</t>
  </si>
  <si>
    <t>WI22019149</t>
  </si>
  <si>
    <t>MI2201104287</t>
  </si>
  <si>
    <t>WI22019258</t>
  </si>
  <si>
    <t>150030051677</t>
  </si>
  <si>
    <t>MI2201104969</t>
  </si>
  <si>
    <t>WI2201927</t>
  </si>
  <si>
    <t>150030051683</t>
  </si>
  <si>
    <t>MI22019173</t>
  </si>
  <si>
    <t>WI22019271</t>
  </si>
  <si>
    <t>150030051978</t>
  </si>
  <si>
    <t>MI2201105162</t>
  </si>
  <si>
    <t>WI22019393</t>
  </si>
  <si>
    <t>150030051562</t>
  </si>
  <si>
    <t>MI2201105883</t>
  </si>
  <si>
    <t>WI22019418</t>
  </si>
  <si>
    <t>MI2201106138</t>
  </si>
  <si>
    <t>WI2201942</t>
  </si>
  <si>
    <t>WI22019459</t>
  </si>
  <si>
    <t>MI2201106624</t>
  </si>
  <si>
    <t>WI22019494</t>
  </si>
  <si>
    <t>150030051185</t>
  </si>
  <si>
    <t>MI2201107057</t>
  </si>
  <si>
    <t>WI22019537</t>
  </si>
  <si>
    <t>MI2201107375</t>
  </si>
  <si>
    <t>WI22019575</t>
  </si>
  <si>
    <t>MI2201107827</t>
  </si>
  <si>
    <t>WI22019640</t>
  </si>
  <si>
    <t>MI2201108575</t>
  </si>
  <si>
    <t>WI22019668</t>
  </si>
  <si>
    <t>MI2201109024</t>
  </si>
  <si>
    <t>WI22019738</t>
  </si>
  <si>
    <t>MI2201109534</t>
  </si>
  <si>
    <t>WI22019755</t>
  </si>
  <si>
    <t>WI22019764</t>
  </si>
  <si>
    <t>150030051595</t>
  </si>
  <si>
    <t>MI2201110069</t>
  </si>
  <si>
    <t>WI22019788</t>
  </si>
  <si>
    <t>WI22019800</t>
  </si>
  <si>
    <t>MI2201110498</t>
  </si>
  <si>
    <t>WI22019827</t>
  </si>
  <si>
    <t>WI22019870</t>
  </si>
  <si>
    <t>MI2201111187</t>
  </si>
  <si>
    <t>WI22019930</t>
  </si>
  <si>
    <t>MI2201111914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</si>
</sst>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4.92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44577.458325277781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44562</v>
      </c>
    </row>
    <row r="10" spans="1:2" x14ac:dyDescent="0.45">
      <c r="A10" t="s">
        <v>16</v>
      </c>
      <c r="B10" s="1">
        <v>44577.458325277781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679"/>
  <sheetViews>
    <sheetView topLeftCell="A659" workbookViewId="0">
      <selection activeCell="A2" sqref="A2:XFD679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HYPERLINK("capsilon://?command=openfolder&amp;siteaddress=FAM.docvelocity-na8.net&amp;folderid=FX1FD7E190-1423-6C7D-FE81-05A90C4C0AE5","FX22011158")</f>
        <v>FX22011158</v>
      </c>
      <c r="F2" t="s">
        <v>19</v>
      </c>
      <c r="G2" t="s">
        <v>19</v>
      </c>
      <c r="H2" t="s">
        <v>82</v>
      </c>
      <c r="I2" t="s">
        <v>83</v>
      </c>
      <c r="J2">
        <v>93</v>
      </c>
      <c r="K2" t="s">
        <v>84</v>
      </c>
      <c r="L2" t="s">
        <v>85</v>
      </c>
      <c r="M2" t="s">
        <v>86</v>
      </c>
      <c r="N2">
        <v>2</v>
      </c>
      <c r="O2" s="1">
        <v>44566.672118055554</v>
      </c>
      <c r="P2" s="1">
        <v>44566.750451388885</v>
      </c>
      <c r="Q2">
        <v>6408</v>
      </c>
      <c r="R2">
        <v>360</v>
      </c>
      <c r="S2" t="b">
        <v>0</v>
      </c>
      <c r="T2" t="s">
        <v>87</v>
      </c>
      <c r="U2" t="b">
        <v>0</v>
      </c>
      <c r="V2" t="s">
        <v>88</v>
      </c>
      <c r="W2" s="1">
        <v>44566.680891203701</v>
      </c>
      <c r="X2">
        <v>129</v>
      </c>
      <c r="Y2">
        <v>46</v>
      </c>
      <c r="Z2">
        <v>0</v>
      </c>
      <c r="AA2">
        <v>46</v>
      </c>
      <c r="AB2">
        <v>0</v>
      </c>
      <c r="AC2">
        <v>8</v>
      </c>
      <c r="AD2">
        <v>47</v>
      </c>
      <c r="AE2">
        <v>0</v>
      </c>
      <c r="AF2">
        <v>0</v>
      </c>
      <c r="AG2">
        <v>0</v>
      </c>
      <c r="AH2" t="s">
        <v>89</v>
      </c>
      <c r="AI2" s="1">
        <v>44566.750451388885</v>
      </c>
      <c r="AJ2">
        <v>126</v>
      </c>
      <c r="AK2">
        <v>0</v>
      </c>
      <c r="AL2">
        <v>0</v>
      </c>
      <c r="AM2">
        <v>0</v>
      </c>
      <c r="AN2">
        <v>0</v>
      </c>
      <c r="AO2">
        <v>0</v>
      </c>
      <c r="AP2">
        <v>47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45">
      <c r="A3" t="s">
        <v>90</v>
      </c>
      <c r="B3" t="s">
        <v>79</v>
      </c>
      <c r="C3" t="s">
        <v>80</v>
      </c>
      <c r="D3" t="s">
        <v>81</v>
      </c>
      <c r="E3" s="2" t="str">
        <f>HYPERLINK("capsilon://?command=openfolder&amp;siteaddress=FAM.docvelocity-na8.net&amp;folderid=FX1FD7E190-1423-6C7D-FE81-05A90C4C0AE5","FX22011158")</f>
        <v>FX22011158</v>
      </c>
      <c r="F3" t="s">
        <v>19</v>
      </c>
      <c r="G3" t="s">
        <v>19</v>
      </c>
      <c r="H3" t="s">
        <v>82</v>
      </c>
      <c r="I3" t="s">
        <v>91</v>
      </c>
      <c r="J3">
        <v>37</v>
      </c>
      <c r="K3" t="s">
        <v>84</v>
      </c>
      <c r="L3" t="s">
        <v>85</v>
      </c>
      <c r="M3" t="s">
        <v>86</v>
      </c>
      <c r="N3">
        <v>2</v>
      </c>
      <c r="O3" s="1">
        <v>44566.673101851855</v>
      </c>
      <c r="P3" s="1">
        <v>44566.751817129632</v>
      </c>
      <c r="Q3">
        <v>5812</v>
      </c>
      <c r="R3">
        <v>989</v>
      </c>
      <c r="S3" t="b">
        <v>0</v>
      </c>
      <c r="T3" t="s">
        <v>87</v>
      </c>
      <c r="U3" t="b">
        <v>0</v>
      </c>
      <c r="V3" t="s">
        <v>92</v>
      </c>
      <c r="W3" s="1">
        <v>44566.727071759262</v>
      </c>
      <c r="X3">
        <v>321</v>
      </c>
      <c r="Y3">
        <v>39</v>
      </c>
      <c r="Z3">
        <v>0</v>
      </c>
      <c r="AA3">
        <v>39</v>
      </c>
      <c r="AB3">
        <v>0</v>
      </c>
      <c r="AC3">
        <v>3</v>
      </c>
      <c r="AD3">
        <v>-2</v>
      </c>
      <c r="AE3">
        <v>0</v>
      </c>
      <c r="AF3">
        <v>0</v>
      </c>
      <c r="AG3">
        <v>0</v>
      </c>
      <c r="AH3" t="s">
        <v>89</v>
      </c>
      <c r="AI3" s="1">
        <v>44566.751817129632</v>
      </c>
      <c r="AJ3">
        <v>117</v>
      </c>
      <c r="AK3">
        <v>0</v>
      </c>
      <c r="AL3">
        <v>0</v>
      </c>
      <c r="AM3">
        <v>0</v>
      </c>
      <c r="AN3">
        <v>0</v>
      </c>
      <c r="AO3">
        <v>0</v>
      </c>
      <c r="AP3">
        <v>-2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45">
      <c r="A4" t="s">
        <v>93</v>
      </c>
      <c r="B4" t="s">
        <v>79</v>
      </c>
      <c r="C4" t="s">
        <v>80</v>
      </c>
      <c r="D4" t="s">
        <v>81</v>
      </c>
      <c r="E4" s="2" t="str">
        <f>HYPERLINK("capsilon://?command=openfolder&amp;siteaddress=FAM.docvelocity-na8.net&amp;folderid=FX1FD7E190-1423-6C7D-FE81-05A90C4C0AE5","FX22011158")</f>
        <v>FX22011158</v>
      </c>
      <c r="F4" t="s">
        <v>19</v>
      </c>
      <c r="G4" t="s">
        <v>19</v>
      </c>
      <c r="H4" t="s">
        <v>82</v>
      </c>
      <c r="I4" t="s">
        <v>94</v>
      </c>
      <c r="J4">
        <v>97</v>
      </c>
      <c r="K4" t="s">
        <v>84</v>
      </c>
      <c r="L4" t="s">
        <v>85</v>
      </c>
      <c r="M4" t="s">
        <v>86</v>
      </c>
      <c r="N4">
        <v>2</v>
      </c>
      <c r="O4" s="1">
        <v>44566.673217592594</v>
      </c>
      <c r="P4" s="1">
        <v>44566.752858796295</v>
      </c>
      <c r="Q4">
        <v>6577</v>
      </c>
      <c r="R4">
        <v>304</v>
      </c>
      <c r="S4" t="b">
        <v>0</v>
      </c>
      <c r="T4" t="s">
        <v>87</v>
      </c>
      <c r="U4" t="b">
        <v>0</v>
      </c>
      <c r="V4" t="s">
        <v>88</v>
      </c>
      <c r="W4" s="1">
        <v>44566.683506944442</v>
      </c>
      <c r="X4">
        <v>214</v>
      </c>
      <c r="Y4">
        <v>41</v>
      </c>
      <c r="Z4">
        <v>0</v>
      </c>
      <c r="AA4">
        <v>41</v>
      </c>
      <c r="AB4">
        <v>0</v>
      </c>
      <c r="AC4">
        <v>5</v>
      </c>
      <c r="AD4">
        <v>56</v>
      </c>
      <c r="AE4">
        <v>0</v>
      </c>
      <c r="AF4">
        <v>0</v>
      </c>
      <c r="AG4">
        <v>0</v>
      </c>
      <c r="AH4" t="s">
        <v>89</v>
      </c>
      <c r="AI4" s="1">
        <v>44566.752858796295</v>
      </c>
      <c r="AJ4">
        <v>90</v>
      </c>
      <c r="AK4">
        <v>0</v>
      </c>
      <c r="AL4">
        <v>0</v>
      </c>
      <c r="AM4">
        <v>0</v>
      </c>
      <c r="AN4">
        <v>0</v>
      </c>
      <c r="AO4">
        <v>0</v>
      </c>
      <c r="AP4">
        <v>56</v>
      </c>
      <c r="AQ4">
        <v>0</v>
      </c>
      <c r="AR4">
        <v>0</v>
      </c>
      <c r="AS4">
        <v>0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45">
      <c r="A5" t="s">
        <v>95</v>
      </c>
      <c r="B5" t="s">
        <v>79</v>
      </c>
      <c r="C5" t="s">
        <v>80</v>
      </c>
      <c r="D5" t="s">
        <v>81</v>
      </c>
      <c r="E5" s="2" t="str">
        <f>HYPERLINK("capsilon://?command=openfolder&amp;siteaddress=FAM.docvelocity-na8.net&amp;folderid=FX1FD7E190-1423-6C7D-FE81-05A90C4C0AE5","FX22011158")</f>
        <v>FX22011158</v>
      </c>
      <c r="F5" t="s">
        <v>19</v>
      </c>
      <c r="G5" t="s">
        <v>19</v>
      </c>
      <c r="H5" t="s">
        <v>82</v>
      </c>
      <c r="I5" t="s">
        <v>96</v>
      </c>
      <c r="J5">
        <v>32</v>
      </c>
      <c r="K5" t="s">
        <v>84</v>
      </c>
      <c r="L5" t="s">
        <v>85</v>
      </c>
      <c r="M5" t="s">
        <v>86</v>
      </c>
      <c r="N5">
        <v>2</v>
      </c>
      <c r="O5" s="1">
        <v>44566.674039351848</v>
      </c>
      <c r="P5" s="1">
        <v>44567.192569444444</v>
      </c>
      <c r="Q5">
        <v>43213</v>
      </c>
      <c r="R5">
        <v>1588</v>
      </c>
      <c r="S5" t="b">
        <v>0</v>
      </c>
      <c r="T5" t="s">
        <v>87</v>
      </c>
      <c r="U5" t="b">
        <v>0</v>
      </c>
      <c r="V5" t="s">
        <v>97</v>
      </c>
      <c r="W5" s="1">
        <v>44566.793425925927</v>
      </c>
      <c r="X5">
        <v>713</v>
      </c>
      <c r="Y5">
        <v>3</v>
      </c>
      <c r="Z5">
        <v>0</v>
      </c>
      <c r="AA5">
        <v>3</v>
      </c>
      <c r="AB5">
        <v>0</v>
      </c>
      <c r="AC5">
        <v>3</v>
      </c>
      <c r="AD5">
        <v>29</v>
      </c>
      <c r="AE5">
        <v>0</v>
      </c>
      <c r="AF5">
        <v>0</v>
      </c>
      <c r="AG5">
        <v>0</v>
      </c>
      <c r="AH5" t="s">
        <v>98</v>
      </c>
      <c r="AI5" s="1">
        <v>44567.192569444444</v>
      </c>
      <c r="AJ5">
        <v>255</v>
      </c>
      <c r="AK5">
        <v>0</v>
      </c>
      <c r="AL5">
        <v>0</v>
      </c>
      <c r="AM5">
        <v>0</v>
      </c>
      <c r="AN5">
        <v>0</v>
      </c>
      <c r="AO5">
        <v>0</v>
      </c>
      <c r="AP5">
        <v>29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45">
      <c r="A6" t="s">
        <v>99</v>
      </c>
      <c r="B6" t="s">
        <v>79</v>
      </c>
      <c r="C6" t="s">
        <v>100</v>
      </c>
      <c r="D6" t="s">
        <v>81</v>
      </c>
      <c r="E6" s="2" t="str">
        <f>HYPERLINK("capsilon://?command=openfolder&amp;siteaddress=FAM.docvelocity-na8.net&amp;folderid=FX595E494B-71D0-59A8-DB22-77A16BB15854","FX21125478")</f>
        <v>FX21125478</v>
      </c>
      <c r="F6" t="s">
        <v>19</v>
      </c>
      <c r="G6" t="s">
        <v>19</v>
      </c>
      <c r="H6" t="s">
        <v>82</v>
      </c>
      <c r="I6" t="s">
        <v>101</v>
      </c>
      <c r="J6">
        <v>38</v>
      </c>
      <c r="K6" t="s">
        <v>84</v>
      </c>
      <c r="L6" t="s">
        <v>85</v>
      </c>
      <c r="M6" t="s">
        <v>86</v>
      </c>
      <c r="N6">
        <v>2</v>
      </c>
      <c r="O6" s="1">
        <v>44566.678333333337</v>
      </c>
      <c r="P6" s="1">
        <v>44566.753842592596</v>
      </c>
      <c r="Q6">
        <v>6310</v>
      </c>
      <c r="R6">
        <v>214</v>
      </c>
      <c r="S6" t="b">
        <v>0</v>
      </c>
      <c r="T6" t="s">
        <v>87</v>
      </c>
      <c r="U6" t="b">
        <v>0</v>
      </c>
      <c r="V6" t="s">
        <v>88</v>
      </c>
      <c r="W6" s="1">
        <v>44566.685115740744</v>
      </c>
      <c r="X6">
        <v>129</v>
      </c>
      <c r="Y6">
        <v>37</v>
      </c>
      <c r="Z6">
        <v>0</v>
      </c>
      <c r="AA6">
        <v>37</v>
      </c>
      <c r="AB6">
        <v>0</v>
      </c>
      <c r="AC6">
        <v>24</v>
      </c>
      <c r="AD6">
        <v>1</v>
      </c>
      <c r="AE6">
        <v>0</v>
      </c>
      <c r="AF6">
        <v>0</v>
      </c>
      <c r="AG6">
        <v>0</v>
      </c>
      <c r="AH6" t="s">
        <v>89</v>
      </c>
      <c r="AI6" s="1">
        <v>44566.753842592596</v>
      </c>
      <c r="AJ6">
        <v>85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45">
      <c r="A7" t="s">
        <v>102</v>
      </c>
      <c r="B7" t="s">
        <v>79</v>
      </c>
      <c r="C7" t="s">
        <v>103</v>
      </c>
      <c r="D7" t="s">
        <v>81</v>
      </c>
      <c r="E7" s="2" t="str">
        <f>HYPERLINK("capsilon://?command=openfolder&amp;siteaddress=FAM.docvelocity-na8.net&amp;folderid=FX5F8CDDE2-F526-1632-FEBF-D6214BB049BE","FX21127409")</f>
        <v>FX21127409</v>
      </c>
      <c r="F7" t="s">
        <v>19</v>
      </c>
      <c r="G7" t="s">
        <v>19</v>
      </c>
      <c r="H7" t="s">
        <v>82</v>
      </c>
      <c r="I7" t="s">
        <v>104</v>
      </c>
      <c r="J7">
        <v>56</v>
      </c>
      <c r="K7" t="s">
        <v>84</v>
      </c>
      <c r="L7" t="s">
        <v>85</v>
      </c>
      <c r="M7" t="s">
        <v>86</v>
      </c>
      <c r="N7">
        <v>2</v>
      </c>
      <c r="O7" s="1">
        <v>44566.67864583333</v>
      </c>
      <c r="P7" s="1">
        <v>44567.196886574071</v>
      </c>
      <c r="Q7">
        <v>43593</v>
      </c>
      <c r="R7">
        <v>1183</v>
      </c>
      <c r="S7" t="b">
        <v>0</v>
      </c>
      <c r="T7" t="s">
        <v>87</v>
      </c>
      <c r="U7" t="b">
        <v>0</v>
      </c>
      <c r="V7" t="s">
        <v>105</v>
      </c>
      <c r="W7" s="1">
        <v>44566.76121527778</v>
      </c>
      <c r="X7">
        <v>213</v>
      </c>
      <c r="Y7">
        <v>0</v>
      </c>
      <c r="Z7">
        <v>0</v>
      </c>
      <c r="AA7">
        <v>0</v>
      </c>
      <c r="AB7">
        <v>0</v>
      </c>
      <c r="AC7">
        <v>0</v>
      </c>
      <c r="AD7">
        <v>56</v>
      </c>
      <c r="AE7">
        <v>0</v>
      </c>
      <c r="AF7">
        <v>0</v>
      </c>
      <c r="AG7">
        <v>0</v>
      </c>
      <c r="AH7" t="s">
        <v>106</v>
      </c>
      <c r="AI7" s="1">
        <v>44567.196886574071</v>
      </c>
      <c r="AJ7">
        <v>513</v>
      </c>
      <c r="AK7">
        <v>0</v>
      </c>
      <c r="AL7">
        <v>0</v>
      </c>
      <c r="AM7">
        <v>0</v>
      </c>
      <c r="AN7">
        <v>0</v>
      </c>
      <c r="AO7">
        <v>0</v>
      </c>
      <c r="AP7">
        <v>56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x14ac:dyDescent="0.45">
      <c r="A8" t="s">
        <v>107</v>
      </c>
      <c r="B8" t="s">
        <v>79</v>
      </c>
      <c r="C8" t="s">
        <v>108</v>
      </c>
      <c r="D8" t="s">
        <v>81</v>
      </c>
      <c r="E8" s="2" t="str">
        <f>HYPERLINK("capsilon://?command=openfolder&amp;siteaddress=FAM.docvelocity-na8.net&amp;folderid=FX31CACA2B-6C84-E4E3-0112-19C0DFE65D46","FX21124506")</f>
        <v>FX21124506</v>
      </c>
      <c r="F8" t="s">
        <v>19</v>
      </c>
      <c r="G8" t="s">
        <v>19</v>
      </c>
      <c r="H8" t="s">
        <v>82</v>
      </c>
      <c r="I8" t="s">
        <v>109</v>
      </c>
      <c r="J8">
        <v>66</v>
      </c>
      <c r="K8" t="s">
        <v>84</v>
      </c>
      <c r="L8" t="s">
        <v>85</v>
      </c>
      <c r="M8" t="s">
        <v>86</v>
      </c>
      <c r="N8">
        <v>2</v>
      </c>
      <c r="O8" s="1">
        <v>44566.680439814816</v>
      </c>
      <c r="P8" s="1">
        <v>44566.755347222221</v>
      </c>
      <c r="Q8">
        <v>5764</v>
      </c>
      <c r="R8">
        <v>708</v>
      </c>
      <c r="S8" t="b">
        <v>0</v>
      </c>
      <c r="T8" t="s">
        <v>87</v>
      </c>
      <c r="U8" t="b">
        <v>0</v>
      </c>
      <c r="V8" t="s">
        <v>92</v>
      </c>
      <c r="W8" s="1">
        <v>44566.735833333332</v>
      </c>
      <c r="X8">
        <v>533</v>
      </c>
      <c r="Y8">
        <v>52</v>
      </c>
      <c r="Z8">
        <v>0</v>
      </c>
      <c r="AA8">
        <v>52</v>
      </c>
      <c r="AB8">
        <v>0</v>
      </c>
      <c r="AC8">
        <v>38</v>
      </c>
      <c r="AD8">
        <v>14</v>
      </c>
      <c r="AE8">
        <v>0</v>
      </c>
      <c r="AF8">
        <v>0</v>
      </c>
      <c r="AG8">
        <v>0</v>
      </c>
      <c r="AH8" t="s">
        <v>89</v>
      </c>
      <c r="AI8" s="1">
        <v>44566.755347222221</v>
      </c>
      <c r="AJ8">
        <v>129</v>
      </c>
      <c r="AK8">
        <v>0</v>
      </c>
      <c r="AL8">
        <v>0</v>
      </c>
      <c r="AM8">
        <v>0</v>
      </c>
      <c r="AN8">
        <v>0</v>
      </c>
      <c r="AO8">
        <v>0</v>
      </c>
      <c r="AP8">
        <v>14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x14ac:dyDescent="0.45">
      <c r="A9" t="s">
        <v>110</v>
      </c>
      <c r="B9" t="s">
        <v>79</v>
      </c>
      <c r="C9" t="s">
        <v>111</v>
      </c>
      <c r="D9" t="s">
        <v>81</v>
      </c>
      <c r="E9" s="2" t="str">
        <f>HYPERLINK("capsilon://?command=openfolder&amp;siteaddress=FAM.docvelocity-na8.net&amp;folderid=FXE627D678-2F27-9A9D-BC0B-CD4383FDC1CC","FX211213038")</f>
        <v>FX211213038</v>
      </c>
      <c r="F9" t="s">
        <v>19</v>
      </c>
      <c r="G9" t="s">
        <v>19</v>
      </c>
      <c r="H9" t="s">
        <v>82</v>
      </c>
      <c r="I9" t="s">
        <v>112</v>
      </c>
      <c r="J9">
        <v>84</v>
      </c>
      <c r="K9" t="s">
        <v>84</v>
      </c>
      <c r="L9" t="s">
        <v>85</v>
      </c>
      <c r="M9" t="s">
        <v>86</v>
      </c>
      <c r="N9">
        <v>1</v>
      </c>
      <c r="O9" s="1">
        <v>44566.682789351849</v>
      </c>
      <c r="P9" s="1">
        <v>44566.687835648147</v>
      </c>
      <c r="Q9">
        <v>257</v>
      </c>
      <c r="R9">
        <v>179</v>
      </c>
      <c r="S9" t="b">
        <v>0</v>
      </c>
      <c r="T9" t="s">
        <v>87</v>
      </c>
      <c r="U9" t="b">
        <v>0</v>
      </c>
      <c r="V9" t="s">
        <v>88</v>
      </c>
      <c r="W9" s="1">
        <v>44566.687835648147</v>
      </c>
      <c r="X9">
        <v>179</v>
      </c>
      <c r="Y9">
        <v>0</v>
      </c>
      <c r="Z9">
        <v>0</v>
      </c>
      <c r="AA9">
        <v>0</v>
      </c>
      <c r="AB9">
        <v>0</v>
      </c>
      <c r="AC9">
        <v>0</v>
      </c>
      <c r="AD9">
        <v>84</v>
      </c>
      <c r="AE9">
        <v>63</v>
      </c>
      <c r="AF9">
        <v>0</v>
      </c>
      <c r="AG9">
        <v>3</v>
      </c>
      <c r="AH9" t="s">
        <v>87</v>
      </c>
      <c r="AI9" t="s">
        <v>87</v>
      </c>
      <c r="AJ9" t="s">
        <v>87</v>
      </c>
      <c r="AK9" t="s">
        <v>87</v>
      </c>
      <c r="AL9" t="s">
        <v>87</v>
      </c>
      <c r="AM9" t="s">
        <v>87</v>
      </c>
      <c r="AN9" t="s">
        <v>87</v>
      </c>
      <c r="AO9" t="s">
        <v>87</v>
      </c>
      <c r="AP9" t="s">
        <v>87</v>
      </c>
      <c r="AQ9" t="s">
        <v>87</v>
      </c>
      <c r="AR9" t="s">
        <v>87</v>
      </c>
      <c r="AS9" t="s">
        <v>87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x14ac:dyDescent="0.45">
      <c r="A10" t="s">
        <v>113</v>
      </c>
      <c r="B10" t="s">
        <v>79</v>
      </c>
      <c r="C10" t="s">
        <v>111</v>
      </c>
      <c r="D10" t="s">
        <v>81</v>
      </c>
      <c r="E10" s="2" t="str">
        <f>HYPERLINK("capsilon://?command=openfolder&amp;siteaddress=FAM.docvelocity-na8.net&amp;folderid=FXE627D678-2F27-9A9D-BC0B-CD4383FDC1CC","FX211213038")</f>
        <v>FX211213038</v>
      </c>
      <c r="F10" t="s">
        <v>19</v>
      </c>
      <c r="G10" t="s">
        <v>19</v>
      </c>
      <c r="H10" t="s">
        <v>82</v>
      </c>
      <c r="I10" t="s">
        <v>112</v>
      </c>
      <c r="J10">
        <v>84</v>
      </c>
      <c r="K10" t="s">
        <v>84</v>
      </c>
      <c r="L10" t="s">
        <v>85</v>
      </c>
      <c r="M10" t="s">
        <v>86</v>
      </c>
      <c r="N10">
        <v>2</v>
      </c>
      <c r="O10" s="1">
        <v>44566.688703703701</v>
      </c>
      <c r="P10" s="1">
        <v>44566.727569444447</v>
      </c>
      <c r="Q10">
        <v>901</v>
      </c>
      <c r="R10">
        <v>2457</v>
      </c>
      <c r="S10" t="b">
        <v>0</v>
      </c>
      <c r="T10" t="s">
        <v>87</v>
      </c>
      <c r="U10" t="b">
        <v>1</v>
      </c>
      <c r="V10" t="s">
        <v>92</v>
      </c>
      <c r="W10" s="1">
        <v>44566.723344907405</v>
      </c>
      <c r="X10">
        <v>1913</v>
      </c>
      <c r="Y10">
        <v>63</v>
      </c>
      <c r="Z10">
        <v>0</v>
      </c>
      <c r="AA10">
        <v>63</v>
      </c>
      <c r="AB10">
        <v>0</v>
      </c>
      <c r="AC10">
        <v>51</v>
      </c>
      <c r="AD10">
        <v>21</v>
      </c>
      <c r="AE10">
        <v>0</v>
      </c>
      <c r="AF10">
        <v>0</v>
      </c>
      <c r="AG10">
        <v>0</v>
      </c>
      <c r="AH10" t="s">
        <v>89</v>
      </c>
      <c r="AI10" s="1">
        <v>44566.727569444447</v>
      </c>
      <c r="AJ10">
        <v>210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21</v>
      </c>
      <c r="AQ10">
        <v>0</v>
      </c>
      <c r="AR10">
        <v>0</v>
      </c>
      <c r="AS10">
        <v>0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x14ac:dyDescent="0.45">
      <c r="A11" t="s">
        <v>114</v>
      </c>
      <c r="B11" t="s">
        <v>79</v>
      </c>
      <c r="C11" t="s">
        <v>115</v>
      </c>
      <c r="D11" t="s">
        <v>81</v>
      </c>
      <c r="E11" s="2" t="str">
        <f>HYPERLINK("capsilon://?command=openfolder&amp;siteaddress=FAM.docvelocity-na8.net&amp;folderid=FX5862C922-E898-B1BF-46F8-662D585EAD91","FX2201353")</f>
        <v>FX2201353</v>
      </c>
      <c r="F11" t="s">
        <v>19</v>
      </c>
      <c r="G11" t="s">
        <v>19</v>
      </c>
      <c r="H11" t="s">
        <v>82</v>
      </c>
      <c r="I11" t="s">
        <v>116</v>
      </c>
      <c r="J11">
        <v>223</v>
      </c>
      <c r="K11" t="s">
        <v>84</v>
      </c>
      <c r="L11" t="s">
        <v>85</v>
      </c>
      <c r="M11" t="s">
        <v>86</v>
      </c>
      <c r="N11">
        <v>1</v>
      </c>
      <c r="O11" s="1">
        <v>44566.694791666669</v>
      </c>
      <c r="P11" s="1">
        <v>44566.810532407406</v>
      </c>
      <c r="Q11">
        <v>8011</v>
      </c>
      <c r="R11">
        <v>1989</v>
      </c>
      <c r="S11" t="b">
        <v>0</v>
      </c>
      <c r="T11" t="s">
        <v>87</v>
      </c>
      <c r="U11" t="b">
        <v>0</v>
      </c>
      <c r="V11" t="s">
        <v>88</v>
      </c>
      <c r="W11" s="1">
        <v>44566.810532407406</v>
      </c>
      <c r="X11">
        <v>169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223</v>
      </c>
      <c r="AE11">
        <v>194</v>
      </c>
      <c r="AF11">
        <v>0</v>
      </c>
      <c r="AG11">
        <v>6</v>
      </c>
      <c r="AH11" t="s">
        <v>87</v>
      </c>
      <c r="AI11" t="s">
        <v>87</v>
      </c>
      <c r="AJ11" t="s">
        <v>87</v>
      </c>
      <c r="AK11" t="s">
        <v>87</v>
      </c>
      <c r="AL11" t="s">
        <v>87</v>
      </c>
      <c r="AM11" t="s">
        <v>87</v>
      </c>
      <c r="AN11" t="s">
        <v>87</v>
      </c>
      <c r="AO11" t="s">
        <v>87</v>
      </c>
      <c r="AP11" t="s">
        <v>87</v>
      </c>
      <c r="AQ11" t="s">
        <v>87</v>
      </c>
      <c r="AR11" t="s">
        <v>87</v>
      </c>
      <c r="AS11" t="s">
        <v>87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x14ac:dyDescent="0.45">
      <c r="A12" t="s">
        <v>117</v>
      </c>
      <c r="B12" t="s">
        <v>79</v>
      </c>
      <c r="C12" t="s">
        <v>100</v>
      </c>
      <c r="D12" t="s">
        <v>81</v>
      </c>
      <c r="E12" s="2" t="str">
        <f>HYPERLINK("capsilon://?command=openfolder&amp;siteaddress=FAM.docvelocity-na8.net&amp;folderid=FX595E494B-71D0-59A8-DB22-77A16BB15854","FX21125478")</f>
        <v>FX21125478</v>
      </c>
      <c r="F12" t="s">
        <v>19</v>
      </c>
      <c r="G12" t="s">
        <v>19</v>
      </c>
      <c r="H12" t="s">
        <v>82</v>
      </c>
      <c r="I12" t="s">
        <v>118</v>
      </c>
      <c r="J12">
        <v>66</v>
      </c>
      <c r="K12" t="s">
        <v>84</v>
      </c>
      <c r="L12" t="s">
        <v>85</v>
      </c>
      <c r="M12" t="s">
        <v>86</v>
      </c>
      <c r="N12">
        <v>2</v>
      </c>
      <c r="O12" s="1">
        <v>44566.695185185185</v>
      </c>
      <c r="P12" s="1">
        <v>44567.193356481483</v>
      </c>
      <c r="Q12">
        <v>42841</v>
      </c>
      <c r="R12">
        <v>201</v>
      </c>
      <c r="S12" t="b">
        <v>0</v>
      </c>
      <c r="T12" t="s">
        <v>87</v>
      </c>
      <c r="U12" t="b">
        <v>0</v>
      </c>
      <c r="V12" t="s">
        <v>105</v>
      </c>
      <c r="W12" s="1">
        <v>44566.762326388889</v>
      </c>
      <c r="X12">
        <v>22</v>
      </c>
      <c r="Y12">
        <v>0</v>
      </c>
      <c r="Z12">
        <v>0</v>
      </c>
      <c r="AA12">
        <v>0</v>
      </c>
      <c r="AB12">
        <v>52</v>
      </c>
      <c r="AC12">
        <v>0</v>
      </c>
      <c r="AD12">
        <v>66</v>
      </c>
      <c r="AE12">
        <v>0</v>
      </c>
      <c r="AF12">
        <v>0</v>
      </c>
      <c r="AG12">
        <v>0</v>
      </c>
      <c r="AH12" t="s">
        <v>98</v>
      </c>
      <c r="AI12" s="1">
        <v>44567.193356481483</v>
      </c>
      <c r="AJ12">
        <v>68</v>
      </c>
      <c r="AK12">
        <v>0</v>
      </c>
      <c r="AL12">
        <v>0</v>
      </c>
      <c r="AM12">
        <v>0</v>
      </c>
      <c r="AN12">
        <v>52</v>
      </c>
      <c r="AO12">
        <v>0</v>
      </c>
      <c r="AP12">
        <v>66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x14ac:dyDescent="0.45">
      <c r="A13" t="s">
        <v>119</v>
      </c>
      <c r="B13" t="s">
        <v>79</v>
      </c>
      <c r="C13" t="s">
        <v>120</v>
      </c>
      <c r="D13" t="s">
        <v>81</v>
      </c>
      <c r="E13" s="2" t="str">
        <f>HYPERLINK("capsilon://?command=openfolder&amp;siteaddress=FAM.docvelocity-na8.net&amp;folderid=FXF020A1D4-6E8E-8359-32FA-F0D9D1679859","FX211211673")</f>
        <v>FX211211673</v>
      </c>
      <c r="F13" t="s">
        <v>19</v>
      </c>
      <c r="G13" t="s">
        <v>19</v>
      </c>
      <c r="H13" t="s">
        <v>82</v>
      </c>
      <c r="I13" t="s">
        <v>121</v>
      </c>
      <c r="J13">
        <v>66</v>
      </c>
      <c r="K13" t="s">
        <v>84</v>
      </c>
      <c r="L13" t="s">
        <v>85</v>
      </c>
      <c r="M13" t="s">
        <v>86</v>
      </c>
      <c r="N13">
        <v>1</v>
      </c>
      <c r="O13" s="1">
        <v>44564.500937500001</v>
      </c>
      <c r="P13" s="1">
        <v>44564.514687499999</v>
      </c>
      <c r="Q13">
        <v>820</v>
      </c>
      <c r="R13">
        <v>368</v>
      </c>
      <c r="S13" t="b">
        <v>0</v>
      </c>
      <c r="T13" t="s">
        <v>87</v>
      </c>
      <c r="U13" t="b">
        <v>0</v>
      </c>
      <c r="V13" t="s">
        <v>88</v>
      </c>
      <c r="W13" s="1">
        <v>44564.514687499999</v>
      </c>
      <c r="X13">
        <v>179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66</v>
      </c>
      <c r="AE13">
        <v>52</v>
      </c>
      <c r="AF13">
        <v>0</v>
      </c>
      <c r="AG13">
        <v>1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x14ac:dyDescent="0.45">
      <c r="A14" t="s">
        <v>122</v>
      </c>
      <c r="B14" t="s">
        <v>79</v>
      </c>
      <c r="C14" t="s">
        <v>123</v>
      </c>
      <c r="D14" t="s">
        <v>81</v>
      </c>
      <c r="E14" s="2" t="str">
        <f>HYPERLINK("capsilon://?command=openfolder&amp;siteaddress=FAM.docvelocity-na8.net&amp;folderid=FXACE823D3-D1EF-8D03-8357-486E4B4F4682","FX21127633")</f>
        <v>FX21127633</v>
      </c>
      <c r="F14" t="s">
        <v>19</v>
      </c>
      <c r="G14" t="s">
        <v>19</v>
      </c>
      <c r="H14" t="s">
        <v>82</v>
      </c>
      <c r="I14" t="s">
        <v>124</v>
      </c>
      <c r="J14">
        <v>76</v>
      </c>
      <c r="K14" t="s">
        <v>84</v>
      </c>
      <c r="L14" t="s">
        <v>85</v>
      </c>
      <c r="M14" t="s">
        <v>86</v>
      </c>
      <c r="N14">
        <v>2</v>
      </c>
      <c r="O14" s="1">
        <v>44564.503495370373</v>
      </c>
      <c r="P14" s="1">
        <v>44564.518738425926</v>
      </c>
      <c r="Q14">
        <v>225</v>
      </c>
      <c r="R14">
        <v>1092</v>
      </c>
      <c r="S14" t="b">
        <v>0</v>
      </c>
      <c r="T14" t="s">
        <v>87</v>
      </c>
      <c r="U14" t="b">
        <v>1</v>
      </c>
      <c r="V14" t="s">
        <v>125</v>
      </c>
      <c r="W14" s="1">
        <v>44564.511574074073</v>
      </c>
      <c r="X14">
        <v>595</v>
      </c>
      <c r="Y14">
        <v>74</v>
      </c>
      <c r="Z14">
        <v>0</v>
      </c>
      <c r="AA14">
        <v>74</v>
      </c>
      <c r="AB14">
        <v>0</v>
      </c>
      <c r="AC14">
        <v>39</v>
      </c>
      <c r="AD14">
        <v>2</v>
      </c>
      <c r="AE14">
        <v>0</v>
      </c>
      <c r="AF14">
        <v>0</v>
      </c>
      <c r="AG14">
        <v>0</v>
      </c>
      <c r="AH14" t="s">
        <v>89</v>
      </c>
      <c r="AI14" s="1">
        <v>44564.518738425926</v>
      </c>
      <c r="AJ14">
        <v>497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x14ac:dyDescent="0.45">
      <c r="A15" t="s">
        <v>126</v>
      </c>
      <c r="B15" t="s">
        <v>79</v>
      </c>
      <c r="C15" t="s">
        <v>127</v>
      </c>
      <c r="D15" t="s">
        <v>81</v>
      </c>
      <c r="E15" s="2" t="str">
        <f>HYPERLINK("capsilon://?command=openfolder&amp;siteaddress=FAM.docvelocity-na8.net&amp;folderid=FX16AAA44C-B207-BC13-8894-D9F07367E875","FX21129236")</f>
        <v>FX21129236</v>
      </c>
      <c r="F15" t="s">
        <v>19</v>
      </c>
      <c r="G15" t="s">
        <v>19</v>
      </c>
      <c r="H15" t="s">
        <v>82</v>
      </c>
      <c r="I15" t="s">
        <v>128</v>
      </c>
      <c r="J15">
        <v>76</v>
      </c>
      <c r="K15" t="s">
        <v>84</v>
      </c>
      <c r="L15" t="s">
        <v>85</v>
      </c>
      <c r="M15" t="s">
        <v>86</v>
      </c>
      <c r="N15">
        <v>2</v>
      </c>
      <c r="O15" s="1">
        <v>44566.707615740743</v>
      </c>
      <c r="P15" s="1">
        <v>44567.198449074072</v>
      </c>
      <c r="Q15">
        <v>41087</v>
      </c>
      <c r="R15">
        <v>1321</v>
      </c>
      <c r="S15" t="b">
        <v>0</v>
      </c>
      <c r="T15" t="s">
        <v>87</v>
      </c>
      <c r="U15" t="b">
        <v>0</v>
      </c>
      <c r="V15" t="s">
        <v>105</v>
      </c>
      <c r="W15" s="1">
        <v>44566.765567129631</v>
      </c>
      <c r="X15">
        <v>279</v>
      </c>
      <c r="Y15">
        <v>5</v>
      </c>
      <c r="Z15">
        <v>0</v>
      </c>
      <c r="AA15">
        <v>5</v>
      </c>
      <c r="AB15">
        <v>0</v>
      </c>
      <c r="AC15">
        <v>4</v>
      </c>
      <c r="AD15">
        <v>71</v>
      </c>
      <c r="AE15">
        <v>0</v>
      </c>
      <c r="AF15">
        <v>0</v>
      </c>
      <c r="AG15">
        <v>0</v>
      </c>
      <c r="AH15" t="s">
        <v>98</v>
      </c>
      <c r="AI15" s="1">
        <v>44567.198449074072</v>
      </c>
      <c r="AJ15">
        <v>439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71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x14ac:dyDescent="0.45">
      <c r="A16" t="s">
        <v>129</v>
      </c>
      <c r="B16" t="s">
        <v>79</v>
      </c>
      <c r="C16" t="s">
        <v>130</v>
      </c>
      <c r="D16" t="s">
        <v>81</v>
      </c>
      <c r="E16" s="2" t="str">
        <f>HYPERLINK("capsilon://?command=openfolder&amp;siteaddress=FAM.docvelocity-na8.net&amp;folderid=FXBF997055-8B85-E4C4-FA16-66F7190997EC","FX2201989")</f>
        <v>FX2201989</v>
      </c>
      <c r="F16" t="s">
        <v>19</v>
      </c>
      <c r="G16" t="s">
        <v>19</v>
      </c>
      <c r="H16" t="s">
        <v>82</v>
      </c>
      <c r="I16" t="s">
        <v>131</v>
      </c>
      <c r="J16">
        <v>263</v>
      </c>
      <c r="K16" t="s">
        <v>84</v>
      </c>
      <c r="L16" t="s">
        <v>85</v>
      </c>
      <c r="M16" t="s">
        <v>86</v>
      </c>
      <c r="N16">
        <v>2</v>
      </c>
      <c r="O16" s="1">
        <v>44566.710023148145</v>
      </c>
      <c r="P16" s="1">
        <v>44567.207870370374</v>
      </c>
      <c r="Q16">
        <v>40903</v>
      </c>
      <c r="R16">
        <v>2111</v>
      </c>
      <c r="S16" t="b">
        <v>0</v>
      </c>
      <c r="T16" t="s">
        <v>87</v>
      </c>
      <c r="U16" t="b">
        <v>0</v>
      </c>
      <c r="V16" t="s">
        <v>105</v>
      </c>
      <c r="W16" s="1">
        <v>44566.76803240741</v>
      </c>
      <c r="X16">
        <v>212</v>
      </c>
      <c r="Y16">
        <v>154</v>
      </c>
      <c r="Z16">
        <v>0</v>
      </c>
      <c r="AA16">
        <v>154</v>
      </c>
      <c r="AB16">
        <v>0</v>
      </c>
      <c r="AC16">
        <v>1</v>
      </c>
      <c r="AD16">
        <v>109</v>
      </c>
      <c r="AE16">
        <v>0</v>
      </c>
      <c r="AF16">
        <v>0</v>
      </c>
      <c r="AG16">
        <v>0</v>
      </c>
      <c r="AH16" t="s">
        <v>106</v>
      </c>
      <c r="AI16" s="1">
        <v>44567.207870370374</v>
      </c>
      <c r="AJ16">
        <v>949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109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x14ac:dyDescent="0.45">
      <c r="A17" t="s">
        <v>132</v>
      </c>
      <c r="B17" t="s">
        <v>79</v>
      </c>
      <c r="C17" t="s">
        <v>133</v>
      </c>
      <c r="D17" t="s">
        <v>81</v>
      </c>
      <c r="E17" s="2" t="str">
        <f>HYPERLINK("capsilon://?command=openfolder&amp;siteaddress=FAM.docvelocity-na8.net&amp;folderid=FXE94EE25F-214F-5E60-8FB8-57A8E8CFBF69","FX211213192")</f>
        <v>FX211213192</v>
      </c>
      <c r="F17" t="s">
        <v>19</v>
      </c>
      <c r="G17" t="s">
        <v>19</v>
      </c>
      <c r="H17" t="s">
        <v>82</v>
      </c>
      <c r="I17" t="s">
        <v>134</v>
      </c>
      <c r="J17">
        <v>66</v>
      </c>
      <c r="K17" t="s">
        <v>84</v>
      </c>
      <c r="L17" t="s">
        <v>85</v>
      </c>
      <c r="M17" t="s">
        <v>86</v>
      </c>
      <c r="N17">
        <v>2</v>
      </c>
      <c r="O17" s="1">
        <v>44564.504444444443</v>
      </c>
      <c r="P17" s="1">
        <v>44564.5234375</v>
      </c>
      <c r="Q17">
        <v>504</v>
      </c>
      <c r="R17">
        <v>1137</v>
      </c>
      <c r="S17" t="b">
        <v>0</v>
      </c>
      <c r="T17" t="s">
        <v>87</v>
      </c>
      <c r="U17" t="b">
        <v>0</v>
      </c>
      <c r="V17" t="s">
        <v>135</v>
      </c>
      <c r="W17" s="1">
        <v>44564.509479166663</v>
      </c>
      <c r="X17">
        <v>363</v>
      </c>
      <c r="Y17">
        <v>52</v>
      </c>
      <c r="Z17">
        <v>0</v>
      </c>
      <c r="AA17">
        <v>52</v>
      </c>
      <c r="AB17">
        <v>0</v>
      </c>
      <c r="AC17">
        <v>25</v>
      </c>
      <c r="AD17">
        <v>14</v>
      </c>
      <c r="AE17">
        <v>0</v>
      </c>
      <c r="AF17">
        <v>0</v>
      </c>
      <c r="AG17">
        <v>0</v>
      </c>
      <c r="AH17" t="s">
        <v>136</v>
      </c>
      <c r="AI17" s="1">
        <v>44564.5234375</v>
      </c>
      <c r="AJ17">
        <v>730</v>
      </c>
      <c r="AK17">
        <v>1</v>
      </c>
      <c r="AL17">
        <v>0</v>
      </c>
      <c r="AM17">
        <v>1</v>
      </c>
      <c r="AN17">
        <v>0</v>
      </c>
      <c r="AO17">
        <v>1</v>
      </c>
      <c r="AP17">
        <v>13</v>
      </c>
      <c r="AQ17">
        <v>0</v>
      </c>
      <c r="AR17">
        <v>0</v>
      </c>
      <c r="AS17">
        <v>0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x14ac:dyDescent="0.45">
      <c r="A18" t="s">
        <v>137</v>
      </c>
      <c r="B18" t="s">
        <v>79</v>
      </c>
      <c r="C18" t="s">
        <v>138</v>
      </c>
      <c r="D18" t="s">
        <v>81</v>
      </c>
      <c r="E18" s="2" t="str">
        <f>HYPERLINK("capsilon://?command=openfolder&amp;siteaddress=FAM.docvelocity-na8.net&amp;folderid=FX9458F339-3695-F423-269E-94594D61C704","FX211213800")</f>
        <v>FX211213800</v>
      </c>
      <c r="F18" t="s">
        <v>19</v>
      </c>
      <c r="G18" t="s">
        <v>19</v>
      </c>
      <c r="H18" t="s">
        <v>82</v>
      </c>
      <c r="I18" t="s">
        <v>139</v>
      </c>
      <c r="J18">
        <v>206</v>
      </c>
      <c r="K18" t="s">
        <v>84</v>
      </c>
      <c r="L18" t="s">
        <v>85</v>
      </c>
      <c r="M18" t="s">
        <v>86</v>
      </c>
      <c r="N18">
        <v>2</v>
      </c>
      <c r="O18" s="1">
        <v>44564.506111111114</v>
      </c>
      <c r="P18" s="1">
        <v>44564.539502314816</v>
      </c>
      <c r="Q18">
        <v>866</v>
      </c>
      <c r="R18">
        <v>2019</v>
      </c>
      <c r="S18" t="b">
        <v>0</v>
      </c>
      <c r="T18" t="s">
        <v>87</v>
      </c>
      <c r="U18" t="b">
        <v>0</v>
      </c>
      <c r="V18" t="s">
        <v>125</v>
      </c>
      <c r="W18" s="1">
        <v>44564.517488425925</v>
      </c>
      <c r="X18">
        <v>510</v>
      </c>
      <c r="Y18">
        <v>139</v>
      </c>
      <c r="Z18">
        <v>0</v>
      </c>
      <c r="AA18">
        <v>139</v>
      </c>
      <c r="AB18">
        <v>0</v>
      </c>
      <c r="AC18">
        <v>30</v>
      </c>
      <c r="AD18">
        <v>67</v>
      </c>
      <c r="AE18">
        <v>0</v>
      </c>
      <c r="AF18">
        <v>0</v>
      </c>
      <c r="AG18">
        <v>0</v>
      </c>
      <c r="AH18" t="s">
        <v>136</v>
      </c>
      <c r="AI18" s="1">
        <v>44564.539502314816</v>
      </c>
      <c r="AJ18">
        <v>1362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67</v>
      </c>
      <c r="AQ18">
        <v>0</v>
      </c>
      <c r="AR18">
        <v>0</v>
      </c>
      <c r="AS18">
        <v>0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x14ac:dyDescent="0.45">
      <c r="A19" t="s">
        <v>140</v>
      </c>
      <c r="B19" t="s">
        <v>79</v>
      </c>
      <c r="C19" t="s">
        <v>141</v>
      </c>
      <c r="D19" t="s">
        <v>81</v>
      </c>
      <c r="E19" s="2" t="str">
        <f>HYPERLINK("capsilon://?command=openfolder&amp;siteaddress=FAM.docvelocity-na8.net&amp;folderid=FXFEF76CFB-0FF3-BDBA-1C87-E2EEC42B33FC","FX2201380")</f>
        <v>FX2201380</v>
      </c>
      <c r="F19" t="s">
        <v>19</v>
      </c>
      <c r="G19" t="s">
        <v>19</v>
      </c>
      <c r="H19" t="s">
        <v>82</v>
      </c>
      <c r="I19" t="s">
        <v>142</v>
      </c>
      <c r="J19">
        <v>217</v>
      </c>
      <c r="K19" t="s">
        <v>84</v>
      </c>
      <c r="L19" t="s">
        <v>85</v>
      </c>
      <c r="M19" t="s">
        <v>86</v>
      </c>
      <c r="N19">
        <v>2</v>
      </c>
      <c r="O19" s="1">
        <v>44566.724062499998</v>
      </c>
      <c r="P19" s="1">
        <v>44567.206284722219</v>
      </c>
      <c r="Q19">
        <v>39518</v>
      </c>
      <c r="R19">
        <v>2146</v>
      </c>
      <c r="S19" t="b">
        <v>0</v>
      </c>
      <c r="T19" t="s">
        <v>87</v>
      </c>
      <c r="U19" t="b">
        <v>0</v>
      </c>
      <c r="V19" t="s">
        <v>105</v>
      </c>
      <c r="W19" s="1">
        <v>44566.795138888891</v>
      </c>
      <c r="X19">
        <v>349</v>
      </c>
      <c r="Y19">
        <v>175</v>
      </c>
      <c r="Z19">
        <v>0</v>
      </c>
      <c r="AA19">
        <v>175</v>
      </c>
      <c r="AB19">
        <v>0</v>
      </c>
      <c r="AC19">
        <v>17</v>
      </c>
      <c r="AD19">
        <v>42</v>
      </c>
      <c r="AE19">
        <v>0</v>
      </c>
      <c r="AF19">
        <v>0</v>
      </c>
      <c r="AG19">
        <v>0</v>
      </c>
      <c r="AH19" t="s">
        <v>98</v>
      </c>
      <c r="AI19" s="1">
        <v>44567.206284722219</v>
      </c>
      <c r="AJ19">
        <v>677</v>
      </c>
      <c r="AK19">
        <v>1</v>
      </c>
      <c r="AL19">
        <v>0</v>
      </c>
      <c r="AM19">
        <v>1</v>
      </c>
      <c r="AN19">
        <v>0</v>
      </c>
      <c r="AO19">
        <v>1</v>
      </c>
      <c r="AP19">
        <v>41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x14ac:dyDescent="0.45">
      <c r="A20" t="s">
        <v>143</v>
      </c>
      <c r="B20" t="s">
        <v>79</v>
      </c>
      <c r="C20" t="s">
        <v>144</v>
      </c>
      <c r="D20" t="s">
        <v>81</v>
      </c>
      <c r="E20" s="2" t="str">
        <f>HYPERLINK("capsilon://?command=openfolder&amp;siteaddress=FAM.docvelocity-na8.net&amp;folderid=FX17A126BF-3306-BF11-9A52-1B63A29E0537","FX21129602")</f>
        <v>FX21129602</v>
      </c>
      <c r="F20" t="s">
        <v>19</v>
      </c>
      <c r="G20" t="s">
        <v>19</v>
      </c>
      <c r="H20" t="s">
        <v>82</v>
      </c>
      <c r="I20" t="s">
        <v>145</v>
      </c>
      <c r="J20">
        <v>310</v>
      </c>
      <c r="K20" t="s">
        <v>84</v>
      </c>
      <c r="L20" t="s">
        <v>85</v>
      </c>
      <c r="M20" t="s">
        <v>86</v>
      </c>
      <c r="N20">
        <v>2</v>
      </c>
      <c r="O20" s="1">
        <v>44566.724745370368</v>
      </c>
      <c r="P20" s="1">
        <v>44567.217534722222</v>
      </c>
      <c r="Q20">
        <v>38927</v>
      </c>
      <c r="R20">
        <v>3650</v>
      </c>
      <c r="S20" t="b">
        <v>0</v>
      </c>
      <c r="T20" t="s">
        <v>87</v>
      </c>
      <c r="U20" t="b">
        <v>0</v>
      </c>
      <c r="V20" t="s">
        <v>146</v>
      </c>
      <c r="W20" s="1">
        <v>44567.1565162037</v>
      </c>
      <c r="X20">
        <v>2256</v>
      </c>
      <c r="Y20">
        <v>394</v>
      </c>
      <c r="Z20">
        <v>0</v>
      </c>
      <c r="AA20">
        <v>394</v>
      </c>
      <c r="AB20">
        <v>252</v>
      </c>
      <c r="AC20">
        <v>200</v>
      </c>
      <c r="AD20">
        <v>-84</v>
      </c>
      <c r="AE20">
        <v>0</v>
      </c>
      <c r="AF20">
        <v>0</v>
      </c>
      <c r="AG20">
        <v>0</v>
      </c>
      <c r="AH20" t="s">
        <v>98</v>
      </c>
      <c r="AI20" s="1">
        <v>44567.217534722222</v>
      </c>
      <c r="AJ20">
        <v>971</v>
      </c>
      <c r="AK20">
        <v>0</v>
      </c>
      <c r="AL20">
        <v>0</v>
      </c>
      <c r="AM20">
        <v>0</v>
      </c>
      <c r="AN20">
        <v>84</v>
      </c>
      <c r="AO20">
        <v>4</v>
      </c>
      <c r="AP20">
        <v>-84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x14ac:dyDescent="0.45">
      <c r="A21" t="s">
        <v>147</v>
      </c>
      <c r="B21" t="s">
        <v>79</v>
      </c>
      <c r="C21" t="s">
        <v>148</v>
      </c>
      <c r="D21" t="s">
        <v>81</v>
      </c>
      <c r="E21" s="2" t="str">
        <f>HYPERLINK("capsilon://?command=openfolder&amp;siteaddress=FAM.docvelocity-na8.net&amp;folderid=FX4A7CE2EA-C614-5A00-09BC-77C8A0E5C8AF","FX2201758")</f>
        <v>FX2201758</v>
      </c>
      <c r="F21" t="s">
        <v>19</v>
      </c>
      <c r="G21" t="s">
        <v>19</v>
      </c>
      <c r="H21" t="s">
        <v>82</v>
      </c>
      <c r="I21" t="s">
        <v>149</v>
      </c>
      <c r="J21">
        <v>66</v>
      </c>
      <c r="K21" t="s">
        <v>84</v>
      </c>
      <c r="L21" t="s">
        <v>85</v>
      </c>
      <c r="M21" t="s">
        <v>86</v>
      </c>
      <c r="N21">
        <v>1</v>
      </c>
      <c r="O21" s="1">
        <v>44566.775613425925</v>
      </c>
      <c r="P21" s="1">
        <v>44566.793217592596</v>
      </c>
      <c r="Q21">
        <v>1454</v>
      </c>
      <c r="R21">
        <v>67</v>
      </c>
      <c r="S21" t="b">
        <v>0</v>
      </c>
      <c r="T21" t="s">
        <v>87</v>
      </c>
      <c r="U21" t="b">
        <v>0</v>
      </c>
      <c r="V21" t="s">
        <v>88</v>
      </c>
      <c r="W21" s="1">
        <v>44566.793217592596</v>
      </c>
      <c r="X21">
        <v>67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66</v>
      </c>
      <c r="AE21">
        <v>52</v>
      </c>
      <c r="AF21">
        <v>0</v>
      </c>
      <c r="AG21">
        <v>1</v>
      </c>
      <c r="AH21" t="s">
        <v>87</v>
      </c>
      <c r="AI21" t="s">
        <v>87</v>
      </c>
      <c r="AJ21" t="s">
        <v>87</v>
      </c>
      <c r="AK21" t="s">
        <v>87</v>
      </c>
      <c r="AL21" t="s">
        <v>87</v>
      </c>
      <c r="AM21" t="s">
        <v>87</v>
      </c>
      <c r="AN21" t="s">
        <v>87</v>
      </c>
      <c r="AO21" t="s">
        <v>87</v>
      </c>
      <c r="AP21" t="s">
        <v>87</v>
      </c>
      <c r="AQ21" t="s">
        <v>87</v>
      </c>
      <c r="AR21" t="s">
        <v>87</v>
      </c>
      <c r="AS21" t="s">
        <v>87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x14ac:dyDescent="0.45">
      <c r="A22" t="s">
        <v>150</v>
      </c>
      <c r="B22" t="s">
        <v>79</v>
      </c>
      <c r="C22" t="s">
        <v>120</v>
      </c>
      <c r="D22" t="s">
        <v>81</v>
      </c>
      <c r="E22" s="2" t="str">
        <f>HYPERLINK("capsilon://?command=openfolder&amp;siteaddress=FAM.docvelocity-na8.net&amp;folderid=FXF020A1D4-6E8E-8359-32FA-F0D9D1679859","FX211211673")</f>
        <v>FX211211673</v>
      </c>
      <c r="F22" t="s">
        <v>19</v>
      </c>
      <c r="G22" t="s">
        <v>19</v>
      </c>
      <c r="H22" t="s">
        <v>82</v>
      </c>
      <c r="I22" t="s">
        <v>121</v>
      </c>
      <c r="J22">
        <v>38</v>
      </c>
      <c r="K22" t="s">
        <v>84</v>
      </c>
      <c r="L22" t="s">
        <v>85</v>
      </c>
      <c r="M22" t="s">
        <v>86</v>
      </c>
      <c r="N22">
        <v>2</v>
      </c>
      <c r="O22" s="1">
        <v>44564.515243055554</v>
      </c>
      <c r="P22" s="1">
        <v>44564.568495370368</v>
      </c>
      <c r="Q22">
        <v>3209</v>
      </c>
      <c r="R22">
        <v>1392</v>
      </c>
      <c r="S22" t="b">
        <v>0</v>
      </c>
      <c r="T22" t="s">
        <v>87</v>
      </c>
      <c r="U22" t="b">
        <v>1</v>
      </c>
      <c r="V22" t="s">
        <v>135</v>
      </c>
      <c r="W22" s="1">
        <v>44564.560810185183</v>
      </c>
      <c r="X22">
        <v>720</v>
      </c>
      <c r="Y22">
        <v>37</v>
      </c>
      <c r="Z22">
        <v>0</v>
      </c>
      <c r="AA22">
        <v>37</v>
      </c>
      <c r="AB22">
        <v>0</v>
      </c>
      <c r="AC22">
        <v>18</v>
      </c>
      <c r="AD22">
        <v>1</v>
      </c>
      <c r="AE22">
        <v>0</v>
      </c>
      <c r="AF22">
        <v>0</v>
      </c>
      <c r="AG22">
        <v>0</v>
      </c>
      <c r="AH22" t="s">
        <v>151</v>
      </c>
      <c r="AI22" s="1">
        <v>44564.568495370368</v>
      </c>
      <c r="AJ22">
        <v>553</v>
      </c>
      <c r="AK22">
        <v>2</v>
      </c>
      <c r="AL22">
        <v>0</v>
      </c>
      <c r="AM22">
        <v>2</v>
      </c>
      <c r="AN22">
        <v>0</v>
      </c>
      <c r="AO22">
        <v>2</v>
      </c>
      <c r="AP22">
        <v>-1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x14ac:dyDescent="0.45">
      <c r="A23" t="s">
        <v>152</v>
      </c>
      <c r="B23" t="s">
        <v>79</v>
      </c>
      <c r="C23" t="s">
        <v>148</v>
      </c>
      <c r="D23" t="s">
        <v>81</v>
      </c>
      <c r="E23" s="2" t="str">
        <f>HYPERLINK("capsilon://?command=openfolder&amp;siteaddress=FAM.docvelocity-na8.net&amp;folderid=FX4A7CE2EA-C614-5A00-09BC-77C8A0E5C8AF","FX2201758")</f>
        <v>FX2201758</v>
      </c>
      <c r="F23" t="s">
        <v>19</v>
      </c>
      <c r="G23" t="s">
        <v>19</v>
      </c>
      <c r="H23" t="s">
        <v>82</v>
      </c>
      <c r="I23" t="s">
        <v>149</v>
      </c>
      <c r="J23">
        <v>38</v>
      </c>
      <c r="K23" t="s">
        <v>84</v>
      </c>
      <c r="L23" t="s">
        <v>85</v>
      </c>
      <c r="M23" t="s">
        <v>86</v>
      </c>
      <c r="N23">
        <v>2</v>
      </c>
      <c r="O23" s="1">
        <v>44566.793715277781</v>
      </c>
      <c r="P23" s="1">
        <v>44567.156851851854</v>
      </c>
      <c r="Q23">
        <v>29624</v>
      </c>
      <c r="R23">
        <v>1751</v>
      </c>
      <c r="S23" t="b">
        <v>0</v>
      </c>
      <c r="T23" t="s">
        <v>87</v>
      </c>
      <c r="U23" t="b">
        <v>1</v>
      </c>
      <c r="V23" t="s">
        <v>153</v>
      </c>
      <c r="W23" s="1">
        <v>44566.828888888886</v>
      </c>
      <c r="X23">
        <v>1072</v>
      </c>
      <c r="Y23">
        <v>37</v>
      </c>
      <c r="Z23">
        <v>0</v>
      </c>
      <c r="AA23">
        <v>37</v>
      </c>
      <c r="AB23">
        <v>0</v>
      </c>
      <c r="AC23">
        <v>34</v>
      </c>
      <c r="AD23">
        <v>1</v>
      </c>
      <c r="AE23">
        <v>0</v>
      </c>
      <c r="AF23">
        <v>0</v>
      </c>
      <c r="AG23">
        <v>0</v>
      </c>
      <c r="AH23" t="s">
        <v>106</v>
      </c>
      <c r="AI23" s="1">
        <v>44567.156851851854</v>
      </c>
      <c r="AJ23">
        <v>323</v>
      </c>
      <c r="AK23">
        <v>5</v>
      </c>
      <c r="AL23">
        <v>0</v>
      </c>
      <c r="AM23">
        <v>5</v>
      </c>
      <c r="AN23">
        <v>0</v>
      </c>
      <c r="AO23">
        <v>4</v>
      </c>
      <c r="AP23">
        <v>-4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x14ac:dyDescent="0.45">
      <c r="A24" t="s">
        <v>154</v>
      </c>
      <c r="B24" t="s">
        <v>79</v>
      </c>
      <c r="C24" t="s">
        <v>115</v>
      </c>
      <c r="D24" t="s">
        <v>81</v>
      </c>
      <c r="E24" s="2" t="str">
        <f>HYPERLINK("capsilon://?command=openfolder&amp;siteaddress=FAM.docvelocity-na8.net&amp;folderid=FX5862C922-E898-B1BF-46F8-662D585EAD91","FX2201353")</f>
        <v>FX2201353</v>
      </c>
      <c r="F24" t="s">
        <v>19</v>
      </c>
      <c r="G24" t="s">
        <v>19</v>
      </c>
      <c r="H24" t="s">
        <v>82</v>
      </c>
      <c r="I24" t="s">
        <v>116</v>
      </c>
      <c r="J24">
        <v>296</v>
      </c>
      <c r="K24" t="s">
        <v>84</v>
      </c>
      <c r="L24" t="s">
        <v>85</v>
      </c>
      <c r="M24" t="s">
        <v>86</v>
      </c>
      <c r="N24">
        <v>2</v>
      </c>
      <c r="O24" s="1">
        <v>44566.812013888892</v>
      </c>
      <c r="P24" s="1">
        <v>44567.189606481479</v>
      </c>
      <c r="Q24">
        <v>28127</v>
      </c>
      <c r="R24">
        <v>4497</v>
      </c>
      <c r="S24" t="b">
        <v>0</v>
      </c>
      <c r="T24" t="s">
        <v>87</v>
      </c>
      <c r="U24" t="b">
        <v>1</v>
      </c>
      <c r="V24" t="s">
        <v>146</v>
      </c>
      <c r="W24" s="1">
        <v>44567.140497685185</v>
      </c>
      <c r="X24">
        <v>1226</v>
      </c>
      <c r="Y24">
        <v>289</v>
      </c>
      <c r="Z24">
        <v>0</v>
      </c>
      <c r="AA24">
        <v>289</v>
      </c>
      <c r="AB24">
        <v>0</v>
      </c>
      <c r="AC24">
        <v>69</v>
      </c>
      <c r="AD24">
        <v>7</v>
      </c>
      <c r="AE24">
        <v>0</v>
      </c>
      <c r="AF24">
        <v>0</v>
      </c>
      <c r="AG24">
        <v>0</v>
      </c>
      <c r="AH24" t="s">
        <v>98</v>
      </c>
      <c r="AI24" s="1">
        <v>44567.189606481479</v>
      </c>
      <c r="AJ24">
        <v>3014</v>
      </c>
      <c r="AK24">
        <v>1</v>
      </c>
      <c r="AL24">
        <v>0</v>
      </c>
      <c r="AM24">
        <v>1</v>
      </c>
      <c r="AN24">
        <v>0</v>
      </c>
      <c r="AO24">
        <v>2</v>
      </c>
      <c r="AP24">
        <v>6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x14ac:dyDescent="0.45">
      <c r="A25" t="s">
        <v>155</v>
      </c>
      <c r="B25" t="s">
        <v>79</v>
      </c>
      <c r="C25" t="s">
        <v>156</v>
      </c>
      <c r="D25" t="s">
        <v>81</v>
      </c>
      <c r="E25" s="2" t="str">
        <f>HYPERLINK("capsilon://?command=openfolder&amp;siteaddress=FAM.docvelocity-na8.net&amp;folderid=FX74C0308E-4546-F492-DDE0-1F94DF7C31B7","FX21125743")</f>
        <v>FX21125743</v>
      </c>
      <c r="F25" t="s">
        <v>19</v>
      </c>
      <c r="G25" t="s">
        <v>19</v>
      </c>
      <c r="H25" t="s">
        <v>82</v>
      </c>
      <c r="I25" t="s">
        <v>157</v>
      </c>
      <c r="J25">
        <v>66</v>
      </c>
      <c r="K25" t="s">
        <v>84</v>
      </c>
      <c r="L25" t="s">
        <v>85</v>
      </c>
      <c r="M25" t="s">
        <v>86</v>
      </c>
      <c r="N25">
        <v>2</v>
      </c>
      <c r="O25" s="1">
        <v>44564.5234375</v>
      </c>
      <c r="P25" s="1">
        <v>44564.553726851853</v>
      </c>
      <c r="Q25">
        <v>2538</v>
      </c>
      <c r="R25">
        <v>79</v>
      </c>
      <c r="S25" t="b">
        <v>0</v>
      </c>
      <c r="T25" t="s">
        <v>87</v>
      </c>
      <c r="U25" t="b">
        <v>0</v>
      </c>
      <c r="V25" t="s">
        <v>88</v>
      </c>
      <c r="W25" s="1">
        <v>44564.547708333332</v>
      </c>
      <c r="X25">
        <v>29</v>
      </c>
      <c r="Y25">
        <v>0</v>
      </c>
      <c r="Z25">
        <v>0</v>
      </c>
      <c r="AA25">
        <v>0</v>
      </c>
      <c r="AB25">
        <v>52</v>
      </c>
      <c r="AC25">
        <v>0</v>
      </c>
      <c r="AD25">
        <v>66</v>
      </c>
      <c r="AE25">
        <v>0</v>
      </c>
      <c r="AF25">
        <v>0</v>
      </c>
      <c r="AG25">
        <v>0</v>
      </c>
      <c r="AH25" t="s">
        <v>151</v>
      </c>
      <c r="AI25" s="1">
        <v>44564.553726851853</v>
      </c>
      <c r="AJ25">
        <v>41</v>
      </c>
      <c r="AK25">
        <v>0</v>
      </c>
      <c r="AL25">
        <v>0</v>
      </c>
      <c r="AM25">
        <v>0</v>
      </c>
      <c r="AN25">
        <v>52</v>
      </c>
      <c r="AO25">
        <v>0</v>
      </c>
      <c r="AP25">
        <v>66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x14ac:dyDescent="0.45">
      <c r="A26" t="s">
        <v>158</v>
      </c>
      <c r="B26" t="s">
        <v>79</v>
      </c>
      <c r="C26" t="s">
        <v>115</v>
      </c>
      <c r="D26" t="s">
        <v>81</v>
      </c>
      <c r="E26" s="2" t="str">
        <f>HYPERLINK("capsilon://?command=openfolder&amp;siteaddress=FAM.docvelocity-na8.net&amp;folderid=FX5862C922-E898-B1BF-46F8-662D585EAD91","FX2201353")</f>
        <v>FX2201353</v>
      </c>
      <c r="F26" t="s">
        <v>19</v>
      </c>
      <c r="G26" t="s">
        <v>19</v>
      </c>
      <c r="H26" t="s">
        <v>82</v>
      </c>
      <c r="I26" t="s">
        <v>159</v>
      </c>
      <c r="J26">
        <v>38</v>
      </c>
      <c r="K26" t="s">
        <v>84</v>
      </c>
      <c r="L26" t="s">
        <v>85</v>
      </c>
      <c r="M26" t="s">
        <v>86</v>
      </c>
      <c r="N26">
        <v>2</v>
      </c>
      <c r="O26" s="1">
        <v>44567.354699074072</v>
      </c>
      <c r="P26" s="1">
        <v>44567.368090277778</v>
      </c>
      <c r="Q26">
        <v>490</v>
      </c>
      <c r="R26">
        <v>667</v>
      </c>
      <c r="S26" t="b">
        <v>0</v>
      </c>
      <c r="T26" t="s">
        <v>87</v>
      </c>
      <c r="U26" t="b">
        <v>0</v>
      </c>
      <c r="V26" t="s">
        <v>97</v>
      </c>
      <c r="W26" s="1">
        <v>44567.358148148145</v>
      </c>
      <c r="X26">
        <v>297</v>
      </c>
      <c r="Y26">
        <v>37</v>
      </c>
      <c r="Z26">
        <v>0</v>
      </c>
      <c r="AA26">
        <v>37</v>
      </c>
      <c r="AB26">
        <v>0</v>
      </c>
      <c r="AC26">
        <v>22</v>
      </c>
      <c r="AD26">
        <v>1</v>
      </c>
      <c r="AE26">
        <v>0</v>
      </c>
      <c r="AF26">
        <v>0</v>
      </c>
      <c r="AG26">
        <v>0</v>
      </c>
      <c r="AH26" t="s">
        <v>106</v>
      </c>
      <c r="AI26" s="1">
        <v>44567.368090277778</v>
      </c>
      <c r="AJ26">
        <v>370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x14ac:dyDescent="0.45">
      <c r="A27" t="s">
        <v>160</v>
      </c>
      <c r="B27" t="s">
        <v>79</v>
      </c>
      <c r="C27" t="s">
        <v>161</v>
      </c>
      <c r="D27" t="s">
        <v>81</v>
      </c>
      <c r="E27" s="2" t="str">
        <f>HYPERLINK("capsilon://?command=openfolder&amp;siteaddress=FAM.docvelocity-na8.net&amp;folderid=FX1FD9FFE5-5E1D-0DF1-647F-FB58E406D973","FX211211341")</f>
        <v>FX211211341</v>
      </c>
      <c r="F27" t="s">
        <v>19</v>
      </c>
      <c r="G27" t="s">
        <v>19</v>
      </c>
      <c r="H27" t="s">
        <v>82</v>
      </c>
      <c r="I27" t="s">
        <v>162</v>
      </c>
      <c r="J27">
        <v>66</v>
      </c>
      <c r="K27" t="s">
        <v>84</v>
      </c>
      <c r="L27" t="s">
        <v>85</v>
      </c>
      <c r="M27" t="s">
        <v>86</v>
      </c>
      <c r="N27">
        <v>2</v>
      </c>
      <c r="O27" s="1">
        <v>44567.357974537037</v>
      </c>
      <c r="P27" s="1">
        <v>44567.372141203705</v>
      </c>
      <c r="Q27">
        <v>615</v>
      </c>
      <c r="R27">
        <v>609</v>
      </c>
      <c r="S27" t="b">
        <v>0</v>
      </c>
      <c r="T27" t="s">
        <v>87</v>
      </c>
      <c r="U27" t="b">
        <v>0</v>
      </c>
      <c r="V27" t="s">
        <v>146</v>
      </c>
      <c r="W27" s="1">
        <v>44567.359965277778</v>
      </c>
      <c r="X27">
        <v>171</v>
      </c>
      <c r="Y27">
        <v>52</v>
      </c>
      <c r="Z27">
        <v>0</v>
      </c>
      <c r="AA27">
        <v>52</v>
      </c>
      <c r="AB27">
        <v>0</v>
      </c>
      <c r="AC27">
        <v>20</v>
      </c>
      <c r="AD27">
        <v>14</v>
      </c>
      <c r="AE27">
        <v>0</v>
      </c>
      <c r="AF27">
        <v>0</v>
      </c>
      <c r="AG27">
        <v>0</v>
      </c>
      <c r="AH27" t="s">
        <v>98</v>
      </c>
      <c r="AI27" s="1">
        <v>44567.372141203705</v>
      </c>
      <c r="AJ27">
        <v>438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14</v>
      </c>
      <c r="AQ27">
        <v>0</v>
      </c>
      <c r="AR27">
        <v>0</v>
      </c>
      <c r="AS27">
        <v>0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x14ac:dyDescent="0.45">
      <c r="A28" t="s">
        <v>163</v>
      </c>
      <c r="B28" t="s">
        <v>79</v>
      </c>
      <c r="C28" t="s">
        <v>164</v>
      </c>
      <c r="D28" t="s">
        <v>81</v>
      </c>
      <c r="E28" s="2" t="str">
        <f>HYPERLINK("capsilon://?command=openfolder&amp;siteaddress=FAM.docvelocity-na8.net&amp;folderid=FXDB3FB664-4370-6E17-BF7C-7FC1D3913052","FX21127401")</f>
        <v>FX21127401</v>
      </c>
      <c r="F28" t="s">
        <v>19</v>
      </c>
      <c r="G28" t="s">
        <v>19</v>
      </c>
      <c r="H28" t="s">
        <v>82</v>
      </c>
      <c r="I28" t="s">
        <v>165</v>
      </c>
      <c r="J28">
        <v>38</v>
      </c>
      <c r="K28" t="s">
        <v>84</v>
      </c>
      <c r="L28" t="s">
        <v>85</v>
      </c>
      <c r="M28" t="s">
        <v>86</v>
      </c>
      <c r="N28">
        <v>1</v>
      </c>
      <c r="O28" s="1">
        <v>44567.362534722219</v>
      </c>
      <c r="P28" s="1">
        <v>44567.433645833335</v>
      </c>
      <c r="Q28">
        <v>2715</v>
      </c>
      <c r="R28">
        <v>3429</v>
      </c>
      <c r="S28" t="b">
        <v>0</v>
      </c>
      <c r="T28" t="s">
        <v>87</v>
      </c>
      <c r="U28" t="b">
        <v>0</v>
      </c>
      <c r="V28" t="s">
        <v>166</v>
      </c>
      <c r="W28" s="1">
        <v>44567.433645833335</v>
      </c>
      <c r="X28">
        <v>3128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38</v>
      </c>
      <c r="AE28">
        <v>37</v>
      </c>
      <c r="AF28">
        <v>0</v>
      </c>
      <c r="AG28">
        <v>4</v>
      </c>
      <c r="AH28" t="s">
        <v>87</v>
      </c>
      <c r="AI28" t="s">
        <v>87</v>
      </c>
      <c r="AJ28" t="s">
        <v>87</v>
      </c>
      <c r="AK28" t="s">
        <v>87</v>
      </c>
      <c r="AL28" t="s">
        <v>87</v>
      </c>
      <c r="AM28" t="s">
        <v>87</v>
      </c>
      <c r="AN28" t="s">
        <v>87</v>
      </c>
      <c r="AO28" t="s">
        <v>87</v>
      </c>
      <c r="AP28" t="s">
        <v>87</v>
      </c>
      <c r="AQ28" t="s">
        <v>87</v>
      </c>
      <c r="AR28" t="s">
        <v>87</v>
      </c>
      <c r="AS28" t="s">
        <v>87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x14ac:dyDescent="0.45">
      <c r="A29" t="s">
        <v>167</v>
      </c>
      <c r="B29" t="s">
        <v>79</v>
      </c>
      <c r="C29" t="s">
        <v>103</v>
      </c>
      <c r="D29" t="s">
        <v>81</v>
      </c>
      <c r="E29" s="2" t="str">
        <f>HYPERLINK("capsilon://?command=openfolder&amp;siteaddress=FAM.docvelocity-na8.net&amp;folderid=FX5F8CDDE2-F526-1632-FEBF-D6214BB049BE","FX21127409")</f>
        <v>FX21127409</v>
      </c>
      <c r="F29" t="s">
        <v>19</v>
      </c>
      <c r="G29" t="s">
        <v>19</v>
      </c>
      <c r="H29" t="s">
        <v>82</v>
      </c>
      <c r="I29" t="s">
        <v>168</v>
      </c>
      <c r="J29">
        <v>38</v>
      </c>
      <c r="K29" t="s">
        <v>84</v>
      </c>
      <c r="L29" t="s">
        <v>85</v>
      </c>
      <c r="M29" t="s">
        <v>86</v>
      </c>
      <c r="N29">
        <v>1</v>
      </c>
      <c r="O29" s="1">
        <v>44567.363680555558</v>
      </c>
      <c r="P29" s="1">
        <v>44567.476342592592</v>
      </c>
      <c r="Q29">
        <v>8257</v>
      </c>
      <c r="R29">
        <v>1477</v>
      </c>
      <c r="S29" t="b">
        <v>0</v>
      </c>
      <c r="T29" t="s">
        <v>87</v>
      </c>
      <c r="U29" t="b">
        <v>0</v>
      </c>
      <c r="V29" t="s">
        <v>166</v>
      </c>
      <c r="W29" s="1">
        <v>44567.476342592592</v>
      </c>
      <c r="X29">
        <v>1349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38</v>
      </c>
      <c r="AE29">
        <v>37</v>
      </c>
      <c r="AF29">
        <v>0</v>
      </c>
      <c r="AG29">
        <v>4</v>
      </c>
      <c r="AH29" t="s">
        <v>87</v>
      </c>
      <c r="AI29" t="s">
        <v>87</v>
      </c>
      <c r="AJ29" t="s">
        <v>87</v>
      </c>
      <c r="AK29" t="s">
        <v>87</v>
      </c>
      <c r="AL29" t="s">
        <v>87</v>
      </c>
      <c r="AM29" t="s">
        <v>87</v>
      </c>
      <c r="AN29" t="s">
        <v>87</v>
      </c>
      <c r="AO29" t="s">
        <v>87</v>
      </c>
      <c r="AP29" t="s">
        <v>87</v>
      </c>
      <c r="AQ29" t="s">
        <v>87</v>
      </c>
      <c r="AR29" t="s">
        <v>87</v>
      </c>
      <c r="AS29" t="s">
        <v>87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x14ac:dyDescent="0.45">
      <c r="A30" t="s">
        <v>169</v>
      </c>
      <c r="B30" t="s">
        <v>79</v>
      </c>
      <c r="C30" t="s">
        <v>170</v>
      </c>
      <c r="D30" t="s">
        <v>81</v>
      </c>
      <c r="E30" s="2" t="str">
        <f>HYPERLINK("capsilon://?command=openfolder&amp;siteaddress=FAM.docvelocity-na8.net&amp;folderid=FXD752CC24-266B-1FA2-9F82-A6393D2CFA27","FX21129697")</f>
        <v>FX21129697</v>
      </c>
      <c r="F30" t="s">
        <v>19</v>
      </c>
      <c r="G30" t="s">
        <v>19</v>
      </c>
      <c r="H30" t="s">
        <v>82</v>
      </c>
      <c r="I30" t="s">
        <v>171</v>
      </c>
      <c r="J30">
        <v>66</v>
      </c>
      <c r="K30" t="s">
        <v>84</v>
      </c>
      <c r="L30" t="s">
        <v>85</v>
      </c>
      <c r="M30" t="s">
        <v>86</v>
      </c>
      <c r="N30">
        <v>2</v>
      </c>
      <c r="O30" s="1">
        <v>44567.365347222221</v>
      </c>
      <c r="P30" s="1">
        <v>44567.373564814814</v>
      </c>
      <c r="Q30">
        <v>28</v>
      </c>
      <c r="R30">
        <v>682</v>
      </c>
      <c r="S30" t="b">
        <v>0</v>
      </c>
      <c r="T30" t="s">
        <v>87</v>
      </c>
      <c r="U30" t="b">
        <v>0</v>
      </c>
      <c r="V30" t="s">
        <v>146</v>
      </c>
      <c r="W30" s="1">
        <v>44567.368472222224</v>
      </c>
      <c r="X30">
        <v>269</v>
      </c>
      <c r="Y30">
        <v>52</v>
      </c>
      <c r="Z30">
        <v>0</v>
      </c>
      <c r="AA30">
        <v>52</v>
      </c>
      <c r="AB30">
        <v>0</v>
      </c>
      <c r="AC30">
        <v>35</v>
      </c>
      <c r="AD30">
        <v>14</v>
      </c>
      <c r="AE30">
        <v>0</v>
      </c>
      <c r="AF30">
        <v>0</v>
      </c>
      <c r="AG30">
        <v>0</v>
      </c>
      <c r="AH30" t="s">
        <v>106</v>
      </c>
      <c r="AI30" s="1">
        <v>44567.373564814814</v>
      </c>
      <c r="AJ30">
        <v>413</v>
      </c>
      <c r="AK30">
        <v>2</v>
      </c>
      <c r="AL30">
        <v>0</v>
      </c>
      <c r="AM30">
        <v>2</v>
      </c>
      <c r="AN30">
        <v>0</v>
      </c>
      <c r="AO30">
        <v>2</v>
      </c>
      <c r="AP30">
        <v>12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x14ac:dyDescent="0.45">
      <c r="A31" t="s">
        <v>172</v>
      </c>
      <c r="B31" t="s">
        <v>79</v>
      </c>
      <c r="C31" t="s">
        <v>173</v>
      </c>
      <c r="D31" t="s">
        <v>81</v>
      </c>
      <c r="E31" s="2" t="str">
        <f>HYPERLINK("capsilon://?command=openfolder&amp;siteaddress=FAM.docvelocity-na8.net&amp;folderid=FX37AD5EDD-E9ED-3DF6-4C8F-FFD766748DA3","FX211213117")</f>
        <v>FX211213117</v>
      </c>
      <c r="F31" t="s">
        <v>19</v>
      </c>
      <c r="G31" t="s">
        <v>19</v>
      </c>
      <c r="H31" t="s">
        <v>82</v>
      </c>
      <c r="I31" t="s">
        <v>174</v>
      </c>
      <c r="J31">
        <v>50</v>
      </c>
      <c r="K31" t="s">
        <v>84</v>
      </c>
      <c r="L31" t="s">
        <v>85</v>
      </c>
      <c r="M31" t="s">
        <v>86</v>
      </c>
      <c r="N31">
        <v>2</v>
      </c>
      <c r="O31" s="1">
        <v>44567.379733796297</v>
      </c>
      <c r="P31" s="1">
        <v>44567.394687499997</v>
      </c>
      <c r="Q31">
        <v>109</v>
      </c>
      <c r="R31">
        <v>1183</v>
      </c>
      <c r="S31" t="b">
        <v>0</v>
      </c>
      <c r="T31" t="s">
        <v>87</v>
      </c>
      <c r="U31" t="b">
        <v>0</v>
      </c>
      <c r="V31" t="s">
        <v>175</v>
      </c>
      <c r="W31" s="1">
        <v>44567.384699074071</v>
      </c>
      <c r="X31">
        <v>425</v>
      </c>
      <c r="Y31">
        <v>57</v>
      </c>
      <c r="Z31">
        <v>0</v>
      </c>
      <c r="AA31">
        <v>57</v>
      </c>
      <c r="AB31">
        <v>0</v>
      </c>
      <c r="AC31">
        <v>26</v>
      </c>
      <c r="AD31">
        <v>-7</v>
      </c>
      <c r="AE31">
        <v>0</v>
      </c>
      <c r="AF31">
        <v>0</v>
      </c>
      <c r="AG31">
        <v>0</v>
      </c>
      <c r="AH31" t="s">
        <v>176</v>
      </c>
      <c r="AI31" s="1">
        <v>44567.394687499997</v>
      </c>
      <c r="AJ31">
        <v>747</v>
      </c>
      <c r="AK31">
        <v>2</v>
      </c>
      <c r="AL31">
        <v>0</v>
      </c>
      <c r="AM31">
        <v>2</v>
      </c>
      <c r="AN31">
        <v>0</v>
      </c>
      <c r="AO31">
        <v>1</v>
      </c>
      <c r="AP31">
        <v>-9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x14ac:dyDescent="0.45">
      <c r="A32" t="s">
        <v>177</v>
      </c>
      <c r="B32" t="s">
        <v>79</v>
      </c>
      <c r="C32" t="s">
        <v>178</v>
      </c>
      <c r="D32" t="s">
        <v>81</v>
      </c>
      <c r="E32" s="2" t="str">
        <f>HYPERLINK("capsilon://?command=openfolder&amp;siteaddress=FAM.docvelocity-na8.net&amp;folderid=FX940945E4-F5E6-989D-52FA-06720D734253","FX21128034")</f>
        <v>FX21128034</v>
      </c>
      <c r="F32" t="s">
        <v>19</v>
      </c>
      <c r="G32" t="s">
        <v>19</v>
      </c>
      <c r="H32" t="s">
        <v>82</v>
      </c>
      <c r="I32" t="s">
        <v>179</v>
      </c>
      <c r="J32">
        <v>66</v>
      </c>
      <c r="K32" t="s">
        <v>84</v>
      </c>
      <c r="L32" t="s">
        <v>85</v>
      </c>
      <c r="M32" t="s">
        <v>86</v>
      </c>
      <c r="N32">
        <v>2</v>
      </c>
      <c r="O32" s="1">
        <v>44567.380972222221</v>
      </c>
      <c r="P32" s="1">
        <v>44567.390219907407</v>
      </c>
      <c r="Q32">
        <v>642</v>
      </c>
      <c r="R32">
        <v>157</v>
      </c>
      <c r="S32" t="b">
        <v>0</v>
      </c>
      <c r="T32" t="s">
        <v>87</v>
      </c>
      <c r="U32" t="b">
        <v>0</v>
      </c>
      <c r="V32" t="s">
        <v>146</v>
      </c>
      <c r="W32" s="1">
        <v>44567.381631944445</v>
      </c>
      <c r="X32">
        <v>57</v>
      </c>
      <c r="Y32">
        <v>0</v>
      </c>
      <c r="Z32">
        <v>0</v>
      </c>
      <c r="AA32">
        <v>0</v>
      </c>
      <c r="AB32">
        <v>52</v>
      </c>
      <c r="AC32">
        <v>0</v>
      </c>
      <c r="AD32">
        <v>66</v>
      </c>
      <c r="AE32">
        <v>0</v>
      </c>
      <c r="AF32">
        <v>0</v>
      </c>
      <c r="AG32">
        <v>0</v>
      </c>
      <c r="AH32" t="s">
        <v>98</v>
      </c>
      <c r="AI32" s="1">
        <v>44567.390219907407</v>
      </c>
      <c r="AJ32">
        <v>100</v>
      </c>
      <c r="AK32">
        <v>0</v>
      </c>
      <c r="AL32">
        <v>0</v>
      </c>
      <c r="AM32">
        <v>0</v>
      </c>
      <c r="AN32">
        <v>52</v>
      </c>
      <c r="AO32">
        <v>0</v>
      </c>
      <c r="AP32">
        <v>66</v>
      </c>
      <c r="AQ32">
        <v>0</v>
      </c>
      <c r="AR32">
        <v>0</v>
      </c>
      <c r="AS32">
        <v>0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x14ac:dyDescent="0.45">
      <c r="A33" t="s">
        <v>180</v>
      </c>
      <c r="B33" t="s">
        <v>79</v>
      </c>
      <c r="C33" t="s">
        <v>181</v>
      </c>
      <c r="D33" t="s">
        <v>81</v>
      </c>
      <c r="E33" s="2" t="str">
        <f>HYPERLINK("capsilon://?command=openfolder&amp;siteaddress=FAM.docvelocity-na8.net&amp;folderid=FXF192FEA1-1387-F302-3923-5EBD0611CD24","FX22011472")</f>
        <v>FX22011472</v>
      </c>
      <c r="F33" t="s">
        <v>19</v>
      </c>
      <c r="G33" t="s">
        <v>19</v>
      </c>
      <c r="H33" t="s">
        <v>82</v>
      </c>
      <c r="I33" t="s">
        <v>182</v>
      </c>
      <c r="J33">
        <v>448</v>
      </c>
      <c r="K33" t="s">
        <v>84</v>
      </c>
      <c r="L33" t="s">
        <v>85</v>
      </c>
      <c r="M33" t="s">
        <v>86</v>
      </c>
      <c r="N33">
        <v>2</v>
      </c>
      <c r="O33" s="1">
        <v>44567.38857638889</v>
      </c>
      <c r="P33" s="1">
        <v>44567.490057870367</v>
      </c>
      <c r="Q33">
        <v>313</v>
      </c>
      <c r="R33">
        <v>8455</v>
      </c>
      <c r="S33" t="b">
        <v>0</v>
      </c>
      <c r="T33" t="s">
        <v>87</v>
      </c>
      <c r="U33" t="b">
        <v>0</v>
      </c>
      <c r="V33" t="s">
        <v>175</v>
      </c>
      <c r="W33" s="1">
        <v>44567.447164351855</v>
      </c>
      <c r="X33">
        <v>5058</v>
      </c>
      <c r="Y33">
        <v>489</v>
      </c>
      <c r="Z33">
        <v>0</v>
      </c>
      <c r="AA33">
        <v>489</v>
      </c>
      <c r="AB33">
        <v>0</v>
      </c>
      <c r="AC33">
        <v>409</v>
      </c>
      <c r="AD33">
        <v>-41</v>
      </c>
      <c r="AE33">
        <v>0</v>
      </c>
      <c r="AF33">
        <v>0</v>
      </c>
      <c r="AG33">
        <v>0</v>
      </c>
      <c r="AH33" t="s">
        <v>98</v>
      </c>
      <c r="AI33" s="1">
        <v>44567.490057870367</v>
      </c>
      <c r="AJ33">
        <v>1664</v>
      </c>
      <c r="AK33">
        <v>0</v>
      </c>
      <c r="AL33">
        <v>0</v>
      </c>
      <c r="AM33">
        <v>0</v>
      </c>
      <c r="AN33">
        <v>21</v>
      </c>
      <c r="AO33">
        <v>0</v>
      </c>
      <c r="AP33">
        <v>-41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x14ac:dyDescent="0.45">
      <c r="A34" t="s">
        <v>183</v>
      </c>
      <c r="B34" t="s">
        <v>79</v>
      </c>
      <c r="C34" t="s">
        <v>184</v>
      </c>
      <c r="D34" t="s">
        <v>81</v>
      </c>
      <c r="E34" s="2" t="str">
        <f>HYPERLINK("capsilon://?command=openfolder&amp;siteaddress=FAM.docvelocity-na8.net&amp;folderid=FX28CF68C0-9149-BB66-228A-8221DC0593EA","FX2201277")</f>
        <v>FX2201277</v>
      </c>
      <c r="F34" t="s">
        <v>19</v>
      </c>
      <c r="G34" t="s">
        <v>19</v>
      </c>
      <c r="H34" t="s">
        <v>82</v>
      </c>
      <c r="I34" t="s">
        <v>185</v>
      </c>
      <c r="J34">
        <v>76</v>
      </c>
      <c r="K34" t="s">
        <v>84</v>
      </c>
      <c r="L34" t="s">
        <v>85</v>
      </c>
      <c r="M34" t="s">
        <v>86</v>
      </c>
      <c r="N34">
        <v>2</v>
      </c>
      <c r="O34" s="1">
        <v>44567.393321759257</v>
      </c>
      <c r="P34" s="1">
        <v>44567.402638888889</v>
      </c>
      <c r="Q34">
        <v>186</v>
      </c>
      <c r="R34">
        <v>619</v>
      </c>
      <c r="S34" t="b">
        <v>0</v>
      </c>
      <c r="T34" t="s">
        <v>87</v>
      </c>
      <c r="U34" t="b">
        <v>0</v>
      </c>
      <c r="V34" t="s">
        <v>146</v>
      </c>
      <c r="W34" s="1">
        <v>44567.396724537037</v>
      </c>
      <c r="X34">
        <v>157</v>
      </c>
      <c r="Y34">
        <v>37</v>
      </c>
      <c r="Z34">
        <v>0</v>
      </c>
      <c r="AA34">
        <v>37</v>
      </c>
      <c r="AB34">
        <v>37</v>
      </c>
      <c r="AC34">
        <v>5</v>
      </c>
      <c r="AD34">
        <v>39</v>
      </c>
      <c r="AE34">
        <v>0</v>
      </c>
      <c r="AF34">
        <v>0</v>
      </c>
      <c r="AG34">
        <v>0</v>
      </c>
      <c r="AH34" t="s">
        <v>176</v>
      </c>
      <c r="AI34" s="1">
        <v>44567.402638888889</v>
      </c>
      <c r="AJ34">
        <v>462</v>
      </c>
      <c r="AK34">
        <v>0</v>
      </c>
      <c r="AL34">
        <v>0</v>
      </c>
      <c r="AM34">
        <v>0</v>
      </c>
      <c r="AN34">
        <v>37</v>
      </c>
      <c r="AO34">
        <v>0</v>
      </c>
      <c r="AP34">
        <v>39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x14ac:dyDescent="0.45">
      <c r="A35" t="s">
        <v>186</v>
      </c>
      <c r="B35" t="s">
        <v>79</v>
      </c>
      <c r="C35" t="s">
        <v>80</v>
      </c>
      <c r="D35" t="s">
        <v>81</v>
      </c>
      <c r="E35" s="2" t="str">
        <f>HYPERLINK("capsilon://?command=openfolder&amp;siteaddress=FAM.docvelocity-na8.net&amp;folderid=FX1FD7E190-1423-6C7D-FE81-05A90C4C0AE5","FX22011158")</f>
        <v>FX22011158</v>
      </c>
      <c r="F35" t="s">
        <v>19</v>
      </c>
      <c r="G35" t="s">
        <v>19</v>
      </c>
      <c r="H35" t="s">
        <v>82</v>
      </c>
      <c r="I35" t="s">
        <v>187</v>
      </c>
      <c r="J35">
        <v>56</v>
      </c>
      <c r="K35" t="s">
        <v>84</v>
      </c>
      <c r="L35" t="s">
        <v>85</v>
      </c>
      <c r="M35" t="s">
        <v>86</v>
      </c>
      <c r="N35">
        <v>2</v>
      </c>
      <c r="O35" s="1">
        <v>44567.394050925926</v>
      </c>
      <c r="P35" s="1">
        <v>44567.408807870372</v>
      </c>
      <c r="Q35">
        <v>350</v>
      </c>
      <c r="R35">
        <v>925</v>
      </c>
      <c r="S35" t="b">
        <v>0</v>
      </c>
      <c r="T35" t="s">
        <v>87</v>
      </c>
      <c r="U35" t="b">
        <v>0</v>
      </c>
      <c r="V35" t="s">
        <v>97</v>
      </c>
      <c r="W35" s="1">
        <v>44567.399826388886</v>
      </c>
      <c r="X35">
        <v>393</v>
      </c>
      <c r="Y35">
        <v>42</v>
      </c>
      <c r="Z35">
        <v>0</v>
      </c>
      <c r="AA35">
        <v>42</v>
      </c>
      <c r="AB35">
        <v>0</v>
      </c>
      <c r="AC35">
        <v>24</v>
      </c>
      <c r="AD35">
        <v>14</v>
      </c>
      <c r="AE35">
        <v>0</v>
      </c>
      <c r="AF35">
        <v>0</v>
      </c>
      <c r="AG35">
        <v>0</v>
      </c>
      <c r="AH35" t="s">
        <v>176</v>
      </c>
      <c r="AI35" s="1">
        <v>44567.408807870372</v>
      </c>
      <c r="AJ35">
        <v>532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14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x14ac:dyDescent="0.45">
      <c r="A36" t="s">
        <v>188</v>
      </c>
      <c r="B36" t="s">
        <v>79</v>
      </c>
      <c r="C36" t="s">
        <v>181</v>
      </c>
      <c r="D36" t="s">
        <v>81</v>
      </c>
      <c r="E36" s="2" t="str">
        <f>HYPERLINK("capsilon://?command=openfolder&amp;siteaddress=FAM.docvelocity-na8.net&amp;folderid=FXF192FEA1-1387-F302-3923-5EBD0611CD24","FX22011472")</f>
        <v>FX22011472</v>
      </c>
      <c r="F36" t="s">
        <v>19</v>
      </c>
      <c r="G36" t="s">
        <v>19</v>
      </c>
      <c r="H36" t="s">
        <v>82</v>
      </c>
      <c r="I36" t="s">
        <v>189</v>
      </c>
      <c r="J36">
        <v>38</v>
      </c>
      <c r="K36" t="s">
        <v>84</v>
      </c>
      <c r="L36" t="s">
        <v>85</v>
      </c>
      <c r="M36" t="s">
        <v>86</v>
      </c>
      <c r="N36">
        <v>2</v>
      </c>
      <c r="O36" s="1">
        <v>44567.399305555555</v>
      </c>
      <c r="P36" s="1">
        <v>44567.41375</v>
      </c>
      <c r="Q36">
        <v>586</v>
      </c>
      <c r="R36">
        <v>662</v>
      </c>
      <c r="S36" t="b">
        <v>0</v>
      </c>
      <c r="T36" t="s">
        <v>87</v>
      </c>
      <c r="U36" t="b">
        <v>0</v>
      </c>
      <c r="V36" t="s">
        <v>190</v>
      </c>
      <c r="W36" s="1">
        <v>44567.402071759258</v>
      </c>
      <c r="X36">
        <v>236</v>
      </c>
      <c r="Y36">
        <v>37</v>
      </c>
      <c r="Z36">
        <v>0</v>
      </c>
      <c r="AA36">
        <v>37</v>
      </c>
      <c r="AB36">
        <v>0</v>
      </c>
      <c r="AC36">
        <v>16</v>
      </c>
      <c r="AD36">
        <v>1</v>
      </c>
      <c r="AE36">
        <v>0</v>
      </c>
      <c r="AF36">
        <v>0</v>
      </c>
      <c r="AG36">
        <v>0</v>
      </c>
      <c r="AH36" t="s">
        <v>176</v>
      </c>
      <c r="AI36" s="1">
        <v>44567.41375</v>
      </c>
      <c r="AJ36">
        <v>426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x14ac:dyDescent="0.45">
      <c r="A37" t="s">
        <v>191</v>
      </c>
      <c r="B37" t="s">
        <v>79</v>
      </c>
      <c r="C37" t="s">
        <v>192</v>
      </c>
      <c r="D37" t="s">
        <v>81</v>
      </c>
      <c r="E37" s="2" t="str">
        <f>HYPERLINK("capsilon://?command=openfolder&amp;siteaddress=FAM.docvelocity-na8.net&amp;folderid=FX663D5AFD-5CC1-802A-9A37-A7EF5208A30C","FX211213439")</f>
        <v>FX211213439</v>
      </c>
      <c r="F37" t="s">
        <v>19</v>
      </c>
      <c r="G37" t="s">
        <v>19</v>
      </c>
      <c r="H37" t="s">
        <v>82</v>
      </c>
      <c r="I37" t="s">
        <v>193</v>
      </c>
      <c r="J37">
        <v>82</v>
      </c>
      <c r="K37" t="s">
        <v>84</v>
      </c>
      <c r="L37" t="s">
        <v>85</v>
      </c>
      <c r="M37" t="s">
        <v>86</v>
      </c>
      <c r="N37">
        <v>2</v>
      </c>
      <c r="O37" s="1">
        <v>44567.399375000001</v>
      </c>
      <c r="P37" s="1">
        <v>44567.417870370373</v>
      </c>
      <c r="Q37">
        <v>528</v>
      </c>
      <c r="R37">
        <v>1070</v>
      </c>
      <c r="S37" t="b">
        <v>0</v>
      </c>
      <c r="T37" t="s">
        <v>87</v>
      </c>
      <c r="U37" t="b">
        <v>0</v>
      </c>
      <c r="V37" t="s">
        <v>97</v>
      </c>
      <c r="W37" s="1">
        <v>44567.405289351853</v>
      </c>
      <c r="X37">
        <v>471</v>
      </c>
      <c r="Y37">
        <v>72</v>
      </c>
      <c r="Z37">
        <v>0</v>
      </c>
      <c r="AA37">
        <v>72</v>
      </c>
      <c r="AB37">
        <v>0</v>
      </c>
      <c r="AC37">
        <v>12</v>
      </c>
      <c r="AD37">
        <v>10</v>
      </c>
      <c r="AE37">
        <v>0</v>
      </c>
      <c r="AF37">
        <v>0</v>
      </c>
      <c r="AG37">
        <v>0</v>
      </c>
      <c r="AH37" t="s">
        <v>106</v>
      </c>
      <c r="AI37" s="1">
        <v>44567.417870370373</v>
      </c>
      <c r="AJ37">
        <v>599</v>
      </c>
      <c r="AK37">
        <v>2</v>
      </c>
      <c r="AL37">
        <v>0</v>
      </c>
      <c r="AM37">
        <v>2</v>
      </c>
      <c r="AN37">
        <v>0</v>
      </c>
      <c r="AO37">
        <v>2</v>
      </c>
      <c r="AP37">
        <v>8</v>
      </c>
      <c r="AQ37">
        <v>0</v>
      </c>
      <c r="AR37">
        <v>0</v>
      </c>
      <c r="AS37">
        <v>0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x14ac:dyDescent="0.45">
      <c r="A38" t="s">
        <v>194</v>
      </c>
      <c r="B38" t="s">
        <v>79</v>
      </c>
      <c r="C38" t="s">
        <v>195</v>
      </c>
      <c r="D38" t="s">
        <v>81</v>
      </c>
      <c r="E38" s="2" t="str">
        <f>HYPERLINK("capsilon://?command=openfolder&amp;siteaddress=FAM.docvelocity-na8.net&amp;folderid=FXCA8A815C-6958-7E01-7507-A478B6956CF8","FX22011243")</f>
        <v>FX22011243</v>
      </c>
      <c r="F38" t="s">
        <v>19</v>
      </c>
      <c r="G38" t="s">
        <v>19</v>
      </c>
      <c r="H38" t="s">
        <v>82</v>
      </c>
      <c r="I38" t="s">
        <v>196</v>
      </c>
      <c r="J38">
        <v>38</v>
      </c>
      <c r="K38" t="s">
        <v>84</v>
      </c>
      <c r="L38" t="s">
        <v>85</v>
      </c>
      <c r="M38" t="s">
        <v>86</v>
      </c>
      <c r="N38">
        <v>2</v>
      </c>
      <c r="O38" s="1">
        <v>44567.40824074074</v>
      </c>
      <c r="P38" s="1">
        <v>44567.419374999998</v>
      </c>
      <c r="Q38">
        <v>318</v>
      </c>
      <c r="R38">
        <v>644</v>
      </c>
      <c r="S38" t="b">
        <v>0</v>
      </c>
      <c r="T38" t="s">
        <v>87</v>
      </c>
      <c r="U38" t="b">
        <v>0</v>
      </c>
      <c r="V38" t="s">
        <v>97</v>
      </c>
      <c r="W38" s="1">
        <v>44567.410439814812</v>
      </c>
      <c r="X38">
        <v>159</v>
      </c>
      <c r="Y38">
        <v>37</v>
      </c>
      <c r="Z38">
        <v>0</v>
      </c>
      <c r="AA38">
        <v>37</v>
      </c>
      <c r="AB38">
        <v>0</v>
      </c>
      <c r="AC38">
        <v>12</v>
      </c>
      <c r="AD38">
        <v>1</v>
      </c>
      <c r="AE38">
        <v>0</v>
      </c>
      <c r="AF38">
        <v>0</v>
      </c>
      <c r="AG38">
        <v>0</v>
      </c>
      <c r="AH38" t="s">
        <v>176</v>
      </c>
      <c r="AI38" s="1">
        <v>44567.419374999998</v>
      </c>
      <c r="AJ38">
        <v>485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x14ac:dyDescent="0.45">
      <c r="A39" t="s">
        <v>197</v>
      </c>
      <c r="B39" t="s">
        <v>79</v>
      </c>
      <c r="C39" t="s">
        <v>198</v>
      </c>
      <c r="D39" t="s">
        <v>81</v>
      </c>
      <c r="E39" s="2" t="str">
        <f>HYPERLINK("capsilon://?command=openfolder&amp;siteaddress=FAM.docvelocity-na8.net&amp;folderid=FX0E2D0144-1E9B-AE01-FFA2-184D52BCBECD","FX22011449")</f>
        <v>FX22011449</v>
      </c>
      <c r="F39" t="s">
        <v>19</v>
      </c>
      <c r="G39" t="s">
        <v>19</v>
      </c>
      <c r="H39" t="s">
        <v>82</v>
      </c>
      <c r="I39" t="s">
        <v>199</v>
      </c>
      <c r="J39">
        <v>38</v>
      </c>
      <c r="K39" t="s">
        <v>84</v>
      </c>
      <c r="L39" t="s">
        <v>85</v>
      </c>
      <c r="M39" t="s">
        <v>86</v>
      </c>
      <c r="N39">
        <v>2</v>
      </c>
      <c r="O39" s="1">
        <v>44567.410694444443</v>
      </c>
      <c r="P39" s="1">
        <v>44567.440462962964</v>
      </c>
      <c r="Q39">
        <v>494</v>
      </c>
      <c r="R39">
        <v>2078</v>
      </c>
      <c r="S39" t="b">
        <v>0</v>
      </c>
      <c r="T39" t="s">
        <v>87</v>
      </c>
      <c r="U39" t="b">
        <v>0</v>
      </c>
      <c r="V39" t="s">
        <v>97</v>
      </c>
      <c r="W39" s="1">
        <v>44567.412256944444</v>
      </c>
      <c r="X39">
        <v>131</v>
      </c>
      <c r="Y39">
        <v>37</v>
      </c>
      <c r="Z39">
        <v>0</v>
      </c>
      <c r="AA39">
        <v>37</v>
      </c>
      <c r="AB39">
        <v>0</v>
      </c>
      <c r="AC39">
        <v>13</v>
      </c>
      <c r="AD39">
        <v>1</v>
      </c>
      <c r="AE39">
        <v>0</v>
      </c>
      <c r="AF39">
        <v>0</v>
      </c>
      <c r="AG39">
        <v>0</v>
      </c>
      <c r="AH39" t="s">
        <v>106</v>
      </c>
      <c r="AI39" s="1">
        <v>44567.440462962964</v>
      </c>
      <c r="AJ39">
        <v>185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x14ac:dyDescent="0.45">
      <c r="A40" t="s">
        <v>200</v>
      </c>
      <c r="B40" t="s">
        <v>79</v>
      </c>
      <c r="C40" t="s">
        <v>201</v>
      </c>
      <c r="D40" t="s">
        <v>81</v>
      </c>
      <c r="E40" s="2" t="str">
        <f>HYPERLINK("capsilon://?command=openfolder&amp;siteaddress=FAM.docvelocity-na8.net&amp;folderid=FX792935A8-34A5-1077-58BA-D120E1624EC9","FX21126460")</f>
        <v>FX21126460</v>
      </c>
      <c r="F40" t="s">
        <v>19</v>
      </c>
      <c r="G40" t="s">
        <v>19</v>
      </c>
      <c r="H40" t="s">
        <v>82</v>
      </c>
      <c r="I40" t="s">
        <v>202</v>
      </c>
      <c r="J40">
        <v>66</v>
      </c>
      <c r="K40" t="s">
        <v>84</v>
      </c>
      <c r="L40" t="s">
        <v>85</v>
      </c>
      <c r="M40" t="s">
        <v>86</v>
      </c>
      <c r="N40">
        <v>1</v>
      </c>
      <c r="O40" s="1">
        <v>44567.411493055559</v>
      </c>
      <c r="P40" s="1">
        <v>44567.477083333331</v>
      </c>
      <c r="Q40">
        <v>5457</v>
      </c>
      <c r="R40">
        <v>210</v>
      </c>
      <c r="S40" t="b">
        <v>0</v>
      </c>
      <c r="T40" t="s">
        <v>87</v>
      </c>
      <c r="U40" t="b">
        <v>0</v>
      </c>
      <c r="V40" t="s">
        <v>166</v>
      </c>
      <c r="W40" s="1">
        <v>44567.477083333331</v>
      </c>
      <c r="X40">
        <v>63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66</v>
      </c>
      <c r="AE40">
        <v>52</v>
      </c>
      <c r="AF40">
        <v>0</v>
      </c>
      <c r="AG40">
        <v>2</v>
      </c>
      <c r="AH40" t="s">
        <v>87</v>
      </c>
      <c r="AI40" t="s">
        <v>87</v>
      </c>
      <c r="AJ40" t="s">
        <v>87</v>
      </c>
      <c r="AK40" t="s">
        <v>87</v>
      </c>
      <c r="AL40" t="s">
        <v>87</v>
      </c>
      <c r="AM40" t="s">
        <v>87</v>
      </c>
      <c r="AN40" t="s">
        <v>87</v>
      </c>
      <c r="AO40" t="s">
        <v>87</v>
      </c>
      <c r="AP40" t="s">
        <v>87</v>
      </c>
      <c r="AQ40" t="s">
        <v>87</v>
      </c>
      <c r="AR40" t="s">
        <v>87</v>
      </c>
      <c r="AS40" t="s">
        <v>87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x14ac:dyDescent="0.45">
      <c r="A41" t="s">
        <v>203</v>
      </c>
      <c r="B41" t="s">
        <v>79</v>
      </c>
      <c r="C41" t="s">
        <v>204</v>
      </c>
      <c r="D41" t="s">
        <v>81</v>
      </c>
      <c r="E41" s="2" t="str">
        <f>HYPERLINK("capsilon://?command=openfolder&amp;siteaddress=FAM.docvelocity-na8.net&amp;folderid=FXE746E60A-4237-E21D-4996-810E98F2B7D0","FX211210176")</f>
        <v>FX211210176</v>
      </c>
      <c r="F41" t="s">
        <v>19</v>
      </c>
      <c r="G41" t="s">
        <v>19</v>
      </c>
      <c r="H41" t="s">
        <v>82</v>
      </c>
      <c r="I41" t="s">
        <v>205</v>
      </c>
      <c r="J41">
        <v>96</v>
      </c>
      <c r="K41" t="s">
        <v>84</v>
      </c>
      <c r="L41" t="s">
        <v>85</v>
      </c>
      <c r="M41" t="s">
        <v>86</v>
      </c>
      <c r="N41">
        <v>2</v>
      </c>
      <c r="O41" s="1">
        <v>44567.414652777778</v>
      </c>
      <c r="P41" s="1">
        <v>44567.426261574074</v>
      </c>
      <c r="Q41">
        <v>71</v>
      </c>
      <c r="R41">
        <v>932</v>
      </c>
      <c r="S41" t="b">
        <v>0</v>
      </c>
      <c r="T41" t="s">
        <v>87</v>
      </c>
      <c r="U41" t="b">
        <v>0</v>
      </c>
      <c r="V41" t="s">
        <v>97</v>
      </c>
      <c r="W41" s="1">
        <v>44567.41946759259</v>
      </c>
      <c r="X41">
        <v>413</v>
      </c>
      <c r="Y41">
        <v>75</v>
      </c>
      <c r="Z41">
        <v>0</v>
      </c>
      <c r="AA41">
        <v>75</v>
      </c>
      <c r="AB41">
        <v>0</v>
      </c>
      <c r="AC41">
        <v>17</v>
      </c>
      <c r="AD41">
        <v>21</v>
      </c>
      <c r="AE41">
        <v>0</v>
      </c>
      <c r="AF41">
        <v>0</v>
      </c>
      <c r="AG41">
        <v>0</v>
      </c>
      <c r="AH41" t="s">
        <v>176</v>
      </c>
      <c r="AI41" s="1">
        <v>44567.426261574074</v>
      </c>
      <c r="AJ41">
        <v>519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21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x14ac:dyDescent="0.45">
      <c r="A42" t="s">
        <v>206</v>
      </c>
      <c r="B42" t="s">
        <v>79</v>
      </c>
      <c r="C42" t="s">
        <v>207</v>
      </c>
      <c r="D42" t="s">
        <v>81</v>
      </c>
      <c r="E42" s="2" t="str">
        <f>HYPERLINK("capsilon://?command=openfolder&amp;siteaddress=FAM.docvelocity-na8.net&amp;folderid=FXF5ADF35C-A34F-FDD8-8AD7-4566048A58AE","FX211210901")</f>
        <v>FX211210901</v>
      </c>
      <c r="F42" t="s">
        <v>19</v>
      </c>
      <c r="G42" t="s">
        <v>19</v>
      </c>
      <c r="H42" t="s">
        <v>82</v>
      </c>
      <c r="I42" t="s">
        <v>208</v>
      </c>
      <c r="J42">
        <v>96</v>
      </c>
      <c r="K42" t="s">
        <v>84</v>
      </c>
      <c r="L42" t="s">
        <v>85</v>
      </c>
      <c r="M42" t="s">
        <v>86</v>
      </c>
      <c r="N42">
        <v>2</v>
      </c>
      <c r="O42" s="1">
        <v>44567.418865740743</v>
      </c>
      <c r="P42" s="1">
        <v>44567.434236111112</v>
      </c>
      <c r="Q42">
        <v>31</v>
      </c>
      <c r="R42">
        <v>1297</v>
      </c>
      <c r="S42" t="b">
        <v>0</v>
      </c>
      <c r="T42" t="s">
        <v>87</v>
      </c>
      <c r="U42" t="b">
        <v>0</v>
      </c>
      <c r="V42" t="s">
        <v>146</v>
      </c>
      <c r="W42" s="1">
        <v>44567.42591435185</v>
      </c>
      <c r="X42">
        <v>609</v>
      </c>
      <c r="Y42">
        <v>75</v>
      </c>
      <c r="Z42">
        <v>0</v>
      </c>
      <c r="AA42">
        <v>75</v>
      </c>
      <c r="AB42">
        <v>0</v>
      </c>
      <c r="AC42">
        <v>12</v>
      </c>
      <c r="AD42">
        <v>21</v>
      </c>
      <c r="AE42">
        <v>0</v>
      </c>
      <c r="AF42">
        <v>0</v>
      </c>
      <c r="AG42">
        <v>0</v>
      </c>
      <c r="AH42" t="s">
        <v>176</v>
      </c>
      <c r="AI42" s="1">
        <v>44567.434236111112</v>
      </c>
      <c r="AJ42">
        <v>688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21</v>
      </c>
      <c r="AQ42">
        <v>0</v>
      </c>
      <c r="AR42">
        <v>0</v>
      </c>
      <c r="AS42">
        <v>0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x14ac:dyDescent="0.45">
      <c r="A43" t="s">
        <v>209</v>
      </c>
      <c r="B43" t="s">
        <v>79</v>
      </c>
      <c r="C43" t="s">
        <v>210</v>
      </c>
      <c r="D43" t="s">
        <v>81</v>
      </c>
      <c r="E43" s="2" t="str">
        <f>HYPERLINK("capsilon://?command=openfolder&amp;siteaddress=FAM.docvelocity-na8.net&amp;folderid=FX22EA916D-5AC2-4CDB-3903-C1E15364EA7C","FX211212881")</f>
        <v>FX211212881</v>
      </c>
      <c r="F43" t="s">
        <v>19</v>
      </c>
      <c r="G43" t="s">
        <v>19</v>
      </c>
      <c r="H43" t="s">
        <v>82</v>
      </c>
      <c r="I43" t="s">
        <v>211</v>
      </c>
      <c r="J43">
        <v>240</v>
      </c>
      <c r="K43" t="s">
        <v>84</v>
      </c>
      <c r="L43" t="s">
        <v>85</v>
      </c>
      <c r="M43" t="s">
        <v>86</v>
      </c>
      <c r="N43">
        <v>2</v>
      </c>
      <c r="O43" s="1">
        <v>44567.426099537035</v>
      </c>
      <c r="P43" s="1">
        <v>44567.473761574074</v>
      </c>
      <c r="Q43">
        <v>338</v>
      </c>
      <c r="R43">
        <v>3780</v>
      </c>
      <c r="S43" t="b">
        <v>0</v>
      </c>
      <c r="T43" t="s">
        <v>87</v>
      </c>
      <c r="U43" t="b">
        <v>0</v>
      </c>
      <c r="V43" t="s">
        <v>146</v>
      </c>
      <c r="W43" s="1">
        <v>44567.448969907404</v>
      </c>
      <c r="X43">
        <v>1914</v>
      </c>
      <c r="Y43">
        <v>318</v>
      </c>
      <c r="Z43">
        <v>0</v>
      </c>
      <c r="AA43">
        <v>318</v>
      </c>
      <c r="AB43">
        <v>0</v>
      </c>
      <c r="AC43">
        <v>183</v>
      </c>
      <c r="AD43">
        <v>-78</v>
      </c>
      <c r="AE43">
        <v>0</v>
      </c>
      <c r="AF43">
        <v>0</v>
      </c>
      <c r="AG43">
        <v>0</v>
      </c>
      <c r="AH43" t="s">
        <v>106</v>
      </c>
      <c r="AI43" s="1">
        <v>44567.473761574074</v>
      </c>
      <c r="AJ43">
        <v>1824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-78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x14ac:dyDescent="0.45">
      <c r="A44" t="s">
        <v>212</v>
      </c>
      <c r="B44" t="s">
        <v>79</v>
      </c>
      <c r="C44" t="s">
        <v>164</v>
      </c>
      <c r="D44" t="s">
        <v>81</v>
      </c>
      <c r="E44" s="2" t="str">
        <f>HYPERLINK("capsilon://?command=openfolder&amp;siteaddress=FAM.docvelocity-na8.net&amp;folderid=FXDB3FB664-4370-6E17-BF7C-7FC1D3913052","FX21127401")</f>
        <v>FX21127401</v>
      </c>
      <c r="F44" t="s">
        <v>19</v>
      </c>
      <c r="G44" t="s">
        <v>19</v>
      </c>
      <c r="H44" t="s">
        <v>82</v>
      </c>
      <c r="I44" t="s">
        <v>165</v>
      </c>
      <c r="J44">
        <v>152</v>
      </c>
      <c r="K44" t="s">
        <v>84</v>
      </c>
      <c r="L44" t="s">
        <v>85</v>
      </c>
      <c r="M44" t="s">
        <v>86</v>
      </c>
      <c r="N44">
        <v>2</v>
      </c>
      <c r="O44" s="1">
        <v>44567.434282407405</v>
      </c>
      <c r="P44" s="1">
        <v>44567.452638888892</v>
      </c>
      <c r="Q44">
        <v>9</v>
      </c>
      <c r="R44">
        <v>1577</v>
      </c>
      <c r="S44" t="b">
        <v>0</v>
      </c>
      <c r="T44" t="s">
        <v>87</v>
      </c>
      <c r="U44" t="b">
        <v>1</v>
      </c>
      <c r="V44" t="s">
        <v>97</v>
      </c>
      <c r="W44" s="1">
        <v>44567.44085648148</v>
      </c>
      <c r="X44">
        <v>563</v>
      </c>
      <c r="Y44">
        <v>111</v>
      </c>
      <c r="Z44">
        <v>0</v>
      </c>
      <c r="AA44">
        <v>111</v>
      </c>
      <c r="AB44">
        <v>37</v>
      </c>
      <c r="AC44">
        <v>63</v>
      </c>
      <c r="AD44">
        <v>41</v>
      </c>
      <c r="AE44">
        <v>0</v>
      </c>
      <c r="AF44">
        <v>0</v>
      </c>
      <c r="AG44">
        <v>0</v>
      </c>
      <c r="AH44" t="s">
        <v>106</v>
      </c>
      <c r="AI44" s="1">
        <v>44567.452638888892</v>
      </c>
      <c r="AJ44">
        <v>1014</v>
      </c>
      <c r="AK44">
        <v>2</v>
      </c>
      <c r="AL44">
        <v>0</v>
      </c>
      <c r="AM44">
        <v>2</v>
      </c>
      <c r="AN44">
        <v>37</v>
      </c>
      <c r="AO44">
        <v>2</v>
      </c>
      <c r="AP44">
        <v>39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x14ac:dyDescent="0.45">
      <c r="A45" t="s">
        <v>213</v>
      </c>
      <c r="B45" t="s">
        <v>79</v>
      </c>
      <c r="C45" t="s">
        <v>181</v>
      </c>
      <c r="D45" t="s">
        <v>81</v>
      </c>
      <c r="E45" s="2" t="str">
        <f>HYPERLINK("capsilon://?command=openfolder&amp;siteaddress=FAM.docvelocity-na8.net&amp;folderid=FXF192FEA1-1387-F302-3923-5EBD0611CD24","FX22011472")</f>
        <v>FX22011472</v>
      </c>
      <c r="F45" t="s">
        <v>19</v>
      </c>
      <c r="G45" t="s">
        <v>19</v>
      </c>
      <c r="H45" t="s">
        <v>82</v>
      </c>
      <c r="I45" t="s">
        <v>214</v>
      </c>
      <c r="J45">
        <v>38</v>
      </c>
      <c r="K45" t="s">
        <v>84</v>
      </c>
      <c r="L45" t="s">
        <v>85</v>
      </c>
      <c r="M45" t="s">
        <v>86</v>
      </c>
      <c r="N45">
        <v>1</v>
      </c>
      <c r="O45" s="1">
        <v>44567.441527777781</v>
      </c>
      <c r="P45" s="1">
        <v>44567.482291666667</v>
      </c>
      <c r="Q45">
        <v>3146</v>
      </c>
      <c r="R45">
        <v>376</v>
      </c>
      <c r="S45" t="b">
        <v>0</v>
      </c>
      <c r="T45" t="s">
        <v>87</v>
      </c>
      <c r="U45" t="b">
        <v>0</v>
      </c>
      <c r="V45" t="s">
        <v>166</v>
      </c>
      <c r="W45" s="1">
        <v>44567.482291666667</v>
      </c>
      <c r="X45">
        <v>132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38</v>
      </c>
      <c r="AE45">
        <v>37</v>
      </c>
      <c r="AF45">
        <v>0</v>
      </c>
      <c r="AG45">
        <v>2</v>
      </c>
      <c r="AH45" t="s">
        <v>87</v>
      </c>
      <c r="AI45" t="s">
        <v>87</v>
      </c>
      <c r="AJ45" t="s">
        <v>87</v>
      </c>
      <c r="AK45" t="s">
        <v>87</v>
      </c>
      <c r="AL45" t="s">
        <v>87</v>
      </c>
      <c r="AM45" t="s">
        <v>87</v>
      </c>
      <c r="AN45" t="s">
        <v>87</v>
      </c>
      <c r="AO45" t="s">
        <v>87</v>
      </c>
      <c r="AP45" t="s">
        <v>87</v>
      </c>
      <c r="AQ45" t="s">
        <v>87</v>
      </c>
      <c r="AR45" t="s">
        <v>87</v>
      </c>
      <c r="AS45" t="s">
        <v>87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x14ac:dyDescent="0.45">
      <c r="A46" t="s">
        <v>215</v>
      </c>
      <c r="B46" t="s">
        <v>79</v>
      </c>
      <c r="C46" t="s">
        <v>216</v>
      </c>
      <c r="D46" t="s">
        <v>81</v>
      </c>
      <c r="E46" s="2" t="str">
        <f>HYPERLINK("capsilon://?command=openfolder&amp;siteaddress=FAM.docvelocity-na8.net&amp;folderid=FX12D8B552-A92B-4868-F4FB-B7FCBF44E0B9","FX211210890")</f>
        <v>FX211210890</v>
      </c>
      <c r="F46" t="s">
        <v>19</v>
      </c>
      <c r="G46" t="s">
        <v>19</v>
      </c>
      <c r="H46" t="s">
        <v>82</v>
      </c>
      <c r="I46" t="s">
        <v>217</v>
      </c>
      <c r="J46">
        <v>96</v>
      </c>
      <c r="K46" t="s">
        <v>84</v>
      </c>
      <c r="L46" t="s">
        <v>85</v>
      </c>
      <c r="M46" t="s">
        <v>86</v>
      </c>
      <c r="N46">
        <v>2</v>
      </c>
      <c r="O46" s="1">
        <v>44567.445775462962</v>
      </c>
      <c r="P46" s="1">
        <v>44567.46162037037</v>
      </c>
      <c r="Q46">
        <v>575</v>
      </c>
      <c r="R46">
        <v>794</v>
      </c>
      <c r="S46" t="b">
        <v>0</v>
      </c>
      <c r="T46" t="s">
        <v>87</v>
      </c>
      <c r="U46" t="b">
        <v>0</v>
      </c>
      <c r="V46" t="s">
        <v>97</v>
      </c>
      <c r="W46" s="1">
        <v>44567.447766203702</v>
      </c>
      <c r="X46">
        <v>154</v>
      </c>
      <c r="Y46">
        <v>75</v>
      </c>
      <c r="Z46">
        <v>0</v>
      </c>
      <c r="AA46">
        <v>75</v>
      </c>
      <c r="AB46">
        <v>0</v>
      </c>
      <c r="AC46">
        <v>18</v>
      </c>
      <c r="AD46">
        <v>21</v>
      </c>
      <c r="AE46">
        <v>0</v>
      </c>
      <c r="AF46">
        <v>0</v>
      </c>
      <c r="AG46">
        <v>0</v>
      </c>
      <c r="AH46" t="s">
        <v>176</v>
      </c>
      <c r="AI46" s="1">
        <v>44567.46162037037</v>
      </c>
      <c r="AJ46">
        <v>640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21</v>
      </c>
      <c r="AQ46">
        <v>0</v>
      </c>
      <c r="AR46">
        <v>0</v>
      </c>
      <c r="AS46">
        <v>0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x14ac:dyDescent="0.45">
      <c r="A47" t="s">
        <v>218</v>
      </c>
      <c r="B47" t="s">
        <v>79</v>
      </c>
      <c r="C47" t="s">
        <v>219</v>
      </c>
      <c r="D47" t="s">
        <v>81</v>
      </c>
      <c r="E47" s="2" t="str">
        <f>HYPERLINK("capsilon://?command=openfolder&amp;siteaddress=FAM.docvelocity-na8.net&amp;folderid=FX3DE7ED1D-DA0F-BA48-2C68-4909F208BCFD","FX21127883")</f>
        <v>FX21127883</v>
      </c>
      <c r="F47" t="s">
        <v>19</v>
      </c>
      <c r="G47" t="s">
        <v>19</v>
      </c>
      <c r="H47" t="s">
        <v>82</v>
      </c>
      <c r="I47" t="s">
        <v>220</v>
      </c>
      <c r="J47">
        <v>66</v>
      </c>
      <c r="K47" t="s">
        <v>84</v>
      </c>
      <c r="L47" t="s">
        <v>85</v>
      </c>
      <c r="M47" t="s">
        <v>86</v>
      </c>
      <c r="N47">
        <v>2</v>
      </c>
      <c r="O47" s="1">
        <v>44567.44767361111</v>
      </c>
      <c r="P47" s="1">
        <v>44567.4690162037</v>
      </c>
      <c r="Q47">
        <v>539</v>
      </c>
      <c r="R47">
        <v>1305</v>
      </c>
      <c r="S47" t="b">
        <v>0</v>
      </c>
      <c r="T47" t="s">
        <v>87</v>
      </c>
      <c r="U47" t="b">
        <v>0</v>
      </c>
      <c r="V47" t="s">
        <v>97</v>
      </c>
      <c r="W47" s="1">
        <v>44567.45548611111</v>
      </c>
      <c r="X47">
        <v>667</v>
      </c>
      <c r="Y47">
        <v>52</v>
      </c>
      <c r="Z47">
        <v>0</v>
      </c>
      <c r="AA47">
        <v>52</v>
      </c>
      <c r="AB47">
        <v>0</v>
      </c>
      <c r="AC47">
        <v>48</v>
      </c>
      <c r="AD47">
        <v>14</v>
      </c>
      <c r="AE47">
        <v>0</v>
      </c>
      <c r="AF47">
        <v>0</v>
      </c>
      <c r="AG47">
        <v>0</v>
      </c>
      <c r="AH47" t="s">
        <v>176</v>
      </c>
      <c r="AI47" s="1">
        <v>44567.4690162037</v>
      </c>
      <c r="AJ47">
        <v>638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14</v>
      </c>
      <c r="AQ47">
        <v>0</v>
      </c>
      <c r="AR47">
        <v>0</v>
      </c>
      <c r="AS47">
        <v>0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x14ac:dyDescent="0.45">
      <c r="A48" t="s">
        <v>221</v>
      </c>
      <c r="B48" t="s">
        <v>79</v>
      </c>
      <c r="C48" t="s">
        <v>222</v>
      </c>
      <c r="D48" t="s">
        <v>81</v>
      </c>
      <c r="E48" s="2" t="str">
        <f>HYPERLINK("capsilon://?command=openfolder&amp;siteaddress=FAM.docvelocity-na8.net&amp;folderid=FX5EAEAFD1-7F85-EC02-21A7-C6D4E97E3AB5","FX2201688")</f>
        <v>FX2201688</v>
      </c>
      <c r="F48" t="s">
        <v>19</v>
      </c>
      <c r="G48" t="s">
        <v>19</v>
      </c>
      <c r="H48" t="s">
        <v>82</v>
      </c>
      <c r="I48" t="s">
        <v>223</v>
      </c>
      <c r="J48">
        <v>318</v>
      </c>
      <c r="K48" t="s">
        <v>84</v>
      </c>
      <c r="L48" t="s">
        <v>85</v>
      </c>
      <c r="M48" t="s">
        <v>86</v>
      </c>
      <c r="N48">
        <v>1</v>
      </c>
      <c r="O48" s="1">
        <v>44567.459768518522</v>
      </c>
      <c r="P48" s="1">
        <v>44567.486238425925</v>
      </c>
      <c r="Q48">
        <v>1702</v>
      </c>
      <c r="R48">
        <v>585</v>
      </c>
      <c r="S48" t="b">
        <v>0</v>
      </c>
      <c r="T48" t="s">
        <v>87</v>
      </c>
      <c r="U48" t="b">
        <v>0</v>
      </c>
      <c r="V48" t="s">
        <v>166</v>
      </c>
      <c r="W48" s="1">
        <v>44567.486238425925</v>
      </c>
      <c r="X48">
        <v>340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318</v>
      </c>
      <c r="AE48">
        <v>287</v>
      </c>
      <c r="AF48">
        <v>0</v>
      </c>
      <c r="AG48">
        <v>6</v>
      </c>
      <c r="AH48" t="s">
        <v>87</v>
      </c>
      <c r="AI48" t="s">
        <v>87</v>
      </c>
      <c r="AJ48" t="s">
        <v>87</v>
      </c>
      <c r="AK48" t="s">
        <v>87</v>
      </c>
      <c r="AL48" t="s">
        <v>87</v>
      </c>
      <c r="AM48" t="s">
        <v>87</v>
      </c>
      <c r="AN48" t="s">
        <v>87</v>
      </c>
      <c r="AO48" t="s">
        <v>87</v>
      </c>
      <c r="AP48" t="s">
        <v>87</v>
      </c>
      <c r="AQ48" t="s">
        <v>87</v>
      </c>
      <c r="AR48" t="s">
        <v>87</v>
      </c>
      <c r="AS48" t="s">
        <v>87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x14ac:dyDescent="0.45">
      <c r="A49" t="s">
        <v>224</v>
      </c>
      <c r="B49" t="s">
        <v>79</v>
      </c>
      <c r="C49" t="s">
        <v>225</v>
      </c>
      <c r="D49" t="s">
        <v>81</v>
      </c>
      <c r="E49" s="2" t="str">
        <f>HYPERLINK("capsilon://?command=openfolder&amp;siteaddress=FAM.docvelocity-na8.net&amp;folderid=FXC9CB1B56-210D-DB5D-CC22-3FB0B6D573D7","FX22011285")</f>
        <v>FX22011285</v>
      </c>
      <c r="F49" t="s">
        <v>19</v>
      </c>
      <c r="G49" t="s">
        <v>19</v>
      </c>
      <c r="H49" t="s">
        <v>82</v>
      </c>
      <c r="I49" t="s">
        <v>226</v>
      </c>
      <c r="J49">
        <v>199</v>
      </c>
      <c r="K49" t="s">
        <v>84</v>
      </c>
      <c r="L49" t="s">
        <v>85</v>
      </c>
      <c r="M49" t="s">
        <v>86</v>
      </c>
      <c r="N49">
        <v>2</v>
      </c>
      <c r="O49" s="1">
        <v>44567.475902777776</v>
      </c>
      <c r="P49" s="1">
        <v>44567.524675925924</v>
      </c>
      <c r="Q49">
        <v>218</v>
      </c>
      <c r="R49">
        <v>3996</v>
      </c>
      <c r="S49" t="b">
        <v>0</v>
      </c>
      <c r="T49" t="s">
        <v>87</v>
      </c>
      <c r="U49" t="b">
        <v>0</v>
      </c>
      <c r="V49" t="s">
        <v>175</v>
      </c>
      <c r="W49" s="1">
        <v>44567.504675925928</v>
      </c>
      <c r="X49">
        <v>2424</v>
      </c>
      <c r="Y49">
        <v>152</v>
      </c>
      <c r="Z49">
        <v>0</v>
      </c>
      <c r="AA49">
        <v>152</v>
      </c>
      <c r="AB49">
        <v>0</v>
      </c>
      <c r="AC49">
        <v>119</v>
      </c>
      <c r="AD49">
        <v>47</v>
      </c>
      <c r="AE49">
        <v>0</v>
      </c>
      <c r="AF49">
        <v>0</v>
      </c>
      <c r="AG49">
        <v>0</v>
      </c>
      <c r="AH49" t="s">
        <v>89</v>
      </c>
      <c r="AI49" s="1">
        <v>44567.524675925924</v>
      </c>
      <c r="AJ49">
        <v>1572</v>
      </c>
      <c r="AK49">
        <v>6</v>
      </c>
      <c r="AL49">
        <v>0</v>
      </c>
      <c r="AM49">
        <v>6</v>
      </c>
      <c r="AN49">
        <v>0</v>
      </c>
      <c r="AO49">
        <v>6</v>
      </c>
      <c r="AP49">
        <v>41</v>
      </c>
      <c r="AQ49">
        <v>0</v>
      </c>
      <c r="AR49">
        <v>0</v>
      </c>
      <c r="AS49">
        <v>0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x14ac:dyDescent="0.45">
      <c r="A50" t="s">
        <v>227</v>
      </c>
      <c r="B50" t="s">
        <v>79</v>
      </c>
      <c r="C50" t="s">
        <v>103</v>
      </c>
      <c r="D50" t="s">
        <v>81</v>
      </c>
      <c r="E50" s="2" t="str">
        <f>HYPERLINK("capsilon://?command=openfolder&amp;siteaddress=FAM.docvelocity-na8.net&amp;folderid=FX5F8CDDE2-F526-1632-FEBF-D6214BB049BE","FX21127409")</f>
        <v>FX21127409</v>
      </c>
      <c r="F50" t="s">
        <v>19</v>
      </c>
      <c r="G50" t="s">
        <v>19</v>
      </c>
      <c r="H50" t="s">
        <v>82</v>
      </c>
      <c r="I50" t="s">
        <v>168</v>
      </c>
      <c r="J50">
        <v>152</v>
      </c>
      <c r="K50" t="s">
        <v>84</v>
      </c>
      <c r="L50" t="s">
        <v>85</v>
      </c>
      <c r="M50" t="s">
        <v>86</v>
      </c>
      <c r="N50">
        <v>2</v>
      </c>
      <c r="O50" s="1">
        <v>44567.476863425924</v>
      </c>
      <c r="P50" s="1">
        <v>44567.542731481481</v>
      </c>
      <c r="Q50">
        <v>2854</v>
      </c>
      <c r="R50">
        <v>2837</v>
      </c>
      <c r="S50" t="b">
        <v>0</v>
      </c>
      <c r="T50" t="s">
        <v>87</v>
      </c>
      <c r="U50" t="b">
        <v>1</v>
      </c>
      <c r="V50" t="s">
        <v>190</v>
      </c>
      <c r="W50" s="1">
        <v>44567.510185185187</v>
      </c>
      <c r="X50">
        <v>1236</v>
      </c>
      <c r="Y50">
        <v>118</v>
      </c>
      <c r="Z50">
        <v>0</v>
      </c>
      <c r="AA50">
        <v>118</v>
      </c>
      <c r="AB50">
        <v>37</v>
      </c>
      <c r="AC50">
        <v>65</v>
      </c>
      <c r="AD50">
        <v>34</v>
      </c>
      <c r="AE50">
        <v>0</v>
      </c>
      <c r="AF50">
        <v>0</v>
      </c>
      <c r="AG50">
        <v>0</v>
      </c>
      <c r="AH50" t="s">
        <v>136</v>
      </c>
      <c r="AI50" s="1">
        <v>44567.542731481481</v>
      </c>
      <c r="AJ50">
        <v>1451</v>
      </c>
      <c r="AK50">
        <v>3</v>
      </c>
      <c r="AL50">
        <v>0</v>
      </c>
      <c r="AM50">
        <v>3</v>
      </c>
      <c r="AN50">
        <v>37</v>
      </c>
      <c r="AO50">
        <v>3</v>
      </c>
      <c r="AP50">
        <v>31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x14ac:dyDescent="0.45">
      <c r="A51" t="s">
        <v>228</v>
      </c>
      <c r="B51" t="s">
        <v>79</v>
      </c>
      <c r="C51" t="s">
        <v>201</v>
      </c>
      <c r="D51" t="s">
        <v>81</v>
      </c>
      <c r="E51" s="2" t="str">
        <f>HYPERLINK("capsilon://?command=openfolder&amp;siteaddress=FAM.docvelocity-na8.net&amp;folderid=FX792935A8-34A5-1077-58BA-D120E1624EC9","FX21126460")</f>
        <v>FX21126460</v>
      </c>
      <c r="F51" t="s">
        <v>19</v>
      </c>
      <c r="G51" t="s">
        <v>19</v>
      </c>
      <c r="H51" t="s">
        <v>82</v>
      </c>
      <c r="I51" t="s">
        <v>202</v>
      </c>
      <c r="J51">
        <v>76</v>
      </c>
      <c r="K51" t="s">
        <v>84</v>
      </c>
      <c r="L51" t="s">
        <v>85</v>
      </c>
      <c r="M51" t="s">
        <v>86</v>
      </c>
      <c r="N51">
        <v>2</v>
      </c>
      <c r="O51" s="1">
        <v>44567.477523148147</v>
      </c>
      <c r="P51" s="1">
        <v>44567.500671296293</v>
      </c>
      <c r="Q51">
        <v>605</v>
      </c>
      <c r="R51">
        <v>1395</v>
      </c>
      <c r="S51" t="b">
        <v>0</v>
      </c>
      <c r="T51" t="s">
        <v>87</v>
      </c>
      <c r="U51" t="b">
        <v>1</v>
      </c>
      <c r="V51" t="s">
        <v>88</v>
      </c>
      <c r="W51" s="1">
        <v>44567.489386574074</v>
      </c>
      <c r="X51">
        <v>461</v>
      </c>
      <c r="Y51">
        <v>74</v>
      </c>
      <c r="Z51">
        <v>0</v>
      </c>
      <c r="AA51">
        <v>74</v>
      </c>
      <c r="AB51">
        <v>0</v>
      </c>
      <c r="AC51">
        <v>56</v>
      </c>
      <c r="AD51">
        <v>2</v>
      </c>
      <c r="AE51">
        <v>0</v>
      </c>
      <c r="AF51">
        <v>0</v>
      </c>
      <c r="AG51">
        <v>0</v>
      </c>
      <c r="AH51" t="s">
        <v>98</v>
      </c>
      <c r="AI51" s="1">
        <v>44567.500671296293</v>
      </c>
      <c r="AJ51">
        <v>916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2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x14ac:dyDescent="0.45">
      <c r="A52" t="s">
        <v>229</v>
      </c>
      <c r="B52" t="s">
        <v>79</v>
      </c>
      <c r="C52" t="s">
        <v>230</v>
      </c>
      <c r="D52" t="s">
        <v>81</v>
      </c>
      <c r="E52" s="2" t="str">
        <f>HYPERLINK("capsilon://?command=openfolder&amp;siteaddress=FAM.docvelocity-na8.net&amp;folderid=FX94F0DAB6-FA85-0A43-7E08-4D9BF5206294","FX2201507")</f>
        <v>FX2201507</v>
      </c>
      <c r="F52" t="s">
        <v>19</v>
      </c>
      <c r="G52" t="s">
        <v>19</v>
      </c>
      <c r="H52" t="s">
        <v>82</v>
      </c>
      <c r="I52" t="s">
        <v>231</v>
      </c>
      <c r="J52">
        <v>98</v>
      </c>
      <c r="K52" t="s">
        <v>84</v>
      </c>
      <c r="L52" t="s">
        <v>85</v>
      </c>
      <c r="M52" t="s">
        <v>86</v>
      </c>
      <c r="N52">
        <v>2</v>
      </c>
      <c r="O52" s="1">
        <v>44567.480844907404</v>
      </c>
      <c r="P52" s="1">
        <v>44567.668912037036</v>
      </c>
      <c r="Q52">
        <v>13436</v>
      </c>
      <c r="R52">
        <v>2813</v>
      </c>
      <c r="S52" t="b">
        <v>0</v>
      </c>
      <c r="T52" t="s">
        <v>87</v>
      </c>
      <c r="U52" t="b">
        <v>0</v>
      </c>
      <c r="V52" t="s">
        <v>105</v>
      </c>
      <c r="W52" s="1">
        <v>44567.520057870373</v>
      </c>
      <c r="X52">
        <v>1324</v>
      </c>
      <c r="Y52">
        <v>134</v>
      </c>
      <c r="Z52">
        <v>0</v>
      </c>
      <c r="AA52">
        <v>134</v>
      </c>
      <c r="AB52">
        <v>0</v>
      </c>
      <c r="AC52">
        <v>86</v>
      </c>
      <c r="AD52">
        <v>-36</v>
      </c>
      <c r="AE52">
        <v>0</v>
      </c>
      <c r="AF52">
        <v>0</v>
      </c>
      <c r="AG52">
        <v>0</v>
      </c>
      <c r="AH52" t="s">
        <v>136</v>
      </c>
      <c r="AI52" s="1">
        <v>44567.668912037036</v>
      </c>
      <c r="AJ52">
        <v>1295</v>
      </c>
      <c r="AK52">
        <v>2</v>
      </c>
      <c r="AL52">
        <v>0</v>
      </c>
      <c r="AM52">
        <v>2</v>
      </c>
      <c r="AN52">
        <v>0</v>
      </c>
      <c r="AO52">
        <v>2</v>
      </c>
      <c r="AP52">
        <v>-38</v>
      </c>
      <c r="AQ52">
        <v>0</v>
      </c>
      <c r="AR52">
        <v>0</v>
      </c>
      <c r="AS52">
        <v>0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x14ac:dyDescent="0.45">
      <c r="A53" t="s">
        <v>232</v>
      </c>
      <c r="B53" t="s">
        <v>79</v>
      </c>
      <c r="C53" t="s">
        <v>181</v>
      </c>
      <c r="D53" t="s">
        <v>81</v>
      </c>
      <c r="E53" s="2" t="str">
        <f>HYPERLINK("capsilon://?command=openfolder&amp;siteaddress=FAM.docvelocity-na8.net&amp;folderid=FXF192FEA1-1387-F302-3923-5EBD0611CD24","FX22011472")</f>
        <v>FX22011472</v>
      </c>
      <c r="F53" t="s">
        <v>19</v>
      </c>
      <c r="G53" t="s">
        <v>19</v>
      </c>
      <c r="H53" t="s">
        <v>82</v>
      </c>
      <c r="I53" t="s">
        <v>214</v>
      </c>
      <c r="J53">
        <v>76</v>
      </c>
      <c r="K53" t="s">
        <v>84</v>
      </c>
      <c r="L53" t="s">
        <v>85</v>
      </c>
      <c r="M53" t="s">
        <v>86</v>
      </c>
      <c r="N53">
        <v>2</v>
      </c>
      <c r="O53" s="1">
        <v>44567.482719907406</v>
      </c>
      <c r="P53" s="1">
        <v>44567.554305555554</v>
      </c>
      <c r="Q53">
        <v>2959</v>
      </c>
      <c r="R53">
        <v>3226</v>
      </c>
      <c r="S53" t="b">
        <v>0</v>
      </c>
      <c r="T53" t="s">
        <v>87</v>
      </c>
      <c r="U53" t="b">
        <v>1</v>
      </c>
      <c r="V53" t="s">
        <v>175</v>
      </c>
      <c r="W53" s="1">
        <v>44567.518657407411</v>
      </c>
      <c r="X53">
        <v>1804</v>
      </c>
      <c r="Y53">
        <v>89</v>
      </c>
      <c r="Z53">
        <v>0</v>
      </c>
      <c r="AA53">
        <v>89</v>
      </c>
      <c r="AB53">
        <v>0</v>
      </c>
      <c r="AC53">
        <v>66</v>
      </c>
      <c r="AD53">
        <v>-13</v>
      </c>
      <c r="AE53">
        <v>0</v>
      </c>
      <c r="AF53">
        <v>0</v>
      </c>
      <c r="AG53">
        <v>0</v>
      </c>
      <c r="AH53" t="s">
        <v>136</v>
      </c>
      <c r="AI53" s="1">
        <v>44567.554305555554</v>
      </c>
      <c r="AJ53">
        <v>999</v>
      </c>
      <c r="AK53">
        <v>1</v>
      </c>
      <c r="AL53">
        <v>0</v>
      </c>
      <c r="AM53">
        <v>1</v>
      </c>
      <c r="AN53">
        <v>0</v>
      </c>
      <c r="AO53">
        <v>1</v>
      </c>
      <c r="AP53">
        <v>-14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x14ac:dyDescent="0.45">
      <c r="A54" t="s">
        <v>233</v>
      </c>
      <c r="B54" t="s">
        <v>79</v>
      </c>
      <c r="C54" t="s">
        <v>234</v>
      </c>
      <c r="D54" t="s">
        <v>81</v>
      </c>
      <c r="E54" s="2" t="str">
        <f>HYPERLINK("capsilon://?command=openfolder&amp;siteaddress=FAM.docvelocity-na8.net&amp;folderid=FX2DC13FBE-5260-0036-FD05-E16960A678DC","FX211210934")</f>
        <v>FX211210934</v>
      </c>
      <c r="F54" t="s">
        <v>19</v>
      </c>
      <c r="G54" t="s">
        <v>19</v>
      </c>
      <c r="H54" t="s">
        <v>82</v>
      </c>
      <c r="I54" t="s">
        <v>235</v>
      </c>
      <c r="J54">
        <v>96</v>
      </c>
      <c r="K54" t="s">
        <v>84</v>
      </c>
      <c r="L54" t="s">
        <v>85</v>
      </c>
      <c r="M54" t="s">
        <v>86</v>
      </c>
      <c r="N54">
        <v>2</v>
      </c>
      <c r="O54" s="1">
        <v>44567.484189814815</v>
      </c>
      <c r="P54" s="1">
        <v>44567.678159722222</v>
      </c>
      <c r="Q54">
        <v>14678</v>
      </c>
      <c r="R54">
        <v>2081</v>
      </c>
      <c r="S54" t="b">
        <v>0</v>
      </c>
      <c r="T54" t="s">
        <v>87</v>
      </c>
      <c r="U54" t="b">
        <v>0</v>
      </c>
      <c r="V54" t="s">
        <v>92</v>
      </c>
      <c r="W54" s="1">
        <v>44567.529722222222</v>
      </c>
      <c r="X54">
        <v>1210</v>
      </c>
      <c r="Y54">
        <v>72</v>
      </c>
      <c r="Z54">
        <v>0</v>
      </c>
      <c r="AA54">
        <v>72</v>
      </c>
      <c r="AB54">
        <v>0</v>
      </c>
      <c r="AC54">
        <v>18</v>
      </c>
      <c r="AD54">
        <v>24</v>
      </c>
      <c r="AE54">
        <v>0</v>
      </c>
      <c r="AF54">
        <v>0</v>
      </c>
      <c r="AG54">
        <v>0</v>
      </c>
      <c r="AH54" t="s">
        <v>136</v>
      </c>
      <c r="AI54" s="1">
        <v>44567.678159722222</v>
      </c>
      <c r="AJ54">
        <v>798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24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x14ac:dyDescent="0.45">
      <c r="A55" t="s">
        <v>236</v>
      </c>
      <c r="B55" t="s">
        <v>79</v>
      </c>
      <c r="C55" t="s">
        <v>237</v>
      </c>
      <c r="D55" t="s">
        <v>81</v>
      </c>
      <c r="E55" s="2" t="str">
        <f>HYPERLINK("capsilon://?command=openfolder&amp;siteaddress=FAM.docvelocity-na8.net&amp;folderid=FX50F0D43D-FF24-8235-C2C8-44A375D2FF8E","FX211210966")</f>
        <v>FX211210966</v>
      </c>
      <c r="F55" t="s">
        <v>19</v>
      </c>
      <c r="G55" t="s">
        <v>19</v>
      </c>
      <c r="H55" t="s">
        <v>82</v>
      </c>
      <c r="I55" t="s">
        <v>238</v>
      </c>
      <c r="J55">
        <v>96</v>
      </c>
      <c r="K55" t="s">
        <v>84</v>
      </c>
      <c r="L55" t="s">
        <v>85</v>
      </c>
      <c r="M55" t="s">
        <v>86</v>
      </c>
      <c r="N55">
        <v>2</v>
      </c>
      <c r="O55" s="1">
        <v>44567.486527777779</v>
      </c>
      <c r="P55" s="1">
        <v>44567.735000000001</v>
      </c>
      <c r="Q55">
        <v>15942</v>
      </c>
      <c r="R55">
        <v>5526</v>
      </c>
      <c r="S55" t="b">
        <v>0</v>
      </c>
      <c r="T55" t="s">
        <v>87</v>
      </c>
      <c r="U55" t="b">
        <v>0</v>
      </c>
      <c r="V55" t="s">
        <v>125</v>
      </c>
      <c r="W55" s="1">
        <v>44567.576238425929</v>
      </c>
      <c r="X55">
        <v>4479</v>
      </c>
      <c r="Y55">
        <v>87</v>
      </c>
      <c r="Z55">
        <v>0</v>
      </c>
      <c r="AA55">
        <v>87</v>
      </c>
      <c r="AB55">
        <v>0</v>
      </c>
      <c r="AC55">
        <v>27</v>
      </c>
      <c r="AD55">
        <v>9</v>
      </c>
      <c r="AE55">
        <v>0</v>
      </c>
      <c r="AF55">
        <v>0</v>
      </c>
      <c r="AG55">
        <v>0</v>
      </c>
      <c r="AH55" t="s">
        <v>89</v>
      </c>
      <c r="AI55" s="1">
        <v>44567.735000000001</v>
      </c>
      <c r="AJ55">
        <v>982</v>
      </c>
      <c r="AK55">
        <v>6</v>
      </c>
      <c r="AL55">
        <v>0</v>
      </c>
      <c r="AM55">
        <v>6</v>
      </c>
      <c r="AN55">
        <v>0</v>
      </c>
      <c r="AO55">
        <v>6</v>
      </c>
      <c r="AP55">
        <v>3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x14ac:dyDescent="0.45">
      <c r="A56" t="s">
        <v>239</v>
      </c>
      <c r="B56" t="s">
        <v>79</v>
      </c>
      <c r="C56" t="s">
        <v>184</v>
      </c>
      <c r="D56" t="s">
        <v>81</v>
      </c>
      <c r="E56" s="2" t="str">
        <f>HYPERLINK("capsilon://?command=openfolder&amp;siteaddress=FAM.docvelocity-na8.net&amp;folderid=FX28CF68C0-9149-BB66-228A-8221DC0593EA","FX2201277")</f>
        <v>FX2201277</v>
      </c>
      <c r="F56" t="s">
        <v>19</v>
      </c>
      <c r="G56" t="s">
        <v>19</v>
      </c>
      <c r="H56" t="s">
        <v>82</v>
      </c>
      <c r="I56" t="s">
        <v>240</v>
      </c>
      <c r="J56">
        <v>38</v>
      </c>
      <c r="K56" t="s">
        <v>84</v>
      </c>
      <c r="L56" t="s">
        <v>85</v>
      </c>
      <c r="M56" t="s">
        <v>86</v>
      </c>
      <c r="N56">
        <v>2</v>
      </c>
      <c r="O56" s="1">
        <v>44567.488726851851</v>
      </c>
      <c r="P56" s="1">
        <v>44567.737060185187</v>
      </c>
      <c r="Q56">
        <v>20968</v>
      </c>
      <c r="R56">
        <v>488</v>
      </c>
      <c r="S56" t="b">
        <v>0</v>
      </c>
      <c r="T56" t="s">
        <v>87</v>
      </c>
      <c r="U56" t="b">
        <v>0</v>
      </c>
      <c r="V56" t="s">
        <v>92</v>
      </c>
      <c r="W56" s="1">
        <v>44567.535150462965</v>
      </c>
      <c r="X56">
        <v>223</v>
      </c>
      <c r="Y56">
        <v>37</v>
      </c>
      <c r="Z56">
        <v>0</v>
      </c>
      <c r="AA56">
        <v>37</v>
      </c>
      <c r="AB56">
        <v>0</v>
      </c>
      <c r="AC56">
        <v>29</v>
      </c>
      <c r="AD56">
        <v>1</v>
      </c>
      <c r="AE56">
        <v>0</v>
      </c>
      <c r="AF56">
        <v>0</v>
      </c>
      <c r="AG56">
        <v>0</v>
      </c>
      <c r="AH56" t="s">
        <v>89</v>
      </c>
      <c r="AI56" s="1">
        <v>44567.737060185187</v>
      </c>
      <c r="AJ56">
        <v>177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x14ac:dyDescent="0.45">
      <c r="A57" t="s">
        <v>241</v>
      </c>
      <c r="B57" t="s">
        <v>79</v>
      </c>
      <c r="C57" t="s">
        <v>222</v>
      </c>
      <c r="D57" t="s">
        <v>81</v>
      </c>
      <c r="E57" s="2" t="str">
        <f>HYPERLINK("capsilon://?command=openfolder&amp;siteaddress=FAM.docvelocity-na8.net&amp;folderid=FX5EAEAFD1-7F85-EC02-21A7-C6D4E97E3AB5","FX2201688")</f>
        <v>FX2201688</v>
      </c>
      <c r="F57" t="s">
        <v>19</v>
      </c>
      <c r="G57" t="s">
        <v>19</v>
      </c>
      <c r="H57" t="s">
        <v>82</v>
      </c>
      <c r="I57" t="s">
        <v>223</v>
      </c>
      <c r="J57">
        <v>346</v>
      </c>
      <c r="K57" t="s">
        <v>84</v>
      </c>
      <c r="L57" t="s">
        <v>85</v>
      </c>
      <c r="M57" t="s">
        <v>86</v>
      </c>
      <c r="N57">
        <v>2</v>
      </c>
      <c r="O57" s="1">
        <v>44567.488900462966</v>
      </c>
      <c r="P57" s="1">
        <v>44567.653912037036</v>
      </c>
      <c r="Q57">
        <v>5738</v>
      </c>
      <c r="R57">
        <v>8519</v>
      </c>
      <c r="S57" t="b">
        <v>0</v>
      </c>
      <c r="T57" t="s">
        <v>87</v>
      </c>
      <c r="U57" t="b">
        <v>1</v>
      </c>
      <c r="V57" t="s">
        <v>92</v>
      </c>
      <c r="W57" s="1">
        <v>44567.515706018516</v>
      </c>
      <c r="X57">
        <v>1312</v>
      </c>
      <c r="Y57">
        <v>264</v>
      </c>
      <c r="Z57">
        <v>0</v>
      </c>
      <c r="AA57">
        <v>264</v>
      </c>
      <c r="AB57">
        <v>0</v>
      </c>
      <c r="AC57">
        <v>88</v>
      </c>
      <c r="AD57">
        <v>82</v>
      </c>
      <c r="AE57">
        <v>0</v>
      </c>
      <c r="AF57">
        <v>0</v>
      </c>
      <c r="AG57">
        <v>0</v>
      </c>
      <c r="AH57" t="s">
        <v>136</v>
      </c>
      <c r="AI57" s="1">
        <v>44567.653912037036</v>
      </c>
      <c r="AJ57">
        <v>2299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81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x14ac:dyDescent="0.45">
      <c r="A58" t="s">
        <v>242</v>
      </c>
      <c r="B58" t="s">
        <v>79</v>
      </c>
      <c r="C58" t="s">
        <v>207</v>
      </c>
      <c r="D58" t="s">
        <v>81</v>
      </c>
      <c r="E58" s="2" t="str">
        <f>HYPERLINK("capsilon://?command=openfolder&amp;siteaddress=FAM.docvelocity-na8.net&amp;folderid=FXF5ADF35C-A34F-FDD8-8AD7-4566048A58AE","FX211210901")</f>
        <v>FX211210901</v>
      </c>
      <c r="F58" t="s">
        <v>19</v>
      </c>
      <c r="G58" t="s">
        <v>19</v>
      </c>
      <c r="H58" t="s">
        <v>82</v>
      </c>
      <c r="I58" t="s">
        <v>243</v>
      </c>
      <c r="J58">
        <v>66</v>
      </c>
      <c r="K58" t="s">
        <v>84</v>
      </c>
      <c r="L58" t="s">
        <v>85</v>
      </c>
      <c r="M58" t="s">
        <v>86</v>
      </c>
      <c r="N58">
        <v>2</v>
      </c>
      <c r="O58" s="1">
        <v>44567.489571759259</v>
      </c>
      <c r="P58" s="1">
        <v>44567.741481481484</v>
      </c>
      <c r="Q58">
        <v>20850</v>
      </c>
      <c r="R58">
        <v>915</v>
      </c>
      <c r="S58" t="b">
        <v>0</v>
      </c>
      <c r="T58" t="s">
        <v>87</v>
      </c>
      <c r="U58" t="b">
        <v>0</v>
      </c>
      <c r="V58" t="s">
        <v>92</v>
      </c>
      <c r="W58" s="1">
        <v>44567.541180555556</v>
      </c>
      <c r="X58">
        <v>520</v>
      </c>
      <c r="Y58">
        <v>52</v>
      </c>
      <c r="Z58">
        <v>0</v>
      </c>
      <c r="AA58">
        <v>52</v>
      </c>
      <c r="AB58">
        <v>0</v>
      </c>
      <c r="AC58">
        <v>15</v>
      </c>
      <c r="AD58">
        <v>14</v>
      </c>
      <c r="AE58">
        <v>0</v>
      </c>
      <c r="AF58">
        <v>0</v>
      </c>
      <c r="AG58">
        <v>0</v>
      </c>
      <c r="AH58" t="s">
        <v>89</v>
      </c>
      <c r="AI58" s="1">
        <v>44567.741481481484</v>
      </c>
      <c r="AJ58">
        <v>381</v>
      </c>
      <c r="AK58">
        <v>2</v>
      </c>
      <c r="AL58">
        <v>0</v>
      </c>
      <c r="AM58">
        <v>2</v>
      </c>
      <c r="AN58">
        <v>0</v>
      </c>
      <c r="AO58">
        <v>1</v>
      </c>
      <c r="AP58">
        <v>12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x14ac:dyDescent="0.45">
      <c r="A59" t="s">
        <v>244</v>
      </c>
      <c r="B59" t="s">
        <v>79</v>
      </c>
      <c r="C59" t="s">
        <v>133</v>
      </c>
      <c r="D59" t="s">
        <v>81</v>
      </c>
      <c r="E59" s="2" t="str">
        <f>HYPERLINK("capsilon://?command=openfolder&amp;siteaddress=FAM.docvelocity-na8.net&amp;folderid=FXE94EE25F-214F-5E60-8FB8-57A8E8CFBF69","FX211213192")</f>
        <v>FX211213192</v>
      </c>
      <c r="F59" t="s">
        <v>19</v>
      </c>
      <c r="G59" t="s">
        <v>19</v>
      </c>
      <c r="H59" t="s">
        <v>82</v>
      </c>
      <c r="I59" t="s">
        <v>245</v>
      </c>
      <c r="J59">
        <v>30</v>
      </c>
      <c r="K59" t="s">
        <v>84</v>
      </c>
      <c r="L59" t="s">
        <v>85</v>
      </c>
      <c r="M59" t="s">
        <v>86</v>
      </c>
      <c r="N59">
        <v>2</v>
      </c>
      <c r="O59" s="1">
        <v>44567.499120370368</v>
      </c>
      <c r="P59" s="1">
        <v>44567.741990740738</v>
      </c>
      <c r="Q59">
        <v>20839</v>
      </c>
      <c r="R59">
        <v>145</v>
      </c>
      <c r="S59" t="b">
        <v>0</v>
      </c>
      <c r="T59" t="s">
        <v>87</v>
      </c>
      <c r="U59" t="b">
        <v>0</v>
      </c>
      <c r="V59" t="s">
        <v>88</v>
      </c>
      <c r="W59" s="1">
        <v>44567.535254629627</v>
      </c>
      <c r="X59">
        <v>102</v>
      </c>
      <c r="Y59">
        <v>9</v>
      </c>
      <c r="Z59">
        <v>0</v>
      </c>
      <c r="AA59">
        <v>9</v>
      </c>
      <c r="AB59">
        <v>0</v>
      </c>
      <c r="AC59">
        <v>3</v>
      </c>
      <c r="AD59">
        <v>21</v>
      </c>
      <c r="AE59">
        <v>0</v>
      </c>
      <c r="AF59">
        <v>0</v>
      </c>
      <c r="AG59">
        <v>0</v>
      </c>
      <c r="AH59" t="s">
        <v>89</v>
      </c>
      <c r="AI59" s="1">
        <v>44567.741990740738</v>
      </c>
      <c r="AJ59">
        <v>43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21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x14ac:dyDescent="0.45">
      <c r="A60" t="s">
        <v>246</v>
      </c>
      <c r="B60" t="s">
        <v>79</v>
      </c>
      <c r="C60" t="s">
        <v>247</v>
      </c>
      <c r="D60" t="s">
        <v>81</v>
      </c>
      <c r="E60" s="2" t="str">
        <f>HYPERLINK("capsilon://?command=openfolder&amp;siteaddress=FAM.docvelocity-na8.net&amp;folderid=FXAFFBC0F1-3C1D-CC37-64C4-65BB96725191","FX2201581")</f>
        <v>FX2201581</v>
      </c>
      <c r="F60" t="s">
        <v>19</v>
      </c>
      <c r="G60" t="s">
        <v>19</v>
      </c>
      <c r="H60" t="s">
        <v>82</v>
      </c>
      <c r="I60" t="s">
        <v>248</v>
      </c>
      <c r="J60">
        <v>210</v>
      </c>
      <c r="K60" t="s">
        <v>84</v>
      </c>
      <c r="L60" t="s">
        <v>85</v>
      </c>
      <c r="M60" t="s">
        <v>86</v>
      </c>
      <c r="N60">
        <v>2</v>
      </c>
      <c r="O60" s="1">
        <v>44567.516192129631</v>
      </c>
      <c r="P60" s="1">
        <v>44567.749710648146</v>
      </c>
      <c r="Q60">
        <v>18684</v>
      </c>
      <c r="R60">
        <v>1492</v>
      </c>
      <c r="S60" t="b">
        <v>0</v>
      </c>
      <c r="T60" t="s">
        <v>87</v>
      </c>
      <c r="U60" t="b">
        <v>0</v>
      </c>
      <c r="V60" t="s">
        <v>88</v>
      </c>
      <c r="W60" s="1">
        <v>44567.54482638889</v>
      </c>
      <c r="X60">
        <v>826</v>
      </c>
      <c r="Y60">
        <v>221</v>
      </c>
      <c r="Z60">
        <v>0</v>
      </c>
      <c r="AA60">
        <v>221</v>
      </c>
      <c r="AB60">
        <v>0</v>
      </c>
      <c r="AC60">
        <v>141</v>
      </c>
      <c r="AD60">
        <v>-11</v>
      </c>
      <c r="AE60">
        <v>0</v>
      </c>
      <c r="AF60">
        <v>0</v>
      </c>
      <c r="AG60">
        <v>0</v>
      </c>
      <c r="AH60" t="s">
        <v>89</v>
      </c>
      <c r="AI60" s="1">
        <v>44567.749710648146</v>
      </c>
      <c r="AJ60">
        <v>666</v>
      </c>
      <c r="AK60">
        <v>3</v>
      </c>
      <c r="AL60">
        <v>0</v>
      </c>
      <c r="AM60">
        <v>3</v>
      </c>
      <c r="AN60">
        <v>0</v>
      </c>
      <c r="AO60">
        <v>3</v>
      </c>
      <c r="AP60">
        <v>-14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x14ac:dyDescent="0.45">
      <c r="A61" t="s">
        <v>249</v>
      </c>
      <c r="B61" t="s">
        <v>79</v>
      </c>
      <c r="C61" t="s">
        <v>250</v>
      </c>
      <c r="D61" t="s">
        <v>81</v>
      </c>
      <c r="E61" s="2" t="str">
        <f>HYPERLINK("capsilon://?command=openfolder&amp;siteaddress=FAM.docvelocity-na8.net&amp;folderid=FXC61D8E3A-FEFD-5C2B-CF16-D19F716DCFB7","FX2201719")</f>
        <v>FX2201719</v>
      </c>
      <c r="F61" t="s">
        <v>19</v>
      </c>
      <c r="G61" t="s">
        <v>19</v>
      </c>
      <c r="H61" t="s">
        <v>82</v>
      </c>
      <c r="I61" t="s">
        <v>251</v>
      </c>
      <c r="J61">
        <v>210</v>
      </c>
      <c r="K61" t="s">
        <v>84</v>
      </c>
      <c r="L61" t="s">
        <v>85</v>
      </c>
      <c r="M61" t="s">
        <v>86</v>
      </c>
      <c r="N61">
        <v>2</v>
      </c>
      <c r="O61" s="1">
        <v>44567.523495370369</v>
      </c>
      <c r="P61" s="1">
        <v>44567.753703703704</v>
      </c>
      <c r="Q61">
        <v>16785</v>
      </c>
      <c r="R61">
        <v>3105</v>
      </c>
      <c r="S61" t="b">
        <v>0</v>
      </c>
      <c r="T61" t="s">
        <v>87</v>
      </c>
      <c r="U61" t="b">
        <v>0</v>
      </c>
      <c r="V61" t="s">
        <v>252</v>
      </c>
      <c r="W61" s="1">
        <v>44567.584004629629</v>
      </c>
      <c r="X61">
        <v>2737</v>
      </c>
      <c r="Y61">
        <v>221</v>
      </c>
      <c r="Z61">
        <v>0</v>
      </c>
      <c r="AA61">
        <v>221</v>
      </c>
      <c r="AB61">
        <v>0</v>
      </c>
      <c r="AC61">
        <v>136</v>
      </c>
      <c r="AD61">
        <v>-11</v>
      </c>
      <c r="AE61">
        <v>0</v>
      </c>
      <c r="AF61">
        <v>0</v>
      </c>
      <c r="AG61">
        <v>0</v>
      </c>
      <c r="AH61" t="s">
        <v>89</v>
      </c>
      <c r="AI61" s="1">
        <v>44567.753703703704</v>
      </c>
      <c r="AJ61">
        <v>344</v>
      </c>
      <c r="AK61">
        <v>3</v>
      </c>
      <c r="AL61">
        <v>0</v>
      </c>
      <c r="AM61">
        <v>3</v>
      </c>
      <c r="AN61">
        <v>0</v>
      </c>
      <c r="AO61">
        <v>2</v>
      </c>
      <c r="AP61">
        <v>-14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x14ac:dyDescent="0.45">
      <c r="A62" t="s">
        <v>253</v>
      </c>
      <c r="B62" t="s">
        <v>79</v>
      </c>
      <c r="C62" t="s">
        <v>254</v>
      </c>
      <c r="D62" t="s">
        <v>81</v>
      </c>
      <c r="E62" s="2" t="str">
        <f>HYPERLINK("capsilon://?command=openfolder&amp;siteaddress=FAM.docvelocity-na8.net&amp;folderid=FX38683808-3616-E65E-51DB-B50F76DD67A8","FX22011529")</f>
        <v>FX22011529</v>
      </c>
      <c r="F62" t="s">
        <v>19</v>
      </c>
      <c r="G62" t="s">
        <v>19</v>
      </c>
      <c r="H62" t="s">
        <v>82</v>
      </c>
      <c r="I62" t="s">
        <v>255</v>
      </c>
      <c r="J62">
        <v>38</v>
      </c>
      <c r="K62" t="s">
        <v>84</v>
      </c>
      <c r="L62" t="s">
        <v>85</v>
      </c>
      <c r="M62" t="s">
        <v>86</v>
      </c>
      <c r="N62">
        <v>2</v>
      </c>
      <c r="O62" s="1">
        <v>44567.524108796293</v>
      </c>
      <c r="P62" s="1">
        <v>44567.754930555559</v>
      </c>
      <c r="Q62">
        <v>19421</v>
      </c>
      <c r="R62">
        <v>522</v>
      </c>
      <c r="S62" t="b">
        <v>0</v>
      </c>
      <c r="T62" t="s">
        <v>87</v>
      </c>
      <c r="U62" t="b">
        <v>0</v>
      </c>
      <c r="V62" t="s">
        <v>135</v>
      </c>
      <c r="W62" s="1">
        <v>44567.547719907408</v>
      </c>
      <c r="X62">
        <v>417</v>
      </c>
      <c r="Y62">
        <v>37</v>
      </c>
      <c r="Z62">
        <v>0</v>
      </c>
      <c r="AA62">
        <v>37</v>
      </c>
      <c r="AB62">
        <v>0</v>
      </c>
      <c r="AC62">
        <v>9</v>
      </c>
      <c r="AD62">
        <v>1</v>
      </c>
      <c r="AE62">
        <v>0</v>
      </c>
      <c r="AF62">
        <v>0</v>
      </c>
      <c r="AG62">
        <v>0</v>
      </c>
      <c r="AH62" t="s">
        <v>89</v>
      </c>
      <c r="AI62" s="1">
        <v>44567.754930555559</v>
      </c>
      <c r="AJ62">
        <v>105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x14ac:dyDescent="0.45">
      <c r="A63" t="s">
        <v>256</v>
      </c>
      <c r="B63" t="s">
        <v>79</v>
      </c>
      <c r="C63" t="s">
        <v>257</v>
      </c>
      <c r="D63" t="s">
        <v>81</v>
      </c>
      <c r="E63" s="2" t="str">
        <f>HYPERLINK("capsilon://?command=openfolder&amp;siteaddress=FAM.docvelocity-na8.net&amp;folderid=FX1A75C01B-DA72-DF66-5756-83E1501D3E87","FX211213426")</f>
        <v>FX211213426</v>
      </c>
      <c r="F63" t="s">
        <v>19</v>
      </c>
      <c r="G63" t="s">
        <v>19</v>
      </c>
      <c r="H63" t="s">
        <v>82</v>
      </c>
      <c r="I63" t="s">
        <v>258</v>
      </c>
      <c r="J63">
        <v>66</v>
      </c>
      <c r="K63" t="s">
        <v>84</v>
      </c>
      <c r="L63" t="s">
        <v>85</v>
      </c>
      <c r="M63" t="s">
        <v>86</v>
      </c>
      <c r="N63">
        <v>2</v>
      </c>
      <c r="O63" s="1">
        <v>44567.52548611111</v>
      </c>
      <c r="P63" s="1">
        <v>44567.769907407404</v>
      </c>
      <c r="Q63">
        <v>20592</v>
      </c>
      <c r="R63">
        <v>526</v>
      </c>
      <c r="S63" t="b">
        <v>0</v>
      </c>
      <c r="T63" t="s">
        <v>87</v>
      </c>
      <c r="U63" t="b">
        <v>0</v>
      </c>
      <c r="V63" t="s">
        <v>88</v>
      </c>
      <c r="W63" s="1">
        <v>44567.546840277777</v>
      </c>
      <c r="X63">
        <v>173</v>
      </c>
      <c r="Y63">
        <v>52</v>
      </c>
      <c r="Z63">
        <v>0</v>
      </c>
      <c r="AA63">
        <v>52</v>
      </c>
      <c r="AB63">
        <v>0</v>
      </c>
      <c r="AC63">
        <v>28</v>
      </c>
      <c r="AD63">
        <v>14</v>
      </c>
      <c r="AE63">
        <v>0</v>
      </c>
      <c r="AF63">
        <v>0</v>
      </c>
      <c r="AG63">
        <v>0</v>
      </c>
      <c r="AH63" t="s">
        <v>89</v>
      </c>
      <c r="AI63" s="1">
        <v>44567.769907407404</v>
      </c>
      <c r="AJ63">
        <v>89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14</v>
      </c>
      <c r="AQ63">
        <v>0</v>
      </c>
      <c r="AR63">
        <v>0</v>
      </c>
      <c r="AS63">
        <v>0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x14ac:dyDescent="0.45">
      <c r="A64" t="s">
        <v>259</v>
      </c>
      <c r="B64" t="s">
        <v>79</v>
      </c>
      <c r="C64" t="s">
        <v>260</v>
      </c>
      <c r="D64" t="s">
        <v>81</v>
      </c>
      <c r="E64" s="2" t="str">
        <f>HYPERLINK("capsilon://?command=openfolder&amp;siteaddress=FAM.docvelocity-na8.net&amp;folderid=FX1250FBBE-96C5-6246-884A-520505E56A60","FX22011074")</f>
        <v>FX22011074</v>
      </c>
      <c r="F64" t="s">
        <v>19</v>
      </c>
      <c r="G64" t="s">
        <v>19</v>
      </c>
      <c r="H64" t="s">
        <v>82</v>
      </c>
      <c r="I64" t="s">
        <v>261</v>
      </c>
      <c r="J64">
        <v>38</v>
      </c>
      <c r="K64" t="s">
        <v>84</v>
      </c>
      <c r="L64" t="s">
        <v>85</v>
      </c>
      <c r="M64" t="s">
        <v>86</v>
      </c>
      <c r="N64">
        <v>2</v>
      </c>
      <c r="O64" s="1">
        <v>44567.529664351852</v>
      </c>
      <c r="P64" s="1">
        <v>44567.770740740743</v>
      </c>
      <c r="Q64">
        <v>20644</v>
      </c>
      <c r="R64">
        <v>185</v>
      </c>
      <c r="S64" t="b">
        <v>0</v>
      </c>
      <c r="T64" t="s">
        <v>87</v>
      </c>
      <c r="U64" t="b">
        <v>0</v>
      </c>
      <c r="V64" t="s">
        <v>88</v>
      </c>
      <c r="W64" s="1">
        <v>44567.548159722224</v>
      </c>
      <c r="X64">
        <v>113</v>
      </c>
      <c r="Y64">
        <v>37</v>
      </c>
      <c r="Z64">
        <v>0</v>
      </c>
      <c r="AA64">
        <v>37</v>
      </c>
      <c r="AB64">
        <v>0</v>
      </c>
      <c r="AC64">
        <v>8</v>
      </c>
      <c r="AD64">
        <v>1</v>
      </c>
      <c r="AE64">
        <v>0</v>
      </c>
      <c r="AF64">
        <v>0</v>
      </c>
      <c r="AG64">
        <v>0</v>
      </c>
      <c r="AH64" t="s">
        <v>89</v>
      </c>
      <c r="AI64" s="1">
        <v>44567.770740740743</v>
      </c>
      <c r="AJ64">
        <v>72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x14ac:dyDescent="0.45">
      <c r="A65" t="s">
        <v>262</v>
      </c>
      <c r="B65" t="s">
        <v>79</v>
      </c>
      <c r="C65" t="s">
        <v>263</v>
      </c>
      <c r="D65" t="s">
        <v>81</v>
      </c>
      <c r="E65" s="2" t="str">
        <f>HYPERLINK("capsilon://?command=openfolder&amp;siteaddress=FAM.docvelocity-na8.net&amp;folderid=FX3F7637FF-92EE-C509-E927-BC7282C6725B","FX211113866")</f>
        <v>FX211113866</v>
      </c>
      <c r="F65" t="s">
        <v>19</v>
      </c>
      <c r="G65" t="s">
        <v>19</v>
      </c>
      <c r="H65" t="s">
        <v>82</v>
      </c>
      <c r="I65" t="s">
        <v>264</v>
      </c>
      <c r="J65">
        <v>38</v>
      </c>
      <c r="K65" t="s">
        <v>84</v>
      </c>
      <c r="L65" t="s">
        <v>85</v>
      </c>
      <c r="M65" t="s">
        <v>86</v>
      </c>
      <c r="N65">
        <v>1</v>
      </c>
      <c r="O65" s="1">
        <v>44567.538888888892</v>
      </c>
      <c r="P65" s="1">
        <v>44567.550196759257</v>
      </c>
      <c r="Q65">
        <v>792</v>
      </c>
      <c r="R65">
        <v>185</v>
      </c>
      <c r="S65" t="b">
        <v>0</v>
      </c>
      <c r="T65" t="s">
        <v>87</v>
      </c>
      <c r="U65" t="b">
        <v>0</v>
      </c>
      <c r="V65" t="s">
        <v>88</v>
      </c>
      <c r="W65" s="1">
        <v>44567.550196759257</v>
      </c>
      <c r="X65">
        <v>176</v>
      </c>
      <c r="Y65">
        <v>0</v>
      </c>
      <c r="Z65">
        <v>0</v>
      </c>
      <c r="AA65">
        <v>0</v>
      </c>
      <c r="AB65">
        <v>0</v>
      </c>
      <c r="AC65">
        <v>0</v>
      </c>
      <c r="AD65">
        <v>38</v>
      </c>
      <c r="AE65">
        <v>37</v>
      </c>
      <c r="AF65">
        <v>0</v>
      </c>
      <c r="AG65">
        <v>1</v>
      </c>
      <c r="AH65" t="s">
        <v>87</v>
      </c>
      <c r="AI65" t="s">
        <v>87</v>
      </c>
      <c r="AJ65" t="s">
        <v>87</v>
      </c>
      <c r="AK65" t="s">
        <v>87</v>
      </c>
      <c r="AL65" t="s">
        <v>87</v>
      </c>
      <c r="AM65" t="s">
        <v>87</v>
      </c>
      <c r="AN65" t="s">
        <v>87</v>
      </c>
      <c r="AO65" t="s">
        <v>87</v>
      </c>
      <c r="AP65" t="s">
        <v>87</v>
      </c>
      <c r="AQ65" t="s">
        <v>87</v>
      </c>
      <c r="AR65" t="s">
        <v>87</v>
      </c>
      <c r="AS65" t="s">
        <v>87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x14ac:dyDescent="0.45">
      <c r="A66" t="s">
        <v>265</v>
      </c>
      <c r="B66" t="s">
        <v>79</v>
      </c>
      <c r="C66" t="s">
        <v>263</v>
      </c>
      <c r="D66" t="s">
        <v>81</v>
      </c>
      <c r="E66" s="2" t="str">
        <f>HYPERLINK("capsilon://?command=openfolder&amp;siteaddress=FAM.docvelocity-na8.net&amp;folderid=FX3F7637FF-92EE-C509-E927-BC7282C6725B","FX211113866")</f>
        <v>FX211113866</v>
      </c>
      <c r="F66" t="s">
        <v>19</v>
      </c>
      <c r="G66" t="s">
        <v>19</v>
      </c>
      <c r="H66" t="s">
        <v>82</v>
      </c>
      <c r="I66" t="s">
        <v>264</v>
      </c>
      <c r="J66">
        <v>66</v>
      </c>
      <c r="K66" t="s">
        <v>84</v>
      </c>
      <c r="L66" t="s">
        <v>85</v>
      </c>
      <c r="M66" t="s">
        <v>86</v>
      </c>
      <c r="N66">
        <v>2</v>
      </c>
      <c r="O66" s="1">
        <v>44567.55064814815</v>
      </c>
      <c r="P66" s="1">
        <v>44567.57472222222</v>
      </c>
      <c r="Q66">
        <v>1132</v>
      </c>
      <c r="R66">
        <v>948</v>
      </c>
      <c r="S66" t="b">
        <v>0</v>
      </c>
      <c r="T66" t="s">
        <v>87</v>
      </c>
      <c r="U66" t="b">
        <v>1</v>
      </c>
      <c r="V66" t="s">
        <v>92</v>
      </c>
      <c r="W66" s="1">
        <v>44567.558194444442</v>
      </c>
      <c r="X66">
        <v>580</v>
      </c>
      <c r="Y66">
        <v>52</v>
      </c>
      <c r="Z66">
        <v>0</v>
      </c>
      <c r="AA66">
        <v>52</v>
      </c>
      <c r="AB66">
        <v>0</v>
      </c>
      <c r="AC66">
        <v>32</v>
      </c>
      <c r="AD66">
        <v>14</v>
      </c>
      <c r="AE66">
        <v>0</v>
      </c>
      <c r="AF66">
        <v>0</v>
      </c>
      <c r="AG66">
        <v>0</v>
      </c>
      <c r="AH66" t="s">
        <v>136</v>
      </c>
      <c r="AI66" s="1">
        <v>44567.57472222222</v>
      </c>
      <c r="AJ66">
        <v>368</v>
      </c>
      <c r="AK66">
        <v>0</v>
      </c>
      <c r="AL66">
        <v>0</v>
      </c>
      <c r="AM66">
        <v>0</v>
      </c>
      <c r="AN66">
        <v>0</v>
      </c>
      <c r="AO66">
        <v>2</v>
      </c>
      <c r="AP66">
        <v>14</v>
      </c>
      <c r="AQ66">
        <v>0</v>
      </c>
      <c r="AR66">
        <v>0</v>
      </c>
      <c r="AS66">
        <v>0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 x14ac:dyDescent="0.45">
      <c r="A67" t="s">
        <v>266</v>
      </c>
      <c r="B67" t="s">
        <v>79</v>
      </c>
      <c r="C67" t="s">
        <v>204</v>
      </c>
      <c r="D67" t="s">
        <v>81</v>
      </c>
      <c r="E67" s="2" t="str">
        <f>HYPERLINK("capsilon://?command=openfolder&amp;siteaddress=FAM.docvelocity-na8.net&amp;folderid=FXE746E60A-4237-E21D-4996-810E98F2B7D0","FX211210176")</f>
        <v>FX211210176</v>
      </c>
      <c r="F67" t="s">
        <v>19</v>
      </c>
      <c r="G67" t="s">
        <v>19</v>
      </c>
      <c r="H67" t="s">
        <v>82</v>
      </c>
      <c r="I67" t="s">
        <v>267</v>
      </c>
      <c r="J67">
        <v>66</v>
      </c>
      <c r="K67" t="s">
        <v>84</v>
      </c>
      <c r="L67" t="s">
        <v>85</v>
      </c>
      <c r="M67" t="s">
        <v>86</v>
      </c>
      <c r="N67">
        <v>2</v>
      </c>
      <c r="O67" s="1">
        <v>44567.55196759259</v>
      </c>
      <c r="P67" s="1">
        <v>44567.772407407407</v>
      </c>
      <c r="Q67">
        <v>18555</v>
      </c>
      <c r="R67">
        <v>491</v>
      </c>
      <c r="S67" t="b">
        <v>0</v>
      </c>
      <c r="T67" t="s">
        <v>87</v>
      </c>
      <c r="U67" t="b">
        <v>0</v>
      </c>
      <c r="V67" t="s">
        <v>92</v>
      </c>
      <c r="W67" s="1">
        <v>44567.5622337963</v>
      </c>
      <c r="X67">
        <v>348</v>
      </c>
      <c r="Y67">
        <v>52</v>
      </c>
      <c r="Z67">
        <v>0</v>
      </c>
      <c r="AA67">
        <v>52</v>
      </c>
      <c r="AB67">
        <v>0</v>
      </c>
      <c r="AC67">
        <v>15</v>
      </c>
      <c r="AD67">
        <v>14</v>
      </c>
      <c r="AE67">
        <v>0</v>
      </c>
      <c r="AF67">
        <v>0</v>
      </c>
      <c r="AG67">
        <v>0</v>
      </c>
      <c r="AH67" t="s">
        <v>89</v>
      </c>
      <c r="AI67" s="1">
        <v>44567.772407407407</v>
      </c>
      <c r="AJ67">
        <v>143</v>
      </c>
      <c r="AK67">
        <v>2</v>
      </c>
      <c r="AL67">
        <v>0</v>
      </c>
      <c r="AM67">
        <v>2</v>
      </c>
      <c r="AN67">
        <v>0</v>
      </c>
      <c r="AO67">
        <v>1</v>
      </c>
      <c r="AP67">
        <v>12</v>
      </c>
      <c r="AQ67">
        <v>0</v>
      </c>
      <c r="AR67">
        <v>0</v>
      </c>
      <c r="AS67">
        <v>0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 x14ac:dyDescent="0.45">
      <c r="A68" t="s">
        <v>268</v>
      </c>
      <c r="B68" t="s">
        <v>79</v>
      </c>
      <c r="C68" t="s">
        <v>216</v>
      </c>
      <c r="D68" t="s">
        <v>81</v>
      </c>
      <c r="E68" s="2" t="str">
        <f>HYPERLINK("capsilon://?command=openfolder&amp;siteaddress=FAM.docvelocity-na8.net&amp;folderid=FX12D8B552-A92B-4868-F4FB-B7FCBF44E0B9","FX211210890")</f>
        <v>FX211210890</v>
      </c>
      <c r="F68" t="s">
        <v>19</v>
      </c>
      <c r="G68" t="s">
        <v>19</v>
      </c>
      <c r="H68" t="s">
        <v>82</v>
      </c>
      <c r="I68" t="s">
        <v>269</v>
      </c>
      <c r="J68">
        <v>66</v>
      </c>
      <c r="K68" t="s">
        <v>84</v>
      </c>
      <c r="L68" t="s">
        <v>85</v>
      </c>
      <c r="M68" t="s">
        <v>86</v>
      </c>
      <c r="N68">
        <v>2</v>
      </c>
      <c r="O68" s="1">
        <v>44567.555659722224</v>
      </c>
      <c r="P68" s="1">
        <v>44567.773611111108</v>
      </c>
      <c r="Q68">
        <v>17361</v>
      </c>
      <c r="R68">
        <v>1470</v>
      </c>
      <c r="S68" t="b">
        <v>0</v>
      </c>
      <c r="T68" t="s">
        <v>87</v>
      </c>
      <c r="U68" t="b">
        <v>0</v>
      </c>
      <c r="V68" t="s">
        <v>125</v>
      </c>
      <c r="W68" s="1">
        <v>44567.59202546296</v>
      </c>
      <c r="X68">
        <v>1363</v>
      </c>
      <c r="Y68">
        <v>52</v>
      </c>
      <c r="Z68">
        <v>0</v>
      </c>
      <c r="AA68">
        <v>52</v>
      </c>
      <c r="AB68">
        <v>0</v>
      </c>
      <c r="AC68">
        <v>22</v>
      </c>
      <c r="AD68">
        <v>14</v>
      </c>
      <c r="AE68">
        <v>0</v>
      </c>
      <c r="AF68">
        <v>0</v>
      </c>
      <c r="AG68">
        <v>0</v>
      </c>
      <c r="AH68" t="s">
        <v>89</v>
      </c>
      <c r="AI68" s="1">
        <v>44567.773611111108</v>
      </c>
      <c r="AJ68">
        <v>103</v>
      </c>
      <c r="AK68">
        <v>2</v>
      </c>
      <c r="AL68">
        <v>0</v>
      </c>
      <c r="AM68">
        <v>2</v>
      </c>
      <c r="AN68">
        <v>0</v>
      </c>
      <c r="AO68">
        <v>1</v>
      </c>
      <c r="AP68">
        <v>12</v>
      </c>
      <c r="AQ68">
        <v>0</v>
      </c>
      <c r="AR68">
        <v>0</v>
      </c>
      <c r="AS68">
        <v>0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 x14ac:dyDescent="0.45">
      <c r="A69" t="s">
        <v>270</v>
      </c>
      <c r="B69" t="s">
        <v>79</v>
      </c>
      <c r="C69" t="s">
        <v>144</v>
      </c>
      <c r="D69" t="s">
        <v>81</v>
      </c>
      <c r="E69" s="2" t="str">
        <f>HYPERLINK("capsilon://?command=openfolder&amp;siteaddress=FAM.docvelocity-na8.net&amp;folderid=FX17A126BF-3306-BF11-9A52-1B63A29E0537","FX21129602")</f>
        <v>FX21129602</v>
      </c>
      <c r="F69" t="s">
        <v>19</v>
      </c>
      <c r="G69" t="s">
        <v>19</v>
      </c>
      <c r="H69" t="s">
        <v>82</v>
      </c>
      <c r="I69" t="s">
        <v>271</v>
      </c>
      <c r="J69">
        <v>38</v>
      </c>
      <c r="K69" t="s">
        <v>84</v>
      </c>
      <c r="L69" t="s">
        <v>85</v>
      </c>
      <c r="M69" t="s">
        <v>86</v>
      </c>
      <c r="N69">
        <v>2</v>
      </c>
      <c r="O69" s="1">
        <v>44567.571828703702</v>
      </c>
      <c r="P69" s="1">
        <v>44567.775682870371</v>
      </c>
      <c r="Q69">
        <v>15698</v>
      </c>
      <c r="R69">
        <v>1915</v>
      </c>
      <c r="S69" t="b">
        <v>0</v>
      </c>
      <c r="T69" t="s">
        <v>87</v>
      </c>
      <c r="U69" t="b">
        <v>0</v>
      </c>
      <c r="V69" t="s">
        <v>252</v>
      </c>
      <c r="W69" s="1">
        <v>44567.605243055557</v>
      </c>
      <c r="X69">
        <v>1600</v>
      </c>
      <c r="Y69">
        <v>37</v>
      </c>
      <c r="Z69">
        <v>0</v>
      </c>
      <c r="AA69">
        <v>37</v>
      </c>
      <c r="AB69">
        <v>0</v>
      </c>
      <c r="AC69">
        <v>31</v>
      </c>
      <c r="AD69">
        <v>1</v>
      </c>
      <c r="AE69">
        <v>0</v>
      </c>
      <c r="AF69">
        <v>0</v>
      </c>
      <c r="AG69">
        <v>0</v>
      </c>
      <c r="AH69" t="s">
        <v>89</v>
      </c>
      <c r="AI69" s="1">
        <v>44567.775682870371</v>
      </c>
      <c r="AJ69">
        <v>178</v>
      </c>
      <c r="AK69">
        <v>1</v>
      </c>
      <c r="AL69">
        <v>0</v>
      </c>
      <c r="AM69">
        <v>1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0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 x14ac:dyDescent="0.45">
      <c r="A70" t="s">
        <v>272</v>
      </c>
      <c r="B70" t="s">
        <v>79</v>
      </c>
      <c r="C70" t="s">
        <v>234</v>
      </c>
      <c r="D70" t="s">
        <v>81</v>
      </c>
      <c r="E70" s="2" t="str">
        <f>HYPERLINK("capsilon://?command=openfolder&amp;siteaddress=FAM.docvelocity-na8.net&amp;folderid=FX2DC13FBE-5260-0036-FD05-E16960A678DC","FX211210934")</f>
        <v>FX211210934</v>
      </c>
      <c r="F70" t="s">
        <v>19</v>
      </c>
      <c r="G70" t="s">
        <v>19</v>
      </c>
      <c r="H70" t="s">
        <v>82</v>
      </c>
      <c r="I70" t="s">
        <v>273</v>
      </c>
      <c r="J70">
        <v>66</v>
      </c>
      <c r="K70" t="s">
        <v>84</v>
      </c>
      <c r="L70" t="s">
        <v>85</v>
      </c>
      <c r="M70" t="s">
        <v>86</v>
      </c>
      <c r="N70">
        <v>2</v>
      </c>
      <c r="O70" s="1">
        <v>44567.577233796299</v>
      </c>
      <c r="P70" s="1">
        <v>44567.777453703704</v>
      </c>
      <c r="Q70">
        <v>16335</v>
      </c>
      <c r="R70">
        <v>964</v>
      </c>
      <c r="S70" t="b">
        <v>0</v>
      </c>
      <c r="T70" t="s">
        <v>87</v>
      </c>
      <c r="U70" t="b">
        <v>0</v>
      </c>
      <c r="V70" t="s">
        <v>125</v>
      </c>
      <c r="W70" s="1">
        <v>44567.601412037038</v>
      </c>
      <c r="X70">
        <v>811</v>
      </c>
      <c r="Y70">
        <v>52</v>
      </c>
      <c r="Z70">
        <v>0</v>
      </c>
      <c r="AA70">
        <v>52</v>
      </c>
      <c r="AB70">
        <v>0</v>
      </c>
      <c r="AC70">
        <v>16</v>
      </c>
      <c r="AD70">
        <v>14</v>
      </c>
      <c r="AE70">
        <v>0</v>
      </c>
      <c r="AF70">
        <v>0</v>
      </c>
      <c r="AG70">
        <v>0</v>
      </c>
      <c r="AH70" t="s">
        <v>89</v>
      </c>
      <c r="AI70" s="1">
        <v>44567.777453703704</v>
      </c>
      <c r="AJ70">
        <v>153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14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 x14ac:dyDescent="0.45">
      <c r="A71" t="s">
        <v>274</v>
      </c>
      <c r="B71" t="s">
        <v>79</v>
      </c>
      <c r="C71" t="s">
        <v>237</v>
      </c>
      <c r="D71" t="s">
        <v>81</v>
      </c>
      <c r="E71" s="2" t="str">
        <f>HYPERLINK("capsilon://?command=openfolder&amp;siteaddress=FAM.docvelocity-na8.net&amp;folderid=FX50F0D43D-FF24-8235-C2C8-44A375D2FF8E","FX211210966")</f>
        <v>FX211210966</v>
      </c>
      <c r="F71" t="s">
        <v>19</v>
      </c>
      <c r="G71" t="s">
        <v>19</v>
      </c>
      <c r="H71" t="s">
        <v>82</v>
      </c>
      <c r="I71" t="s">
        <v>275</v>
      </c>
      <c r="J71">
        <v>66</v>
      </c>
      <c r="K71" t="s">
        <v>84</v>
      </c>
      <c r="L71" t="s">
        <v>85</v>
      </c>
      <c r="M71" t="s">
        <v>86</v>
      </c>
      <c r="N71">
        <v>2</v>
      </c>
      <c r="O71" s="1">
        <v>44567.577604166669</v>
      </c>
      <c r="P71" s="1">
        <v>44567.77847222222</v>
      </c>
      <c r="Q71">
        <v>17067</v>
      </c>
      <c r="R71">
        <v>288</v>
      </c>
      <c r="S71" t="b">
        <v>0</v>
      </c>
      <c r="T71" t="s">
        <v>87</v>
      </c>
      <c r="U71" t="b">
        <v>0</v>
      </c>
      <c r="V71" t="s">
        <v>135</v>
      </c>
      <c r="W71" s="1">
        <v>44567.595000000001</v>
      </c>
      <c r="X71">
        <v>201</v>
      </c>
      <c r="Y71">
        <v>52</v>
      </c>
      <c r="Z71">
        <v>0</v>
      </c>
      <c r="AA71">
        <v>52</v>
      </c>
      <c r="AB71">
        <v>0</v>
      </c>
      <c r="AC71">
        <v>15</v>
      </c>
      <c r="AD71">
        <v>14</v>
      </c>
      <c r="AE71">
        <v>0</v>
      </c>
      <c r="AF71">
        <v>0</v>
      </c>
      <c r="AG71">
        <v>0</v>
      </c>
      <c r="AH71" t="s">
        <v>89</v>
      </c>
      <c r="AI71" s="1">
        <v>44567.77847222222</v>
      </c>
      <c r="AJ71">
        <v>87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14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 x14ac:dyDescent="0.45">
      <c r="A72" t="s">
        <v>276</v>
      </c>
      <c r="B72" t="s">
        <v>79</v>
      </c>
      <c r="C72" t="s">
        <v>277</v>
      </c>
      <c r="D72" t="s">
        <v>81</v>
      </c>
      <c r="E72" s="2" t="str">
        <f>HYPERLINK("capsilon://?command=openfolder&amp;siteaddress=FAM.docvelocity-na8.net&amp;folderid=FXBCCF4952-D5E7-1092-319E-861EEE5BAF1F","FX211212632")</f>
        <v>FX211212632</v>
      </c>
      <c r="F72" t="s">
        <v>19</v>
      </c>
      <c r="G72" t="s">
        <v>19</v>
      </c>
      <c r="H72" t="s">
        <v>82</v>
      </c>
      <c r="I72" t="s">
        <v>278</v>
      </c>
      <c r="J72">
        <v>66</v>
      </c>
      <c r="K72" t="s">
        <v>84</v>
      </c>
      <c r="L72" t="s">
        <v>85</v>
      </c>
      <c r="M72" t="s">
        <v>86</v>
      </c>
      <c r="N72">
        <v>2</v>
      </c>
      <c r="O72" s="1">
        <v>44567.59480324074</v>
      </c>
      <c r="P72" s="1">
        <v>44567.784189814818</v>
      </c>
      <c r="Q72">
        <v>12917</v>
      </c>
      <c r="R72">
        <v>3446</v>
      </c>
      <c r="S72" t="b">
        <v>0</v>
      </c>
      <c r="T72" t="s">
        <v>87</v>
      </c>
      <c r="U72" t="b">
        <v>0</v>
      </c>
      <c r="V72" t="s">
        <v>125</v>
      </c>
      <c r="W72" s="1">
        <v>44567.635416666664</v>
      </c>
      <c r="X72">
        <v>2938</v>
      </c>
      <c r="Y72">
        <v>52</v>
      </c>
      <c r="Z72">
        <v>0</v>
      </c>
      <c r="AA72">
        <v>52</v>
      </c>
      <c r="AB72">
        <v>0</v>
      </c>
      <c r="AC72">
        <v>42</v>
      </c>
      <c r="AD72">
        <v>14</v>
      </c>
      <c r="AE72">
        <v>0</v>
      </c>
      <c r="AF72">
        <v>0</v>
      </c>
      <c r="AG72">
        <v>0</v>
      </c>
      <c r="AH72" t="s">
        <v>89</v>
      </c>
      <c r="AI72" s="1">
        <v>44567.784189814818</v>
      </c>
      <c r="AJ72">
        <v>493</v>
      </c>
      <c r="AK72">
        <v>8</v>
      </c>
      <c r="AL72">
        <v>0</v>
      </c>
      <c r="AM72">
        <v>8</v>
      </c>
      <c r="AN72">
        <v>0</v>
      </c>
      <c r="AO72">
        <v>8</v>
      </c>
      <c r="AP72">
        <v>6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 x14ac:dyDescent="0.45">
      <c r="A73" t="s">
        <v>279</v>
      </c>
      <c r="B73" t="s">
        <v>79</v>
      </c>
      <c r="C73" t="s">
        <v>277</v>
      </c>
      <c r="D73" t="s">
        <v>81</v>
      </c>
      <c r="E73" s="2" t="str">
        <f>HYPERLINK("capsilon://?command=openfolder&amp;siteaddress=FAM.docvelocity-na8.net&amp;folderid=FXBCCF4952-D5E7-1092-319E-861EEE5BAF1F","FX211212632")</f>
        <v>FX211212632</v>
      </c>
      <c r="F73" t="s">
        <v>19</v>
      </c>
      <c r="G73" t="s">
        <v>19</v>
      </c>
      <c r="H73" t="s">
        <v>82</v>
      </c>
      <c r="I73" t="s">
        <v>280</v>
      </c>
      <c r="J73">
        <v>66</v>
      </c>
      <c r="K73" t="s">
        <v>84</v>
      </c>
      <c r="L73" t="s">
        <v>85</v>
      </c>
      <c r="M73" t="s">
        <v>86</v>
      </c>
      <c r="N73">
        <v>2</v>
      </c>
      <c r="O73" s="1">
        <v>44567.599976851852</v>
      </c>
      <c r="P73" s="1">
        <v>44567.785798611112</v>
      </c>
      <c r="Q73">
        <v>11976</v>
      </c>
      <c r="R73">
        <v>4079</v>
      </c>
      <c r="S73" t="b">
        <v>0</v>
      </c>
      <c r="T73" t="s">
        <v>87</v>
      </c>
      <c r="U73" t="b">
        <v>0</v>
      </c>
      <c r="V73" t="s">
        <v>125</v>
      </c>
      <c r="W73" s="1">
        <v>44567.715682870374</v>
      </c>
      <c r="X73">
        <v>3155</v>
      </c>
      <c r="Y73">
        <v>52</v>
      </c>
      <c r="Z73">
        <v>0</v>
      </c>
      <c r="AA73">
        <v>52</v>
      </c>
      <c r="AB73">
        <v>0</v>
      </c>
      <c r="AC73">
        <v>35</v>
      </c>
      <c r="AD73">
        <v>14</v>
      </c>
      <c r="AE73">
        <v>0</v>
      </c>
      <c r="AF73">
        <v>0</v>
      </c>
      <c r="AG73">
        <v>0</v>
      </c>
      <c r="AH73" t="s">
        <v>89</v>
      </c>
      <c r="AI73" s="1">
        <v>44567.785798611112</v>
      </c>
      <c r="AJ73">
        <v>139</v>
      </c>
      <c r="AK73">
        <v>2</v>
      </c>
      <c r="AL73">
        <v>0</v>
      </c>
      <c r="AM73">
        <v>2</v>
      </c>
      <c r="AN73">
        <v>0</v>
      </c>
      <c r="AO73">
        <v>2</v>
      </c>
      <c r="AP73">
        <v>12</v>
      </c>
      <c r="AQ73">
        <v>0</v>
      </c>
      <c r="AR73">
        <v>0</v>
      </c>
      <c r="AS73">
        <v>0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 x14ac:dyDescent="0.45">
      <c r="A74" t="s">
        <v>281</v>
      </c>
      <c r="B74" t="s">
        <v>79</v>
      </c>
      <c r="C74" t="s">
        <v>282</v>
      </c>
      <c r="D74" t="s">
        <v>81</v>
      </c>
      <c r="E74" s="2" t="str">
        <f>HYPERLINK("capsilon://?command=openfolder&amp;siteaddress=FAM.docvelocity-na8.net&amp;folderid=FXE6DCA29D-326E-9A26-8E4B-4CF5583CE38F","FX21128471")</f>
        <v>FX21128471</v>
      </c>
      <c r="F74" t="s">
        <v>19</v>
      </c>
      <c r="G74" t="s">
        <v>19</v>
      </c>
      <c r="H74" t="s">
        <v>82</v>
      </c>
      <c r="I74" t="s">
        <v>283</v>
      </c>
      <c r="J74">
        <v>66</v>
      </c>
      <c r="K74" t="s">
        <v>84</v>
      </c>
      <c r="L74" t="s">
        <v>85</v>
      </c>
      <c r="M74" t="s">
        <v>86</v>
      </c>
      <c r="N74">
        <v>2</v>
      </c>
      <c r="O74" s="1">
        <v>44567.611585648148</v>
      </c>
      <c r="P74" s="1">
        <v>44567.786736111113</v>
      </c>
      <c r="Q74">
        <v>14033</v>
      </c>
      <c r="R74">
        <v>1100</v>
      </c>
      <c r="S74" t="b">
        <v>0</v>
      </c>
      <c r="T74" t="s">
        <v>87</v>
      </c>
      <c r="U74" t="b">
        <v>0</v>
      </c>
      <c r="V74" t="s">
        <v>92</v>
      </c>
      <c r="W74" s="1">
        <v>44567.639293981483</v>
      </c>
      <c r="X74">
        <v>1020</v>
      </c>
      <c r="Y74">
        <v>52</v>
      </c>
      <c r="Z74">
        <v>0</v>
      </c>
      <c r="AA74">
        <v>52</v>
      </c>
      <c r="AB74">
        <v>0</v>
      </c>
      <c r="AC74">
        <v>16</v>
      </c>
      <c r="AD74">
        <v>14</v>
      </c>
      <c r="AE74">
        <v>0</v>
      </c>
      <c r="AF74">
        <v>0</v>
      </c>
      <c r="AG74">
        <v>0</v>
      </c>
      <c r="AH74" t="s">
        <v>89</v>
      </c>
      <c r="AI74" s="1">
        <v>44567.786736111113</v>
      </c>
      <c r="AJ74">
        <v>80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14</v>
      </c>
      <c r="AQ74">
        <v>0</v>
      </c>
      <c r="AR74">
        <v>0</v>
      </c>
      <c r="AS74">
        <v>0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 x14ac:dyDescent="0.45">
      <c r="A75" t="s">
        <v>284</v>
      </c>
      <c r="B75" t="s">
        <v>79</v>
      </c>
      <c r="C75" t="s">
        <v>285</v>
      </c>
      <c r="D75" t="s">
        <v>81</v>
      </c>
      <c r="E75" s="2" t="str">
        <f>HYPERLINK("capsilon://?command=openfolder&amp;siteaddress=FAM.docvelocity-na8.net&amp;folderid=FXDF16966B-EF1C-102C-08DF-859B3D5E2063","FX21129543")</f>
        <v>FX21129543</v>
      </c>
      <c r="F75" t="s">
        <v>19</v>
      </c>
      <c r="G75" t="s">
        <v>19</v>
      </c>
      <c r="H75" t="s">
        <v>82</v>
      </c>
      <c r="I75" t="s">
        <v>286</v>
      </c>
      <c r="J75">
        <v>84</v>
      </c>
      <c r="K75" t="s">
        <v>84</v>
      </c>
      <c r="L75" t="s">
        <v>85</v>
      </c>
      <c r="M75" t="s">
        <v>86</v>
      </c>
      <c r="N75">
        <v>1</v>
      </c>
      <c r="O75" s="1">
        <v>44567.615312499998</v>
      </c>
      <c r="P75" s="1">
        <v>44567.74763888889</v>
      </c>
      <c r="Q75">
        <v>9814</v>
      </c>
      <c r="R75">
        <v>1619</v>
      </c>
      <c r="S75" t="b">
        <v>0</v>
      </c>
      <c r="T75" t="s">
        <v>87</v>
      </c>
      <c r="U75" t="b">
        <v>0</v>
      </c>
      <c r="V75" t="s">
        <v>88</v>
      </c>
      <c r="W75" s="1">
        <v>44567.74763888889</v>
      </c>
      <c r="X75">
        <v>302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84</v>
      </c>
      <c r="AE75">
        <v>63</v>
      </c>
      <c r="AF75">
        <v>0</v>
      </c>
      <c r="AG75">
        <v>3</v>
      </c>
      <c r="AH75" t="s">
        <v>87</v>
      </c>
      <c r="AI75" t="s">
        <v>87</v>
      </c>
      <c r="AJ75" t="s">
        <v>87</v>
      </c>
      <c r="AK75" t="s">
        <v>87</v>
      </c>
      <c r="AL75" t="s">
        <v>87</v>
      </c>
      <c r="AM75" t="s">
        <v>87</v>
      </c>
      <c r="AN75" t="s">
        <v>87</v>
      </c>
      <c r="AO75" t="s">
        <v>87</v>
      </c>
      <c r="AP75" t="s">
        <v>87</v>
      </c>
      <c r="AQ75" t="s">
        <v>87</v>
      </c>
      <c r="AR75" t="s">
        <v>87</v>
      </c>
      <c r="AS75" t="s">
        <v>87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 x14ac:dyDescent="0.45">
      <c r="A76" t="s">
        <v>287</v>
      </c>
      <c r="B76" t="s">
        <v>79</v>
      </c>
      <c r="C76" t="s">
        <v>282</v>
      </c>
      <c r="D76" t="s">
        <v>81</v>
      </c>
      <c r="E76" s="2" t="str">
        <f>HYPERLINK("capsilon://?command=openfolder&amp;siteaddress=FAM.docvelocity-na8.net&amp;folderid=FXE6DCA29D-326E-9A26-8E4B-4CF5583CE38F","FX21128471")</f>
        <v>FX21128471</v>
      </c>
      <c r="F76" t="s">
        <v>19</v>
      </c>
      <c r="G76" t="s">
        <v>19</v>
      </c>
      <c r="H76" t="s">
        <v>82</v>
      </c>
      <c r="I76" t="s">
        <v>288</v>
      </c>
      <c r="J76">
        <v>66</v>
      </c>
      <c r="K76" t="s">
        <v>84</v>
      </c>
      <c r="L76" t="s">
        <v>85</v>
      </c>
      <c r="M76" t="s">
        <v>86</v>
      </c>
      <c r="N76">
        <v>2</v>
      </c>
      <c r="O76" s="1">
        <v>44567.615613425929</v>
      </c>
      <c r="P76" s="1">
        <v>44567.804282407407</v>
      </c>
      <c r="Q76">
        <v>14665</v>
      </c>
      <c r="R76">
        <v>1636</v>
      </c>
      <c r="S76" t="b">
        <v>0</v>
      </c>
      <c r="T76" t="s">
        <v>87</v>
      </c>
      <c r="U76" t="b">
        <v>0</v>
      </c>
      <c r="V76" t="s">
        <v>252</v>
      </c>
      <c r="W76" s="1">
        <v>44567.701921296299</v>
      </c>
      <c r="X76">
        <v>482</v>
      </c>
      <c r="Y76">
        <v>52</v>
      </c>
      <c r="Z76">
        <v>0</v>
      </c>
      <c r="AA76">
        <v>52</v>
      </c>
      <c r="AB76">
        <v>0</v>
      </c>
      <c r="AC76">
        <v>17</v>
      </c>
      <c r="AD76">
        <v>14</v>
      </c>
      <c r="AE76">
        <v>0</v>
      </c>
      <c r="AF76">
        <v>0</v>
      </c>
      <c r="AG76">
        <v>0</v>
      </c>
      <c r="AH76" t="s">
        <v>136</v>
      </c>
      <c r="AI76" s="1">
        <v>44567.804282407407</v>
      </c>
      <c r="AJ76">
        <v>1141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14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 x14ac:dyDescent="0.45">
      <c r="A77" t="s">
        <v>289</v>
      </c>
      <c r="B77" t="s">
        <v>79</v>
      </c>
      <c r="C77" t="s">
        <v>290</v>
      </c>
      <c r="D77" t="s">
        <v>81</v>
      </c>
      <c r="E77" s="2" t="str">
        <f>HYPERLINK("capsilon://?command=openfolder&amp;siteaddress=FAM.docvelocity-na8.net&amp;folderid=FX0A376BC6-FB9E-6C42-A954-47D22A065651","FX21119950")</f>
        <v>FX21119950</v>
      </c>
      <c r="F77" t="s">
        <v>19</v>
      </c>
      <c r="G77" t="s">
        <v>19</v>
      </c>
      <c r="H77" t="s">
        <v>82</v>
      </c>
      <c r="I77" t="s">
        <v>291</v>
      </c>
      <c r="J77">
        <v>66</v>
      </c>
      <c r="K77" t="s">
        <v>84</v>
      </c>
      <c r="L77" t="s">
        <v>85</v>
      </c>
      <c r="M77" t="s">
        <v>81</v>
      </c>
      <c r="N77">
        <v>1</v>
      </c>
      <c r="O77" s="1">
        <v>44567.616064814814</v>
      </c>
      <c r="P77" s="1">
        <v>44567.739270833335</v>
      </c>
      <c r="Q77">
        <v>7813</v>
      </c>
      <c r="R77">
        <v>2832</v>
      </c>
      <c r="S77" t="b">
        <v>0</v>
      </c>
      <c r="T77" t="s">
        <v>97</v>
      </c>
      <c r="U77" t="b">
        <v>0</v>
      </c>
      <c r="V77" t="s">
        <v>97</v>
      </c>
      <c r="W77" s="1">
        <v>44567.739270833335</v>
      </c>
      <c r="X77">
        <v>2832</v>
      </c>
      <c r="Y77">
        <v>57</v>
      </c>
      <c r="Z77">
        <v>0</v>
      </c>
      <c r="AA77">
        <v>57</v>
      </c>
      <c r="AB77">
        <v>0</v>
      </c>
      <c r="AC77">
        <v>61</v>
      </c>
      <c r="AD77">
        <v>9</v>
      </c>
      <c r="AE77">
        <v>0</v>
      </c>
      <c r="AF77">
        <v>0</v>
      </c>
      <c r="AG77">
        <v>0</v>
      </c>
      <c r="AH77" t="s">
        <v>87</v>
      </c>
      <c r="AI77" t="s">
        <v>87</v>
      </c>
      <c r="AJ77" t="s">
        <v>87</v>
      </c>
      <c r="AK77" t="s">
        <v>87</v>
      </c>
      <c r="AL77" t="s">
        <v>87</v>
      </c>
      <c r="AM77" t="s">
        <v>87</v>
      </c>
      <c r="AN77" t="s">
        <v>87</v>
      </c>
      <c r="AO77" t="s">
        <v>87</v>
      </c>
      <c r="AP77" t="s">
        <v>87</v>
      </c>
      <c r="AQ77" t="s">
        <v>87</v>
      </c>
      <c r="AR77" t="s">
        <v>87</v>
      </c>
      <c r="AS77" t="s">
        <v>87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 x14ac:dyDescent="0.45">
      <c r="A78" t="s">
        <v>292</v>
      </c>
      <c r="B78" t="s">
        <v>79</v>
      </c>
      <c r="C78" t="s">
        <v>285</v>
      </c>
      <c r="D78" t="s">
        <v>81</v>
      </c>
      <c r="E78" s="2" t="str">
        <f>HYPERLINK("capsilon://?command=openfolder&amp;siteaddress=FAM.docvelocity-na8.net&amp;folderid=FXDF16966B-EF1C-102C-08DF-859B3D5E2063","FX21129543")</f>
        <v>FX21129543</v>
      </c>
      <c r="F78" t="s">
        <v>19</v>
      </c>
      <c r="G78" t="s">
        <v>19</v>
      </c>
      <c r="H78" t="s">
        <v>82</v>
      </c>
      <c r="I78" t="s">
        <v>293</v>
      </c>
      <c r="J78">
        <v>78</v>
      </c>
      <c r="K78" t="s">
        <v>84</v>
      </c>
      <c r="L78" t="s">
        <v>85</v>
      </c>
      <c r="M78" t="s">
        <v>86</v>
      </c>
      <c r="N78">
        <v>2</v>
      </c>
      <c r="O78" s="1">
        <v>44567.624699074076</v>
      </c>
      <c r="P78" s="1">
        <v>44567.79519675926</v>
      </c>
      <c r="Q78">
        <v>13295</v>
      </c>
      <c r="R78">
        <v>1436</v>
      </c>
      <c r="S78" t="b">
        <v>0</v>
      </c>
      <c r="T78" t="s">
        <v>87</v>
      </c>
      <c r="U78" t="b">
        <v>0</v>
      </c>
      <c r="V78" t="s">
        <v>252</v>
      </c>
      <c r="W78" s="1">
        <v>44567.716782407406</v>
      </c>
      <c r="X78">
        <v>1284</v>
      </c>
      <c r="Y78">
        <v>77</v>
      </c>
      <c r="Z78">
        <v>0</v>
      </c>
      <c r="AA78">
        <v>77</v>
      </c>
      <c r="AB78">
        <v>0</v>
      </c>
      <c r="AC78">
        <v>41</v>
      </c>
      <c r="AD78">
        <v>1</v>
      </c>
      <c r="AE78">
        <v>0</v>
      </c>
      <c r="AF78">
        <v>0</v>
      </c>
      <c r="AG78">
        <v>0</v>
      </c>
      <c r="AH78" t="s">
        <v>89</v>
      </c>
      <c r="AI78" s="1">
        <v>44567.79519675926</v>
      </c>
      <c r="AJ78">
        <v>152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 x14ac:dyDescent="0.45">
      <c r="A79" t="s">
        <v>294</v>
      </c>
      <c r="B79" t="s">
        <v>79</v>
      </c>
      <c r="C79" t="s">
        <v>295</v>
      </c>
      <c r="D79" t="s">
        <v>81</v>
      </c>
      <c r="E79" s="2" t="str">
        <f>HYPERLINK("capsilon://?command=openfolder&amp;siteaddress=FAM.docvelocity-na8.net&amp;folderid=FX76C35FD3-5F06-C086-330D-8A03082754DD","FX2201975")</f>
        <v>FX2201975</v>
      </c>
      <c r="F79" t="s">
        <v>19</v>
      </c>
      <c r="G79" t="s">
        <v>19</v>
      </c>
      <c r="H79" t="s">
        <v>82</v>
      </c>
      <c r="I79" t="s">
        <v>296</v>
      </c>
      <c r="J79">
        <v>341</v>
      </c>
      <c r="K79" t="s">
        <v>84</v>
      </c>
      <c r="L79" t="s">
        <v>85</v>
      </c>
      <c r="M79" t="s">
        <v>86</v>
      </c>
      <c r="N79">
        <v>2</v>
      </c>
      <c r="O79" s="1">
        <v>44567.635289351849</v>
      </c>
      <c r="P79" s="1">
        <v>44567.799583333333</v>
      </c>
      <c r="Q79">
        <v>9728</v>
      </c>
      <c r="R79">
        <v>4467</v>
      </c>
      <c r="S79" t="b">
        <v>0</v>
      </c>
      <c r="T79" t="s">
        <v>87</v>
      </c>
      <c r="U79" t="b">
        <v>0</v>
      </c>
      <c r="V79" t="s">
        <v>153</v>
      </c>
      <c r="W79" s="1">
        <v>44567.750115740739</v>
      </c>
      <c r="X79">
        <v>4089</v>
      </c>
      <c r="Y79">
        <v>303</v>
      </c>
      <c r="Z79">
        <v>0</v>
      </c>
      <c r="AA79">
        <v>303</v>
      </c>
      <c r="AB79">
        <v>0</v>
      </c>
      <c r="AC79">
        <v>178</v>
      </c>
      <c r="AD79">
        <v>38</v>
      </c>
      <c r="AE79">
        <v>0</v>
      </c>
      <c r="AF79">
        <v>0</v>
      </c>
      <c r="AG79">
        <v>0</v>
      </c>
      <c r="AH79" t="s">
        <v>89</v>
      </c>
      <c r="AI79" s="1">
        <v>44567.799583333333</v>
      </c>
      <c r="AJ79">
        <v>378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38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 x14ac:dyDescent="0.45">
      <c r="A80" t="s">
        <v>297</v>
      </c>
      <c r="B80" t="s">
        <v>79</v>
      </c>
      <c r="C80" t="s">
        <v>298</v>
      </c>
      <c r="D80" t="s">
        <v>81</v>
      </c>
      <c r="E80" s="2" t="str">
        <f>HYPERLINK("capsilon://?command=openfolder&amp;siteaddress=FAM.docvelocity-na8.net&amp;folderid=FX0C2A8D78-835A-9A86-65F7-3C2EB56375D4","FX21126754")</f>
        <v>FX21126754</v>
      </c>
      <c r="F80" t="s">
        <v>19</v>
      </c>
      <c r="G80" t="s">
        <v>19</v>
      </c>
      <c r="H80" t="s">
        <v>82</v>
      </c>
      <c r="I80" t="s">
        <v>299</v>
      </c>
      <c r="J80">
        <v>182</v>
      </c>
      <c r="K80" t="s">
        <v>84</v>
      </c>
      <c r="L80" t="s">
        <v>85</v>
      </c>
      <c r="M80" t="s">
        <v>86</v>
      </c>
      <c r="N80">
        <v>2</v>
      </c>
      <c r="O80" s="1">
        <v>44564.543333333335</v>
      </c>
      <c r="P80" s="1">
        <v>44564.559849537036</v>
      </c>
      <c r="Q80">
        <v>461</v>
      </c>
      <c r="R80">
        <v>966</v>
      </c>
      <c r="S80" t="b">
        <v>0</v>
      </c>
      <c r="T80" t="s">
        <v>87</v>
      </c>
      <c r="U80" t="b">
        <v>0</v>
      </c>
      <c r="V80" t="s">
        <v>88</v>
      </c>
      <c r="W80" s="1">
        <v>44564.552789351852</v>
      </c>
      <c r="X80">
        <v>438</v>
      </c>
      <c r="Y80">
        <v>134</v>
      </c>
      <c r="Z80">
        <v>0</v>
      </c>
      <c r="AA80">
        <v>134</v>
      </c>
      <c r="AB80">
        <v>0</v>
      </c>
      <c r="AC80">
        <v>37</v>
      </c>
      <c r="AD80">
        <v>48</v>
      </c>
      <c r="AE80">
        <v>0</v>
      </c>
      <c r="AF80">
        <v>0</v>
      </c>
      <c r="AG80">
        <v>0</v>
      </c>
      <c r="AH80" t="s">
        <v>151</v>
      </c>
      <c r="AI80" s="1">
        <v>44564.559849537036</v>
      </c>
      <c r="AJ80">
        <v>528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48</v>
      </c>
      <c r="AQ80">
        <v>0</v>
      </c>
      <c r="AR80">
        <v>0</v>
      </c>
      <c r="AS80">
        <v>0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 x14ac:dyDescent="0.45">
      <c r="A81" t="s">
        <v>300</v>
      </c>
      <c r="B81" t="s">
        <v>79</v>
      </c>
      <c r="C81" t="s">
        <v>247</v>
      </c>
      <c r="D81" t="s">
        <v>81</v>
      </c>
      <c r="E81" s="2" t="str">
        <f>HYPERLINK("capsilon://?command=openfolder&amp;siteaddress=FAM.docvelocity-na8.net&amp;folderid=FXAFFBC0F1-3C1D-CC37-64C4-65BB96725191","FX2201581")</f>
        <v>FX2201581</v>
      </c>
      <c r="F81" t="s">
        <v>19</v>
      </c>
      <c r="G81" t="s">
        <v>19</v>
      </c>
      <c r="H81" t="s">
        <v>82</v>
      </c>
      <c r="I81" t="s">
        <v>301</v>
      </c>
      <c r="J81">
        <v>28</v>
      </c>
      <c r="K81" t="s">
        <v>84</v>
      </c>
      <c r="L81" t="s">
        <v>85</v>
      </c>
      <c r="M81" t="s">
        <v>86</v>
      </c>
      <c r="N81">
        <v>2</v>
      </c>
      <c r="O81" s="1">
        <v>44567.663622685184</v>
      </c>
      <c r="P81" s="1">
        <v>44567.800300925926</v>
      </c>
      <c r="Q81">
        <v>11600</v>
      </c>
      <c r="R81">
        <v>209</v>
      </c>
      <c r="S81" t="b">
        <v>0</v>
      </c>
      <c r="T81" t="s">
        <v>87</v>
      </c>
      <c r="U81" t="b">
        <v>0</v>
      </c>
      <c r="V81" t="s">
        <v>135</v>
      </c>
      <c r="W81" s="1">
        <v>44567.70480324074</v>
      </c>
      <c r="X81">
        <v>148</v>
      </c>
      <c r="Y81">
        <v>21</v>
      </c>
      <c r="Z81">
        <v>0</v>
      </c>
      <c r="AA81">
        <v>21</v>
      </c>
      <c r="AB81">
        <v>0</v>
      </c>
      <c r="AC81">
        <v>3</v>
      </c>
      <c r="AD81">
        <v>7</v>
      </c>
      <c r="AE81">
        <v>0</v>
      </c>
      <c r="AF81">
        <v>0</v>
      </c>
      <c r="AG81">
        <v>0</v>
      </c>
      <c r="AH81" t="s">
        <v>89</v>
      </c>
      <c r="AI81" s="1">
        <v>44567.800300925926</v>
      </c>
      <c r="AJ81">
        <v>61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7</v>
      </c>
      <c r="AQ81">
        <v>0</v>
      </c>
      <c r="AR81">
        <v>0</v>
      </c>
      <c r="AS81">
        <v>0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 x14ac:dyDescent="0.45">
      <c r="A82" t="s">
        <v>302</v>
      </c>
      <c r="B82" t="s">
        <v>79</v>
      </c>
      <c r="C82" t="s">
        <v>210</v>
      </c>
      <c r="D82" t="s">
        <v>81</v>
      </c>
      <c r="E82" s="2" t="str">
        <f>HYPERLINK("capsilon://?command=openfolder&amp;siteaddress=FAM.docvelocity-na8.net&amp;folderid=FX22EA916D-5AC2-4CDB-3903-C1E15364EA7C","FX211212881")</f>
        <v>FX211212881</v>
      </c>
      <c r="F82" t="s">
        <v>19</v>
      </c>
      <c r="G82" t="s">
        <v>19</v>
      </c>
      <c r="H82" t="s">
        <v>82</v>
      </c>
      <c r="I82" t="s">
        <v>303</v>
      </c>
      <c r="J82">
        <v>132</v>
      </c>
      <c r="K82" t="s">
        <v>84</v>
      </c>
      <c r="L82" t="s">
        <v>85</v>
      </c>
      <c r="M82" t="s">
        <v>86</v>
      </c>
      <c r="N82">
        <v>2</v>
      </c>
      <c r="O82" s="1">
        <v>44567.665405092594</v>
      </c>
      <c r="P82" s="1">
        <v>44567.803564814814</v>
      </c>
      <c r="Q82">
        <v>9956</v>
      </c>
      <c r="R82">
        <v>1981</v>
      </c>
      <c r="S82" t="b">
        <v>0</v>
      </c>
      <c r="T82" t="s">
        <v>87</v>
      </c>
      <c r="U82" t="b">
        <v>0</v>
      </c>
      <c r="V82" t="s">
        <v>304</v>
      </c>
      <c r="W82" s="1">
        <v>44567.722893518519</v>
      </c>
      <c r="X82">
        <v>1699</v>
      </c>
      <c r="Y82">
        <v>104</v>
      </c>
      <c r="Z82">
        <v>0</v>
      </c>
      <c r="AA82">
        <v>104</v>
      </c>
      <c r="AB82">
        <v>0</v>
      </c>
      <c r="AC82">
        <v>62</v>
      </c>
      <c r="AD82">
        <v>28</v>
      </c>
      <c r="AE82">
        <v>0</v>
      </c>
      <c r="AF82">
        <v>0</v>
      </c>
      <c r="AG82">
        <v>0</v>
      </c>
      <c r="AH82" t="s">
        <v>89</v>
      </c>
      <c r="AI82" s="1">
        <v>44567.803564814814</v>
      </c>
      <c r="AJ82">
        <v>282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28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 x14ac:dyDescent="0.45">
      <c r="A83" t="s">
        <v>305</v>
      </c>
      <c r="B83" t="s">
        <v>79</v>
      </c>
      <c r="C83" t="s">
        <v>247</v>
      </c>
      <c r="D83" t="s">
        <v>81</v>
      </c>
      <c r="E83" s="2" t="str">
        <f>HYPERLINK("capsilon://?command=openfolder&amp;siteaddress=FAM.docvelocity-na8.net&amp;folderid=FXAFFBC0F1-3C1D-CC37-64C4-65BB96725191","FX2201581")</f>
        <v>FX2201581</v>
      </c>
      <c r="F83" t="s">
        <v>19</v>
      </c>
      <c r="G83" t="s">
        <v>19</v>
      </c>
      <c r="H83" t="s">
        <v>82</v>
      </c>
      <c r="I83" t="s">
        <v>306</v>
      </c>
      <c r="J83">
        <v>132</v>
      </c>
      <c r="K83" t="s">
        <v>84</v>
      </c>
      <c r="L83" t="s">
        <v>85</v>
      </c>
      <c r="M83" t="s">
        <v>86</v>
      </c>
      <c r="N83">
        <v>2</v>
      </c>
      <c r="O83" s="1">
        <v>44567.66605324074</v>
      </c>
      <c r="P83" s="1">
        <v>44567.805798611109</v>
      </c>
      <c r="Q83">
        <v>11404</v>
      </c>
      <c r="R83">
        <v>670</v>
      </c>
      <c r="S83" t="b">
        <v>0</v>
      </c>
      <c r="T83" t="s">
        <v>87</v>
      </c>
      <c r="U83" t="b">
        <v>0</v>
      </c>
      <c r="V83" t="s">
        <v>135</v>
      </c>
      <c r="W83" s="1">
        <v>44567.711631944447</v>
      </c>
      <c r="X83">
        <v>478</v>
      </c>
      <c r="Y83">
        <v>104</v>
      </c>
      <c r="Z83">
        <v>0</v>
      </c>
      <c r="AA83">
        <v>104</v>
      </c>
      <c r="AB83">
        <v>0</v>
      </c>
      <c r="AC83">
        <v>58</v>
      </c>
      <c r="AD83">
        <v>28</v>
      </c>
      <c r="AE83">
        <v>0</v>
      </c>
      <c r="AF83">
        <v>0</v>
      </c>
      <c r="AG83">
        <v>0</v>
      </c>
      <c r="AH83" t="s">
        <v>89</v>
      </c>
      <c r="AI83" s="1">
        <v>44567.805798611109</v>
      </c>
      <c r="AJ83">
        <v>192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28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 x14ac:dyDescent="0.45">
      <c r="A84" t="s">
        <v>307</v>
      </c>
      <c r="B84" t="s">
        <v>79</v>
      </c>
      <c r="C84" t="s">
        <v>308</v>
      </c>
      <c r="D84" t="s">
        <v>81</v>
      </c>
      <c r="E84" s="2" t="str">
        <f>HYPERLINK("capsilon://?command=openfolder&amp;siteaddress=FAM.docvelocity-na8.net&amp;folderid=FX2E25703C-5884-3319-5A29-5BE5C6470136","FX211114679")</f>
        <v>FX211114679</v>
      </c>
      <c r="F84" t="s">
        <v>19</v>
      </c>
      <c r="G84" t="s">
        <v>19</v>
      </c>
      <c r="H84" t="s">
        <v>82</v>
      </c>
      <c r="I84" t="s">
        <v>309</v>
      </c>
      <c r="J84">
        <v>66</v>
      </c>
      <c r="K84" t="s">
        <v>84</v>
      </c>
      <c r="L84" t="s">
        <v>85</v>
      </c>
      <c r="M84" t="s">
        <v>86</v>
      </c>
      <c r="N84">
        <v>2</v>
      </c>
      <c r="O84" s="1">
        <v>44567.676631944443</v>
      </c>
      <c r="P84" s="1">
        <v>44567.804745370369</v>
      </c>
      <c r="Q84">
        <v>10392</v>
      </c>
      <c r="R84">
        <v>677</v>
      </c>
      <c r="S84" t="b">
        <v>0</v>
      </c>
      <c r="T84" t="s">
        <v>87</v>
      </c>
      <c r="U84" t="b">
        <v>0</v>
      </c>
      <c r="V84" t="s">
        <v>310</v>
      </c>
      <c r="W84" s="1">
        <v>44567.718576388892</v>
      </c>
      <c r="X84">
        <v>638</v>
      </c>
      <c r="Y84">
        <v>0</v>
      </c>
      <c r="Z84">
        <v>0</v>
      </c>
      <c r="AA84">
        <v>0</v>
      </c>
      <c r="AB84">
        <v>52</v>
      </c>
      <c r="AC84">
        <v>0</v>
      </c>
      <c r="AD84">
        <v>66</v>
      </c>
      <c r="AE84">
        <v>0</v>
      </c>
      <c r="AF84">
        <v>0</v>
      </c>
      <c r="AG84">
        <v>0</v>
      </c>
      <c r="AH84" t="s">
        <v>136</v>
      </c>
      <c r="AI84" s="1">
        <v>44567.804745370369</v>
      </c>
      <c r="AJ84">
        <v>39</v>
      </c>
      <c r="AK84">
        <v>0</v>
      </c>
      <c r="AL84">
        <v>0</v>
      </c>
      <c r="AM84">
        <v>0</v>
      </c>
      <c r="AN84">
        <v>52</v>
      </c>
      <c r="AO84">
        <v>0</v>
      </c>
      <c r="AP84">
        <v>66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 x14ac:dyDescent="0.45">
      <c r="A85" t="s">
        <v>311</v>
      </c>
      <c r="B85" t="s">
        <v>79</v>
      </c>
      <c r="C85" t="s">
        <v>312</v>
      </c>
      <c r="D85" t="s">
        <v>81</v>
      </c>
      <c r="E85" s="2" t="str">
        <f>HYPERLINK("capsilon://?command=openfolder&amp;siteaddress=FAM.docvelocity-na8.net&amp;folderid=FX5A6AD94F-D4DB-E25F-7315-55157DEA8D5F","FX211213696")</f>
        <v>FX211213696</v>
      </c>
      <c r="F85" t="s">
        <v>19</v>
      </c>
      <c r="G85" t="s">
        <v>19</v>
      </c>
      <c r="H85" t="s">
        <v>82</v>
      </c>
      <c r="I85" t="s">
        <v>313</v>
      </c>
      <c r="J85">
        <v>28</v>
      </c>
      <c r="K85" t="s">
        <v>84</v>
      </c>
      <c r="L85" t="s">
        <v>85</v>
      </c>
      <c r="M85" t="s">
        <v>86</v>
      </c>
      <c r="N85">
        <v>2</v>
      </c>
      <c r="O85" s="1">
        <v>44567.683425925927</v>
      </c>
      <c r="P85" s="1">
        <v>44567.806851851848</v>
      </c>
      <c r="Q85">
        <v>10346</v>
      </c>
      <c r="R85">
        <v>318</v>
      </c>
      <c r="S85" t="b">
        <v>0</v>
      </c>
      <c r="T85" t="s">
        <v>87</v>
      </c>
      <c r="U85" t="b">
        <v>0</v>
      </c>
      <c r="V85" t="s">
        <v>135</v>
      </c>
      <c r="W85" s="1">
        <v>44567.714097222219</v>
      </c>
      <c r="X85">
        <v>212</v>
      </c>
      <c r="Y85">
        <v>21</v>
      </c>
      <c r="Z85">
        <v>0</v>
      </c>
      <c r="AA85">
        <v>21</v>
      </c>
      <c r="AB85">
        <v>0</v>
      </c>
      <c r="AC85">
        <v>4</v>
      </c>
      <c r="AD85">
        <v>7</v>
      </c>
      <c r="AE85">
        <v>0</v>
      </c>
      <c r="AF85">
        <v>0</v>
      </c>
      <c r="AG85">
        <v>0</v>
      </c>
      <c r="AH85" t="s">
        <v>89</v>
      </c>
      <c r="AI85" s="1">
        <v>44567.806851851848</v>
      </c>
      <c r="AJ85">
        <v>91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7</v>
      </c>
      <c r="AQ85">
        <v>0</v>
      </c>
      <c r="AR85">
        <v>0</v>
      </c>
      <c r="AS85">
        <v>0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 x14ac:dyDescent="0.45">
      <c r="A86" t="s">
        <v>314</v>
      </c>
      <c r="B86" t="s">
        <v>79</v>
      </c>
      <c r="C86" t="s">
        <v>315</v>
      </c>
      <c r="D86" t="s">
        <v>81</v>
      </c>
      <c r="E86" s="2" t="str">
        <f>HYPERLINK("capsilon://?command=openfolder&amp;siteaddress=FAM.docvelocity-na8.net&amp;folderid=FX483283CD-AE97-BB4E-406B-0AC0FE9B1941","FX21126717")</f>
        <v>FX21126717</v>
      </c>
      <c r="F86" t="s">
        <v>19</v>
      </c>
      <c r="G86" t="s">
        <v>19</v>
      </c>
      <c r="H86" t="s">
        <v>82</v>
      </c>
      <c r="I86" t="s">
        <v>316</v>
      </c>
      <c r="J86">
        <v>66</v>
      </c>
      <c r="K86" t="s">
        <v>84</v>
      </c>
      <c r="L86" t="s">
        <v>85</v>
      </c>
      <c r="M86" t="s">
        <v>86</v>
      </c>
      <c r="N86">
        <v>2</v>
      </c>
      <c r="O86" s="1">
        <v>44567.687476851854</v>
      </c>
      <c r="P86" s="1">
        <v>44567.80704861111</v>
      </c>
      <c r="Q86">
        <v>10054</v>
      </c>
      <c r="R86">
        <v>277</v>
      </c>
      <c r="S86" t="b">
        <v>0</v>
      </c>
      <c r="T86" t="s">
        <v>87</v>
      </c>
      <c r="U86" t="b">
        <v>0</v>
      </c>
      <c r="V86" t="s">
        <v>135</v>
      </c>
      <c r="W86" s="1">
        <v>44567.717129629629</v>
      </c>
      <c r="X86">
        <v>261</v>
      </c>
      <c r="Y86">
        <v>0</v>
      </c>
      <c r="Z86">
        <v>0</v>
      </c>
      <c r="AA86">
        <v>0</v>
      </c>
      <c r="AB86">
        <v>52</v>
      </c>
      <c r="AC86">
        <v>0</v>
      </c>
      <c r="AD86">
        <v>66</v>
      </c>
      <c r="AE86">
        <v>0</v>
      </c>
      <c r="AF86">
        <v>0</v>
      </c>
      <c r="AG86">
        <v>0</v>
      </c>
      <c r="AH86" t="s">
        <v>89</v>
      </c>
      <c r="AI86" s="1">
        <v>44567.80704861111</v>
      </c>
      <c r="AJ86">
        <v>16</v>
      </c>
      <c r="AK86">
        <v>0</v>
      </c>
      <c r="AL86">
        <v>0</v>
      </c>
      <c r="AM86">
        <v>0</v>
      </c>
      <c r="AN86">
        <v>52</v>
      </c>
      <c r="AO86">
        <v>0</v>
      </c>
      <c r="AP86">
        <v>66</v>
      </c>
      <c r="AQ86">
        <v>0</v>
      </c>
      <c r="AR86">
        <v>0</v>
      </c>
      <c r="AS86">
        <v>0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 x14ac:dyDescent="0.45">
      <c r="A87" t="s">
        <v>317</v>
      </c>
      <c r="B87" t="s">
        <v>79</v>
      </c>
      <c r="C87" t="s">
        <v>318</v>
      </c>
      <c r="D87" t="s">
        <v>81</v>
      </c>
      <c r="E87" s="2" t="str">
        <f>HYPERLINK("capsilon://?command=openfolder&amp;siteaddress=FAM.docvelocity-na8.net&amp;folderid=FX339EAE1D-628C-3B96-3F0B-B7868F644660","FX2201290")</f>
        <v>FX2201290</v>
      </c>
      <c r="F87" t="s">
        <v>19</v>
      </c>
      <c r="G87" t="s">
        <v>19</v>
      </c>
      <c r="H87" t="s">
        <v>82</v>
      </c>
      <c r="I87" t="s">
        <v>319</v>
      </c>
      <c r="J87">
        <v>600</v>
      </c>
      <c r="K87" t="s">
        <v>84</v>
      </c>
      <c r="L87" t="s">
        <v>85</v>
      </c>
      <c r="M87" t="s">
        <v>86</v>
      </c>
      <c r="N87">
        <v>2</v>
      </c>
      <c r="O87" s="1">
        <v>44567.696180555555</v>
      </c>
      <c r="P87" s="1">
        <v>44568.240706018521</v>
      </c>
      <c r="Q87">
        <v>35014</v>
      </c>
      <c r="R87">
        <v>12033</v>
      </c>
      <c r="S87" t="b">
        <v>0</v>
      </c>
      <c r="T87" t="s">
        <v>87</v>
      </c>
      <c r="U87" t="b">
        <v>0</v>
      </c>
      <c r="V87" t="s">
        <v>125</v>
      </c>
      <c r="W87" s="1">
        <v>44567.820844907408</v>
      </c>
      <c r="X87">
        <v>8406</v>
      </c>
      <c r="Y87">
        <v>568</v>
      </c>
      <c r="Z87">
        <v>0</v>
      </c>
      <c r="AA87">
        <v>568</v>
      </c>
      <c r="AB87">
        <v>0</v>
      </c>
      <c r="AC87">
        <v>303</v>
      </c>
      <c r="AD87">
        <v>32</v>
      </c>
      <c r="AE87">
        <v>0</v>
      </c>
      <c r="AF87">
        <v>0</v>
      </c>
      <c r="AG87">
        <v>0</v>
      </c>
      <c r="AH87" t="s">
        <v>106</v>
      </c>
      <c r="AI87" s="1">
        <v>44568.240706018521</v>
      </c>
      <c r="AJ87">
        <v>3273</v>
      </c>
      <c r="AK87">
        <v>6</v>
      </c>
      <c r="AL87">
        <v>0</v>
      </c>
      <c r="AM87">
        <v>6</v>
      </c>
      <c r="AN87">
        <v>0</v>
      </c>
      <c r="AO87">
        <v>6</v>
      </c>
      <c r="AP87">
        <v>26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 x14ac:dyDescent="0.45">
      <c r="A88" t="s">
        <v>320</v>
      </c>
      <c r="B88" t="s">
        <v>79</v>
      </c>
      <c r="C88" t="s">
        <v>321</v>
      </c>
      <c r="D88" t="s">
        <v>81</v>
      </c>
      <c r="E88" s="2" t="str">
        <f>HYPERLINK("capsilon://?command=openfolder&amp;siteaddress=FAM.docvelocity-na8.net&amp;folderid=FXD49BAED0-6C8F-A76D-EFFC-30F4982B8C5F","FX22011290")</f>
        <v>FX22011290</v>
      </c>
      <c r="F88" t="s">
        <v>19</v>
      </c>
      <c r="G88" t="s">
        <v>19</v>
      </c>
      <c r="H88" t="s">
        <v>82</v>
      </c>
      <c r="I88" t="s">
        <v>322</v>
      </c>
      <c r="J88">
        <v>246</v>
      </c>
      <c r="K88" t="s">
        <v>84</v>
      </c>
      <c r="L88" t="s">
        <v>85</v>
      </c>
      <c r="M88" t="s">
        <v>86</v>
      </c>
      <c r="N88">
        <v>2</v>
      </c>
      <c r="O88" s="1">
        <v>44567.697523148148</v>
      </c>
      <c r="P88" s="1">
        <v>44568.253634259258</v>
      </c>
      <c r="Q88">
        <v>43657</v>
      </c>
      <c r="R88">
        <v>4391</v>
      </c>
      <c r="S88" t="b">
        <v>0</v>
      </c>
      <c r="T88" t="s">
        <v>87</v>
      </c>
      <c r="U88" t="b">
        <v>0</v>
      </c>
      <c r="V88" t="s">
        <v>304</v>
      </c>
      <c r="W88" s="1">
        <v>44567.776087962964</v>
      </c>
      <c r="X88">
        <v>2232</v>
      </c>
      <c r="Y88">
        <v>226</v>
      </c>
      <c r="Z88">
        <v>0</v>
      </c>
      <c r="AA88">
        <v>226</v>
      </c>
      <c r="AB88">
        <v>0</v>
      </c>
      <c r="AC88">
        <v>89</v>
      </c>
      <c r="AD88">
        <v>20</v>
      </c>
      <c r="AE88">
        <v>0</v>
      </c>
      <c r="AF88">
        <v>0</v>
      </c>
      <c r="AG88">
        <v>0</v>
      </c>
      <c r="AH88" t="s">
        <v>176</v>
      </c>
      <c r="AI88" s="1">
        <v>44568.253634259258</v>
      </c>
      <c r="AJ88">
        <v>1691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20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 x14ac:dyDescent="0.45">
      <c r="A89" t="s">
        <v>323</v>
      </c>
      <c r="B89" t="s">
        <v>79</v>
      </c>
      <c r="C89" t="s">
        <v>324</v>
      </c>
      <c r="D89" t="s">
        <v>81</v>
      </c>
      <c r="E89" s="2" t="str">
        <f>HYPERLINK("capsilon://?command=openfolder&amp;siteaddress=FAM.docvelocity-na8.net&amp;folderid=FX757FF1EC-8DBC-1D36-62F8-869846DEEB41","FX211212121")</f>
        <v>FX211212121</v>
      </c>
      <c r="F89" t="s">
        <v>19</v>
      </c>
      <c r="G89" t="s">
        <v>19</v>
      </c>
      <c r="H89" t="s">
        <v>82</v>
      </c>
      <c r="I89" t="s">
        <v>325</v>
      </c>
      <c r="J89">
        <v>38</v>
      </c>
      <c r="K89" t="s">
        <v>84</v>
      </c>
      <c r="L89" t="s">
        <v>85</v>
      </c>
      <c r="M89" t="s">
        <v>86</v>
      </c>
      <c r="N89">
        <v>2</v>
      </c>
      <c r="O89" s="1">
        <v>44564.550405092596</v>
      </c>
      <c r="P89" s="1">
        <v>44564.562083333331</v>
      </c>
      <c r="Q89">
        <v>701</v>
      </c>
      <c r="R89">
        <v>308</v>
      </c>
      <c r="S89" t="b">
        <v>0</v>
      </c>
      <c r="T89" t="s">
        <v>87</v>
      </c>
      <c r="U89" t="b">
        <v>0</v>
      </c>
      <c r="V89" t="s">
        <v>88</v>
      </c>
      <c r="W89" s="1">
        <v>44564.554131944446</v>
      </c>
      <c r="X89">
        <v>115</v>
      </c>
      <c r="Y89">
        <v>37</v>
      </c>
      <c r="Z89">
        <v>0</v>
      </c>
      <c r="AA89">
        <v>37</v>
      </c>
      <c r="AB89">
        <v>0</v>
      </c>
      <c r="AC89">
        <v>11</v>
      </c>
      <c r="AD89">
        <v>1</v>
      </c>
      <c r="AE89">
        <v>0</v>
      </c>
      <c r="AF89">
        <v>0</v>
      </c>
      <c r="AG89">
        <v>0</v>
      </c>
      <c r="AH89" t="s">
        <v>151</v>
      </c>
      <c r="AI89" s="1">
        <v>44564.562083333331</v>
      </c>
      <c r="AJ89">
        <v>193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 x14ac:dyDescent="0.45">
      <c r="A90" t="s">
        <v>326</v>
      </c>
      <c r="B90" t="s">
        <v>79</v>
      </c>
      <c r="C90" t="s">
        <v>130</v>
      </c>
      <c r="D90" t="s">
        <v>81</v>
      </c>
      <c r="E90" s="2" t="str">
        <f>HYPERLINK("capsilon://?command=openfolder&amp;siteaddress=FAM.docvelocity-na8.net&amp;folderid=FXBF997055-8B85-E4C4-FA16-66F7190997EC","FX2201989")</f>
        <v>FX2201989</v>
      </c>
      <c r="F90" t="s">
        <v>19</v>
      </c>
      <c r="G90" t="s">
        <v>19</v>
      </c>
      <c r="H90" t="s">
        <v>82</v>
      </c>
      <c r="I90" t="s">
        <v>327</v>
      </c>
      <c r="J90">
        <v>38</v>
      </c>
      <c r="K90" t="s">
        <v>84</v>
      </c>
      <c r="L90" t="s">
        <v>85</v>
      </c>
      <c r="M90" t="s">
        <v>86</v>
      </c>
      <c r="N90">
        <v>2</v>
      </c>
      <c r="O90" s="1">
        <v>44567.723692129628</v>
      </c>
      <c r="P90" s="1">
        <v>44567.808379629627</v>
      </c>
      <c r="Q90">
        <v>6480</v>
      </c>
      <c r="R90">
        <v>837</v>
      </c>
      <c r="S90" t="b">
        <v>0</v>
      </c>
      <c r="T90" t="s">
        <v>87</v>
      </c>
      <c r="U90" t="b">
        <v>0</v>
      </c>
      <c r="V90" t="s">
        <v>304</v>
      </c>
      <c r="W90" s="1">
        <v>44567.750243055554</v>
      </c>
      <c r="X90">
        <v>722</v>
      </c>
      <c r="Y90">
        <v>37</v>
      </c>
      <c r="Z90">
        <v>0</v>
      </c>
      <c r="AA90">
        <v>37</v>
      </c>
      <c r="AB90">
        <v>0</v>
      </c>
      <c r="AC90">
        <v>27</v>
      </c>
      <c r="AD90">
        <v>1</v>
      </c>
      <c r="AE90">
        <v>0</v>
      </c>
      <c r="AF90">
        <v>0</v>
      </c>
      <c r="AG90">
        <v>0</v>
      </c>
      <c r="AH90" t="s">
        <v>89</v>
      </c>
      <c r="AI90" s="1">
        <v>44567.808379629627</v>
      </c>
      <c r="AJ90">
        <v>115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 x14ac:dyDescent="0.45">
      <c r="A91" t="s">
        <v>328</v>
      </c>
      <c r="B91" t="s">
        <v>79</v>
      </c>
      <c r="C91" t="s">
        <v>329</v>
      </c>
      <c r="D91" t="s">
        <v>81</v>
      </c>
      <c r="E91" s="2" t="str">
        <f>HYPERLINK("capsilon://?command=openfolder&amp;siteaddress=FAM.docvelocity-na8.net&amp;folderid=FX4835D9CC-69C3-31E5-1BF4-A3F09ED508FB","FX211210713")</f>
        <v>FX211210713</v>
      </c>
      <c r="F91" t="s">
        <v>19</v>
      </c>
      <c r="G91" t="s">
        <v>19</v>
      </c>
      <c r="H91" t="s">
        <v>82</v>
      </c>
      <c r="I91" t="s">
        <v>330</v>
      </c>
      <c r="J91">
        <v>66</v>
      </c>
      <c r="K91" t="s">
        <v>84</v>
      </c>
      <c r="L91" t="s">
        <v>85</v>
      </c>
      <c r="M91" t="s">
        <v>86</v>
      </c>
      <c r="N91">
        <v>2</v>
      </c>
      <c r="O91" s="1">
        <v>44567.726689814815</v>
      </c>
      <c r="P91" s="1">
        <v>44567.808819444443</v>
      </c>
      <c r="Q91">
        <v>7059</v>
      </c>
      <c r="R91">
        <v>37</v>
      </c>
      <c r="S91" t="b">
        <v>0</v>
      </c>
      <c r="T91" t="s">
        <v>87</v>
      </c>
      <c r="U91" t="b">
        <v>0</v>
      </c>
      <c r="V91" t="s">
        <v>88</v>
      </c>
      <c r="W91" s="1">
        <v>44567.74858796296</v>
      </c>
      <c r="X91">
        <v>21</v>
      </c>
      <c r="Y91">
        <v>0</v>
      </c>
      <c r="Z91">
        <v>0</v>
      </c>
      <c r="AA91">
        <v>0</v>
      </c>
      <c r="AB91">
        <v>52</v>
      </c>
      <c r="AC91">
        <v>0</v>
      </c>
      <c r="AD91">
        <v>66</v>
      </c>
      <c r="AE91">
        <v>0</v>
      </c>
      <c r="AF91">
        <v>0</v>
      </c>
      <c r="AG91">
        <v>0</v>
      </c>
      <c r="AH91" t="s">
        <v>89</v>
      </c>
      <c r="AI91" s="1">
        <v>44567.808819444443</v>
      </c>
      <c r="AJ91">
        <v>16</v>
      </c>
      <c r="AK91">
        <v>0</v>
      </c>
      <c r="AL91">
        <v>0</v>
      </c>
      <c r="AM91">
        <v>0</v>
      </c>
      <c r="AN91">
        <v>52</v>
      </c>
      <c r="AO91">
        <v>0</v>
      </c>
      <c r="AP91">
        <v>66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 x14ac:dyDescent="0.45">
      <c r="A92" t="s">
        <v>331</v>
      </c>
      <c r="B92" t="s">
        <v>79</v>
      </c>
      <c r="C92" t="s">
        <v>332</v>
      </c>
      <c r="D92" t="s">
        <v>81</v>
      </c>
      <c r="E92" s="2" t="str">
        <f>HYPERLINK("capsilon://?command=openfolder&amp;siteaddress=FAM.docvelocity-na8.net&amp;folderid=FXAF8B4DF7-8F4D-DF75-6ED0-531DD6451849","FX21128705")</f>
        <v>FX21128705</v>
      </c>
      <c r="F92" t="s">
        <v>19</v>
      </c>
      <c r="G92" t="s">
        <v>19</v>
      </c>
      <c r="H92" t="s">
        <v>82</v>
      </c>
      <c r="I92" t="s">
        <v>333</v>
      </c>
      <c r="J92">
        <v>66</v>
      </c>
      <c r="K92" t="s">
        <v>84</v>
      </c>
      <c r="L92" t="s">
        <v>85</v>
      </c>
      <c r="M92" t="s">
        <v>86</v>
      </c>
      <c r="N92">
        <v>2</v>
      </c>
      <c r="O92" s="1">
        <v>44567.739756944444</v>
      </c>
      <c r="P92" s="1">
        <v>44567.808958333335</v>
      </c>
      <c r="Q92">
        <v>5943</v>
      </c>
      <c r="R92">
        <v>36</v>
      </c>
      <c r="S92" t="b">
        <v>0</v>
      </c>
      <c r="T92" t="s">
        <v>87</v>
      </c>
      <c r="U92" t="b">
        <v>0</v>
      </c>
      <c r="V92" t="s">
        <v>88</v>
      </c>
      <c r="W92" s="1">
        <v>44567.748969907407</v>
      </c>
      <c r="X92">
        <v>25</v>
      </c>
      <c r="Y92">
        <v>0</v>
      </c>
      <c r="Z92">
        <v>0</v>
      </c>
      <c r="AA92">
        <v>0</v>
      </c>
      <c r="AB92">
        <v>52</v>
      </c>
      <c r="AC92">
        <v>0</v>
      </c>
      <c r="AD92">
        <v>66</v>
      </c>
      <c r="AE92">
        <v>0</v>
      </c>
      <c r="AF92">
        <v>0</v>
      </c>
      <c r="AG92">
        <v>0</v>
      </c>
      <c r="AH92" t="s">
        <v>89</v>
      </c>
      <c r="AI92" s="1">
        <v>44567.808958333335</v>
      </c>
      <c r="AJ92">
        <v>11</v>
      </c>
      <c r="AK92">
        <v>0</v>
      </c>
      <c r="AL92">
        <v>0</v>
      </c>
      <c r="AM92">
        <v>0</v>
      </c>
      <c r="AN92">
        <v>52</v>
      </c>
      <c r="AO92">
        <v>0</v>
      </c>
      <c r="AP92">
        <v>66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 x14ac:dyDescent="0.45">
      <c r="A93" t="s">
        <v>334</v>
      </c>
      <c r="B93" t="s">
        <v>79</v>
      </c>
      <c r="C93" t="s">
        <v>285</v>
      </c>
      <c r="D93" t="s">
        <v>81</v>
      </c>
      <c r="E93" s="2" t="str">
        <f>HYPERLINK("capsilon://?command=openfolder&amp;siteaddress=FAM.docvelocity-na8.net&amp;folderid=FXDF16966B-EF1C-102C-08DF-859B3D5E2063","FX21129543")</f>
        <v>FX21129543</v>
      </c>
      <c r="F93" t="s">
        <v>19</v>
      </c>
      <c r="G93" t="s">
        <v>19</v>
      </c>
      <c r="H93" t="s">
        <v>82</v>
      </c>
      <c r="I93" t="s">
        <v>286</v>
      </c>
      <c r="J93">
        <v>84</v>
      </c>
      <c r="K93" t="s">
        <v>84</v>
      </c>
      <c r="L93" t="s">
        <v>85</v>
      </c>
      <c r="M93" t="s">
        <v>86</v>
      </c>
      <c r="N93">
        <v>2</v>
      </c>
      <c r="O93" s="1">
        <v>44567.748530092591</v>
      </c>
      <c r="P93" s="1">
        <v>44567.768865740742</v>
      </c>
      <c r="Q93">
        <v>278</v>
      </c>
      <c r="R93">
        <v>1479</v>
      </c>
      <c r="S93" t="b">
        <v>0</v>
      </c>
      <c r="T93" t="s">
        <v>87</v>
      </c>
      <c r="U93" t="b">
        <v>1</v>
      </c>
      <c r="V93" t="s">
        <v>153</v>
      </c>
      <c r="W93" s="1">
        <v>44567.761493055557</v>
      </c>
      <c r="X93">
        <v>982</v>
      </c>
      <c r="Y93">
        <v>63</v>
      </c>
      <c r="Z93">
        <v>0</v>
      </c>
      <c r="AA93">
        <v>63</v>
      </c>
      <c r="AB93">
        <v>0</v>
      </c>
      <c r="AC93">
        <v>30</v>
      </c>
      <c r="AD93">
        <v>21</v>
      </c>
      <c r="AE93">
        <v>0</v>
      </c>
      <c r="AF93">
        <v>0</v>
      </c>
      <c r="AG93">
        <v>0</v>
      </c>
      <c r="AH93" t="s">
        <v>89</v>
      </c>
      <c r="AI93" s="1">
        <v>44567.768865740742</v>
      </c>
      <c r="AJ93">
        <v>193</v>
      </c>
      <c r="AK93">
        <v>3</v>
      </c>
      <c r="AL93">
        <v>0</v>
      </c>
      <c r="AM93">
        <v>3</v>
      </c>
      <c r="AN93">
        <v>0</v>
      </c>
      <c r="AO93">
        <v>0</v>
      </c>
      <c r="AP93">
        <v>18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 x14ac:dyDescent="0.45">
      <c r="A94" t="s">
        <v>335</v>
      </c>
      <c r="B94" t="s">
        <v>79</v>
      </c>
      <c r="C94" t="s">
        <v>336</v>
      </c>
      <c r="D94" t="s">
        <v>81</v>
      </c>
      <c r="E94" s="2" t="str">
        <f>HYPERLINK("capsilon://?command=openfolder&amp;siteaddress=FAM.docvelocity-na8.net&amp;folderid=FX872BBB1D-9885-433C-AF6E-900F3FEA62B5","FX211211865")</f>
        <v>FX211211865</v>
      </c>
      <c r="F94" t="s">
        <v>19</v>
      </c>
      <c r="G94" t="s">
        <v>19</v>
      </c>
      <c r="H94" t="s">
        <v>82</v>
      </c>
      <c r="I94" t="s">
        <v>337</v>
      </c>
      <c r="J94">
        <v>389</v>
      </c>
      <c r="K94" t="s">
        <v>84</v>
      </c>
      <c r="L94" t="s">
        <v>85</v>
      </c>
      <c r="M94" t="s">
        <v>86</v>
      </c>
      <c r="N94">
        <v>2</v>
      </c>
      <c r="O94" s="1">
        <v>44564.56212962963</v>
      </c>
      <c r="P94" s="1">
        <v>44564.70244212963</v>
      </c>
      <c r="Q94">
        <v>8384</v>
      </c>
      <c r="R94">
        <v>3739</v>
      </c>
      <c r="S94" t="b">
        <v>0</v>
      </c>
      <c r="T94" t="s">
        <v>87</v>
      </c>
      <c r="U94" t="b">
        <v>0</v>
      </c>
      <c r="V94" t="s">
        <v>135</v>
      </c>
      <c r="W94" s="1">
        <v>44564.579560185186</v>
      </c>
      <c r="X94">
        <v>1449</v>
      </c>
      <c r="Y94">
        <v>367</v>
      </c>
      <c r="Z94">
        <v>0</v>
      </c>
      <c r="AA94">
        <v>367</v>
      </c>
      <c r="AB94">
        <v>0</v>
      </c>
      <c r="AC94">
        <v>173</v>
      </c>
      <c r="AD94">
        <v>22</v>
      </c>
      <c r="AE94">
        <v>0</v>
      </c>
      <c r="AF94">
        <v>0</v>
      </c>
      <c r="AG94">
        <v>0</v>
      </c>
      <c r="AH94" t="s">
        <v>151</v>
      </c>
      <c r="AI94" s="1">
        <v>44564.70244212963</v>
      </c>
      <c r="AJ94">
        <v>1800</v>
      </c>
      <c r="AK94">
        <v>29</v>
      </c>
      <c r="AL94">
        <v>0</v>
      </c>
      <c r="AM94">
        <v>29</v>
      </c>
      <c r="AN94">
        <v>0</v>
      </c>
      <c r="AO94">
        <v>31</v>
      </c>
      <c r="AP94">
        <v>-7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 x14ac:dyDescent="0.45">
      <c r="A95" t="s">
        <v>338</v>
      </c>
      <c r="B95" t="s">
        <v>79</v>
      </c>
      <c r="C95" t="s">
        <v>285</v>
      </c>
      <c r="D95" t="s">
        <v>81</v>
      </c>
      <c r="E95" s="2" t="str">
        <f>HYPERLINK("capsilon://?command=openfolder&amp;siteaddress=FAM.docvelocity-na8.net&amp;folderid=FXDF16966B-EF1C-102C-08DF-859B3D5E2063","FX21129543")</f>
        <v>FX21129543</v>
      </c>
      <c r="F95" t="s">
        <v>19</v>
      </c>
      <c r="G95" t="s">
        <v>19</v>
      </c>
      <c r="H95" t="s">
        <v>82</v>
      </c>
      <c r="I95" t="s">
        <v>339</v>
      </c>
      <c r="J95">
        <v>122</v>
      </c>
      <c r="K95" t="s">
        <v>84</v>
      </c>
      <c r="L95" t="s">
        <v>85</v>
      </c>
      <c r="M95" t="s">
        <v>86</v>
      </c>
      <c r="N95">
        <v>2</v>
      </c>
      <c r="O95" s="1">
        <v>44568.289722222224</v>
      </c>
      <c r="P95" s="1">
        <v>44568.379664351851</v>
      </c>
      <c r="Q95">
        <v>5967</v>
      </c>
      <c r="R95">
        <v>1804</v>
      </c>
      <c r="S95" t="b">
        <v>0</v>
      </c>
      <c r="T95" t="s">
        <v>87</v>
      </c>
      <c r="U95" t="b">
        <v>0</v>
      </c>
      <c r="V95" t="s">
        <v>304</v>
      </c>
      <c r="W95" s="1">
        <v>44568.301655092589</v>
      </c>
      <c r="X95">
        <v>910</v>
      </c>
      <c r="Y95">
        <v>72</v>
      </c>
      <c r="Z95">
        <v>0</v>
      </c>
      <c r="AA95">
        <v>72</v>
      </c>
      <c r="AB95">
        <v>0</v>
      </c>
      <c r="AC95">
        <v>23</v>
      </c>
      <c r="AD95">
        <v>50</v>
      </c>
      <c r="AE95">
        <v>0</v>
      </c>
      <c r="AF95">
        <v>0</v>
      </c>
      <c r="AG95">
        <v>0</v>
      </c>
      <c r="AH95" t="s">
        <v>98</v>
      </c>
      <c r="AI95" s="1">
        <v>44568.379664351851</v>
      </c>
      <c r="AJ95">
        <v>894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50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 x14ac:dyDescent="0.45">
      <c r="A96" t="s">
        <v>340</v>
      </c>
      <c r="B96" t="s">
        <v>79</v>
      </c>
      <c r="C96" t="s">
        <v>341</v>
      </c>
      <c r="D96" t="s">
        <v>81</v>
      </c>
      <c r="E96" s="2" t="str">
        <f>HYPERLINK("capsilon://?command=openfolder&amp;siteaddress=FAM.docvelocity-na8.net&amp;folderid=FXABC28D98-FB5F-7093-A7AA-1952391DF384","FX21128316")</f>
        <v>FX21128316</v>
      </c>
      <c r="F96" t="s">
        <v>19</v>
      </c>
      <c r="G96" t="s">
        <v>19</v>
      </c>
      <c r="H96" t="s">
        <v>82</v>
      </c>
      <c r="I96" t="s">
        <v>342</v>
      </c>
      <c r="J96">
        <v>38</v>
      </c>
      <c r="K96" t="s">
        <v>84</v>
      </c>
      <c r="L96" t="s">
        <v>85</v>
      </c>
      <c r="M96" t="s">
        <v>86</v>
      </c>
      <c r="N96">
        <v>2</v>
      </c>
      <c r="O96" s="1">
        <v>44568.310069444444</v>
      </c>
      <c r="P96" s="1">
        <v>44568.380011574074</v>
      </c>
      <c r="Q96">
        <v>5434</v>
      </c>
      <c r="R96">
        <v>609</v>
      </c>
      <c r="S96" t="b">
        <v>0</v>
      </c>
      <c r="T96" t="s">
        <v>87</v>
      </c>
      <c r="U96" t="b">
        <v>0</v>
      </c>
      <c r="V96" t="s">
        <v>97</v>
      </c>
      <c r="W96" s="1">
        <v>44568.311643518522</v>
      </c>
      <c r="X96">
        <v>130</v>
      </c>
      <c r="Y96">
        <v>37</v>
      </c>
      <c r="Z96">
        <v>0</v>
      </c>
      <c r="AA96">
        <v>37</v>
      </c>
      <c r="AB96">
        <v>0</v>
      </c>
      <c r="AC96">
        <v>18</v>
      </c>
      <c r="AD96">
        <v>1</v>
      </c>
      <c r="AE96">
        <v>0</v>
      </c>
      <c r="AF96">
        <v>0</v>
      </c>
      <c r="AG96">
        <v>0</v>
      </c>
      <c r="AH96" t="s">
        <v>176</v>
      </c>
      <c r="AI96" s="1">
        <v>44568.380011574074</v>
      </c>
      <c r="AJ96">
        <v>479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0</v>
      </c>
      <c r="AR96">
        <v>0</v>
      </c>
      <c r="AS96">
        <v>0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 x14ac:dyDescent="0.45">
      <c r="A97" t="s">
        <v>343</v>
      </c>
      <c r="B97" t="s">
        <v>79</v>
      </c>
      <c r="C97" t="s">
        <v>222</v>
      </c>
      <c r="D97" t="s">
        <v>81</v>
      </c>
      <c r="E97" s="2" t="str">
        <f>HYPERLINK("capsilon://?command=openfolder&amp;siteaddress=FAM.docvelocity-na8.net&amp;folderid=FX5EAEAFD1-7F85-EC02-21A7-C6D4E97E3AB5","FX2201688")</f>
        <v>FX2201688</v>
      </c>
      <c r="F97" t="s">
        <v>19</v>
      </c>
      <c r="G97" t="s">
        <v>19</v>
      </c>
      <c r="H97" t="s">
        <v>82</v>
      </c>
      <c r="I97" t="s">
        <v>344</v>
      </c>
      <c r="J97">
        <v>38</v>
      </c>
      <c r="K97" t="s">
        <v>84</v>
      </c>
      <c r="L97" t="s">
        <v>85</v>
      </c>
      <c r="M97" t="s">
        <v>86</v>
      </c>
      <c r="N97">
        <v>2</v>
      </c>
      <c r="O97" s="1">
        <v>44568.310439814813</v>
      </c>
      <c r="P97" s="1">
        <v>44568.382060185184</v>
      </c>
      <c r="Q97">
        <v>5863</v>
      </c>
      <c r="R97">
        <v>325</v>
      </c>
      <c r="S97" t="b">
        <v>0</v>
      </c>
      <c r="T97" t="s">
        <v>87</v>
      </c>
      <c r="U97" t="b">
        <v>0</v>
      </c>
      <c r="V97" t="s">
        <v>146</v>
      </c>
      <c r="W97" s="1">
        <v>44568.311921296299</v>
      </c>
      <c r="X97">
        <v>119</v>
      </c>
      <c r="Y97">
        <v>37</v>
      </c>
      <c r="Z97">
        <v>0</v>
      </c>
      <c r="AA97">
        <v>37</v>
      </c>
      <c r="AB97">
        <v>0</v>
      </c>
      <c r="AC97">
        <v>20</v>
      </c>
      <c r="AD97">
        <v>1</v>
      </c>
      <c r="AE97">
        <v>0</v>
      </c>
      <c r="AF97">
        <v>0</v>
      </c>
      <c r="AG97">
        <v>0</v>
      </c>
      <c r="AH97" t="s">
        <v>98</v>
      </c>
      <c r="AI97" s="1">
        <v>44568.382060185184</v>
      </c>
      <c r="AJ97">
        <v>206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0</v>
      </c>
      <c r="AR97">
        <v>0</v>
      </c>
      <c r="AS97">
        <v>0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 x14ac:dyDescent="0.45">
      <c r="A98" t="s">
        <v>345</v>
      </c>
      <c r="B98" t="s">
        <v>79</v>
      </c>
      <c r="C98" t="s">
        <v>346</v>
      </c>
      <c r="D98" t="s">
        <v>81</v>
      </c>
      <c r="E98" s="2" t="str">
        <f>HYPERLINK("capsilon://?command=openfolder&amp;siteaddress=FAM.docvelocity-na8.net&amp;folderid=FX46AFF18E-9192-67F5-1DF8-3940E3F5A012","FX21128502")</f>
        <v>FX21128502</v>
      </c>
      <c r="F98" t="s">
        <v>19</v>
      </c>
      <c r="G98" t="s">
        <v>19</v>
      </c>
      <c r="H98" t="s">
        <v>82</v>
      </c>
      <c r="I98" t="s">
        <v>347</v>
      </c>
      <c r="J98">
        <v>66</v>
      </c>
      <c r="K98" t="s">
        <v>84</v>
      </c>
      <c r="L98" t="s">
        <v>85</v>
      </c>
      <c r="M98" t="s">
        <v>86</v>
      </c>
      <c r="N98">
        <v>2</v>
      </c>
      <c r="O98" s="1">
        <v>44568.333298611113</v>
      </c>
      <c r="P98" s="1">
        <v>44568.389293981483</v>
      </c>
      <c r="Q98">
        <v>3353</v>
      </c>
      <c r="R98">
        <v>1485</v>
      </c>
      <c r="S98" t="b">
        <v>0</v>
      </c>
      <c r="T98" t="s">
        <v>87</v>
      </c>
      <c r="U98" t="b">
        <v>0</v>
      </c>
      <c r="V98" t="s">
        <v>175</v>
      </c>
      <c r="W98" s="1">
        <v>44568.343414351853</v>
      </c>
      <c r="X98">
        <v>852</v>
      </c>
      <c r="Y98">
        <v>52</v>
      </c>
      <c r="Z98">
        <v>0</v>
      </c>
      <c r="AA98">
        <v>52</v>
      </c>
      <c r="AB98">
        <v>0</v>
      </c>
      <c r="AC98">
        <v>40</v>
      </c>
      <c r="AD98">
        <v>14</v>
      </c>
      <c r="AE98">
        <v>0</v>
      </c>
      <c r="AF98">
        <v>0</v>
      </c>
      <c r="AG98">
        <v>0</v>
      </c>
      <c r="AH98" t="s">
        <v>98</v>
      </c>
      <c r="AI98" s="1">
        <v>44568.389293981483</v>
      </c>
      <c r="AJ98">
        <v>624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14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 x14ac:dyDescent="0.45">
      <c r="A99" t="s">
        <v>348</v>
      </c>
      <c r="B99" t="s">
        <v>79</v>
      </c>
      <c r="C99" t="s">
        <v>349</v>
      </c>
      <c r="D99" t="s">
        <v>81</v>
      </c>
      <c r="E99" s="2" t="str">
        <f>HYPERLINK("capsilon://?command=openfolder&amp;siteaddress=FAM.docvelocity-na8.net&amp;folderid=FX9DFF0901-FC79-4375-87D4-8BF7A9A4D9D4","FX21126627")</f>
        <v>FX21126627</v>
      </c>
      <c r="F99" t="s">
        <v>19</v>
      </c>
      <c r="G99" t="s">
        <v>19</v>
      </c>
      <c r="H99" t="s">
        <v>82</v>
      </c>
      <c r="I99" t="s">
        <v>350</v>
      </c>
      <c r="J99">
        <v>66</v>
      </c>
      <c r="K99" t="s">
        <v>84</v>
      </c>
      <c r="L99" t="s">
        <v>85</v>
      </c>
      <c r="M99" t="s">
        <v>86</v>
      </c>
      <c r="N99">
        <v>2</v>
      </c>
      <c r="O99" s="1">
        <v>44564.570104166669</v>
      </c>
      <c r="P99" s="1">
        <v>44564.695833333331</v>
      </c>
      <c r="Q99">
        <v>9221</v>
      </c>
      <c r="R99">
        <v>1642</v>
      </c>
      <c r="S99" t="b">
        <v>0</v>
      </c>
      <c r="T99" t="s">
        <v>87</v>
      </c>
      <c r="U99" t="b">
        <v>0</v>
      </c>
      <c r="V99" t="s">
        <v>135</v>
      </c>
      <c r="W99" s="1">
        <v>44564.585902777777</v>
      </c>
      <c r="X99">
        <v>547</v>
      </c>
      <c r="Y99">
        <v>52</v>
      </c>
      <c r="Z99">
        <v>0</v>
      </c>
      <c r="AA99">
        <v>52</v>
      </c>
      <c r="AB99">
        <v>0</v>
      </c>
      <c r="AC99">
        <v>35</v>
      </c>
      <c r="AD99">
        <v>14</v>
      </c>
      <c r="AE99">
        <v>0</v>
      </c>
      <c r="AF99">
        <v>0</v>
      </c>
      <c r="AG99">
        <v>0</v>
      </c>
      <c r="AH99" t="s">
        <v>136</v>
      </c>
      <c r="AI99" s="1">
        <v>44564.695833333331</v>
      </c>
      <c r="AJ99">
        <v>1077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14</v>
      </c>
      <c r="AQ99">
        <v>0</v>
      </c>
      <c r="AR99">
        <v>0</v>
      </c>
      <c r="AS99">
        <v>0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 x14ac:dyDescent="0.45">
      <c r="A100" t="s">
        <v>351</v>
      </c>
      <c r="B100" t="s">
        <v>79</v>
      </c>
      <c r="C100" t="s">
        <v>352</v>
      </c>
      <c r="D100" t="s">
        <v>81</v>
      </c>
      <c r="E100" s="2" t="str">
        <f>HYPERLINK("capsilon://?command=openfolder&amp;siteaddress=FAM.docvelocity-na8.net&amp;folderid=FXB1D132C1-29C9-ED89-9F82-1ADEFD49FA69","FX211211866")</f>
        <v>FX211211866</v>
      </c>
      <c r="F100" t="s">
        <v>19</v>
      </c>
      <c r="G100" t="s">
        <v>19</v>
      </c>
      <c r="H100" t="s">
        <v>82</v>
      </c>
      <c r="I100" t="s">
        <v>353</v>
      </c>
      <c r="J100">
        <v>66</v>
      </c>
      <c r="K100" t="s">
        <v>84</v>
      </c>
      <c r="L100" t="s">
        <v>85</v>
      </c>
      <c r="M100" t="s">
        <v>86</v>
      </c>
      <c r="N100">
        <v>1</v>
      </c>
      <c r="O100" s="1">
        <v>44568.347569444442</v>
      </c>
      <c r="P100" s="1">
        <v>44568.361620370371</v>
      </c>
      <c r="Q100">
        <v>1087</v>
      </c>
      <c r="R100">
        <v>127</v>
      </c>
      <c r="S100" t="b">
        <v>0</v>
      </c>
      <c r="T100" t="s">
        <v>87</v>
      </c>
      <c r="U100" t="b">
        <v>0</v>
      </c>
      <c r="V100" t="s">
        <v>166</v>
      </c>
      <c r="W100" s="1">
        <v>44568.361620370371</v>
      </c>
      <c r="X100">
        <v>127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66</v>
      </c>
      <c r="AE100">
        <v>52</v>
      </c>
      <c r="AF100">
        <v>0</v>
      </c>
      <c r="AG100">
        <v>1</v>
      </c>
      <c r="AH100" t="s">
        <v>87</v>
      </c>
      <c r="AI100" t="s">
        <v>87</v>
      </c>
      <c r="AJ100" t="s">
        <v>87</v>
      </c>
      <c r="AK100" t="s">
        <v>87</v>
      </c>
      <c r="AL100" t="s">
        <v>87</v>
      </c>
      <c r="AM100" t="s">
        <v>87</v>
      </c>
      <c r="AN100" t="s">
        <v>87</v>
      </c>
      <c r="AO100" t="s">
        <v>87</v>
      </c>
      <c r="AP100" t="s">
        <v>87</v>
      </c>
      <c r="AQ100" t="s">
        <v>87</v>
      </c>
      <c r="AR100" t="s">
        <v>87</v>
      </c>
      <c r="AS100" t="s">
        <v>87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 x14ac:dyDescent="0.45">
      <c r="A101" t="s">
        <v>354</v>
      </c>
      <c r="B101" t="s">
        <v>79</v>
      </c>
      <c r="C101" t="s">
        <v>352</v>
      </c>
      <c r="D101" t="s">
        <v>81</v>
      </c>
      <c r="E101" s="2" t="str">
        <f>HYPERLINK("capsilon://?command=openfolder&amp;siteaddress=FAM.docvelocity-na8.net&amp;folderid=FXB1D132C1-29C9-ED89-9F82-1ADEFD49FA69","FX211211866")</f>
        <v>FX211211866</v>
      </c>
      <c r="F101" t="s">
        <v>19</v>
      </c>
      <c r="G101" t="s">
        <v>19</v>
      </c>
      <c r="H101" t="s">
        <v>82</v>
      </c>
      <c r="I101" t="s">
        <v>353</v>
      </c>
      <c r="J101">
        <v>38</v>
      </c>
      <c r="K101" t="s">
        <v>84</v>
      </c>
      <c r="L101" t="s">
        <v>85</v>
      </c>
      <c r="M101" t="s">
        <v>86</v>
      </c>
      <c r="N101">
        <v>2</v>
      </c>
      <c r="O101" s="1">
        <v>44568.362129629626</v>
      </c>
      <c r="P101" s="1">
        <v>44568.398125</v>
      </c>
      <c r="Q101">
        <v>2042</v>
      </c>
      <c r="R101">
        <v>1068</v>
      </c>
      <c r="S101" t="b">
        <v>0</v>
      </c>
      <c r="T101" t="s">
        <v>87</v>
      </c>
      <c r="U101" t="b">
        <v>1</v>
      </c>
      <c r="V101" t="s">
        <v>97</v>
      </c>
      <c r="W101" s="1">
        <v>44568.386840277781</v>
      </c>
      <c r="X101">
        <v>288</v>
      </c>
      <c r="Y101">
        <v>37</v>
      </c>
      <c r="Z101">
        <v>0</v>
      </c>
      <c r="AA101">
        <v>37</v>
      </c>
      <c r="AB101">
        <v>0</v>
      </c>
      <c r="AC101">
        <v>16</v>
      </c>
      <c r="AD101">
        <v>1</v>
      </c>
      <c r="AE101">
        <v>0</v>
      </c>
      <c r="AF101">
        <v>0</v>
      </c>
      <c r="AG101">
        <v>0</v>
      </c>
      <c r="AH101" t="s">
        <v>98</v>
      </c>
      <c r="AI101" s="1">
        <v>44568.398125</v>
      </c>
      <c r="AJ101">
        <v>762</v>
      </c>
      <c r="AK101">
        <v>5</v>
      </c>
      <c r="AL101">
        <v>0</v>
      </c>
      <c r="AM101">
        <v>5</v>
      </c>
      <c r="AN101">
        <v>0</v>
      </c>
      <c r="AO101">
        <v>5</v>
      </c>
      <c r="AP101">
        <v>-4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 x14ac:dyDescent="0.45">
      <c r="A102" t="s">
        <v>355</v>
      </c>
      <c r="B102" t="s">
        <v>79</v>
      </c>
      <c r="C102" t="s">
        <v>356</v>
      </c>
      <c r="D102" t="s">
        <v>81</v>
      </c>
      <c r="E102" s="2" t="str">
        <f>HYPERLINK("capsilon://?command=openfolder&amp;siteaddress=FAM.docvelocity-na8.net&amp;folderid=FX9AA003D6-B75F-1A19-006B-260E9EBC4AF2","FX22011741")</f>
        <v>FX22011741</v>
      </c>
      <c r="F102" t="s">
        <v>19</v>
      </c>
      <c r="G102" t="s">
        <v>19</v>
      </c>
      <c r="H102" t="s">
        <v>82</v>
      </c>
      <c r="I102" t="s">
        <v>357</v>
      </c>
      <c r="J102">
        <v>38</v>
      </c>
      <c r="K102" t="s">
        <v>84</v>
      </c>
      <c r="L102" t="s">
        <v>85</v>
      </c>
      <c r="M102" t="s">
        <v>86</v>
      </c>
      <c r="N102">
        <v>2</v>
      </c>
      <c r="O102" s="1">
        <v>44568.39130787037</v>
      </c>
      <c r="P102" s="1">
        <v>44568.403437499997</v>
      </c>
      <c r="Q102">
        <v>467</v>
      </c>
      <c r="R102">
        <v>581</v>
      </c>
      <c r="S102" t="b">
        <v>0</v>
      </c>
      <c r="T102" t="s">
        <v>87</v>
      </c>
      <c r="U102" t="b">
        <v>0</v>
      </c>
      <c r="V102" t="s">
        <v>97</v>
      </c>
      <c r="W102" s="1">
        <v>44568.39770833333</v>
      </c>
      <c r="X102">
        <v>123</v>
      </c>
      <c r="Y102">
        <v>37</v>
      </c>
      <c r="Z102">
        <v>0</v>
      </c>
      <c r="AA102">
        <v>37</v>
      </c>
      <c r="AB102">
        <v>0</v>
      </c>
      <c r="AC102">
        <v>13</v>
      </c>
      <c r="AD102">
        <v>1</v>
      </c>
      <c r="AE102">
        <v>0</v>
      </c>
      <c r="AF102">
        <v>0</v>
      </c>
      <c r="AG102">
        <v>0</v>
      </c>
      <c r="AH102" t="s">
        <v>98</v>
      </c>
      <c r="AI102" s="1">
        <v>44568.403437499997</v>
      </c>
      <c r="AJ102">
        <v>458</v>
      </c>
      <c r="AK102">
        <v>17</v>
      </c>
      <c r="AL102">
        <v>0</v>
      </c>
      <c r="AM102">
        <v>17</v>
      </c>
      <c r="AN102">
        <v>0</v>
      </c>
      <c r="AO102">
        <v>17</v>
      </c>
      <c r="AP102">
        <v>-16</v>
      </c>
      <c r="AQ102">
        <v>0</v>
      </c>
      <c r="AR102">
        <v>0</v>
      </c>
      <c r="AS102">
        <v>0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 x14ac:dyDescent="0.45">
      <c r="A103" t="s">
        <v>358</v>
      </c>
      <c r="B103" t="s">
        <v>79</v>
      </c>
      <c r="C103" t="s">
        <v>359</v>
      </c>
      <c r="D103" t="s">
        <v>81</v>
      </c>
      <c r="E103" s="2" t="str">
        <f>HYPERLINK("capsilon://?command=openfolder&amp;siteaddress=FAM.docvelocity-na8.net&amp;folderid=FX89833494-9796-1E43-1289-4BF1B317393E","FX22011068")</f>
        <v>FX22011068</v>
      </c>
      <c r="F103" t="s">
        <v>19</v>
      </c>
      <c r="G103" t="s">
        <v>19</v>
      </c>
      <c r="H103" t="s">
        <v>82</v>
      </c>
      <c r="I103" t="s">
        <v>360</v>
      </c>
      <c r="J103">
        <v>103</v>
      </c>
      <c r="K103" t="s">
        <v>84</v>
      </c>
      <c r="L103" t="s">
        <v>85</v>
      </c>
      <c r="M103" t="s">
        <v>86</v>
      </c>
      <c r="N103">
        <v>2</v>
      </c>
      <c r="O103" s="1">
        <v>44568.39638888889</v>
      </c>
      <c r="P103" s="1">
        <v>44568.468009259261</v>
      </c>
      <c r="Q103">
        <v>4958</v>
      </c>
      <c r="R103">
        <v>1230</v>
      </c>
      <c r="S103" t="b">
        <v>0</v>
      </c>
      <c r="T103" t="s">
        <v>87</v>
      </c>
      <c r="U103" t="b">
        <v>0</v>
      </c>
      <c r="V103" t="s">
        <v>97</v>
      </c>
      <c r="W103" s="1">
        <v>44568.405173611114</v>
      </c>
      <c r="X103">
        <v>644</v>
      </c>
      <c r="Y103">
        <v>65</v>
      </c>
      <c r="Z103">
        <v>0</v>
      </c>
      <c r="AA103">
        <v>65</v>
      </c>
      <c r="AB103">
        <v>21</v>
      </c>
      <c r="AC103">
        <v>30</v>
      </c>
      <c r="AD103">
        <v>38</v>
      </c>
      <c r="AE103">
        <v>0</v>
      </c>
      <c r="AF103">
        <v>0</v>
      </c>
      <c r="AG103">
        <v>0</v>
      </c>
      <c r="AH103" t="s">
        <v>98</v>
      </c>
      <c r="AI103" s="1">
        <v>44568.468009259261</v>
      </c>
      <c r="AJ103">
        <v>586</v>
      </c>
      <c r="AK103">
        <v>0</v>
      </c>
      <c r="AL103">
        <v>0</v>
      </c>
      <c r="AM103">
        <v>0</v>
      </c>
      <c r="AN103">
        <v>21</v>
      </c>
      <c r="AO103">
        <v>0</v>
      </c>
      <c r="AP103">
        <v>38</v>
      </c>
      <c r="AQ103">
        <v>0</v>
      </c>
      <c r="AR103">
        <v>0</v>
      </c>
      <c r="AS103">
        <v>0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 x14ac:dyDescent="0.45">
      <c r="A104" t="s">
        <v>361</v>
      </c>
      <c r="B104" t="s">
        <v>79</v>
      </c>
      <c r="C104" t="s">
        <v>362</v>
      </c>
      <c r="D104" t="s">
        <v>81</v>
      </c>
      <c r="E104" s="2" t="str">
        <f>HYPERLINK("capsilon://?command=openfolder&amp;siteaddress=FAM.docvelocity-na8.net&amp;folderid=FX416AF655-49CE-DB9E-3DFF-7DD2E1E60C39","FX22011710")</f>
        <v>FX22011710</v>
      </c>
      <c r="F104" t="s">
        <v>19</v>
      </c>
      <c r="G104" t="s">
        <v>19</v>
      </c>
      <c r="H104" t="s">
        <v>82</v>
      </c>
      <c r="I104" t="s">
        <v>363</v>
      </c>
      <c r="J104">
        <v>38</v>
      </c>
      <c r="K104" t="s">
        <v>84</v>
      </c>
      <c r="L104" t="s">
        <v>85</v>
      </c>
      <c r="M104" t="s">
        <v>86</v>
      </c>
      <c r="N104">
        <v>2</v>
      </c>
      <c r="O104" s="1">
        <v>44568.407314814816</v>
      </c>
      <c r="P104" s="1">
        <v>44568.465219907404</v>
      </c>
      <c r="Q104">
        <v>4367</v>
      </c>
      <c r="R104">
        <v>636</v>
      </c>
      <c r="S104" t="b">
        <v>0</v>
      </c>
      <c r="T104" t="s">
        <v>87</v>
      </c>
      <c r="U104" t="b">
        <v>0</v>
      </c>
      <c r="V104" t="s">
        <v>175</v>
      </c>
      <c r="W104" s="1">
        <v>44568.411979166667</v>
      </c>
      <c r="X104">
        <v>356</v>
      </c>
      <c r="Y104">
        <v>37</v>
      </c>
      <c r="Z104">
        <v>0</v>
      </c>
      <c r="AA104">
        <v>37</v>
      </c>
      <c r="AB104">
        <v>0</v>
      </c>
      <c r="AC104">
        <v>24</v>
      </c>
      <c r="AD104">
        <v>1</v>
      </c>
      <c r="AE104">
        <v>0</v>
      </c>
      <c r="AF104">
        <v>0</v>
      </c>
      <c r="AG104">
        <v>0</v>
      </c>
      <c r="AH104" t="s">
        <v>106</v>
      </c>
      <c r="AI104" s="1">
        <v>44568.465219907404</v>
      </c>
      <c r="AJ104">
        <v>280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0</v>
      </c>
      <c r="AR104">
        <v>0</v>
      </c>
      <c r="AS104">
        <v>0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 x14ac:dyDescent="0.45">
      <c r="A105" t="s">
        <v>364</v>
      </c>
      <c r="B105" t="s">
        <v>79</v>
      </c>
      <c r="C105" t="s">
        <v>365</v>
      </c>
      <c r="D105" t="s">
        <v>81</v>
      </c>
      <c r="E105" s="2" t="str">
        <f>HYPERLINK("capsilon://?command=openfolder&amp;siteaddress=FAM.docvelocity-na8.net&amp;folderid=FX425831DE-A761-135B-0297-6C8DBF6DB447","FX21125200")</f>
        <v>FX21125200</v>
      </c>
      <c r="F105" t="s">
        <v>19</v>
      </c>
      <c r="G105" t="s">
        <v>19</v>
      </c>
      <c r="H105" t="s">
        <v>82</v>
      </c>
      <c r="I105" t="s">
        <v>366</v>
      </c>
      <c r="J105">
        <v>66</v>
      </c>
      <c r="K105" t="s">
        <v>84</v>
      </c>
      <c r="L105" t="s">
        <v>85</v>
      </c>
      <c r="M105" t="s">
        <v>86</v>
      </c>
      <c r="N105">
        <v>1</v>
      </c>
      <c r="O105" s="1">
        <v>44568.409490740742</v>
      </c>
      <c r="P105" s="1">
        <v>44568.433310185188</v>
      </c>
      <c r="Q105">
        <v>1833</v>
      </c>
      <c r="R105">
        <v>225</v>
      </c>
      <c r="S105" t="b">
        <v>0</v>
      </c>
      <c r="T105" t="s">
        <v>87</v>
      </c>
      <c r="U105" t="b">
        <v>0</v>
      </c>
      <c r="V105" t="s">
        <v>97</v>
      </c>
      <c r="W105" s="1">
        <v>44568.433310185188</v>
      </c>
      <c r="X105">
        <v>72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66</v>
      </c>
      <c r="AE105">
        <v>52</v>
      </c>
      <c r="AF105">
        <v>0</v>
      </c>
      <c r="AG105">
        <v>1</v>
      </c>
      <c r="AH105" t="s">
        <v>87</v>
      </c>
      <c r="AI105" t="s">
        <v>87</v>
      </c>
      <c r="AJ105" t="s">
        <v>87</v>
      </c>
      <c r="AK105" t="s">
        <v>87</v>
      </c>
      <c r="AL105" t="s">
        <v>87</v>
      </c>
      <c r="AM105" t="s">
        <v>87</v>
      </c>
      <c r="AN105" t="s">
        <v>87</v>
      </c>
      <c r="AO105" t="s">
        <v>87</v>
      </c>
      <c r="AP105" t="s">
        <v>87</v>
      </c>
      <c r="AQ105" t="s">
        <v>87</v>
      </c>
      <c r="AR105" t="s">
        <v>87</v>
      </c>
      <c r="AS105" t="s">
        <v>87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 x14ac:dyDescent="0.45">
      <c r="A106" t="s">
        <v>367</v>
      </c>
      <c r="B106" t="s">
        <v>79</v>
      </c>
      <c r="C106" t="s">
        <v>368</v>
      </c>
      <c r="D106" t="s">
        <v>81</v>
      </c>
      <c r="E106" s="2" t="str">
        <f>HYPERLINK("capsilon://?command=openfolder&amp;siteaddress=FAM.docvelocity-na8.net&amp;folderid=FX4D36E61D-21DE-DCE4-A3EF-7F1F387C790D","FX21119073")</f>
        <v>FX21119073</v>
      </c>
      <c r="F106" t="s">
        <v>19</v>
      </c>
      <c r="G106" t="s">
        <v>19</v>
      </c>
      <c r="H106" t="s">
        <v>82</v>
      </c>
      <c r="I106" t="s">
        <v>369</v>
      </c>
      <c r="J106">
        <v>66</v>
      </c>
      <c r="K106" t="s">
        <v>84</v>
      </c>
      <c r="L106" t="s">
        <v>85</v>
      </c>
      <c r="M106" t="s">
        <v>86</v>
      </c>
      <c r="N106">
        <v>2</v>
      </c>
      <c r="O106" s="1">
        <v>44564.571134259262</v>
      </c>
      <c r="P106" s="1">
        <v>44564.69604166667</v>
      </c>
      <c r="Q106">
        <v>10745</v>
      </c>
      <c r="R106">
        <v>47</v>
      </c>
      <c r="S106" t="b">
        <v>0</v>
      </c>
      <c r="T106" t="s">
        <v>87</v>
      </c>
      <c r="U106" t="b">
        <v>0</v>
      </c>
      <c r="V106" t="s">
        <v>88</v>
      </c>
      <c r="W106" s="1">
        <v>44564.579421296294</v>
      </c>
      <c r="X106">
        <v>30</v>
      </c>
      <c r="Y106">
        <v>0</v>
      </c>
      <c r="Z106">
        <v>0</v>
      </c>
      <c r="AA106">
        <v>0</v>
      </c>
      <c r="AB106">
        <v>52</v>
      </c>
      <c r="AC106">
        <v>0</v>
      </c>
      <c r="AD106">
        <v>66</v>
      </c>
      <c r="AE106">
        <v>0</v>
      </c>
      <c r="AF106">
        <v>0</v>
      </c>
      <c r="AG106">
        <v>0</v>
      </c>
      <c r="AH106" t="s">
        <v>136</v>
      </c>
      <c r="AI106" s="1">
        <v>44564.69604166667</v>
      </c>
      <c r="AJ106">
        <v>17</v>
      </c>
      <c r="AK106">
        <v>0</v>
      </c>
      <c r="AL106">
        <v>0</v>
      </c>
      <c r="AM106">
        <v>0</v>
      </c>
      <c r="AN106">
        <v>52</v>
      </c>
      <c r="AO106">
        <v>0</v>
      </c>
      <c r="AP106">
        <v>66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 x14ac:dyDescent="0.45">
      <c r="A107" t="s">
        <v>370</v>
      </c>
      <c r="B107" t="s">
        <v>79</v>
      </c>
      <c r="C107" t="s">
        <v>173</v>
      </c>
      <c r="D107" t="s">
        <v>81</v>
      </c>
      <c r="E107" s="2" t="str">
        <f>HYPERLINK("capsilon://?command=openfolder&amp;siteaddress=FAM.docvelocity-na8.net&amp;folderid=FX37AD5EDD-E9ED-3DF6-4C8F-FFD766748DA3","FX211213117")</f>
        <v>FX211213117</v>
      </c>
      <c r="F107" t="s">
        <v>19</v>
      </c>
      <c r="G107" t="s">
        <v>19</v>
      </c>
      <c r="H107" t="s">
        <v>82</v>
      </c>
      <c r="I107" t="s">
        <v>371</v>
      </c>
      <c r="J107">
        <v>38</v>
      </c>
      <c r="K107" t="s">
        <v>84</v>
      </c>
      <c r="L107" t="s">
        <v>85</v>
      </c>
      <c r="M107" t="s">
        <v>86</v>
      </c>
      <c r="N107">
        <v>2</v>
      </c>
      <c r="O107" s="1">
        <v>44568.417256944442</v>
      </c>
      <c r="P107" s="1">
        <v>44568.478819444441</v>
      </c>
      <c r="Q107">
        <v>4464</v>
      </c>
      <c r="R107">
        <v>855</v>
      </c>
      <c r="S107" t="b">
        <v>0</v>
      </c>
      <c r="T107" t="s">
        <v>87</v>
      </c>
      <c r="U107" t="b">
        <v>0</v>
      </c>
      <c r="V107" t="s">
        <v>190</v>
      </c>
      <c r="W107" s="1">
        <v>44568.42496527778</v>
      </c>
      <c r="X107">
        <v>553</v>
      </c>
      <c r="Y107">
        <v>37</v>
      </c>
      <c r="Z107">
        <v>0</v>
      </c>
      <c r="AA107">
        <v>37</v>
      </c>
      <c r="AB107">
        <v>0</v>
      </c>
      <c r="AC107">
        <v>21</v>
      </c>
      <c r="AD107">
        <v>1</v>
      </c>
      <c r="AE107">
        <v>0</v>
      </c>
      <c r="AF107">
        <v>0</v>
      </c>
      <c r="AG107">
        <v>0</v>
      </c>
      <c r="AH107" t="s">
        <v>372</v>
      </c>
      <c r="AI107" s="1">
        <v>44568.478819444441</v>
      </c>
      <c r="AJ107">
        <v>281</v>
      </c>
      <c r="AK107">
        <v>0</v>
      </c>
      <c r="AL107">
        <v>0</v>
      </c>
      <c r="AM107">
        <v>0</v>
      </c>
      <c r="AN107">
        <v>0</v>
      </c>
      <c r="AO107">
        <v>5</v>
      </c>
      <c r="AP107">
        <v>1</v>
      </c>
      <c r="AQ107">
        <v>0</v>
      </c>
      <c r="AR107">
        <v>0</v>
      </c>
      <c r="AS107">
        <v>0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 x14ac:dyDescent="0.45">
      <c r="A108" t="s">
        <v>373</v>
      </c>
      <c r="B108" t="s">
        <v>79</v>
      </c>
      <c r="C108" t="s">
        <v>374</v>
      </c>
      <c r="D108" t="s">
        <v>81</v>
      </c>
      <c r="E108" s="2" t="str">
        <f>HYPERLINK("capsilon://?command=openfolder&amp;siteaddress=FAM.docvelocity-na8.net&amp;folderid=FX5F16CC8D-BDE0-419B-7474-68176CD87485","FX22011315")</f>
        <v>FX22011315</v>
      </c>
      <c r="F108" t="s">
        <v>19</v>
      </c>
      <c r="G108" t="s">
        <v>19</v>
      </c>
      <c r="H108" t="s">
        <v>82</v>
      </c>
      <c r="I108" t="s">
        <v>375</v>
      </c>
      <c r="J108">
        <v>351</v>
      </c>
      <c r="K108" t="s">
        <v>84</v>
      </c>
      <c r="L108" t="s">
        <v>85</v>
      </c>
      <c r="M108" t="s">
        <v>86</v>
      </c>
      <c r="N108">
        <v>2</v>
      </c>
      <c r="O108" s="1">
        <v>44568.418252314812</v>
      </c>
      <c r="P108" s="1">
        <v>44568.508344907408</v>
      </c>
      <c r="Q108">
        <v>1942</v>
      </c>
      <c r="R108">
        <v>5842</v>
      </c>
      <c r="S108" t="b">
        <v>0</v>
      </c>
      <c r="T108" t="s">
        <v>87</v>
      </c>
      <c r="U108" t="b">
        <v>0</v>
      </c>
      <c r="V108" t="s">
        <v>146</v>
      </c>
      <c r="W108" s="1">
        <v>44568.468819444446</v>
      </c>
      <c r="X108">
        <v>3280</v>
      </c>
      <c r="Y108">
        <v>455</v>
      </c>
      <c r="Z108">
        <v>0</v>
      </c>
      <c r="AA108">
        <v>455</v>
      </c>
      <c r="AB108">
        <v>0</v>
      </c>
      <c r="AC108">
        <v>284</v>
      </c>
      <c r="AD108">
        <v>-104</v>
      </c>
      <c r="AE108">
        <v>0</v>
      </c>
      <c r="AF108">
        <v>0</v>
      </c>
      <c r="AG108">
        <v>0</v>
      </c>
      <c r="AH108" t="s">
        <v>372</v>
      </c>
      <c r="AI108" s="1">
        <v>44568.508344907408</v>
      </c>
      <c r="AJ108">
        <v>2550</v>
      </c>
      <c r="AK108">
        <v>5</v>
      </c>
      <c r="AL108">
        <v>0</v>
      </c>
      <c r="AM108">
        <v>5</v>
      </c>
      <c r="AN108">
        <v>0</v>
      </c>
      <c r="AO108">
        <v>5</v>
      </c>
      <c r="AP108">
        <v>-109</v>
      </c>
      <c r="AQ108">
        <v>0</v>
      </c>
      <c r="AR108">
        <v>0</v>
      </c>
      <c r="AS108">
        <v>0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 x14ac:dyDescent="0.45">
      <c r="A109" t="s">
        <v>376</v>
      </c>
      <c r="B109" t="s">
        <v>79</v>
      </c>
      <c r="C109" t="s">
        <v>377</v>
      </c>
      <c r="D109" t="s">
        <v>81</v>
      </c>
      <c r="E109" s="2" t="str">
        <f>HYPERLINK("capsilon://?command=openfolder&amp;siteaddress=FAM.docvelocity-na8.net&amp;folderid=FX102AC2DF-19E9-B00D-19C2-60EFFB17CC64","FX211212090")</f>
        <v>FX211212090</v>
      </c>
      <c r="F109" t="s">
        <v>19</v>
      </c>
      <c r="G109" t="s">
        <v>19</v>
      </c>
      <c r="H109" t="s">
        <v>82</v>
      </c>
      <c r="I109" t="s">
        <v>378</v>
      </c>
      <c r="J109">
        <v>66</v>
      </c>
      <c r="K109" t="s">
        <v>84</v>
      </c>
      <c r="L109" t="s">
        <v>85</v>
      </c>
      <c r="M109" t="s">
        <v>86</v>
      </c>
      <c r="N109">
        <v>2</v>
      </c>
      <c r="O109" s="1">
        <v>44568.418622685182</v>
      </c>
      <c r="P109" s="1">
        <v>44568.486574074072</v>
      </c>
      <c r="Q109">
        <v>5022</v>
      </c>
      <c r="R109">
        <v>849</v>
      </c>
      <c r="S109" t="b">
        <v>0</v>
      </c>
      <c r="T109" t="s">
        <v>87</v>
      </c>
      <c r="U109" t="b">
        <v>0</v>
      </c>
      <c r="V109" t="s">
        <v>97</v>
      </c>
      <c r="W109" s="1">
        <v>44568.435729166667</v>
      </c>
      <c r="X109">
        <v>208</v>
      </c>
      <c r="Y109">
        <v>52</v>
      </c>
      <c r="Z109">
        <v>0</v>
      </c>
      <c r="AA109">
        <v>52</v>
      </c>
      <c r="AB109">
        <v>0</v>
      </c>
      <c r="AC109">
        <v>35</v>
      </c>
      <c r="AD109">
        <v>14</v>
      </c>
      <c r="AE109">
        <v>0</v>
      </c>
      <c r="AF109">
        <v>0</v>
      </c>
      <c r="AG109">
        <v>0</v>
      </c>
      <c r="AH109" t="s">
        <v>136</v>
      </c>
      <c r="AI109" s="1">
        <v>44568.486574074072</v>
      </c>
      <c r="AJ109">
        <v>641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14</v>
      </c>
      <c r="AQ109">
        <v>0</v>
      </c>
      <c r="AR109">
        <v>0</v>
      </c>
      <c r="AS109">
        <v>0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 x14ac:dyDescent="0.45">
      <c r="A110" t="s">
        <v>379</v>
      </c>
      <c r="B110" t="s">
        <v>79</v>
      </c>
      <c r="C110" t="s">
        <v>380</v>
      </c>
      <c r="D110" t="s">
        <v>81</v>
      </c>
      <c r="E110" s="2" t="str">
        <f>HYPERLINK("capsilon://?command=openfolder&amp;siteaddress=FAM.docvelocity-na8.net&amp;folderid=FX28ED4547-8D07-BF84-69B5-440F3A4D1996","FX211114558")</f>
        <v>FX211114558</v>
      </c>
      <c r="F110" t="s">
        <v>19</v>
      </c>
      <c r="G110" t="s">
        <v>19</v>
      </c>
      <c r="H110" t="s">
        <v>82</v>
      </c>
      <c r="I110" t="s">
        <v>381</v>
      </c>
      <c r="J110">
        <v>66</v>
      </c>
      <c r="K110" t="s">
        <v>84</v>
      </c>
      <c r="L110" t="s">
        <v>85</v>
      </c>
      <c r="M110" t="s">
        <v>86</v>
      </c>
      <c r="N110">
        <v>2</v>
      </c>
      <c r="O110" s="1">
        <v>44568.420370370368</v>
      </c>
      <c r="P110" s="1">
        <v>44568.501331018517</v>
      </c>
      <c r="Q110">
        <v>5193</v>
      </c>
      <c r="R110">
        <v>1802</v>
      </c>
      <c r="S110" t="b">
        <v>0</v>
      </c>
      <c r="T110" t="s">
        <v>87</v>
      </c>
      <c r="U110" t="b">
        <v>0</v>
      </c>
      <c r="V110" t="s">
        <v>97</v>
      </c>
      <c r="W110" s="1">
        <v>44568.445474537039</v>
      </c>
      <c r="X110">
        <v>431</v>
      </c>
      <c r="Y110">
        <v>52</v>
      </c>
      <c r="Z110">
        <v>0</v>
      </c>
      <c r="AA110">
        <v>52</v>
      </c>
      <c r="AB110">
        <v>0</v>
      </c>
      <c r="AC110">
        <v>45</v>
      </c>
      <c r="AD110">
        <v>14</v>
      </c>
      <c r="AE110">
        <v>0</v>
      </c>
      <c r="AF110">
        <v>0</v>
      </c>
      <c r="AG110">
        <v>0</v>
      </c>
      <c r="AH110" t="s">
        <v>106</v>
      </c>
      <c r="AI110" s="1">
        <v>44568.501331018517</v>
      </c>
      <c r="AJ110">
        <v>1355</v>
      </c>
      <c r="AK110">
        <v>2</v>
      </c>
      <c r="AL110">
        <v>0</v>
      </c>
      <c r="AM110">
        <v>2</v>
      </c>
      <c r="AN110">
        <v>0</v>
      </c>
      <c r="AO110">
        <v>2</v>
      </c>
      <c r="AP110">
        <v>12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 x14ac:dyDescent="0.45">
      <c r="A111" t="s">
        <v>382</v>
      </c>
      <c r="B111" t="s">
        <v>79</v>
      </c>
      <c r="C111" t="s">
        <v>383</v>
      </c>
      <c r="D111" t="s">
        <v>81</v>
      </c>
      <c r="E111" s="2" t="str">
        <f>HYPERLINK("capsilon://?command=openfolder&amp;siteaddress=FAM.docvelocity-na8.net&amp;folderid=FX8CF3D74C-352B-98B4-DC80-CC3CD09D1428","FX211210162")</f>
        <v>FX211210162</v>
      </c>
      <c r="F111" t="s">
        <v>19</v>
      </c>
      <c r="G111" t="s">
        <v>19</v>
      </c>
      <c r="H111" t="s">
        <v>82</v>
      </c>
      <c r="I111" t="s">
        <v>384</v>
      </c>
      <c r="J111">
        <v>238</v>
      </c>
      <c r="K111" t="s">
        <v>84</v>
      </c>
      <c r="L111" t="s">
        <v>85</v>
      </c>
      <c r="M111" t="s">
        <v>86</v>
      </c>
      <c r="N111">
        <v>2</v>
      </c>
      <c r="O111" s="1">
        <v>44568.424305555556</v>
      </c>
      <c r="P111" s="1">
        <v>44568.50476851852</v>
      </c>
      <c r="Q111">
        <v>4954</v>
      </c>
      <c r="R111">
        <v>1998</v>
      </c>
      <c r="S111" t="b">
        <v>0</v>
      </c>
      <c r="T111" t="s">
        <v>87</v>
      </c>
      <c r="U111" t="b">
        <v>0</v>
      </c>
      <c r="V111" t="s">
        <v>97</v>
      </c>
      <c r="W111" s="1">
        <v>44568.451516203706</v>
      </c>
      <c r="X111">
        <v>519</v>
      </c>
      <c r="Y111">
        <v>178</v>
      </c>
      <c r="Z111">
        <v>0</v>
      </c>
      <c r="AA111">
        <v>178</v>
      </c>
      <c r="AB111">
        <v>0</v>
      </c>
      <c r="AC111">
        <v>46</v>
      </c>
      <c r="AD111">
        <v>60</v>
      </c>
      <c r="AE111">
        <v>0</v>
      </c>
      <c r="AF111">
        <v>0</v>
      </c>
      <c r="AG111">
        <v>0</v>
      </c>
      <c r="AH111" t="s">
        <v>136</v>
      </c>
      <c r="AI111" s="1">
        <v>44568.50476851852</v>
      </c>
      <c r="AJ111">
        <v>1466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60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 x14ac:dyDescent="0.45">
      <c r="A112" t="s">
        <v>385</v>
      </c>
      <c r="B112" t="s">
        <v>79</v>
      </c>
      <c r="C112" t="s">
        <v>386</v>
      </c>
      <c r="D112" t="s">
        <v>81</v>
      </c>
      <c r="E112" s="2" t="str">
        <f>HYPERLINK("capsilon://?command=openfolder&amp;siteaddress=FAM.docvelocity-na8.net&amp;folderid=FX23EBB472-2EFF-7E4D-6772-E8A3DF68EC78","FX211213406")</f>
        <v>FX211213406</v>
      </c>
      <c r="F112" t="s">
        <v>19</v>
      </c>
      <c r="G112" t="s">
        <v>19</v>
      </c>
      <c r="H112" t="s">
        <v>82</v>
      </c>
      <c r="I112" t="s">
        <v>387</v>
      </c>
      <c r="J112">
        <v>256</v>
      </c>
      <c r="K112" t="s">
        <v>84</v>
      </c>
      <c r="L112" t="s">
        <v>85</v>
      </c>
      <c r="M112" t="s">
        <v>86</v>
      </c>
      <c r="N112">
        <v>2</v>
      </c>
      <c r="O112" s="1">
        <v>44568.432349537034</v>
      </c>
      <c r="P112" s="1">
        <v>44568.515196759261</v>
      </c>
      <c r="Q112">
        <v>4973</v>
      </c>
      <c r="R112">
        <v>2185</v>
      </c>
      <c r="S112" t="b">
        <v>0</v>
      </c>
      <c r="T112" t="s">
        <v>87</v>
      </c>
      <c r="U112" t="b">
        <v>0</v>
      </c>
      <c r="V112" t="s">
        <v>175</v>
      </c>
      <c r="W112" s="1">
        <v>44568.460763888892</v>
      </c>
      <c r="X112">
        <v>1178</v>
      </c>
      <c r="Y112">
        <v>225</v>
      </c>
      <c r="Z112">
        <v>0</v>
      </c>
      <c r="AA112">
        <v>225</v>
      </c>
      <c r="AB112">
        <v>0</v>
      </c>
      <c r="AC112">
        <v>155</v>
      </c>
      <c r="AD112">
        <v>31</v>
      </c>
      <c r="AE112">
        <v>0</v>
      </c>
      <c r="AF112">
        <v>0</v>
      </c>
      <c r="AG112">
        <v>0</v>
      </c>
      <c r="AH112" t="s">
        <v>89</v>
      </c>
      <c r="AI112" s="1">
        <v>44568.515196759261</v>
      </c>
      <c r="AJ112">
        <v>996</v>
      </c>
      <c r="AK112">
        <v>2</v>
      </c>
      <c r="AL112">
        <v>0</v>
      </c>
      <c r="AM112">
        <v>2</v>
      </c>
      <c r="AN112">
        <v>0</v>
      </c>
      <c r="AO112">
        <v>2</v>
      </c>
      <c r="AP112">
        <v>29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 x14ac:dyDescent="0.45">
      <c r="A113" t="s">
        <v>388</v>
      </c>
      <c r="B113" t="s">
        <v>79</v>
      </c>
      <c r="C113" t="s">
        <v>247</v>
      </c>
      <c r="D113" t="s">
        <v>81</v>
      </c>
      <c r="E113" s="2" t="str">
        <f>HYPERLINK("capsilon://?command=openfolder&amp;siteaddress=FAM.docvelocity-na8.net&amp;folderid=FXAFFBC0F1-3C1D-CC37-64C4-65BB96725191","FX2201581")</f>
        <v>FX2201581</v>
      </c>
      <c r="F113" t="s">
        <v>19</v>
      </c>
      <c r="G113" t="s">
        <v>19</v>
      </c>
      <c r="H113" t="s">
        <v>82</v>
      </c>
      <c r="I113" t="s">
        <v>389</v>
      </c>
      <c r="J113">
        <v>66</v>
      </c>
      <c r="K113" t="s">
        <v>84</v>
      </c>
      <c r="L113" t="s">
        <v>85</v>
      </c>
      <c r="M113" t="s">
        <v>86</v>
      </c>
      <c r="N113">
        <v>2</v>
      </c>
      <c r="O113" s="1">
        <v>44568.432835648149</v>
      </c>
      <c r="P113" s="1">
        <v>44568.514594907407</v>
      </c>
      <c r="Q113">
        <v>5994</v>
      </c>
      <c r="R113">
        <v>1070</v>
      </c>
      <c r="S113" t="b">
        <v>0</v>
      </c>
      <c r="T113" t="s">
        <v>87</v>
      </c>
      <c r="U113" t="b">
        <v>0</v>
      </c>
      <c r="V113" t="s">
        <v>97</v>
      </c>
      <c r="W113" s="1">
        <v>44568.454085648147</v>
      </c>
      <c r="X113">
        <v>221</v>
      </c>
      <c r="Y113">
        <v>52</v>
      </c>
      <c r="Z113">
        <v>0</v>
      </c>
      <c r="AA113">
        <v>52</v>
      </c>
      <c r="AB113">
        <v>0</v>
      </c>
      <c r="AC113">
        <v>13</v>
      </c>
      <c r="AD113">
        <v>14</v>
      </c>
      <c r="AE113">
        <v>0</v>
      </c>
      <c r="AF113">
        <v>0</v>
      </c>
      <c r="AG113">
        <v>0</v>
      </c>
      <c r="AH113" t="s">
        <v>136</v>
      </c>
      <c r="AI113" s="1">
        <v>44568.514594907407</v>
      </c>
      <c r="AJ113">
        <v>849</v>
      </c>
      <c r="AK113">
        <v>8</v>
      </c>
      <c r="AL113">
        <v>0</v>
      </c>
      <c r="AM113">
        <v>8</v>
      </c>
      <c r="AN113">
        <v>0</v>
      </c>
      <c r="AO113">
        <v>8</v>
      </c>
      <c r="AP113">
        <v>6</v>
      </c>
      <c r="AQ113">
        <v>0</v>
      </c>
      <c r="AR113">
        <v>0</v>
      </c>
      <c r="AS113">
        <v>0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 x14ac:dyDescent="0.45">
      <c r="A114" t="s">
        <v>390</v>
      </c>
      <c r="B114" t="s">
        <v>79</v>
      </c>
      <c r="C114" t="s">
        <v>365</v>
      </c>
      <c r="D114" t="s">
        <v>81</v>
      </c>
      <c r="E114" s="2" t="str">
        <f>HYPERLINK("capsilon://?command=openfolder&amp;siteaddress=FAM.docvelocity-na8.net&amp;folderid=FX425831DE-A761-135B-0297-6C8DBF6DB447","FX21125200")</f>
        <v>FX21125200</v>
      </c>
      <c r="F114" t="s">
        <v>19</v>
      </c>
      <c r="G114" t="s">
        <v>19</v>
      </c>
      <c r="H114" t="s">
        <v>82</v>
      </c>
      <c r="I114" t="s">
        <v>366</v>
      </c>
      <c r="J114">
        <v>38</v>
      </c>
      <c r="K114" t="s">
        <v>84</v>
      </c>
      <c r="L114" t="s">
        <v>85</v>
      </c>
      <c r="M114" t="s">
        <v>86</v>
      </c>
      <c r="N114">
        <v>2</v>
      </c>
      <c r="O114" s="1">
        <v>44568.43372685185</v>
      </c>
      <c r="P114" s="1">
        <v>44568.461967592593</v>
      </c>
      <c r="Q114">
        <v>1775</v>
      </c>
      <c r="R114">
        <v>665</v>
      </c>
      <c r="S114" t="b">
        <v>0</v>
      </c>
      <c r="T114" t="s">
        <v>87</v>
      </c>
      <c r="U114" t="b">
        <v>1</v>
      </c>
      <c r="V114" t="s">
        <v>97</v>
      </c>
      <c r="W114" s="1">
        <v>44568.440474537034</v>
      </c>
      <c r="X114">
        <v>409</v>
      </c>
      <c r="Y114">
        <v>37</v>
      </c>
      <c r="Z114">
        <v>0</v>
      </c>
      <c r="AA114">
        <v>37</v>
      </c>
      <c r="AB114">
        <v>0</v>
      </c>
      <c r="AC114">
        <v>33</v>
      </c>
      <c r="AD114">
        <v>1</v>
      </c>
      <c r="AE114">
        <v>0</v>
      </c>
      <c r="AF114">
        <v>0</v>
      </c>
      <c r="AG114">
        <v>0</v>
      </c>
      <c r="AH114" t="s">
        <v>106</v>
      </c>
      <c r="AI114" s="1">
        <v>44568.461967592593</v>
      </c>
      <c r="AJ114">
        <v>256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 x14ac:dyDescent="0.45">
      <c r="A115" t="s">
        <v>391</v>
      </c>
      <c r="B115" t="s">
        <v>79</v>
      </c>
      <c r="C115" t="s">
        <v>123</v>
      </c>
      <c r="D115" t="s">
        <v>81</v>
      </c>
      <c r="E115" s="2" t="str">
        <f>HYPERLINK("capsilon://?command=openfolder&amp;siteaddress=FAM.docvelocity-na8.net&amp;folderid=FXACE823D3-D1EF-8D03-8357-486E4B4F4682","FX21127633")</f>
        <v>FX21127633</v>
      </c>
      <c r="F115" t="s">
        <v>19</v>
      </c>
      <c r="G115" t="s">
        <v>19</v>
      </c>
      <c r="H115" t="s">
        <v>82</v>
      </c>
      <c r="I115" t="s">
        <v>392</v>
      </c>
      <c r="J115">
        <v>66</v>
      </c>
      <c r="K115" t="s">
        <v>84</v>
      </c>
      <c r="L115" t="s">
        <v>85</v>
      </c>
      <c r="M115" t="s">
        <v>86</v>
      </c>
      <c r="N115">
        <v>2</v>
      </c>
      <c r="O115" s="1">
        <v>44568.433842592596</v>
      </c>
      <c r="P115" s="1">
        <v>44568.512384259258</v>
      </c>
      <c r="Q115">
        <v>6298</v>
      </c>
      <c r="R115">
        <v>488</v>
      </c>
      <c r="S115" t="b">
        <v>0</v>
      </c>
      <c r="T115" t="s">
        <v>87</v>
      </c>
      <c r="U115" t="b">
        <v>0</v>
      </c>
      <c r="V115" t="s">
        <v>97</v>
      </c>
      <c r="W115" s="1">
        <v>44568.455706018518</v>
      </c>
      <c r="X115">
        <v>139</v>
      </c>
      <c r="Y115">
        <v>52</v>
      </c>
      <c r="Z115">
        <v>0</v>
      </c>
      <c r="AA115">
        <v>52</v>
      </c>
      <c r="AB115">
        <v>0</v>
      </c>
      <c r="AC115">
        <v>13</v>
      </c>
      <c r="AD115">
        <v>14</v>
      </c>
      <c r="AE115">
        <v>0</v>
      </c>
      <c r="AF115">
        <v>0</v>
      </c>
      <c r="AG115">
        <v>0</v>
      </c>
      <c r="AH115" t="s">
        <v>372</v>
      </c>
      <c r="AI115" s="1">
        <v>44568.512384259258</v>
      </c>
      <c r="AJ115">
        <v>349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14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 x14ac:dyDescent="0.45">
      <c r="A116" t="s">
        <v>393</v>
      </c>
      <c r="B116" t="s">
        <v>79</v>
      </c>
      <c r="C116" t="s">
        <v>250</v>
      </c>
      <c r="D116" t="s">
        <v>81</v>
      </c>
      <c r="E116" s="2" t="str">
        <f>HYPERLINK("capsilon://?command=openfolder&amp;siteaddress=FAM.docvelocity-na8.net&amp;folderid=FXC61D8E3A-FEFD-5C2B-CF16-D19F716DCFB7","FX2201719")</f>
        <v>FX2201719</v>
      </c>
      <c r="F116" t="s">
        <v>19</v>
      </c>
      <c r="G116" t="s">
        <v>19</v>
      </c>
      <c r="H116" t="s">
        <v>82</v>
      </c>
      <c r="I116" t="s">
        <v>394</v>
      </c>
      <c r="J116">
        <v>66</v>
      </c>
      <c r="K116" t="s">
        <v>84</v>
      </c>
      <c r="L116" t="s">
        <v>85</v>
      </c>
      <c r="M116" t="s">
        <v>86</v>
      </c>
      <c r="N116">
        <v>2</v>
      </c>
      <c r="O116" s="1">
        <v>44568.434733796297</v>
      </c>
      <c r="P116" s="1">
        <v>44568.515023148146</v>
      </c>
      <c r="Q116">
        <v>6550</v>
      </c>
      <c r="R116">
        <v>387</v>
      </c>
      <c r="S116" t="b">
        <v>0</v>
      </c>
      <c r="T116" t="s">
        <v>87</v>
      </c>
      <c r="U116" t="b">
        <v>0</v>
      </c>
      <c r="V116" t="s">
        <v>97</v>
      </c>
      <c r="W116" s="1">
        <v>44568.457453703704</v>
      </c>
      <c r="X116">
        <v>150</v>
      </c>
      <c r="Y116">
        <v>52</v>
      </c>
      <c r="Z116">
        <v>0</v>
      </c>
      <c r="AA116">
        <v>52</v>
      </c>
      <c r="AB116">
        <v>0</v>
      </c>
      <c r="AC116">
        <v>13</v>
      </c>
      <c r="AD116">
        <v>14</v>
      </c>
      <c r="AE116">
        <v>0</v>
      </c>
      <c r="AF116">
        <v>0</v>
      </c>
      <c r="AG116">
        <v>0</v>
      </c>
      <c r="AH116" t="s">
        <v>372</v>
      </c>
      <c r="AI116" s="1">
        <v>44568.515023148146</v>
      </c>
      <c r="AJ116">
        <v>227</v>
      </c>
      <c r="AK116">
        <v>1</v>
      </c>
      <c r="AL116">
        <v>0</v>
      </c>
      <c r="AM116">
        <v>1</v>
      </c>
      <c r="AN116">
        <v>0</v>
      </c>
      <c r="AO116">
        <v>1</v>
      </c>
      <c r="AP116">
        <v>13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 x14ac:dyDescent="0.45">
      <c r="A117" t="s">
        <v>395</v>
      </c>
      <c r="B117" t="s">
        <v>79</v>
      </c>
      <c r="C117" t="s">
        <v>396</v>
      </c>
      <c r="D117" t="s">
        <v>81</v>
      </c>
      <c r="E117" s="2" t="str">
        <f>HYPERLINK("capsilon://?command=openfolder&amp;siteaddress=FAM.docvelocity-na8.net&amp;folderid=FX6A8259AB-4EFB-5D03-F7C4-7D264A5817C6","FX22011658")</f>
        <v>FX22011658</v>
      </c>
      <c r="F117" t="s">
        <v>19</v>
      </c>
      <c r="G117" t="s">
        <v>19</v>
      </c>
      <c r="H117" t="s">
        <v>82</v>
      </c>
      <c r="I117" t="s">
        <v>397</v>
      </c>
      <c r="J117">
        <v>90</v>
      </c>
      <c r="K117" t="s">
        <v>84</v>
      </c>
      <c r="L117" t="s">
        <v>85</v>
      </c>
      <c r="M117" t="s">
        <v>86</v>
      </c>
      <c r="N117">
        <v>2</v>
      </c>
      <c r="O117" s="1">
        <v>44568.437939814816</v>
      </c>
      <c r="P117" s="1">
        <v>44568.525000000001</v>
      </c>
      <c r="Q117">
        <v>6310</v>
      </c>
      <c r="R117">
        <v>1212</v>
      </c>
      <c r="S117" t="b">
        <v>0</v>
      </c>
      <c r="T117" t="s">
        <v>87</v>
      </c>
      <c r="U117" t="b">
        <v>0</v>
      </c>
      <c r="V117" t="s">
        <v>97</v>
      </c>
      <c r="W117" s="1">
        <v>44568.462511574071</v>
      </c>
      <c r="X117">
        <v>433</v>
      </c>
      <c r="Y117">
        <v>72</v>
      </c>
      <c r="Z117">
        <v>0</v>
      </c>
      <c r="AA117">
        <v>72</v>
      </c>
      <c r="AB117">
        <v>0</v>
      </c>
      <c r="AC117">
        <v>41</v>
      </c>
      <c r="AD117">
        <v>18</v>
      </c>
      <c r="AE117">
        <v>0</v>
      </c>
      <c r="AF117">
        <v>0</v>
      </c>
      <c r="AG117">
        <v>0</v>
      </c>
      <c r="AH117" t="s">
        <v>136</v>
      </c>
      <c r="AI117" s="1">
        <v>44568.525000000001</v>
      </c>
      <c r="AJ117">
        <v>696</v>
      </c>
      <c r="AK117">
        <v>4</v>
      </c>
      <c r="AL117">
        <v>0</v>
      </c>
      <c r="AM117">
        <v>4</v>
      </c>
      <c r="AN117">
        <v>0</v>
      </c>
      <c r="AO117">
        <v>3</v>
      </c>
      <c r="AP117">
        <v>14</v>
      </c>
      <c r="AQ117">
        <v>0</v>
      </c>
      <c r="AR117">
        <v>0</v>
      </c>
      <c r="AS117">
        <v>0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 x14ac:dyDescent="0.45">
      <c r="A118" t="s">
        <v>398</v>
      </c>
      <c r="B118" t="s">
        <v>79</v>
      </c>
      <c r="C118" t="s">
        <v>380</v>
      </c>
      <c r="D118" t="s">
        <v>81</v>
      </c>
      <c r="E118" s="2" t="str">
        <f>HYPERLINK("capsilon://?command=openfolder&amp;siteaddress=FAM.docvelocity-na8.net&amp;folderid=FX28ED4547-8D07-BF84-69B5-440F3A4D1996","FX211114558")</f>
        <v>FX211114558</v>
      </c>
      <c r="F118" t="s">
        <v>19</v>
      </c>
      <c r="G118" t="s">
        <v>19</v>
      </c>
      <c r="H118" t="s">
        <v>82</v>
      </c>
      <c r="I118" t="s">
        <v>399</v>
      </c>
      <c r="J118">
        <v>66</v>
      </c>
      <c r="K118" t="s">
        <v>84</v>
      </c>
      <c r="L118" t="s">
        <v>85</v>
      </c>
      <c r="M118" t="s">
        <v>86</v>
      </c>
      <c r="N118">
        <v>2</v>
      </c>
      <c r="O118" s="1">
        <v>44568.440208333333</v>
      </c>
      <c r="P118" s="1">
        <v>44568.517824074072</v>
      </c>
      <c r="Q118">
        <v>6016</v>
      </c>
      <c r="R118">
        <v>690</v>
      </c>
      <c r="S118" t="b">
        <v>0</v>
      </c>
      <c r="T118" t="s">
        <v>87</v>
      </c>
      <c r="U118" t="b">
        <v>0</v>
      </c>
      <c r="V118" t="s">
        <v>97</v>
      </c>
      <c r="W118" s="1">
        <v>44568.467465277776</v>
      </c>
      <c r="X118">
        <v>427</v>
      </c>
      <c r="Y118">
        <v>52</v>
      </c>
      <c r="Z118">
        <v>0</v>
      </c>
      <c r="AA118">
        <v>52</v>
      </c>
      <c r="AB118">
        <v>0</v>
      </c>
      <c r="AC118">
        <v>45</v>
      </c>
      <c r="AD118">
        <v>14</v>
      </c>
      <c r="AE118">
        <v>0</v>
      </c>
      <c r="AF118">
        <v>0</v>
      </c>
      <c r="AG118">
        <v>0</v>
      </c>
      <c r="AH118" t="s">
        <v>372</v>
      </c>
      <c r="AI118" s="1">
        <v>44568.517824074072</v>
      </c>
      <c r="AJ118">
        <v>242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14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 x14ac:dyDescent="0.45">
      <c r="A119" t="s">
        <v>400</v>
      </c>
      <c r="B119" t="s">
        <v>79</v>
      </c>
      <c r="C119" t="s">
        <v>401</v>
      </c>
      <c r="D119" t="s">
        <v>81</v>
      </c>
      <c r="E119" s="2" t="str">
        <f>HYPERLINK("capsilon://?command=openfolder&amp;siteaddress=FAM.docvelocity-na8.net&amp;folderid=FX2773EFDE-A426-5B68-5200-26C618724819","FX2201669")</f>
        <v>FX2201669</v>
      </c>
      <c r="F119" t="s">
        <v>19</v>
      </c>
      <c r="G119" t="s">
        <v>19</v>
      </c>
      <c r="H119" t="s">
        <v>82</v>
      </c>
      <c r="I119" t="s">
        <v>402</v>
      </c>
      <c r="J119">
        <v>240</v>
      </c>
      <c r="K119" t="s">
        <v>84</v>
      </c>
      <c r="L119" t="s">
        <v>85</v>
      </c>
      <c r="M119" t="s">
        <v>86</v>
      </c>
      <c r="N119">
        <v>2</v>
      </c>
      <c r="O119" s="1">
        <v>44568.453368055554</v>
      </c>
      <c r="P119" s="1">
        <v>44568.52542824074</v>
      </c>
      <c r="Q119">
        <v>3043</v>
      </c>
      <c r="R119">
        <v>3183</v>
      </c>
      <c r="S119" t="b">
        <v>0</v>
      </c>
      <c r="T119" t="s">
        <v>87</v>
      </c>
      <c r="U119" t="b">
        <v>0</v>
      </c>
      <c r="V119" t="s">
        <v>190</v>
      </c>
      <c r="W119" s="1">
        <v>44568.500092592592</v>
      </c>
      <c r="X119">
        <v>2217</v>
      </c>
      <c r="Y119">
        <v>213</v>
      </c>
      <c r="Z119">
        <v>0</v>
      </c>
      <c r="AA119">
        <v>213</v>
      </c>
      <c r="AB119">
        <v>0</v>
      </c>
      <c r="AC119">
        <v>59</v>
      </c>
      <c r="AD119">
        <v>27</v>
      </c>
      <c r="AE119">
        <v>0</v>
      </c>
      <c r="AF119">
        <v>0</v>
      </c>
      <c r="AG119">
        <v>0</v>
      </c>
      <c r="AH119" t="s">
        <v>89</v>
      </c>
      <c r="AI119" s="1">
        <v>44568.52542824074</v>
      </c>
      <c r="AJ119">
        <v>883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27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 x14ac:dyDescent="0.45">
      <c r="A120" t="s">
        <v>403</v>
      </c>
      <c r="B120" t="s">
        <v>79</v>
      </c>
      <c r="C120" t="s">
        <v>404</v>
      </c>
      <c r="D120" t="s">
        <v>81</v>
      </c>
      <c r="E120" s="2" t="str">
        <f>HYPERLINK("capsilon://?command=openfolder&amp;siteaddress=FAM.docvelocity-na8.net&amp;folderid=FXCDCB64C2-3B82-1AF1-D850-8E629026A1D7","FX21111766")</f>
        <v>FX21111766</v>
      </c>
      <c r="F120" t="s">
        <v>19</v>
      </c>
      <c r="G120" t="s">
        <v>19</v>
      </c>
      <c r="H120" t="s">
        <v>82</v>
      </c>
      <c r="I120" t="s">
        <v>405</v>
      </c>
      <c r="J120">
        <v>66</v>
      </c>
      <c r="K120" t="s">
        <v>84</v>
      </c>
      <c r="L120" t="s">
        <v>85</v>
      </c>
      <c r="M120" t="s">
        <v>86</v>
      </c>
      <c r="N120">
        <v>2</v>
      </c>
      <c r="O120" s="1">
        <v>44568.477094907408</v>
      </c>
      <c r="P120" s="1">
        <v>44568.518136574072</v>
      </c>
      <c r="Q120">
        <v>3500</v>
      </c>
      <c r="R120">
        <v>46</v>
      </c>
      <c r="S120" t="b">
        <v>0</v>
      </c>
      <c r="T120" t="s">
        <v>87</v>
      </c>
      <c r="U120" t="b">
        <v>0</v>
      </c>
      <c r="V120" t="s">
        <v>88</v>
      </c>
      <c r="W120" s="1">
        <v>44568.481678240743</v>
      </c>
      <c r="X120">
        <v>20</v>
      </c>
      <c r="Y120">
        <v>0</v>
      </c>
      <c r="Z120">
        <v>0</v>
      </c>
      <c r="AA120">
        <v>0</v>
      </c>
      <c r="AB120">
        <v>52</v>
      </c>
      <c r="AC120">
        <v>0</v>
      </c>
      <c r="AD120">
        <v>66</v>
      </c>
      <c r="AE120">
        <v>0</v>
      </c>
      <c r="AF120">
        <v>0</v>
      </c>
      <c r="AG120">
        <v>0</v>
      </c>
      <c r="AH120" t="s">
        <v>372</v>
      </c>
      <c r="AI120" s="1">
        <v>44568.518136574072</v>
      </c>
      <c r="AJ120">
        <v>26</v>
      </c>
      <c r="AK120">
        <v>0</v>
      </c>
      <c r="AL120">
        <v>0</v>
      </c>
      <c r="AM120">
        <v>0</v>
      </c>
      <c r="AN120">
        <v>52</v>
      </c>
      <c r="AO120">
        <v>0</v>
      </c>
      <c r="AP120">
        <v>66</v>
      </c>
      <c r="AQ120">
        <v>0</v>
      </c>
      <c r="AR120">
        <v>0</v>
      </c>
      <c r="AS120">
        <v>0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 x14ac:dyDescent="0.45">
      <c r="A121" t="s">
        <v>406</v>
      </c>
      <c r="B121" t="s">
        <v>79</v>
      </c>
      <c r="C121" t="s">
        <v>407</v>
      </c>
      <c r="D121" t="s">
        <v>81</v>
      </c>
      <c r="E121" s="2" t="str">
        <f>HYPERLINK("capsilon://?command=openfolder&amp;siteaddress=FAM.docvelocity-na8.net&amp;folderid=FX48172776-2109-4945-FC0F-38152835526A","FX21111574")</f>
        <v>FX21111574</v>
      </c>
      <c r="F121" t="s">
        <v>19</v>
      </c>
      <c r="G121" t="s">
        <v>19</v>
      </c>
      <c r="H121" t="s">
        <v>82</v>
      </c>
      <c r="I121" t="s">
        <v>408</v>
      </c>
      <c r="J121">
        <v>99</v>
      </c>
      <c r="K121" t="s">
        <v>84</v>
      </c>
      <c r="L121" t="s">
        <v>85</v>
      </c>
      <c r="M121" t="s">
        <v>86</v>
      </c>
      <c r="N121">
        <v>2</v>
      </c>
      <c r="O121" s="1">
        <v>44568.480011574073</v>
      </c>
      <c r="P121" s="1">
        <v>44568.521701388891</v>
      </c>
      <c r="Q121">
        <v>3112</v>
      </c>
      <c r="R121">
        <v>490</v>
      </c>
      <c r="S121" t="b">
        <v>0</v>
      </c>
      <c r="T121" t="s">
        <v>87</v>
      </c>
      <c r="U121" t="b">
        <v>0</v>
      </c>
      <c r="V121" t="s">
        <v>88</v>
      </c>
      <c r="W121" s="1">
        <v>44568.483807870369</v>
      </c>
      <c r="X121">
        <v>183</v>
      </c>
      <c r="Y121">
        <v>67</v>
      </c>
      <c r="Z121">
        <v>0</v>
      </c>
      <c r="AA121">
        <v>67</v>
      </c>
      <c r="AB121">
        <v>0</v>
      </c>
      <c r="AC121">
        <v>25</v>
      </c>
      <c r="AD121">
        <v>32</v>
      </c>
      <c r="AE121">
        <v>0</v>
      </c>
      <c r="AF121">
        <v>0</v>
      </c>
      <c r="AG121">
        <v>0</v>
      </c>
      <c r="AH121" t="s">
        <v>372</v>
      </c>
      <c r="AI121" s="1">
        <v>44568.521701388891</v>
      </c>
      <c r="AJ121">
        <v>307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32</v>
      </c>
      <c r="AQ121">
        <v>0</v>
      </c>
      <c r="AR121">
        <v>0</v>
      </c>
      <c r="AS121">
        <v>0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 x14ac:dyDescent="0.45">
      <c r="A122" t="s">
        <v>409</v>
      </c>
      <c r="B122" t="s">
        <v>79</v>
      </c>
      <c r="C122" t="s">
        <v>407</v>
      </c>
      <c r="D122" t="s">
        <v>81</v>
      </c>
      <c r="E122" s="2" t="str">
        <f>HYPERLINK("capsilon://?command=openfolder&amp;siteaddress=FAM.docvelocity-na8.net&amp;folderid=FX48172776-2109-4945-FC0F-38152835526A","FX21111574")</f>
        <v>FX21111574</v>
      </c>
      <c r="F122" t="s">
        <v>19</v>
      </c>
      <c r="G122" t="s">
        <v>19</v>
      </c>
      <c r="H122" t="s">
        <v>82</v>
      </c>
      <c r="I122" t="s">
        <v>410</v>
      </c>
      <c r="J122">
        <v>74</v>
      </c>
      <c r="K122" t="s">
        <v>84</v>
      </c>
      <c r="L122" t="s">
        <v>85</v>
      </c>
      <c r="M122" t="s">
        <v>86</v>
      </c>
      <c r="N122">
        <v>2</v>
      </c>
      <c r="O122" s="1">
        <v>44568.480185185188</v>
      </c>
      <c r="P122" s="1">
        <v>44568.523692129631</v>
      </c>
      <c r="Q122">
        <v>3405</v>
      </c>
      <c r="R122">
        <v>354</v>
      </c>
      <c r="S122" t="b">
        <v>0</v>
      </c>
      <c r="T122" t="s">
        <v>87</v>
      </c>
      <c r="U122" t="b">
        <v>0</v>
      </c>
      <c r="V122" t="s">
        <v>88</v>
      </c>
      <c r="W122" s="1">
        <v>44568.485925925925</v>
      </c>
      <c r="X122">
        <v>183</v>
      </c>
      <c r="Y122">
        <v>44</v>
      </c>
      <c r="Z122">
        <v>0</v>
      </c>
      <c r="AA122">
        <v>44</v>
      </c>
      <c r="AB122">
        <v>0</v>
      </c>
      <c r="AC122">
        <v>18</v>
      </c>
      <c r="AD122">
        <v>30</v>
      </c>
      <c r="AE122">
        <v>0</v>
      </c>
      <c r="AF122">
        <v>0</v>
      </c>
      <c r="AG122">
        <v>0</v>
      </c>
      <c r="AH122" t="s">
        <v>372</v>
      </c>
      <c r="AI122" s="1">
        <v>44568.523692129631</v>
      </c>
      <c r="AJ122">
        <v>171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30</v>
      </c>
      <c r="AQ122">
        <v>0</v>
      </c>
      <c r="AR122">
        <v>0</v>
      </c>
      <c r="AS122">
        <v>0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 x14ac:dyDescent="0.45">
      <c r="A123" t="s">
        <v>411</v>
      </c>
      <c r="B123" t="s">
        <v>79</v>
      </c>
      <c r="C123" t="s">
        <v>407</v>
      </c>
      <c r="D123" t="s">
        <v>81</v>
      </c>
      <c r="E123" s="2" t="str">
        <f>HYPERLINK("capsilon://?command=openfolder&amp;siteaddress=FAM.docvelocity-na8.net&amp;folderid=FX48172776-2109-4945-FC0F-38152835526A","FX21111574")</f>
        <v>FX21111574</v>
      </c>
      <c r="F123" t="s">
        <v>19</v>
      </c>
      <c r="G123" t="s">
        <v>19</v>
      </c>
      <c r="H123" t="s">
        <v>82</v>
      </c>
      <c r="I123" t="s">
        <v>412</v>
      </c>
      <c r="J123">
        <v>58</v>
      </c>
      <c r="K123" t="s">
        <v>84</v>
      </c>
      <c r="L123" t="s">
        <v>85</v>
      </c>
      <c r="M123" t="s">
        <v>86</v>
      </c>
      <c r="N123">
        <v>2</v>
      </c>
      <c r="O123" s="1">
        <v>44568.481215277781</v>
      </c>
      <c r="P123" s="1">
        <v>44568.52542824074</v>
      </c>
      <c r="Q123">
        <v>3529</v>
      </c>
      <c r="R123">
        <v>291</v>
      </c>
      <c r="S123" t="b">
        <v>0</v>
      </c>
      <c r="T123" t="s">
        <v>87</v>
      </c>
      <c r="U123" t="b">
        <v>0</v>
      </c>
      <c r="V123" t="s">
        <v>88</v>
      </c>
      <c r="W123" s="1">
        <v>44568.487557870372</v>
      </c>
      <c r="X123">
        <v>141</v>
      </c>
      <c r="Y123">
        <v>44</v>
      </c>
      <c r="Z123">
        <v>0</v>
      </c>
      <c r="AA123">
        <v>44</v>
      </c>
      <c r="AB123">
        <v>0</v>
      </c>
      <c r="AC123">
        <v>19</v>
      </c>
      <c r="AD123">
        <v>14</v>
      </c>
      <c r="AE123">
        <v>0</v>
      </c>
      <c r="AF123">
        <v>0</v>
      </c>
      <c r="AG123">
        <v>0</v>
      </c>
      <c r="AH123" t="s">
        <v>372</v>
      </c>
      <c r="AI123" s="1">
        <v>44568.52542824074</v>
      </c>
      <c r="AJ123">
        <v>150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14</v>
      </c>
      <c r="AQ123">
        <v>0</v>
      </c>
      <c r="AR123">
        <v>0</v>
      </c>
      <c r="AS123">
        <v>0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 x14ac:dyDescent="0.45">
      <c r="A124" t="s">
        <v>413</v>
      </c>
      <c r="B124" t="s">
        <v>79</v>
      </c>
      <c r="C124" t="s">
        <v>407</v>
      </c>
      <c r="D124" t="s">
        <v>81</v>
      </c>
      <c r="E124" s="2" t="str">
        <f>HYPERLINK("capsilon://?command=openfolder&amp;siteaddress=FAM.docvelocity-na8.net&amp;folderid=FX48172776-2109-4945-FC0F-38152835526A","FX21111574")</f>
        <v>FX21111574</v>
      </c>
      <c r="F124" t="s">
        <v>19</v>
      </c>
      <c r="G124" t="s">
        <v>19</v>
      </c>
      <c r="H124" t="s">
        <v>82</v>
      </c>
      <c r="I124" t="s">
        <v>414</v>
      </c>
      <c r="J124">
        <v>74</v>
      </c>
      <c r="K124" t="s">
        <v>84</v>
      </c>
      <c r="L124" t="s">
        <v>85</v>
      </c>
      <c r="M124" t="s">
        <v>86</v>
      </c>
      <c r="N124">
        <v>2</v>
      </c>
      <c r="O124" s="1">
        <v>44568.481307870374</v>
      </c>
      <c r="P124" s="1">
        <v>44568.529606481483</v>
      </c>
      <c r="Q124">
        <v>3467</v>
      </c>
      <c r="R124">
        <v>706</v>
      </c>
      <c r="S124" t="b">
        <v>0</v>
      </c>
      <c r="T124" t="s">
        <v>87</v>
      </c>
      <c r="U124" t="b">
        <v>0</v>
      </c>
      <c r="V124" t="s">
        <v>92</v>
      </c>
      <c r="W124" s="1">
        <v>44568.489710648151</v>
      </c>
      <c r="X124">
        <v>309</v>
      </c>
      <c r="Y124">
        <v>44</v>
      </c>
      <c r="Z124">
        <v>0</v>
      </c>
      <c r="AA124">
        <v>44</v>
      </c>
      <c r="AB124">
        <v>0</v>
      </c>
      <c r="AC124">
        <v>19</v>
      </c>
      <c r="AD124">
        <v>30</v>
      </c>
      <c r="AE124">
        <v>0</v>
      </c>
      <c r="AF124">
        <v>0</v>
      </c>
      <c r="AG124">
        <v>0</v>
      </c>
      <c r="AH124" t="s">
        <v>136</v>
      </c>
      <c r="AI124" s="1">
        <v>44568.529606481483</v>
      </c>
      <c r="AJ124">
        <v>397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30</v>
      </c>
      <c r="AQ124">
        <v>0</v>
      </c>
      <c r="AR124">
        <v>0</v>
      </c>
      <c r="AS124">
        <v>0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 x14ac:dyDescent="0.45">
      <c r="A125" t="s">
        <v>415</v>
      </c>
      <c r="B125" t="s">
        <v>79</v>
      </c>
      <c r="C125" t="s">
        <v>416</v>
      </c>
      <c r="D125" t="s">
        <v>81</v>
      </c>
      <c r="E125" s="2" t="str">
        <f>HYPERLINK("capsilon://?command=openfolder&amp;siteaddress=FAM.docvelocity-na8.net&amp;folderid=FX4BDED692-E49E-D683-C1D9-3D4B297DEC88","FX2201106")</f>
        <v>FX2201106</v>
      </c>
      <c r="F125" t="s">
        <v>19</v>
      </c>
      <c r="G125" t="s">
        <v>19</v>
      </c>
      <c r="H125" t="s">
        <v>82</v>
      </c>
      <c r="I125" t="s">
        <v>417</v>
      </c>
      <c r="J125">
        <v>228</v>
      </c>
      <c r="K125" t="s">
        <v>84</v>
      </c>
      <c r="L125" t="s">
        <v>85</v>
      </c>
      <c r="M125" t="s">
        <v>86</v>
      </c>
      <c r="N125">
        <v>2</v>
      </c>
      <c r="O125" s="1">
        <v>44568.483761574076</v>
      </c>
      <c r="P125" s="1">
        <v>44568.533680555556</v>
      </c>
      <c r="Q125">
        <v>2085</v>
      </c>
      <c r="R125">
        <v>2228</v>
      </c>
      <c r="S125" t="b">
        <v>0</v>
      </c>
      <c r="T125" t="s">
        <v>87</v>
      </c>
      <c r="U125" t="b">
        <v>0</v>
      </c>
      <c r="V125" t="s">
        <v>92</v>
      </c>
      <c r="W125" s="1">
        <v>44568.506689814814</v>
      </c>
      <c r="X125">
        <v>1466</v>
      </c>
      <c r="Y125">
        <v>165</v>
      </c>
      <c r="Z125">
        <v>0</v>
      </c>
      <c r="AA125">
        <v>165</v>
      </c>
      <c r="AB125">
        <v>0</v>
      </c>
      <c r="AC125">
        <v>75</v>
      </c>
      <c r="AD125">
        <v>63</v>
      </c>
      <c r="AE125">
        <v>0</v>
      </c>
      <c r="AF125">
        <v>0</v>
      </c>
      <c r="AG125">
        <v>0</v>
      </c>
      <c r="AH125" t="s">
        <v>372</v>
      </c>
      <c r="AI125" s="1">
        <v>44568.533680555556</v>
      </c>
      <c r="AJ125">
        <v>712</v>
      </c>
      <c r="AK125">
        <v>1</v>
      </c>
      <c r="AL125">
        <v>0</v>
      </c>
      <c r="AM125">
        <v>1</v>
      </c>
      <c r="AN125">
        <v>0</v>
      </c>
      <c r="AO125">
        <v>1</v>
      </c>
      <c r="AP125">
        <v>62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 x14ac:dyDescent="0.45">
      <c r="A126" t="s">
        <v>418</v>
      </c>
      <c r="B126" t="s">
        <v>79</v>
      </c>
      <c r="C126" t="s">
        <v>161</v>
      </c>
      <c r="D126" t="s">
        <v>81</v>
      </c>
      <c r="E126" s="2" t="str">
        <f>HYPERLINK("capsilon://?command=openfolder&amp;siteaddress=FAM.docvelocity-na8.net&amp;folderid=FX1FD9FFE5-5E1D-0DF1-647F-FB58E406D973","FX211211341")</f>
        <v>FX211211341</v>
      </c>
      <c r="F126" t="s">
        <v>19</v>
      </c>
      <c r="G126" t="s">
        <v>19</v>
      </c>
      <c r="H126" t="s">
        <v>82</v>
      </c>
      <c r="I126" t="s">
        <v>419</v>
      </c>
      <c r="J126">
        <v>56</v>
      </c>
      <c r="K126" t="s">
        <v>84</v>
      </c>
      <c r="L126" t="s">
        <v>85</v>
      </c>
      <c r="M126" t="s">
        <v>86</v>
      </c>
      <c r="N126">
        <v>1</v>
      </c>
      <c r="O126" s="1">
        <v>44568.495289351849</v>
      </c>
      <c r="P126" s="1">
        <v>44568.525092592594</v>
      </c>
      <c r="Q126">
        <v>2226</v>
      </c>
      <c r="R126">
        <v>349</v>
      </c>
      <c r="S126" t="b">
        <v>0</v>
      </c>
      <c r="T126" t="s">
        <v>87</v>
      </c>
      <c r="U126" t="b">
        <v>0</v>
      </c>
      <c r="V126" t="s">
        <v>88</v>
      </c>
      <c r="W126" s="1">
        <v>44568.525092592594</v>
      </c>
      <c r="X126">
        <v>221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56</v>
      </c>
      <c r="AE126">
        <v>42</v>
      </c>
      <c r="AF126">
        <v>0</v>
      </c>
      <c r="AG126">
        <v>4</v>
      </c>
      <c r="AH126" t="s">
        <v>87</v>
      </c>
      <c r="AI126" t="s">
        <v>87</v>
      </c>
      <c r="AJ126" t="s">
        <v>87</v>
      </c>
      <c r="AK126" t="s">
        <v>87</v>
      </c>
      <c r="AL126" t="s">
        <v>87</v>
      </c>
      <c r="AM126" t="s">
        <v>87</v>
      </c>
      <c r="AN126" t="s">
        <v>87</v>
      </c>
      <c r="AO126" t="s">
        <v>87</v>
      </c>
      <c r="AP126" t="s">
        <v>87</v>
      </c>
      <c r="AQ126" t="s">
        <v>87</v>
      </c>
      <c r="AR126" t="s">
        <v>87</v>
      </c>
      <c r="AS126" t="s">
        <v>87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 x14ac:dyDescent="0.45">
      <c r="A127" t="s">
        <v>420</v>
      </c>
      <c r="B127" t="s">
        <v>79</v>
      </c>
      <c r="C127" t="s">
        <v>421</v>
      </c>
      <c r="D127" t="s">
        <v>81</v>
      </c>
      <c r="E127" s="2" t="str">
        <f>HYPERLINK("capsilon://?command=openfolder&amp;siteaddress=FAM.docvelocity-na8.net&amp;folderid=FXDA80B1C3-B13D-2E5A-63AC-199A327B9F2B","FX22011279")</f>
        <v>FX22011279</v>
      </c>
      <c r="F127" t="s">
        <v>19</v>
      </c>
      <c r="G127" t="s">
        <v>19</v>
      </c>
      <c r="H127" t="s">
        <v>82</v>
      </c>
      <c r="I127" t="s">
        <v>422</v>
      </c>
      <c r="J127">
        <v>66</v>
      </c>
      <c r="K127" t="s">
        <v>84</v>
      </c>
      <c r="L127" t="s">
        <v>85</v>
      </c>
      <c r="M127" t="s">
        <v>86</v>
      </c>
      <c r="N127">
        <v>2</v>
      </c>
      <c r="O127" s="1">
        <v>44568.508819444447</v>
      </c>
      <c r="P127" s="1">
        <v>44568.544976851852</v>
      </c>
      <c r="Q127">
        <v>1641</v>
      </c>
      <c r="R127">
        <v>1483</v>
      </c>
      <c r="S127" t="b">
        <v>0</v>
      </c>
      <c r="T127" t="s">
        <v>87</v>
      </c>
      <c r="U127" t="b">
        <v>0</v>
      </c>
      <c r="V127" t="s">
        <v>92</v>
      </c>
      <c r="W127" s="1">
        <v>44568.536423611113</v>
      </c>
      <c r="X127">
        <v>656</v>
      </c>
      <c r="Y127">
        <v>52</v>
      </c>
      <c r="Z127">
        <v>0</v>
      </c>
      <c r="AA127">
        <v>52</v>
      </c>
      <c r="AB127">
        <v>0</v>
      </c>
      <c r="AC127">
        <v>31</v>
      </c>
      <c r="AD127">
        <v>14</v>
      </c>
      <c r="AE127">
        <v>0</v>
      </c>
      <c r="AF127">
        <v>0</v>
      </c>
      <c r="AG127">
        <v>0</v>
      </c>
      <c r="AH127" t="s">
        <v>372</v>
      </c>
      <c r="AI127" s="1">
        <v>44568.544976851852</v>
      </c>
      <c r="AJ127">
        <v>700</v>
      </c>
      <c r="AK127">
        <v>1</v>
      </c>
      <c r="AL127">
        <v>0</v>
      </c>
      <c r="AM127">
        <v>1</v>
      </c>
      <c r="AN127">
        <v>0</v>
      </c>
      <c r="AO127">
        <v>1</v>
      </c>
      <c r="AP127">
        <v>13</v>
      </c>
      <c r="AQ127">
        <v>0</v>
      </c>
      <c r="AR127">
        <v>0</v>
      </c>
      <c r="AS127">
        <v>0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 x14ac:dyDescent="0.45">
      <c r="A128" t="s">
        <v>423</v>
      </c>
      <c r="B128" t="s">
        <v>79</v>
      </c>
      <c r="C128" t="s">
        <v>424</v>
      </c>
      <c r="D128" t="s">
        <v>81</v>
      </c>
      <c r="E128" s="2" t="str">
        <f>HYPERLINK("capsilon://?command=openfolder&amp;siteaddress=FAM.docvelocity-na8.net&amp;folderid=FX20FFC28A-985E-0404-DDB5-F66CEB09EBD0","FX21126640")</f>
        <v>FX21126640</v>
      </c>
      <c r="F128" t="s">
        <v>19</v>
      </c>
      <c r="G128" t="s">
        <v>19</v>
      </c>
      <c r="H128" t="s">
        <v>82</v>
      </c>
      <c r="I128" t="s">
        <v>425</v>
      </c>
      <c r="J128">
        <v>66</v>
      </c>
      <c r="K128" t="s">
        <v>84</v>
      </c>
      <c r="L128" t="s">
        <v>85</v>
      </c>
      <c r="M128" t="s">
        <v>86</v>
      </c>
      <c r="N128">
        <v>1</v>
      </c>
      <c r="O128" s="1">
        <v>44568.521527777775</v>
      </c>
      <c r="P128" s="1">
        <v>44568.551944444444</v>
      </c>
      <c r="Q128">
        <v>1872</v>
      </c>
      <c r="R128">
        <v>756</v>
      </c>
      <c r="S128" t="b">
        <v>0</v>
      </c>
      <c r="T128" t="s">
        <v>87</v>
      </c>
      <c r="U128" t="b">
        <v>0</v>
      </c>
      <c r="V128" t="s">
        <v>88</v>
      </c>
      <c r="W128" s="1">
        <v>44568.551944444444</v>
      </c>
      <c r="X128">
        <v>6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66</v>
      </c>
      <c r="AE128">
        <v>0</v>
      </c>
      <c r="AF128">
        <v>0</v>
      </c>
      <c r="AG128">
        <v>1</v>
      </c>
      <c r="AH128" t="s">
        <v>87</v>
      </c>
      <c r="AI128" t="s">
        <v>87</v>
      </c>
      <c r="AJ128" t="s">
        <v>87</v>
      </c>
      <c r="AK128" t="s">
        <v>87</v>
      </c>
      <c r="AL128" t="s">
        <v>87</v>
      </c>
      <c r="AM128" t="s">
        <v>87</v>
      </c>
      <c r="AN128" t="s">
        <v>87</v>
      </c>
      <c r="AO128" t="s">
        <v>87</v>
      </c>
      <c r="AP128" t="s">
        <v>87</v>
      </c>
      <c r="AQ128" t="s">
        <v>87</v>
      </c>
      <c r="AR128" t="s">
        <v>87</v>
      </c>
      <c r="AS128" t="s">
        <v>87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 x14ac:dyDescent="0.45">
      <c r="A129" t="s">
        <v>426</v>
      </c>
      <c r="B129" t="s">
        <v>79</v>
      </c>
      <c r="C129" t="s">
        <v>161</v>
      </c>
      <c r="D129" t="s">
        <v>81</v>
      </c>
      <c r="E129" s="2" t="str">
        <f>HYPERLINK("capsilon://?command=openfolder&amp;siteaddress=FAM.docvelocity-na8.net&amp;folderid=FX1FD9FFE5-5E1D-0DF1-647F-FB58E406D973","FX211211341")</f>
        <v>FX211211341</v>
      </c>
      <c r="F129" t="s">
        <v>19</v>
      </c>
      <c r="G129" t="s">
        <v>19</v>
      </c>
      <c r="H129" t="s">
        <v>82</v>
      </c>
      <c r="I129" t="s">
        <v>419</v>
      </c>
      <c r="J129">
        <v>112</v>
      </c>
      <c r="K129" t="s">
        <v>84</v>
      </c>
      <c r="L129" t="s">
        <v>85</v>
      </c>
      <c r="M129" t="s">
        <v>86</v>
      </c>
      <c r="N129">
        <v>2</v>
      </c>
      <c r="O129" s="1">
        <v>44568.525891203702</v>
      </c>
      <c r="P129" s="1">
        <v>44568.552303240744</v>
      </c>
      <c r="Q129">
        <v>230</v>
      </c>
      <c r="R129">
        <v>2052</v>
      </c>
      <c r="S129" t="b">
        <v>0</v>
      </c>
      <c r="T129" t="s">
        <v>87</v>
      </c>
      <c r="U129" t="b">
        <v>1</v>
      </c>
      <c r="V129" t="s">
        <v>310</v>
      </c>
      <c r="W129" s="1">
        <v>44568.548645833333</v>
      </c>
      <c r="X129">
        <v>1739</v>
      </c>
      <c r="Y129">
        <v>84</v>
      </c>
      <c r="Z129">
        <v>0</v>
      </c>
      <c r="AA129">
        <v>84</v>
      </c>
      <c r="AB129">
        <v>0</v>
      </c>
      <c r="AC129">
        <v>59</v>
      </c>
      <c r="AD129">
        <v>28</v>
      </c>
      <c r="AE129">
        <v>0</v>
      </c>
      <c r="AF129">
        <v>0</v>
      </c>
      <c r="AG129">
        <v>0</v>
      </c>
      <c r="AH129" t="s">
        <v>372</v>
      </c>
      <c r="AI129" s="1">
        <v>44568.552303240744</v>
      </c>
      <c r="AJ129">
        <v>298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28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 x14ac:dyDescent="0.45">
      <c r="A130" t="s">
        <v>427</v>
      </c>
      <c r="B130" t="s">
        <v>79</v>
      </c>
      <c r="C130" t="s">
        <v>401</v>
      </c>
      <c r="D130" t="s">
        <v>81</v>
      </c>
      <c r="E130" s="2" t="str">
        <f>HYPERLINK("capsilon://?command=openfolder&amp;siteaddress=FAM.docvelocity-na8.net&amp;folderid=FX2773EFDE-A426-5B68-5200-26C618724819","FX2201669")</f>
        <v>FX2201669</v>
      </c>
      <c r="F130" t="s">
        <v>19</v>
      </c>
      <c r="G130" t="s">
        <v>19</v>
      </c>
      <c r="H130" t="s">
        <v>82</v>
      </c>
      <c r="I130" t="s">
        <v>428</v>
      </c>
      <c r="J130">
        <v>125</v>
      </c>
      <c r="K130" t="s">
        <v>84</v>
      </c>
      <c r="L130" t="s">
        <v>85</v>
      </c>
      <c r="M130" t="s">
        <v>86</v>
      </c>
      <c r="N130">
        <v>2</v>
      </c>
      <c r="O130" s="1">
        <v>44568.527256944442</v>
      </c>
      <c r="P130" s="1">
        <v>44568.536863425928</v>
      </c>
      <c r="Q130">
        <v>143</v>
      </c>
      <c r="R130">
        <v>687</v>
      </c>
      <c r="S130" t="b">
        <v>0</v>
      </c>
      <c r="T130" t="s">
        <v>87</v>
      </c>
      <c r="U130" t="b">
        <v>0</v>
      </c>
      <c r="V130" t="s">
        <v>135</v>
      </c>
      <c r="W130" s="1">
        <v>44568.533912037034</v>
      </c>
      <c r="X130">
        <v>433</v>
      </c>
      <c r="Y130">
        <v>92</v>
      </c>
      <c r="Z130">
        <v>0</v>
      </c>
      <c r="AA130">
        <v>92</v>
      </c>
      <c r="AB130">
        <v>0</v>
      </c>
      <c r="AC130">
        <v>56</v>
      </c>
      <c r="AD130">
        <v>33</v>
      </c>
      <c r="AE130">
        <v>0</v>
      </c>
      <c r="AF130">
        <v>0</v>
      </c>
      <c r="AG130">
        <v>0</v>
      </c>
      <c r="AH130" t="s">
        <v>372</v>
      </c>
      <c r="AI130" s="1">
        <v>44568.536863425928</v>
      </c>
      <c r="AJ130">
        <v>254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33</v>
      </c>
      <c r="AQ130">
        <v>0</v>
      </c>
      <c r="AR130">
        <v>0</v>
      </c>
      <c r="AS130">
        <v>0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 x14ac:dyDescent="0.45">
      <c r="A131" t="s">
        <v>429</v>
      </c>
      <c r="B131" t="s">
        <v>79</v>
      </c>
      <c r="C131" t="s">
        <v>430</v>
      </c>
      <c r="D131" t="s">
        <v>81</v>
      </c>
      <c r="E131" s="2" t="str">
        <f>HYPERLINK("capsilon://?command=openfolder&amp;siteaddress=FAM.docvelocity-na8.net&amp;folderid=FXFDE6F13B-3F14-43D2-4A53-2F79F1DAB7B5","FX21127022")</f>
        <v>FX21127022</v>
      </c>
      <c r="F131" t="s">
        <v>19</v>
      </c>
      <c r="G131" t="s">
        <v>19</v>
      </c>
      <c r="H131" t="s">
        <v>82</v>
      </c>
      <c r="I131" t="s">
        <v>431</v>
      </c>
      <c r="J131">
        <v>66</v>
      </c>
      <c r="K131" t="s">
        <v>84</v>
      </c>
      <c r="L131" t="s">
        <v>85</v>
      </c>
      <c r="M131" t="s">
        <v>86</v>
      </c>
      <c r="N131">
        <v>2</v>
      </c>
      <c r="O131" s="1">
        <v>44568.528229166666</v>
      </c>
      <c r="P131" s="1">
        <v>44568.533912037034</v>
      </c>
      <c r="Q131">
        <v>445</v>
      </c>
      <c r="R131">
        <v>46</v>
      </c>
      <c r="S131" t="b">
        <v>0</v>
      </c>
      <c r="T131" t="s">
        <v>87</v>
      </c>
      <c r="U131" t="b">
        <v>0</v>
      </c>
      <c r="V131" t="s">
        <v>105</v>
      </c>
      <c r="W131" s="1">
        <v>44568.531527777777</v>
      </c>
      <c r="X131">
        <v>26</v>
      </c>
      <c r="Y131">
        <v>0</v>
      </c>
      <c r="Z131">
        <v>0</v>
      </c>
      <c r="AA131">
        <v>0</v>
      </c>
      <c r="AB131">
        <v>52</v>
      </c>
      <c r="AC131">
        <v>0</v>
      </c>
      <c r="AD131">
        <v>66</v>
      </c>
      <c r="AE131">
        <v>0</v>
      </c>
      <c r="AF131">
        <v>0</v>
      </c>
      <c r="AG131">
        <v>0</v>
      </c>
      <c r="AH131" t="s">
        <v>372</v>
      </c>
      <c r="AI131" s="1">
        <v>44568.533912037034</v>
      </c>
      <c r="AJ131">
        <v>20</v>
      </c>
      <c r="AK131">
        <v>0</v>
      </c>
      <c r="AL131">
        <v>0</v>
      </c>
      <c r="AM131">
        <v>0</v>
      </c>
      <c r="AN131">
        <v>52</v>
      </c>
      <c r="AO131">
        <v>0</v>
      </c>
      <c r="AP131">
        <v>66</v>
      </c>
      <c r="AQ131">
        <v>0</v>
      </c>
      <c r="AR131">
        <v>0</v>
      </c>
      <c r="AS131">
        <v>0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 x14ac:dyDescent="0.45">
      <c r="A132" t="s">
        <v>432</v>
      </c>
      <c r="B132" t="s">
        <v>79</v>
      </c>
      <c r="C132" t="s">
        <v>433</v>
      </c>
      <c r="D132" t="s">
        <v>81</v>
      </c>
      <c r="E132" s="2" t="str">
        <f>HYPERLINK("capsilon://?command=openfolder&amp;siteaddress=FAM.docvelocity-na8.net&amp;folderid=FX33FA7E3F-29D8-2169-1CBF-B478C9C04316","FX21128450")</f>
        <v>FX21128450</v>
      </c>
      <c r="F132" t="s">
        <v>19</v>
      </c>
      <c r="G132" t="s">
        <v>19</v>
      </c>
      <c r="H132" t="s">
        <v>82</v>
      </c>
      <c r="I132" t="s">
        <v>434</v>
      </c>
      <c r="J132">
        <v>66</v>
      </c>
      <c r="K132" t="s">
        <v>84</v>
      </c>
      <c r="L132" t="s">
        <v>85</v>
      </c>
      <c r="M132" t="s">
        <v>86</v>
      </c>
      <c r="N132">
        <v>2</v>
      </c>
      <c r="O132" s="1">
        <v>44568.52888888889</v>
      </c>
      <c r="P132" s="1">
        <v>44568.545497685183</v>
      </c>
      <c r="Q132">
        <v>1367</v>
      </c>
      <c r="R132">
        <v>68</v>
      </c>
      <c r="S132" t="b">
        <v>0</v>
      </c>
      <c r="T132" t="s">
        <v>87</v>
      </c>
      <c r="U132" t="b">
        <v>0</v>
      </c>
      <c r="V132" t="s">
        <v>105</v>
      </c>
      <c r="W132" s="1">
        <v>44568.531805555554</v>
      </c>
      <c r="X132">
        <v>23</v>
      </c>
      <c r="Y132">
        <v>0</v>
      </c>
      <c r="Z132">
        <v>0</v>
      </c>
      <c r="AA132">
        <v>0</v>
      </c>
      <c r="AB132">
        <v>52</v>
      </c>
      <c r="AC132">
        <v>0</v>
      </c>
      <c r="AD132">
        <v>66</v>
      </c>
      <c r="AE132">
        <v>0</v>
      </c>
      <c r="AF132">
        <v>0</v>
      </c>
      <c r="AG132">
        <v>0</v>
      </c>
      <c r="AH132" t="s">
        <v>372</v>
      </c>
      <c r="AI132" s="1">
        <v>44568.545497685183</v>
      </c>
      <c r="AJ132">
        <v>45</v>
      </c>
      <c r="AK132">
        <v>0</v>
      </c>
      <c r="AL132">
        <v>0</v>
      </c>
      <c r="AM132">
        <v>0</v>
      </c>
      <c r="AN132">
        <v>52</v>
      </c>
      <c r="AO132">
        <v>0</v>
      </c>
      <c r="AP132">
        <v>66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 x14ac:dyDescent="0.45">
      <c r="A133" t="s">
        <v>435</v>
      </c>
      <c r="B133" t="s">
        <v>79</v>
      </c>
      <c r="C133" t="s">
        <v>436</v>
      </c>
      <c r="D133" t="s">
        <v>81</v>
      </c>
      <c r="E133" s="2" t="str">
        <f>HYPERLINK("capsilon://?command=openfolder&amp;siteaddress=FAM.docvelocity-na8.net&amp;folderid=FX908BFA7E-446F-CC13-DB37-1C081AC07829","FX210911241")</f>
        <v>FX210911241</v>
      </c>
      <c r="F133" t="s">
        <v>19</v>
      </c>
      <c r="G133" t="s">
        <v>19</v>
      </c>
      <c r="H133" t="s">
        <v>82</v>
      </c>
      <c r="I133" t="s">
        <v>437</v>
      </c>
      <c r="J133">
        <v>32</v>
      </c>
      <c r="K133" t="s">
        <v>84</v>
      </c>
      <c r="L133" t="s">
        <v>85</v>
      </c>
      <c r="M133" t="s">
        <v>86</v>
      </c>
      <c r="N133">
        <v>2</v>
      </c>
      <c r="O133" s="1">
        <v>44568.532546296294</v>
      </c>
      <c r="P133" s="1">
        <v>44568.547222222223</v>
      </c>
      <c r="Q133">
        <v>723</v>
      </c>
      <c r="R133">
        <v>545</v>
      </c>
      <c r="S133" t="b">
        <v>0</v>
      </c>
      <c r="T133" t="s">
        <v>87</v>
      </c>
      <c r="U133" t="b">
        <v>0</v>
      </c>
      <c r="V133" t="s">
        <v>135</v>
      </c>
      <c r="W133" s="1">
        <v>44568.538518518515</v>
      </c>
      <c r="X133">
        <v>397</v>
      </c>
      <c r="Y133">
        <v>33</v>
      </c>
      <c r="Z133">
        <v>0</v>
      </c>
      <c r="AA133">
        <v>33</v>
      </c>
      <c r="AB133">
        <v>0</v>
      </c>
      <c r="AC133">
        <v>16</v>
      </c>
      <c r="AD133">
        <v>-1</v>
      </c>
      <c r="AE133">
        <v>0</v>
      </c>
      <c r="AF133">
        <v>0</v>
      </c>
      <c r="AG133">
        <v>0</v>
      </c>
      <c r="AH133" t="s">
        <v>372</v>
      </c>
      <c r="AI133" s="1">
        <v>44568.547222222223</v>
      </c>
      <c r="AJ133">
        <v>148</v>
      </c>
      <c r="AK133">
        <v>1</v>
      </c>
      <c r="AL133">
        <v>0</v>
      </c>
      <c r="AM133">
        <v>1</v>
      </c>
      <c r="AN133">
        <v>0</v>
      </c>
      <c r="AO133">
        <v>1</v>
      </c>
      <c r="AP133">
        <v>-2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 x14ac:dyDescent="0.45">
      <c r="A134" t="s">
        <v>438</v>
      </c>
      <c r="B134" t="s">
        <v>79</v>
      </c>
      <c r="C134" t="s">
        <v>436</v>
      </c>
      <c r="D134" t="s">
        <v>81</v>
      </c>
      <c r="E134" s="2" t="str">
        <f>HYPERLINK("capsilon://?command=openfolder&amp;siteaddress=FAM.docvelocity-na8.net&amp;folderid=FX908BFA7E-446F-CC13-DB37-1C081AC07829","FX210911241")</f>
        <v>FX210911241</v>
      </c>
      <c r="F134" t="s">
        <v>19</v>
      </c>
      <c r="G134" t="s">
        <v>19</v>
      </c>
      <c r="H134" t="s">
        <v>82</v>
      </c>
      <c r="I134" t="s">
        <v>439</v>
      </c>
      <c r="J134">
        <v>32</v>
      </c>
      <c r="K134" t="s">
        <v>84</v>
      </c>
      <c r="L134" t="s">
        <v>85</v>
      </c>
      <c r="M134" t="s">
        <v>86</v>
      </c>
      <c r="N134">
        <v>2</v>
      </c>
      <c r="O134" s="1">
        <v>44568.534224537034</v>
      </c>
      <c r="P134" s="1">
        <v>44568.554375</v>
      </c>
      <c r="Q134">
        <v>359</v>
      </c>
      <c r="R134">
        <v>1382</v>
      </c>
      <c r="S134" t="b">
        <v>0</v>
      </c>
      <c r="T134" t="s">
        <v>87</v>
      </c>
      <c r="U134" t="b">
        <v>0</v>
      </c>
      <c r="V134" t="s">
        <v>175</v>
      </c>
      <c r="W134" s="1">
        <v>44568.548854166664</v>
      </c>
      <c r="X134">
        <v>1204</v>
      </c>
      <c r="Y134">
        <v>33</v>
      </c>
      <c r="Z134">
        <v>0</v>
      </c>
      <c r="AA134">
        <v>33</v>
      </c>
      <c r="AB134">
        <v>0</v>
      </c>
      <c r="AC134">
        <v>13</v>
      </c>
      <c r="AD134">
        <v>-1</v>
      </c>
      <c r="AE134">
        <v>0</v>
      </c>
      <c r="AF134">
        <v>0</v>
      </c>
      <c r="AG134">
        <v>0</v>
      </c>
      <c r="AH134" t="s">
        <v>372</v>
      </c>
      <c r="AI134" s="1">
        <v>44568.554375</v>
      </c>
      <c r="AJ134">
        <v>178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-1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 x14ac:dyDescent="0.45">
      <c r="A135" t="s">
        <v>440</v>
      </c>
      <c r="B135" t="s">
        <v>79</v>
      </c>
      <c r="C135" t="s">
        <v>436</v>
      </c>
      <c r="D135" t="s">
        <v>81</v>
      </c>
      <c r="E135" s="2" t="str">
        <f>HYPERLINK("capsilon://?command=openfolder&amp;siteaddress=FAM.docvelocity-na8.net&amp;folderid=FX908BFA7E-446F-CC13-DB37-1C081AC07829","FX210911241")</f>
        <v>FX210911241</v>
      </c>
      <c r="F135" t="s">
        <v>19</v>
      </c>
      <c r="G135" t="s">
        <v>19</v>
      </c>
      <c r="H135" t="s">
        <v>82</v>
      </c>
      <c r="I135" t="s">
        <v>441</v>
      </c>
      <c r="J135">
        <v>32</v>
      </c>
      <c r="K135" t="s">
        <v>84</v>
      </c>
      <c r="L135" t="s">
        <v>85</v>
      </c>
      <c r="M135" t="s">
        <v>86</v>
      </c>
      <c r="N135">
        <v>2</v>
      </c>
      <c r="O135" s="1">
        <v>44568.535092592596</v>
      </c>
      <c r="P135" s="1">
        <v>44568.548842592594</v>
      </c>
      <c r="Q135">
        <v>326</v>
      </c>
      <c r="R135">
        <v>862</v>
      </c>
      <c r="S135" t="b">
        <v>0</v>
      </c>
      <c r="T135" t="s">
        <v>87</v>
      </c>
      <c r="U135" t="b">
        <v>0</v>
      </c>
      <c r="V135" t="s">
        <v>153</v>
      </c>
      <c r="W135" s="1">
        <v>44568.544594907406</v>
      </c>
      <c r="X135">
        <v>723</v>
      </c>
      <c r="Y135">
        <v>33</v>
      </c>
      <c r="Z135">
        <v>0</v>
      </c>
      <c r="AA135">
        <v>33</v>
      </c>
      <c r="AB135">
        <v>0</v>
      </c>
      <c r="AC135">
        <v>17</v>
      </c>
      <c r="AD135">
        <v>-1</v>
      </c>
      <c r="AE135">
        <v>0</v>
      </c>
      <c r="AF135">
        <v>0</v>
      </c>
      <c r="AG135">
        <v>0</v>
      </c>
      <c r="AH135" t="s">
        <v>372</v>
      </c>
      <c r="AI135" s="1">
        <v>44568.548842592594</v>
      </c>
      <c r="AJ135">
        <v>139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-1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 x14ac:dyDescent="0.45">
      <c r="A136" t="s">
        <v>442</v>
      </c>
      <c r="B136" t="s">
        <v>79</v>
      </c>
      <c r="C136" t="s">
        <v>436</v>
      </c>
      <c r="D136" t="s">
        <v>81</v>
      </c>
      <c r="E136" s="2" t="str">
        <f>HYPERLINK("capsilon://?command=openfolder&amp;siteaddress=FAM.docvelocity-na8.net&amp;folderid=FX908BFA7E-446F-CC13-DB37-1C081AC07829","FX210911241")</f>
        <v>FX210911241</v>
      </c>
      <c r="F136" t="s">
        <v>19</v>
      </c>
      <c r="G136" t="s">
        <v>19</v>
      </c>
      <c r="H136" t="s">
        <v>82</v>
      </c>
      <c r="I136" t="s">
        <v>443</v>
      </c>
      <c r="J136">
        <v>32</v>
      </c>
      <c r="K136" t="s">
        <v>84</v>
      </c>
      <c r="L136" t="s">
        <v>85</v>
      </c>
      <c r="M136" t="s">
        <v>86</v>
      </c>
      <c r="N136">
        <v>2</v>
      </c>
      <c r="O136" s="1">
        <v>44568.535578703704</v>
      </c>
      <c r="P136" s="1">
        <v>44568.556712962964</v>
      </c>
      <c r="Q136">
        <v>1378</v>
      </c>
      <c r="R136">
        <v>448</v>
      </c>
      <c r="S136" t="b">
        <v>0</v>
      </c>
      <c r="T136" t="s">
        <v>87</v>
      </c>
      <c r="U136" t="b">
        <v>0</v>
      </c>
      <c r="V136" t="s">
        <v>105</v>
      </c>
      <c r="W136" s="1">
        <v>44568.539988425924</v>
      </c>
      <c r="X136">
        <v>232</v>
      </c>
      <c r="Y136">
        <v>33</v>
      </c>
      <c r="Z136">
        <v>0</v>
      </c>
      <c r="AA136">
        <v>33</v>
      </c>
      <c r="AB136">
        <v>0</v>
      </c>
      <c r="AC136">
        <v>13</v>
      </c>
      <c r="AD136">
        <v>-1</v>
      </c>
      <c r="AE136">
        <v>0</v>
      </c>
      <c r="AF136">
        <v>0</v>
      </c>
      <c r="AG136">
        <v>0</v>
      </c>
      <c r="AH136" t="s">
        <v>372</v>
      </c>
      <c r="AI136" s="1">
        <v>44568.556712962964</v>
      </c>
      <c r="AJ136">
        <v>201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-1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 x14ac:dyDescent="0.45">
      <c r="A137" t="s">
        <v>444</v>
      </c>
      <c r="B137" t="s">
        <v>79</v>
      </c>
      <c r="C137" t="s">
        <v>356</v>
      </c>
      <c r="D137" t="s">
        <v>81</v>
      </c>
      <c r="E137" s="2" t="str">
        <f>HYPERLINK("capsilon://?command=openfolder&amp;siteaddress=FAM.docvelocity-na8.net&amp;folderid=FX9AA003D6-B75F-1A19-006B-260E9EBC4AF2","FX22011741")</f>
        <v>FX22011741</v>
      </c>
      <c r="F137" t="s">
        <v>19</v>
      </c>
      <c r="G137" t="s">
        <v>19</v>
      </c>
      <c r="H137" t="s">
        <v>82</v>
      </c>
      <c r="I137" t="s">
        <v>445</v>
      </c>
      <c r="J137">
        <v>30</v>
      </c>
      <c r="K137" t="s">
        <v>84</v>
      </c>
      <c r="L137" t="s">
        <v>85</v>
      </c>
      <c r="M137" t="s">
        <v>86</v>
      </c>
      <c r="N137">
        <v>2</v>
      </c>
      <c r="O137" s="1">
        <v>44568.535636574074</v>
      </c>
      <c r="P137" s="1">
        <v>44568.557500000003</v>
      </c>
      <c r="Q137">
        <v>1773</v>
      </c>
      <c r="R137">
        <v>116</v>
      </c>
      <c r="S137" t="b">
        <v>0</v>
      </c>
      <c r="T137" t="s">
        <v>87</v>
      </c>
      <c r="U137" t="b">
        <v>0</v>
      </c>
      <c r="V137" t="s">
        <v>105</v>
      </c>
      <c r="W137" s="1">
        <v>44568.537291666667</v>
      </c>
      <c r="X137">
        <v>49</v>
      </c>
      <c r="Y137">
        <v>9</v>
      </c>
      <c r="Z137">
        <v>0</v>
      </c>
      <c r="AA137">
        <v>9</v>
      </c>
      <c r="AB137">
        <v>0</v>
      </c>
      <c r="AC137">
        <v>1</v>
      </c>
      <c r="AD137">
        <v>21</v>
      </c>
      <c r="AE137">
        <v>0</v>
      </c>
      <c r="AF137">
        <v>0</v>
      </c>
      <c r="AG137">
        <v>0</v>
      </c>
      <c r="AH137" t="s">
        <v>372</v>
      </c>
      <c r="AI137" s="1">
        <v>44568.557500000003</v>
      </c>
      <c r="AJ137">
        <v>67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21</v>
      </c>
      <c r="AQ137">
        <v>0</v>
      </c>
      <c r="AR137">
        <v>0</v>
      </c>
      <c r="AS137">
        <v>0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 x14ac:dyDescent="0.45">
      <c r="A138" t="s">
        <v>446</v>
      </c>
      <c r="B138" t="s">
        <v>79</v>
      </c>
      <c r="C138" t="s">
        <v>161</v>
      </c>
      <c r="D138" t="s">
        <v>81</v>
      </c>
      <c r="E138" s="2" t="str">
        <f>HYPERLINK("capsilon://?command=openfolder&amp;siteaddress=FAM.docvelocity-na8.net&amp;folderid=FX1FD9FFE5-5E1D-0DF1-647F-FB58E406D973","FX211211341")</f>
        <v>FX211211341</v>
      </c>
      <c r="F138" t="s">
        <v>19</v>
      </c>
      <c r="G138" t="s">
        <v>19</v>
      </c>
      <c r="H138" t="s">
        <v>82</v>
      </c>
      <c r="I138" t="s">
        <v>447</v>
      </c>
      <c r="J138">
        <v>28</v>
      </c>
      <c r="K138" t="s">
        <v>84</v>
      </c>
      <c r="L138" t="s">
        <v>85</v>
      </c>
      <c r="M138" t="s">
        <v>86</v>
      </c>
      <c r="N138">
        <v>1</v>
      </c>
      <c r="O138" s="1">
        <v>44568.536134259259</v>
      </c>
      <c r="P138" s="1">
        <v>44568.551863425928</v>
      </c>
      <c r="Q138">
        <v>948</v>
      </c>
      <c r="R138">
        <v>411</v>
      </c>
      <c r="S138" t="b">
        <v>0</v>
      </c>
      <c r="T138" t="s">
        <v>87</v>
      </c>
      <c r="U138" t="b">
        <v>0</v>
      </c>
      <c r="V138" t="s">
        <v>88</v>
      </c>
      <c r="W138" s="1">
        <v>44568.551863425928</v>
      </c>
      <c r="X138">
        <v>76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28</v>
      </c>
      <c r="AE138">
        <v>21</v>
      </c>
      <c r="AF138">
        <v>0</v>
      </c>
      <c r="AG138">
        <v>1</v>
      </c>
      <c r="AH138" t="s">
        <v>87</v>
      </c>
      <c r="AI138" t="s">
        <v>87</v>
      </c>
      <c r="AJ138" t="s">
        <v>87</v>
      </c>
      <c r="AK138" t="s">
        <v>87</v>
      </c>
      <c r="AL138" t="s">
        <v>87</v>
      </c>
      <c r="AM138" t="s">
        <v>87</v>
      </c>
      <c r="AN138" t="s">
        <v>87</v>
      </c>
      <c r="AO138" t="s">
        <v>87</v>
      </c>
      <c r="AP138" t="s">
        <v>87</v>
      </c>
      <c r="AQ138" t="s">
        <v>87</v>
      </c>
      <c r="AR138" t="s">
        <v>87</v>
      </c>
      <c r="AS138" t="s">
        <v>87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 x14ac:dyDescent="0.45">
      <c r="A139" t="s">
        <v>448</v>
      </c>
      <c r="B139" t="s">
        <v>79</v>
      </c>
      <c r="C139" t="s">
        <v>449</v>
      </c>
      <c r="D139" t="s">
        <v>81</v>
      </c>
      <c r="E139" s="2" t="str">
        <f>HYPERLINK("capsilon://?command=openfolder&amp;siteaddress=FAM.docvelocity-na8.net&amp;folderid=FXD93995A8-9FAA-596C-0416-9DE547628B24","FX21127564")</f>
        <v>FX21127564</v>
      </c>
      <c r="F139" t="s">
        <v>19</v>
      </c>
      <c r="G139" t="s">
        <v>19</v>
      </c>
      <c r="H139" t="s">
        <v>82</v>
      </c>
      <c r="I139" t="s">
        <v>450</v>
      </c>
      <c r="J139">
        <v>66</v>
      </c>
      <c r="K139" t="s">
        <v>84</v>
      </c>
      <c r="L139" t="s">
        <v>85</v>
      </c>
      <c r="M139" t="s">
        <v>86</v>
      </c>
      <c r="N139">
        <v>2</v>
      </c>
      <c r="O139" s="1">
        <v>44568.53806712963</v>
      </c>
      <c r="P139" s="1">
        <v>44568.55809027778</v>
      </c>
      <c r="Q139">
        <v>1655</v>
      </c>
      <c r="R139">
        <v>75</v>
      </c>
      <c r="S139" t="b">
        <v>0</v>
      </c>
      <c r="T139" t="s">
        <v>87</v>
      </c>
      <c r="U139" t="b">
        <v>0</v>
      </c>
      <c r="V139" t="s">
        <v>135</v>
      </c>
      <c r="W139" s="1">
        <v>44568.538923611108</v>
      </c>
      <c r="X139">
        <v>25</v>
      </c>
      <c r="Y139">
        <v>0</v>
      </c>
      <c r="Z139">
        <v>0</v>
      </c>
      <c r="AA139">
        <v>0</v>
      </c>
      <c r="AB139">
        <v>52</v>
      </c>
      <c r="AC139">
        <v>0</v>
      </c>
      <c r="AD139">
        <v>66</v>
      </c>
      <c r="AE139">
        <v>0</v>
      </c>
      <c r="AF139">
        <v>0</v>
      </c>
      <c r="AG139">
        <v>0</v>
      </c>
      <c r="AH139" t="s">
        <v>372</v>
      </c>
      <c r="AI139" s="1">
        <v>44568.55809027778</v>
      </c>
      <c r="AJ139">
        <v>50</v>
      </c>
      <c r="AK139">
        <v>0</v>
      </c>
      <c r="AL139">
        <v>0</v>
      </c>
      <c r="AM139">
        <v>0</v>
      </c>
      <c r="AN139">
        <v>52</v>
      </c>
      <c r="AO139">
        <v>0</v>
      </c>
      <c r="AP139">
        <v>66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 x14ac:dyDescent="0.45">
      <c r="A140" t="s">
        <v>451</v>
      </c>
      <c r="B140" t="s">
        <v>79</v>
      </c>
      <c r="C140" t="s">
        <v>452</v>
      </c>
      <c r="D140" t="s">
        <v>81</v>
      </c>
      <c r="E140" s="2" t="str">
        <f>HYPERLINK("capsilon://?command=openfolder&amp;siteaddress=FAM.docvelocity-na8.net&amp;folderid=FXFCED359C-3718-4CA4-C488-02878985D7AA","FX21129061")</f>
        <v>FX21129061</v>
      </c>
      <c r="F140" t="s">
        <v>19</v>
      </c>
      <c r="G140" t="s">
        <v>19</v>
      </c>
      <c r="H140" t="s">
        <v>82</v>
      </c>
      <c r="I140" t="s">
        <v>453</v>
      </c>
      <c r="J140">
        <v>66</v>
      </c>
      <c r="K140" t="s">
        <v>84</v>
      </c>
      <c r="L140" t="s">
        <v>85</v>
      </c>
      <c r="M140" t="s">
        <v>86</v>
      </c>
      <c r="N140">
        <v>2</v>
      </c>
      <c r="O140" s="1">
        <v>44568.541701388887</v>
      </c>
      <c r="P140" s="1">
        <v>44568.558449074073</v>
      </c>
      <c r="Q140">
        <v>1285</v>
      </c>
      <c r="R140">
        <v>162</v>
      </c>
      <c r="S140" t="b">
        <v>0</v>
      </c>
      <c r="T140" t="s">
        <v>87</v>
      </c>
      <c r="U140" t="b">
        <v>0</v>
      </c>
      <c r="V140" t="s">
        <v>153</v>
      </c>
      <c r="W140" s="1">
        <v>44568.546435185184</v>
      </c>
      <c r="X140">
        <v>132</v>
      </c>
      <c r="Y140">
        <v>0</v>
      </c>
      <c r="Z140">
        <v>0</v>
      </c>
      <c r="AA140">
        <v>0</v>
      </c>
      <c r="AB140">
        <v>52</v>
      </c>
      <c r="AC140">
        <v>0</v>
      </c>
      <c r="AD140">
        <v>66</v>
      </c>
      <c r="AE140">
        <v>0</v>
      </c>
      <c r="AF140">
        <v>0</v>
      </c>
      <c r="AG140">
        <v>0</v>
      </c>
      <c r="AH140" t="s">
        <v>372</v>
      </c>
      <c r="AI140" s="1">
        <v>44568.558449074073</v>
      </c>
      <c r="AJ140">
        <v>30</v>
      </c>
      <c r="AK140">
        <v>0</v>
      </c>
      <c r="AL140">
        <v>0</v>
      </c>
      <c r="AM140">
        <v>0</v>
      </c>
      <c r="AN140">
        <v>52</v>
      </c>
      <c r="AO140">
        <v>0</v>
      </c>
      <c r="AP140">
        <v>66</v>
      </c>
      <c r="AQ140">
        <v>0</v>
      </c>
      <c r="AR140">
        <v>0</v>
      </c>
      <c r="AS140">
        <v>0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 x14ac:dyDescent="0.45">
      <c r="A141" t="s">
        <v>454</v>
      </c>
      <c r="B141" t="s">
        <v>79</v>
      </c>
      <c r="C141" t="s">
        <v>455</v>
      </c>
      <c r="D141" t="s">
        <v>81</v>
      </c>
      <c r="E141" s="2" t="str">
        <f>HYPERLINK("capsilon://?command=openfolder&amp;siteaddress=FAM.docvelocity-na8.net&amp;folderid=FXF8A83B86-1AD5-340F-2644-472B4A8E2A48","FX22011035")</f>
        <v>FX22011035</v>
      </c>
      <c r="F141" t="s">
        <v>19</v>
      </c>
      <c r="G141" t="s">
        <v>19</v>
      </c>
      <c r="H141" t="s">
        <v>82</v>
      </c>
      <c r="I141" t="s">
        <v>456</v>
      </c>
      <c r="J141">
        <v>66</v>
      </c>
      <c r="K141" t="s">
        <v>84</v>
      </c>
      <c r="L141" t="s">
        <v>85</v>
      </c>
      <c r="M141" t="s">
        <v>86</v>
      </c>
      <c r="N141">
        <v>2</v>
      </c>
      <c r="O141" s="1">
        <v>44568.54173611111</v>
      </c>
      <c r="P141" s="1">
        <v>44568.562685185185</v>
      </c>
      <c r="Q141">
        <v>942</v>
      </c>
      <c r="R141">
        <v>868</v>
      </c>
      <c r="S141" t="b">
        <v>0</v>
      </c>
      <c r="T141" t="s">
        <v>87</v>
      </c>
      <c r="U141" t="b">
        <v>0</v>
      </c>
      <c r="V141" t="s">
        <v>304</v>
      </c>
      <c r="W141" s="1">
        <v>44568.551446759258</v>
      </c>
      <c r="X141">
        <v>503</v>
      </c>
      <c r="Y141">
        <v>0</v>
      </c>
      <c r="Z141">
        <v>0</v>
      </c>
      <c r="AA141">
        <v>0</v>
      </c>
      <c r="AB141">
        <v>52</v>
      </c>
      <c r="AC141">
        <v>0</v>
      </c>
      <c r="AD141">
        <v>66</v>
      </c>
      <c r="AE141">
        <v>0</v>
      </c>
      <c r="AF141">
        <v>0</v>
      </c>
      <c r="AG141">
        <v>0</v>
      </c>
      <c r="AH141" t="s">
        <v>372</v>
      </c>
      <c r="AI141" s="1">
        <v>44568.562685185185</v>
      </c>
      <c r="AJ141">
        <v>365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66</v>
      </c>
      <c r="AQ141">
        <v>52</v>
      </c>
      <c r="AR141">
        <v>0</v>
      </c>
      <c r="AS141">
        <v>1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 x14ac:dyDescent="0.45">
      <c r="A142" t="s">
        <v>457</v>
      </c>
      <c r="B142" t="s">
        <v>79</v>
      </c>
      <c r="C142" t="s">
        <v>452</v>
      </c>
      <c r="D142" t="s">
        <v>81</v>
      </c>
      <c r="E142" s="2" t="str">
        <f>HYPERLINK("capsilon://?command=openfolder&amp;siteaddress=FAM.docvelocity-na8.net&amp;folderid=FXFCED359C-3718-4CA4-C488-02878985D7AA","FX21129061")</f>
        <v>FX21129061</v>
      </c>
      <c r="F142" t="s">
        <v>19</v>
      </c>
      <c r="G142" t="s">
        <v>19</v>
      </c>
      <c r="H142" t="s">
        <v>82</v>
      </c>
      <c r="I142" t="s">
        <v>458</v>
      </c>
      <c r="J142">
        <v>66</v>
      </c>
      <c r="K142" t="s">
        <v>84</v>
      </c>
      <c r="L142" t="s">
        <v>85</v>
      </c>
      <c r="M142" t="s">
        <v>86</v>
      </c>
      <c r="N142">
        <v>2</v>
      </c>
      <c r="O142" s="1">
        <v>44568.541967592595</v>
      </c>
      <c r="P142" s="1">
        <v>44568.570011574076</v>
      </c>
      <c r="Q142">
        <v>2307</v>
      </c>
      <c r="R142">
        <v>116</v>
      </c>
      <c r="S142" t="b">
        <v>0</v>
      </c>
      <c r="T142" t="s">
        <v>87</v>
      </c>
      <c r="U142" t="b">
        <v>0</v>
      </c>
      <c r="V142" t="s">
        <v>105</v>
      </c>
      <c r="W142" s="1">
        <v>44568.54650462963</v>
      </c>
      <c r="X142">
        <v>47</v>
      </c>
      <c r="Y142">
        <v>0</v>
      </c>
      <c r="Z142">
        <v>0</v>
      </c>
      <c r="AA142">
        <v>0</v>
      </c>
      <c r="AB142">
        <v>52</v>
      </c>
      <c r="AC142">
        <v>0</v>
      </c>
      <c r="AD142">
        <v>66</v>
      </c>
      <c r="AE142">
        <v>0</v>
      </c>
      <c r="AF142">
        <v>0</v>
      </c>
      <c r="AG142">
        <v>0</v>
      </c>
      <c r="AH142" t="s">
        <v>136</v>
      </c>
      <c r="AI142" s="1">
        <v>44568.570011574076</v>
      </c>
      <c r="AJ142">
        <v>69</v>
      </c>
      <c r="AK142">
        <v>0</v>
      </c>
      <c r="AL142">
        <v>0</v>
      </c>
      <c r="AM142">
        <v>0</v>
      </c>
      <c r="AN142">
        <v>52</v>
      </c>
      <c r="AO142">
        <v>0</v>
      </c>
      <c r="AP142">
        <v>66</v>
      </c>
      <c r="AQ142">
        <v>0</v>
      </c>
      <c r="AR142">
        <v>0</v>
      </c>
      <c r="AS142">
        <v>0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 x14ac:dyDescent="0.45">
      <c r="A143" t="s">
        <v>459</v>
      </c>
      <c r="B143" t="s">
        <v>79</v>
      </c>
      <c r="C143" t="s">
        <v>460</v>
      </c>
      <c r="D143" t="s">
        <v>81</v>
      </c>
      <c r="E143" s="2" t="str">
        <f>HYPERLINK("capsilon://?command=openfolder&amp;siteaddress=FAM.docvelocity-na8.net&amp;folderid=FXA4F267F5-56FF-2E66-53F5-52662B5C32F0","FX21119554")</f>
        <v>FX21119554</v>
      </c>
      <c r="F143" t="s">
        <v>19</v>
      </c>
      <c r="G143" t="s">
        <v>19</v>
      </c>
      <c r="H143" t="s">
        <v>82</v>
      </c>
      <c r="I143" t="s">
        <v>461</v>
      </c>
      <c r="J143">
        <v>66</v>
      </c>
      <c r="K143" t="s">
        <v>84</v>
      </c>
      <c r="L143" t="s">
        <v>85</v>
      </c>
      <c r="M143" t="s">
        <v>86</v>
      </c>
      <c r="N143">
        <v>2</v>
      </c>
      <c r="O143" s="1">
        <v>44568.546087962961</v>
      </c>
      <c r="P143" s="1">
        <v>44568.570821759262</v>
      </c>
      <c r="Q143">
        <v>1947</v>
      </c>
      <c r="R143">
        <v>190</v>
      </c>
      <c r="S143" t="b">
        <v>0</v>
      </c>
      <c r="T143" t="s">
        <v>87</v>
      </c>
      <c r="U143" t="b">
        <v>0</v>
      </c>
      <c r="V143" t="s">
        <v>125</v>
      </c>
      <c r="W143" s="1">
        <v>44568.550613425927</v>
      </c>
      <c r="X143">
        <v>20</v>
      </c>
      <c r="Y143">
        <v>0</v>
      </c>
      <c r="Z143">
        <v>0</v>
      </c>
      <c r="AA143">
        <v>0</v>
      </c>
      <c r="AB143">
        <v>52</v>
      </c>
      <c r="AC143">
        <v>0</v>
      </c>
      <c r="AD143">
        <v>66</v>
      </c>
      <c r="AE143">
        <v>0</v>
      </c>
      <c r="AF143">
        <v>0</v>
      </c>
      <c r="AG143">
        <v>0</v>
      </c>
      <c r="AH143" t="s">
        <v>372</v>
      </c>
      <c r="AI143" s="1">
        <v>44568.570821759262</v>
      </c>
      <c r="AJ143">
        <v>125</v>
      </c>
      <c r="AK143">
        <v>0</v>
      </c>
      <c r="AL143">
        <v>0</v>
      </c>
      <c r="AM143">
        <v>0</v>
      </c>
      <c r="AN143">
        <v>52</v>
      </c>
      <c r="AO143">
        <v>0</v>
      </c>
      <c r="AP143">
        <v>66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 x14ac:dyDescent="0.45">
      <c r="A144" t="s">
        <v>462</v>
      </c>
      <c r="B144" t="s">
        <v>79</v>
      </c>
      <c r="C144" t="s">
        <v>161</v>
      </c>
      <c r="D144" t="s">
        <v>81</v>
      </c>
      <c r="E144" s="2" t="str">
        <f>HYPERLINK("capsilon://?command=openfolder&amp;siteaddress=FAM.docvelocity-na8.net&amp;folderid=FX1FD9FFE5-5E1D-0DF1-647F-FB58E406D973","FX211211341")</f>
        <v>FX211211341</v>
      </c>
      <c r="F144" t="s">
        <v>19</v>
      </c>
      <c r="G144" t="s">
        <v>19</v>
      </c>
      <c r="H144" t="s">
        <v>82</v>
      </c>
      <c r="I144" t="s">
        <v>447</v>
      </c>
      <c r="J144">
        <v>28</v>
      </c>
      <c r="K144" t="s">
        <v>84</v>
      </c>
      <c r="L144" t="s">
        <v>85</v>
      </c>
      <c r="M144" t="s">
        <v>86</v>
      </c>
      <c r="N144">
        <v>2</v>
      </c>
      <c r="O144" s="1">
        <v>44568.552199074074</v>
      </c>
      <c r="P144" s="1">
        <v>44568.565011574072</v>
      </c>
      <c r="Q144">
        <v>297</v>
      </c>
      <c r="R144">
        <v>810</v>
      </c>
      <c r="S144" t="b">
        <v>0</v>
      </c>
      <c r="T144" t="s">
        <v>87</v>
      </c>
      <c r="U144" t="b">
        <v>1</v>
      </c>
      <c r="V144" t="s">
        <v>252</v>
      </c>
      <c r="W144" s="1">
        <v>44568.560243055559</v>
      </c>
      <c r="X144">
        <v>597</v>
      </c>
      <c r="Y144">
        <v>21</v>
      </c>
      <c r="Z144">
        <v>0</v>
      </c>
      <c r="AA144">
        <v>21</v>
      </c>
      <c r="AB144">
        <v>0</v>
      </c>
      <c r="AC144">
        <v>14</v>
      </c>
      <c r="AD144">
        <v>7</v>
      </c>
      <c r="AE144">
        <v>0</v>
      </c>
      <c r="AF144">
        <v>0</v>
      </c>
      <c r="AG144">
        <v>0</v>
      </c>
      <c r="AH144" t="s">
        <v>372</v>
      </c>
      <c r="AI144" s="1">
        <v>44568.565011574072</v>
      </c>
      <c r="AJ144">
        <v>118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7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 x14ac:dyDescent="0.45">
      <c r="A145" t="s">
        <v>463</v>
      </c>
      <c r="B145" t="s">
        <v>79</v>
      </c>
      <c r="C145" t="s">
        <v>424</v>
      </c>
      <c r="D145" t="s">
        <v>81</v>
      </c>
      <c r="E145" s="2" t="str">
        <f>HYPERLINK("capsilon://?command=openfolder&amp;siteaddress=FAM.docvelocity-na8.net&amp;folderid=FX20FFC28A-985E-0404-DDB5-F66CEB09EBD0","FX21126640")</f>
        <v>FX21126640</v>
      </c>
      <c r="F145" t="s">
        <v>19</v>
      </c>
      <c r="G145" t="s">
        <v>19</v>
      </c>
      <c r="H145" t="s">
        <v>82</v>
      </c>
      <c r="I145" t="s">
        <v>425</v>
      </c>
      <c r="J145">
        <v>38</v>
      </c>
      <c r="K145" t="s">
        <v>84</v>
      </c>
      <c r="L145" t="s">
        <v>85</v>
      </c>
      <c r="M145" t="s">
        <v>86</v>
      </c>
      <c r="N145">
        <v>2</v>
      </c>
      <c r="O145" s="1">
        <v>44568.552233796298</v>
      </c>
      <c r="P145" s="1">
        <v>44568.569363425922</v>
      </c>
      <c r="Q145">
        <v>461</v>
      </c>
      <c r="R145">
        <v>1019</v>
      </c>
      <c r="S145" t="b">
        <v>0</v>
      </c>
      <c r="T145" t="s">
        <v>87</v>
      </c>
      <c r="U145" t="b">
        <v>1</v>
      </c>
      <c r="V145" t="s">
        <v>125</v>
      </c>
      <c r="W145" s="1">
        <v>44568.561932870369</v>
      </c>
      <c r="X145">
        <v>626</v>
      </c>
      <c r="Y145">
        <v>37</v>
      </c>
      <c r="Z145">
        <v>0</v>
      </c>
      <c r="AA145">
        <v>37</v>
      </c>
      <c r="AB145">
        <v>0</v>
      </c>
      <c r="AC145">
        <v>30</v>
      </c>
      <c r="AD145">
        <v>1</v>
      </c>
      <c r="AE145">
        <v>0</v>
      </c>
      <c r="AF145">
        <v>0</v>
      </c>
      <c r="AG145">
        <v>0</v>
      </c>
      <c r="AH145" t="s">
        <v>372</v>
      </c>
      <c r="AI145" s="1">
        <v>44568.569363425922</v>
      </c>
      <c r="AJ145">
        <v>375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 x14ac:dyDescent="0.45">
      <c r="A146" t="s">
        <v>464</v>
      </c>
      <c r="B146" t="s">
        <v>79</v>
      </c>
      <c r="C146" t="s">
        <v>465</v>
      </c>
      <c r="D146" t="s">
        <v>81</v>
      </c>
      <c r="E146" s="2" t="str">
        <f>HYPERLINK("capsilon://?command=openfolder&amp;siteaddress=FAM.docvelocity-na8.net&amp;folderid=FXD4005FFE-1AF6-418C-63C0-4087412B1810","FX2201680")</f>
        <v>FX2201680</v>
      </c>
      <c r="F146" t="s">
        <v>19</v>
      </c>
      <c r="G146" t="s">
        <v>19</v>
      </c>
      <c r="H146" t="s">
        <v>82</v>
      </c>
      <c r="I146" t="s">
        <v>466</v>
      </c>
      <c r="J146">
        <v>152</v>
      </c>
      <c r="K146" t="s">
        <v>84</v>
      </c>
      <c r="L146" t="s">
        <v>85</v>
      </c>
      <c r="M146" t="s">
        <v>86</v>
      </c>
      <c r="N146">
        <v>2</v>
      </c>
      <c r="O146" s="1">
        <v>44568.553981481484</v>
      </c>
      <c r="P146" s="1">
        <v>44568.689652777779</v>
      </c>
      <c r="Q146">
        <v>8455</v>
      </c>
      <c r="R146">
        <v>3267</v>
      </c>
      <c r="S146" t="b">
        <v>0</v>
      </c>
      <c r="T146" t="s">
        <v>87</v>
      </c>
      <c r="U146" t="b">
        <v>0</v>
      </c>
      <c r="V146" t="s">
        <v>252</v>
      </c>
      <c r="W146" s="1">
        <v>44568.59103009259</v>
      </c>
      <c r="X146">
        <v>2608</v>
      </c>
      <c r="Y146">
        <v>159</v>
      </c>
      <c r="Z146">
        <v>0</v>
      </c>
      <c r="AA146">
        <v>159</v>
      </c>
      <c r="AB146">
        <v>0</v>
      </c>
      <c r="AC146">
        <v>88</v>
      </c>
      <c r="AD146">
        <v>-7</v>
      </c>
      <c r="AE146">
        <v>0</v>
      </c>
      <c r="AF146">
        <v>0</v>
      </c>
      <c r="AG146">
        <v>0</v>
      </c>
      <c r="AH146" t="s">
        <v>372</v>
      </c>
      <c r="AI146" s="1">
        <v>44568.689652777779</v>
      </c>
      <c r="AJ146">
        <v>539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-7</v>
      </c>
      <c r="AQ146">
        <v>0</v>
      </c>
      <c r="AR146">
        <v>0</v>
      </c>
      <c r="AS146">
        <v>0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 x14ac:dyDescent="0.45">
      <c r="A147" t="s">
        <v>467</v>
      </c>
      <c r="B147" t="s">
        <v>79</v>
      </c>
      <c r="C147" t="s">
        <v>468</v>
      </c>
      <c r="D147" t="s">
        <v>81</v>
      </c>
      <c r="E147" s="2" t="str">
        <f>HYPERLINK("capsilon://?command=openfolder&amp;siteaddress=FAM.docvelocity-na8.net&amp;folderid=FX2FD33BEC-AE37-A9DD-4E04-7DC4A7430953","FX21081695")</f>
        <v>FX21081695</v>
      </c>
      <c r="F147" t="s">
        <v>19</v>
      </c>
      <c r="G147" t="s">
        <v>19</v>
      </c>
      <c r="H147" t="s">
        <v>82</v>
      </c>
      <c r="I147" t="s">
        <v>469</v>
      </c>
      <c r="J147">
        <v>737</v>
      </c>
      <c r="K147" t="s">
        <v>84</v>
      </c>
      <c r="L147" t="s">
        <v>85</v>
      </c>
      <c r="M147" t="s">
        <v>86</v>
      </c>
      <c r="N147">
        <v>2</v>
      </c>
      <c r="O147" s="1">
        <v>44568.559884259259</v>
      </c>
      <c r="P147" s="1">
        <v>44568.710960648146</v>
      </c>
      <c r="Q147">
        <v>4741</v>
      </c>
      <c r="R147">
        <v>8312</v>
      </c>
      <c r="S147" t="b">
        <v>0</v>
      </c>
      <c r="T147" t="s">
        <v>87</v>
      </c>
      <c r="U147" t="b">
        <v>0</v>
      </c>
      <c r="V147" t="s">
        <v>125</v>
      </c>
      <c r="W147" s="1">
        <v>44568.640659722223</v>
      </c>
      <c r="X147">
        <v>5689</v>
      </c>
      <c r="Y147">
        <v>509</v>
      </c>
      <c r="Z147">
        <v>0</v>
      </c>
      <c r="AA147">
        <v>509</v>
      </c>
      <c r="AB147">
        <v>695</v>
      </c>
      <c r="AC147">
        <v>219</v>
      </c>
      <c r="AD147">
        <v>228</v>
      </c>
      <c r="AE147">
        <v>0</v>
      </c>
      <c r="AF147">
        <v>0</v>
      </c>
      <c r="AG147">
        <v>0</v>
      </c>
      <c r="AH147" t="s">
        <v>372</v>
      </c>
      <c r="AI147" s="1">
        <v>44568.710960648146</v>
      </c>
      <c r="AJ147">
        <v>1840</v>
      </c>
      <c r="AK147">
        <v>3</v>
      </c>
      <c r="AL147">
        <v>0</v>
      </c>
      <c r="AM147">
        <v>3</v>
      </c>
      <c r="AN147">
        <v>139</v>
      </c>
      <c r="AO147">
        <v>3</v>
      </c>
      <c r="AP147">
        <v>225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 x14ac:dyDescent="0.45">
      <c r="A148" t="s">
        <v>470</v>
      </c>
      <c r="B148" t="s">
        <v>79</v>
      </c>
      <c r="C148" t="s">
        <v>455</v>
      </c>
      <c r="D148" t="s">
        <v>81</v>
      </c>
      <c r="E148" s="2" t="str">
        <f>HYPERLINK("capsilon://?command=openfolder&amp;siteaddress=FAM.docvelocity-na8.net&amp;folderid=FXF8A83B86-1AD5-340F-2644-472B4A8E2A48","FX22011035")</f>
        <v>FX22011035</v>
      </c>
      <c r="F148" t="s">
        <v>19</v>
      </c>
      <c r="G148" t="s">
        <v>19</v>
      </c>
      <c r="H148" t="s">
        <v>82</v>
      </c>
      <c r="I148" t="s">
        <v>456</v>
      </c>
      <c r="J148">
        <v>38</v>
      </c>
      <c r="K148" t="s">
        <v>84</v>
      </c>
      <c r="L148" t="s">
        <v>85</v>
      </c>
      <c r="M148" t="s">
        <v>86</v>
      </c>
      <c r="N148">
        <v>2</v>
      </c>
      <c r="O148" s="1">
        <v>44568.563067129631</v>
      </c>
      <c r="P148" s="1">
        <v>44568.573645833334</v>
      </c>
      <c r="Q148">
        <v>576</v>
      </c>
      <c r="R148">
        <v>338</v>
      </c>
      <c r="S148" t="b">
        <v>0</v>
      </c>
      <c r="T148" t="s">
        <v>87</v>
      </c>
      <c r="U148" t="b">
        <v>1</v>
      </c>
      <c r="V148" t="s">
        <v>135</v>
      </c>
      <c r="W148" s="1">
        <v>44568.571180555555</v>
      </c>
      <c r="X148">
        <v>223</v>
      </c>
      <c r="Y148">
        <v>37</v>
      </c>
      <c r="Z148">
        <v>0</v>
      </c>
      <c r="AA148">
        <v>37</v>
      </c>
      <c r="AB148">
        <v>0</v>
      </c>
      <c r="AC148">
        <v>22</v>
      </c>
      <c r="AD148">
        <v>1</v>
      </c>
      <c r="AE148">
        <v>0</v>
      </c>
      <c r="AF148">
        <v>0</v>
      </c>
      <c r="AG148">
        <v>0</v>
      </c>
      <c r="AH148" t="s">
        <v>372</v>
      </c>
      <c r="AI148" s="1">
        <v>44568.573645833334</v>
      </c>
      <c r="AJ148">
        <v>115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 x14ac:dyDescent="0.45">
      <c r="A149" t="s">
        <v>471</v>
      </c>
      <c r="B149" t="s">
        <v>79</v>
      </c>
      <c r="C149" t="s">
        <v>472</v>
      </c>
      <c r="D149" t="s">
        <v>81</v>
      </c>
      <c r="E149" s="2" t="str">
        <f>HYPERLINK("capsilon://?command=openfolder&amp;siteaddress=FAM.docvelocity-na8.net&amp;folderid=FX42EBDA99-8A1B-1A20-AC64-37D9ACFB4D9A","FX21129937")</f>
        <v>FX21129937</v>
      </c>
      <c r="F149" t="s">
        <v>19</v>
      </c>
      <c r="G149" t="s">
        <v>19</v>
      </c>
      <c r="H149" t="s">
        <v>82</v>
      </c>
      <c r="I149" t="s">
        <v>473</v>
      </c>
      <c r="J149">
        <v>66</v>
      </c>
      <c r="K149" t="s">
        <v>84</v>
      </c>
      <c r="L149" t="s">
        <v>85</v>
      </c>
      <c r="M149" t="s">
        <v>86</v>
      </c>
      <c r="N149">
        <v>2</v>
      </c>
      <c r="O149" s="1">
        <v>44568.586817129632</v>
      </c>
      <c r="P149" s="1">
        <v>44568.692523148151</v>
      </c>
      <c r="Q149">
        <v>9039</v>
      </c>
      <c r="R149">
        <v>94</v>
      </c>
      <c r="S149" t="b">
        <v>0</v>
      </c>
      <c r="T149" t="s">
        <v>87</v>
      </c>
      <c r="U149" t="b">
        <v>0</v>
      </c>
      <c r="V149" t="s">
        <v>175</v>
      </c>
      <c r="W149" s="1">
        <v>44568.589571759258</v>
      </c>
      <c r="X149">
        <v>55</v>
      </c>
      <c r="Y149">
        <v>0</v>
      </c>
      <c r="Z149">
        <v>0</v>
      </c>
      <c r="AA149">
        <v>0</v>
      </c>
      <c r="AB149">
        <v>52</v>
      </c>
      <c r="AC149">
        <v>0</v>
      </c>
      <c r="AD149">
        <v>66</v>
      </c>
      <c r="AE149">
        <v>0</v>
      </c>
      <c r="AF149">
        <v>0</v>
      </c>
      <c r="AG149">
        <v>0</v>
      </c>
      <c r="AH149" t="s">
        <v>151</v>
      </c>
      <c r="AI149" s="1">
        <v>44568.692523148151</v>
      </c>
      <c r="AJ149">
        <v>25</v>
      </c>
      <c r="AK149">
        <v>0</v>
      </c>
      <c r="AL149">
        <v>0</v>
      </c>
      <c r="AM149">
        <v>0</v>
      </c>
      <c r="AN149">
        <v>52</v>
      </c>
      <c r="AO149">
        <v>0</v>
      </c>
      <c r="AP149">
        <v>66</v>
      </c>
      <c r="AQ149">
        <v>0</v>
      </c>
      <c r="AR149">
        <v>0</v>
      </c>
      <c r="AS149">
        <v>0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 x14ac:dyDescent="0.45">
      <c r="A150" t="s">
        <v>474</v>
      </c>
      <c r="B150" t="s">
        <v>79</v>
      </c>
      <c r="C150" t="s">
        <v>475</v>
      </c>
      <c r="D150" t="s">
        <v>81</v>
      </c>
      <c r="E150" s="2" t="str">
        <f>HYPERLINK("capsilon://?command=openfolder&amp;siteaddress=FAM.docvelocity-na8.net&amp;folderid=FX52B928E8-8CB9-8057-7F0E-545ECF7C6C92","FX22011769")</f>
        <v>FX22011769</v>
      </c>
      <c r="F150" t="s">
        <v>19</v>
      </c>
      <c r="G150" t="s">
        <v>19</v>
      </c>
      <c r="H150" t="s">
        <v>82</v>
      </c>
      <c r="I150" t="s">
        <v>476</v>
      </c>
      <c r="J150">
        <v>38</v>
      </c>
      <c r="K150" t="s">
        <v>477</v>
      </c>
      <c r="L150" t="s">
        <v>19</v>
      </c>
      <c r="M150" t="s">
        <v>81</v>
      </c>
      <c r="N150">
        <v>1</v>
      </c>
      <c r="O150" s="1">
        <v>44568.590185185189</v>
      </c>
      <c r="P150" s="1">
        <v>44568.666435185187</v>
      </c>
      <c r="Q150">
        <v>6200</v>
      </c>
      <c r="R150">
        <v>388</v>
      </c>
      <c r="S150" t="b">
        <v>0</v>
      </c>
      <c r="T150" t="s">
        <v>87</v>
      </c>
      <c r="U150" t="b">
        <v>0</v>
      </c>
      <c r="V150" t="s">
        <v>252</v>
      </c>
      <c r="W150" s="1">
        <v>44568.595520833333</v>
      </c>
      <c r="X150">
        <v>388</v>
      </c>
      <c r="Y150">
        <v>37</v>
      </c>
      <c r="Z150">
        <v>0</v>
      </c>
      <c r="AA150">
        <v>37</v>
      </c>
      <c r="AB150">
        <v>0</v>
      </c>
      <c r="AC150">
        <v>15</v>
      </c>
      <c r="AD150">
        <v>1</v>
      </c>
      <c r="AE150">
        <v>0</v>
      </c>
      <c r="AF150">
        <v>0</v>
      </c>
      <c r="AG150">
        <v>0</v>
      </c>
      <c r="AH150" t="s">
        <v>87</v>
      </c>
      <c r="AI150" t="s">
        <v>87</v>
      </c>
      <c r="AJ150" t="s">
        <v>87</v>
      </c>
      <c r="AK150" t="s">
        <v>87</v>
      </c>
      <c r="AL150" t="s">
        <v>87</v>
      </c>
      <c r="AM150" t="s">
        <v>87</v>
      </c>
      <c r="AN150" t="s">
        <v>87</v>
      </c>
      <c r="AO150" t="s">
        <v>87</v>
      </c>
      <c r="AP150" t="s">
        <v>87</v>
      </c>
      <c r="AQ150" t="s">
        <v>87</v>
      </c>
      <c r="AR150" t="s">
        <v>87</v>
      </c>
      <c r="AS150" t="s">
        <v>87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 x14ac:dyDescent="0.45">
      <c r="A151" t="s">
        <v>478</v>
      </c>
      <c r="B151" t="s">
        <v>79</v>
      </c>
      <c r="C151" t="s">
        <v>359</v>
      </c>
      <c r="D151" t="s">
        <v>81</v>
      </c>
      <c r="E151" s="2" t="str">
        <f>HYPERLINK("capsilon://?command=openfolder&amp;siteaddress=FAM.docvelocity-na8.net&amp;folderid=FX89833494-9796-1E43-1289-4BF1B317393E","FX22011068")</f>
        <v>FX22011068</v>
      </c>
      <c r="F151" t="s">
        <v>19</v>
      </c>
      <c r="G151" t="s">
        <v>19</v>
      </c>
      <c r="H151" t="s">
        <v>82</v>
      </c>
      <c r="I151" t="s">
        <v>479</v>
      </c>
      <c r="J151">
        <v>66</v>
      </c>
      <c r="K151" t="s">
        <v>84</v>
      </c>
      <c r="L151" t="s">
        <v>85</v>
      </c>
      <c r="M151" t="s">
        <v>86</v>
      </c>
      <c r="N151">
        <v>1</v>
      </c>
      <c r="O151" s="1">
        <v>44568.601168981484</v>
      </c>
      <c r="P151" s="1">
        <v>44568.613796296297</v>
      </c>
      <c r="Q151">
        <v>888</v>
      </c>
      <c r="R151">
        <v>203</v>
      </c>
      <c r="S151" t="b">
        <v>0</v>
      </c>
      <c r="T151" t="s">
        <v>87</v>
      </c>
      <c r="U151" t="b">
        <v>0</v>
      </c>
      <c r="V151" t="s">
        <v>88</v>
      </c>
      <c r="W151" s="1">
        <v>44568.613796296297</v>
      </c>
      <c r="X151">
        <v>54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66</v>
      </c>
      <c r="AE151">
        <v>52</v>
      </c>
      <c r="AF151">
        <v>0</v>
      </c>
      <c r="AG151">
        <v>1</v>
      </c>
      <c r="AH151" t="s">
        <v>87</v>
      </c>
      <c r="AI151" t="s">
        <v>87</v>
      </c>
      <c r="AJ151" t="s">
        <v>87</v>
      </c>
      <c r="AK151" t="s">
        <v>87</v>
      </c>
      <c r="AL151" t="s">
        <v>87</v>
      </c>
      <c r="AM151" t="s">
        <v>87</v>
      </c>
      <c r="AN151" t="s">
        <v>87</v>
      </c>
      <c r="AO151" t="s">
        <v>87</v>
      </c>
      <c r="AP151" t="s">
        <v>87</v>
      </c>
      <c r="AQ151" t="s">
        <v>87</v>
      </c>
      <c r="AR151" t="s">
        <v>87</v>
      </c>
      <c r="AS151" t="s">
        <v>87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 x14ac:dyDescent="0.45">
      <c r="A152" t="s">
        <v>480</v>
      </c>
      <c r="B152" t="s">
        <v>79</v>
      </c>
      <c r="C152" t="s">
        <v>481</v>
      </c>
      <c r="D152" t="s">
        <v>81</v>
      </c>
      <c r="E152" s="2" t="str">
        <f>HYPERLINK("capsilon://?command=openfolder&amp;siteaddress=FAM.docvelocity-na8.net&amp;folderid=FXB905BE70-02DC-758D-095A-9DF2A30F10F5","FX21129255")</f>
        <v>FX21129255</v>
      </c>
      <c r="F152" t="s">
        <v>19</v>
      </c>
      <c r="G152" t="s">
        <v>19</v>
      </c>
      <c r="H152" t="s">
        <v>82</v>
      </c>
      <c r="I152" t="s">
        <v>482</v>
      </c>
      <c r="J152">
        <v>28</v>
      </c>
      <c r="K152" t="s">
        <v>84</v>
      </c>
      <c r="L152" t="s">
        <v>85</v>
      </c>
      <c r="M152" t="s">
        <v>86</v>
      </c>
      <c r="N152">
        <v>2</v>
      </c>
      <c r="O152" s="1">
        <v>44564.591597222221</v>
      </c>
      <c r="P152" s="1">
        <v>44564.69635416667</v>
      </c>
      <c r="Q152">
        <v>8931</v>
      </c>
      <c r="R152">
        <v>120</v>
      </c>
      <c r="S152" t="b">
        <v>0</v>
      </c>
      <c r="T152" t="s">
        <v>87</v>
      </c>
      <c r="U152" t="b">
        <v>0</v>
      </c>
      <c r="V152" t="s">
        <v>105</v>
      </c>
      <c r="W152" s="1">
        <v>44564.609861111108</v>
      </c>
      <c r="X152">
        <v>36</v>
      </c>
      <c r="Y152">
        <v>0</v>
      </c>
      <c r="Z152">
        <v>0</v>
      </c>
      <c r="AA152">
        <v>0</v>
      </c>
      <c r="AB152">
        <v>21</v>
      </c>
      <c r="AC152">
        <v>0</v>
      </c>
      <c r="AD152">
        <v>28</v>
      </c>
      <c r="AE152">
        <v>0</v>
      </c>
      <c r="AF152">
        <v>0</v>
      </c>
      <c r="AG152">
        <v>0</v>
      </c>
      <c r="AH152" t="s">
        <v>136</v>
      </c>
      <c r="AI152" s="1">
        <v>44564.69635416667</v>
      </c>
      <c r="AJ152">
        <v>26</v>
      </c>
      <c r="AK152">
        <v>0</v>
      </c>
      <c r="AL152">
        <v>0</v>
      </c>
      <c r="AM152">
        <v>0</v>
      </c>
      <c r="AN152">
        <v>21</v>
      </c>
      <c r="AO152">
        <v>0</v>
      </c>
      <c r="AP152">
        <v>28</v>
      </c>
      <c r="AQ152">
        <v>0</v>
      </c>
      <c r="AR152">
        <v>0</v>
      </c>
      <c r="AS152">
        <v>0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 x14ac:dyDescent="0.45">
      <c r="A153" t="s">
        <v>483</v>
      </c>
      <c r="B153" t="s">
        <v>79</v>
      </c>
      <c r="C153" t="s">
        <v>359</v>
      </c>
      <c r="D153" t="s">
        <v>81</v>
      </c>
      <c r="E153" s="2" t="str">
        <f>HYPERLINK("capsilon://?command=openfolder&amp;siteaddress=FAM.docvelocity-na8.net&amp;folderid=FX89833494-9796-1E43-1289-4BF1B317393E","FX22011068")</f>
        <v>FX22011068</v>
      </c>
      <c r="F153" t="s">
        <v>19</v>
      </c>
      <c r="G153" t="s">
        <v>19</v>
      </c>
      <c r="H153" t="s">
        <v>82</v>
      </c>
      <c r="I153" t="s">
        <v>479</v>
      </c>
      <c r="J153">
        <v>38</v>
      </c>
      <c r="K153" t="s">
        <v>84</v>
      </c>
      <c r="L153" t="s">
        <v>85</v>
      </c>
      <c r="M153" t="s">
        <v>86</v>
      </c>
      <c r="N153">
        <v>2</v>
      </c>
      <c r="O153" s="1">
        <v>44568.614305555559</v>
      </c>
      <c r="P153" s="1">
        <v>44568.670104166667</v>
      </c>
      <c r="Q153">
        <v>3350</v>
      </c>
      <c r="R153">
        <v>1471</v>
      </c>
      <c r="S153" t="b">
        <v>0</v>
      </c>
      <c r="T153" t="s">
        <v>87</v>
      </c>
      <c r="U153" t="b">
        <v>1</v>
      </c>
      <c r="V153" t="s">
        <v>92</v>
      </c>
      <c r="W153" s="1">
        <v>44568.624155092592</v>
      </c>
      <c r="X153">
        <v>824</v>
      </c>
      <c r="Y153">
        <v>37</v>
      </c>
      <c r="Z153">
        <v>0</v>
      </c>
      <c r="AA153">
        <v>37</v>
      </c>
      <c r="AB153">
        <v>0</v>
      </c>
      <c r="AC153">
        <v>34</v>
      </c>
      <c r="AD153">
        <v>1</v>
      </c>
      <c r="AE153">
        <v>0</v>
      </c>
      <c r="AF153">
        <v>0</v>
      </c>
      <c r="AG153">
        <v>0</v>
      </c>
      <c r="AH153" t="s">
        <v>151</v>
      </c>
      <c r="AI153" s="1">
        <v>44568.670104166667</v>
      </c>
      <c r="AJ153">
        <v>640</v>
      </c>
      <c r="AK153">
        <v>4</v>
      </c>
      <c r="AL153">
        <v>0</v>
      </c>
      <c r="AM153">
        <v>4</v>
      </c>
      <c r="AN153">
        <v>0</v>
      </c>
      <c r="AO153">
        <v>4</v>
      </c>
      <c r="AP153">
        <v>-3</v>
      </c>
      <c r="AQ153">
        <v>0</v>
      </c>
      <c r="AR153">
        <v>0</v>
      </c>
      <c r="AS153">
        <v>0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 x14ac:dyDescent="0.45">
      <c r="A154" t="s">
        <v>484</v>
      </c>
      <c r="B154" t="s">
        <v>79</v>
      </c>
      <c r="C154" t="s">
        <v>481</v>
      </c>
      <c r="D154" t="s">
        <v>81</v>
      </c>
      <c r="E154" s="2" t="str">
        <f>HYPERLINK("capsilon://?command=openfolder&amp;siteaddress=FAM.docvelocity-na8.net&amp;folderid=FXB905BE70-02DC-758D-095A-9DF2A30F10F5","FX21129255")</f>
        <v>FX21129255</v>
      </c>
      <c r="F154" t="s">
        <v>19</v>
      </c>
      <c r="G154" t="s">
        <v>19</v>
      </c>
      <c r="H154" t="s">
        <v>82</v>
      </c>
      <c r="I154" t="s">
        <v>485</v>
      </c>
      <c r="J154">
        <v>32</v>
      </c>
      <c r="K154" t="s">
        <v>84</v>
      </c>
      <c r="L154" t="s">
        <v>85</v>
      </c>
      <c r="M154" t="s">
        <v>86</v>
      </c>
      <c r="N154">
        <v>1</v>
      </c>
      <c r="O154" s="1">
        <v>44564.592326388891</v>
      </c>
      <c r="P154" s="1">
        <v>44564.620219907411</v>
      </c>
      <c r="Q154">
        <v>2299</v>
      </c>
      <c r="R154">
        <v>111</v>
      </c>
      <c r="S154" t="b">
        <v>0</v>
      </c>
      <c r="T154" t="s">
        <v>87</v>
      </c>
      <c r="U154" t="b">
        <v>0</v>
      </c>
      <c r="V154" t="s">
        <v>88</v>
      </c>
      <c r="W154" s="1">
        <v>44564.620219907411</v>
      </c>
      <c r="X154">
        <v>63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32</v>
      </c>
      <c r="AE154">
        <v>27</v>
      </c>
      <c r="AF154">
        <v>0</v>
      </c>
      <c r="AG154">
        <v>1</v>
      </c>
      <c r="AH154" t="s">
        <v>87</v>
      </c>
      <c r="AI154" t="s">
        <v>87</v>
      </c>
      <c r="AJ154" t="s">
        <v>87</v>
      </c>
      <c r="AK154" t="s">
        <v>87</v>
      </c>
      <c r="AL154" t="s">
        <v>87</v>
      </c>
      <c r="AM154" t="s">
        <v>87</v>
      </c>
      <c r="AN154" t="s">
        <v>87</v>
      </c>
      <c r="AO154" t="s">
        <v>87</v>
      </c>
      <c r="AP154" t="s">
        <v>87</v>
      </c>
      <c r="AQ154" t="s">
        <v>87</v>
      </c>
      <c r="AR154" t="s">
        <v>87</v>
      </c>
      <c r="AS154" t="s">
        <v>87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 x14ac:dyDescent="0.45">
      <c r="A155" t="s">
        <v>486</v>
      </c>
      <c r="B155" t="s">
        <v>79</v>
      </c>
      <c r="C155" t="s">
        <v>487</v>
      </c>
      <c r="D155" t="s">
        <v>81</v>
      </c>
      <c r="E155" s="2" t="str">
        <f>HYPERLINK("capsilon://?command=openfolder&amp;siteaddress=FAM.docvelocity-na8.net&amp;folderid=FX452925FB-4114-86DF-69B9-16D46A37E4C2","FX22012354")</f>
        <v>FX22012354</v>
      </c>
      <c r="F155" t="s">
        <v>19</v>
      </c>
      <c r="G155" t="s">
        <v>19</v>
      </c>
      <c r="H155" t="s">
        <v>82</v>
      </c>
      <c r="I155" t="s">
        <v>488</v>
      </c>
      <c r="J155">
        <v>184</v>
      </c>
      <c r="K155" t="s">
        <v>84</v>
      </c>
      <c r="L155" t="s">
        <v>85</v>
      </c>
      <c r="M155" t="s">
        <v>86</v>
      </c>
      <c r="N155">
        <v>2</v>
      </c>
      <c r="O155" s="1">
        <v>44568.638043981482</v>
      </c>
      <c r="P155" s="1">
        <v>44568.699849537035</v>
      </c>
      <c r="Q155">
        <v>3114</v>
      </c>
      <c r="R155">
        <v>2226</v>
      </c>
      <c r="S155" t="b">
        <v>0</v>
      </c>
      <c r="T155" t="s">
        <v>87</v>
      </c>
      <c r="U155" t="b">
        <v>0</v>
      </c>
      <c r="V155" t="s">
        <v>92</v>
      </c>
      <c r="W155" s="1">
        <v>44568.662326388891</v>
      </c>
      <c r="X155">
        <v>1354</v>
      </c>
      <c r="Y155">
        <v>173</v>
      </c>
      <c r="Z155">
        <v>0</v>
      </c>
      <c r="AA155">
        <v>173</v>
      </c>
      <c r="AB155">
        <v>0</v>
      </c>
      <c r="AC155">
        <v>62</v>
      </c>
      <c r="AD155">
        <v>11</v>
      </c>
      <c r="AE155">
        <v>0</v>
      </c>
      <c r="AF155">
        <v>0</v>
      </c>
      <c r="AG155">
        <v>0</v>
      </c>
      <c r="AH155" t="s">
        <v>151</v>
      </c>
      <c r="AI155" s="1">
        <v>44568.699849537035</v>
      </c>
      <c r="AJ155">
        <v>632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11</v>
      </c>
      <c r="AQ155">
        <v>0</v>
      </c>
      <c r="AR155">
        <v>0</v>
      </c>
      <c r="AS155">
        <v>0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 x14ac:dyDescent="0.45">
      <c r="A156" t="s">
        <v>489</v>
      </c>
      <c r="B156" t="s">
        <v>79</v>
      </c>
      <c r="C156" t="s">
        <v>490</v>
      </c>
      <c r="D156" t="s">
        <v>81</v>
      </c>
      <c r="E156" s="2" t="str">
        <f>HYPERLINK("capsilon://?command=openfolder&amp;siteaddress=FAM.docvelocity-na8.net&amp;folderid=FXF9050FA5-96DD-E292-98FE-7AF589E36889","FX22011345")</f>
        <v>FX22011345</v>
      </c>
      <c r="F156" t="s">
        <v>19</v>
      </c>
      <c r="G156" t="s">
        <v>19</v>
      </c>
      <c r="H156" t="s">
        <v>82</v>
      </c>
      <c r="I156" t="s">
        <v>491</v>
      </c>
      <c r="J156">
        <v>336</v>
      </c>
      <c r="K156" t="s">
        <v>84</v>
      </c>
      <c r="L156" t="s">
        <v>85</v>
      </c>
      <c r="M156" t="s">
        <v>86</v>
      </c>
      <c r="N156">
        <v>2</v>
      </c>
      <c r="O156" s="1">
        <v>44568.642372685186</v>
      </c>
      <c r="P156" s="1">
        <v>44568.712083333332</v>
      </c>
      <c r="Q156">
        <v>2114</v>
      </c>
      <c r="R156">
        <v>3909</v>
      </c>
      <c r="S156" t="b">
        <v>0</v>
      </c>
      <c r="T156" t="s">
        <v>87</v>
      </c>
      <c r="U156" t="b">
        <v>0</v>
      </c>
      <c r="V156" t="s">
        <v>97</v>
      </c>
      <c r="W156" s="1">
        <v>44568.679074074076</v>
      </c>
      <c r="X156">
        <v>2714</v>
      </c>
      <c r="Y156">
        <v>313</v>
      </c>
      <c r="Z156">
        <v>0</v>
      </c>
      <c r="AA156">
        <v>313</v>
      </c>
      <c r="AB156">
        <v>0</v>
      </c>
      <c r="AC156">
        <v>195</v>
      </c>
      <c r="AD156">
        <v>23</v>
      </c>
      <c r="AE156">
        <v>0</v>
      </c>
      <c r="AF156">
        <v>0</v>
      </c>
      <c r="AG156">
        <v>0</v>
      </c>
      <c r="AH156" t="s">
        <v>151</v>
      </c>
      <c r="AI156" s="1">
        <v>44568.712083333332</v>
      </c>
      <c r="AJ156">
        <v>1056</v>
      </c>
      <c r="AK156">
        <v>2</v>
      </c>
      <c r="AL156">
        <v>0</v>
      </c>
      <c r="AM156">
        <v>2</v>
      </c>
      <c r="AN156">
        <v>0</v>
      </c>
      <c r="AO156">
        <v>2</v>
      </c>
      <c r="AP156">
        <v>21</v>
      </c>
      <c r="AQ156">
        <v>0</v>
      </c>
      <c r="AR156">
        <v>0</v>
      </c>
      <c r="AS156">
        <v>0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 x14ac:dyDescent="0.45">
      <c r="A157" t="s">
        <v>492</v>
      </c>
      <c r="B157" t="s">
        <v>79</v>
      </c>
      <c r="C157" t="s">
        <v>493</v>
      </c>
      <c r="D157" t="s">
        <v>81</v>
      </c>
      <c r="E157" s="2" t="str">
        <f>HYPERLINK("capsilon://?command=openfolder&amp;siteaddress=FAM.docvelocity-na8.net&amp;folderid=FX7C9B17F4-F646-8CA4-BE2C-41AD31C97C61","FX211111814")</f>
        <v>FX211111814</v>
      </c>
      <c r="F157" t="s">
        <v>19</v>
      </c>
      <c r="G157" t="s">
        <v>19</v>
      </c>
      <c r="H157" t="s">
        <v>82</v>
      </c>
      <c r="I157" t="s">
        <v>494</v>
      </c>
      <c r="J157">
        <v>66</v>
      </c>
      <c r="K157" t="s">
        <v>84</v>
      </c>
      <c r="L157" t="s">
        <v>85</v>
      </c>
      <c r="M157" t="s">
        <v>86</v>
      </c>
      <c r="N157">
        <v>1</v>
      </c>
      <c r="O157" s="1">
        <v>44568.645254629628</v>
      </c>
      <c r="P157" s="1">
        <v>44568.658530092594</v>
      </c>
      <c r="Q157">
        <v>1023</v>
      </c>
      <c r="R157">
        <v>124</v>
      </c>
      <c r="S157" t="b">
        <v>0</v>
      </c>
      <c r="T157" t="s">
        <v>87</v>
      </c>
      <c r="U157" t="b">
        <v>0</v>
      </c>
      <c r="V157" t="s">
        <v>88</v>
      </c>
      <c r="W157" s="1">
        <v>44568.658530092594</v>
      </c>
      <c r="X157">
        <v>116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66</v>
      </c>
      <c r="AE157">
        <v>52</v>
      </c>
      <c r="AF157">
        <v>0</v>
      </c>
      <c r="AG157">
        <v>2</v>
      </c>
      <c r="AH157" t="s">
        <v>87</v>
      </c>
      <c r="AI157" t="s">
        <v>87</v>
      </c>
      <c r="AJ157" t="s">
        <v>87</v>
      </c>
      <c r="AK157" t="s">
        <v>87</v>
      </c>
      <c r="AL157" t="s">
        <v>87</v>
      </c>
      <c r="AM157" t="s">
        <v>87</v>
      </c>
      <c r="AN157" t="s">
        <v>87</v>
      </c>
      <c r="AO157" t="s">
        <v>87</v>
      </c>
      <c r="AP157" t="s">
        <v>87</v>
      </c>
      <c r="AQ157" t="s">
        <v>87</v>
      </c>
      <c r="AR157" t="s">
        <v>87</v>
      </c>
      <c r="AS157" t="s">
        <v>87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 x14ac:dyDescent="0.45">
      <c r="A158" t="s">
        <v>495</v>
      </c>
      <c r="B158" t="s">
        <v>79</v>
      </c>
      <c r="C158" t="s">
        <v>496</v>
      </c>
      <c r="D158" t="s">
        <v>81</v>
      </c>
      <c r="E158" s="2" t="str">
        <f>HYPERLINK("capsilon://?command=openfolder&amp;siteaddress=FAM.docvelocity-na8.net&amp;folderid=FXE639285A-C959-34A9-7FCD-3A98589B103E","FX211213455")</f>
        <v>FX211213455</v>
      </c>
      <c r="F158" t="s">
        <v>19</v>
      </c>
      <c r="G158" t="s">
        <v>19</v>
      </c>
      <c r="H158" t="s">
        <v>82</v>
      </c>
      <c r="I158" t="s">
        <v>497</v>
      </c>
      <c r="J158">
        <v>28</v>
      </c>
      <c r="K158" t="s">
        <v>84</v>
      </c>
      <c r="L158" t="s">
        <v>85</v>
      </c>
      <c r="M158" t="s">
        <v>86</v>
      </c>
      <c r="N158">
        <v>1</v>
      </c>
      <c r="O158" s="1">
        <v>44568.645509259259</v>
      </c>
      <c r="P158" s="1">
        <v>44568.659270833334</v>
      </c>
      <c r="Q158">
        <v>1120</v>
      </c>
      <c r="R158">
        <v>69</v>
      </c>
      <c r="S158" t="b">
        <v>0</v>
      </c>
      <c r="T158" t="s">
        <v>87</v>
      </c>
      <c r="U158" t="b">
        <v>0</v>
      </c>
      <c r="V158" t="s">
        <v>88</v>
      </c>
      <c r="W158" s="1">
        <v>44568.659270833334</v>
      </c>
      <c r="X158">
        <v>63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28</v>
      </c>
      <c r="AE158">
        <v>21</v>
      </c>
      <c r="AF158">
        <v>0</v>
      </c>
      <c r="AG158">
        <v>1</v>
      </c>
      <c r="AH158" t="s">
        <v>87</v>
      </c>
      <c r="AI158" t="s">
        <v>87</v>
      </c>
      <c r="AJ158" t="s">
        <v>87</v>
      </c>
      <c r="AK158" t="s">
        <v>87</v>
      </c>
      <c r="AL158" t="s">
        <v>87</v>
      </c>
      <c r="AM158" t="s">
        <v>87</v>
      </c>
      <c r="AN158" t="s">
        <v>87</v>
      </c>
      <c r="AO158" t="s">
        <v>87</v>
      </c>
      <c r="AP158" t="s">
        <v>87</v>
      </c>
      <c r="AQ158" t="s">
        <v>87</v>
      </c>
      <c r="AR158" t="s">
        <v>87</v>
      </c>
      <c r="AS158" t="s">
        <v>87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 x14ac:dyDescent="0.45">
      <c r="A159" t="s">
        <v>498</v>
      </c>
      <c r="B159" t="s">
        <v>79</v>
      </c>
      <c r="C159" t="s">
        <v>496</v>
      </c>
      <c r="D159" t="s">
        <v>81</v>
      </c>
      <c r="E159" s="2" t="str">
        <f>HYPERLINK("capsilon://?command=openfolder&amp;siteaddress=FAM.docvelocity-na8.net&amp;folderid=FXE639285A-C959-34A9-7FCD-3A98589B103E","FX211213455")</f>
        <v>FX211213455</v>
      </c>
      <c r="F159" t="s">
        <v>19</v>
      </c>
      <c r="G159" t="s">
        <v>19</v>
      </c>
      <c r="H159" t="s">
        <v>82</v>
      </c>
      <c r="I159" t="s">
        <v>499</v>
      </c>
      <c r="J159">
        <v>28</v>
      </c>
      <c r="K159" t="s">
        <v>84</v>
      </c>
      <c r="L159" t="s">
        <v>85</v>
      </c>
      <c r="M159" t="s">
        <v>86</v>
      </c>
      <c r="N159">
        <v>1</v>
      </c>
      <c r="O159" s="1">
        <v>44568.646064814813</v>
      </c>
      <c r="P159" s="1">
        <v>44568.660011574073</v>
      </c>
      <c r="Q159">
        <v>1145</v>
      </c>
      <c r="R159">
        <v>60</v>
      </c>
      <c r="S159" t="b">
        <v>0</v>
      </c>
      <c r="T159" t="s">
        <v>87</v>
      </c>
      <c r="U159" t="b">
        <v>0</v>
      </c>
      <c r="V159" t="s">
        <v>88</v>
      </c>
      <c r="W159" s="1">
        <v>44568.660011574073</v>
      </c>
      <c r="X159">
        <v>55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28</v>
      </c>
      <c r="AE159">
        <v>21</v>
      </c>
      <c r="AF159">
        <v>0</v>
      </c>
      <c r="AG159">
        <v>1</v>
      </c>
      <c r="AH159" t="s">
        <v>87</v>
      </c>
      <c r="AI159" t="s">
        <v>87</v>
      </c>
      <c r="AJ159" t="s">
        <v>87</v>
      </c>
      <c r="AK159" t="s">
        <v>87</v>
      </c>
      <c r="AL159" t="s">
        <v>87</v>
      </c>
      <c r="AM159" t="s">
        <v>87</v>
      </c>
      <c r="AN159" t="s">
        <v>87</v>
      </c>
      <c r="AO159" t="s">
        <v>87</v>
      </c>
      <c r="AP159" t="s">
        <v>87</v>
      </c>
      <c r="AQ159" t="s">
        <v>87</v>
      </c>
      <c r="AR159" t="s">
        <v>87</v>
      </c>
      <c r="AS159" t="s">
        <v>87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 x14ac:dyDescent="0.45">
      <c r="A160" t="s">
        <v>500</v>
      </c>
      <c r="B160" t="s">
        <v>79</v>
      </c>
      <c r="C160" t="s">
        <v>501</v>
      </c>
      <c r="D160" t="s">
        <v>81</v>
      </c>
      <c r="E160" s="2" t="str">
        <f>HYPERLINK("capsilon://?command=openfolder&amp;siteaddress=FAM.docvelocity-na8.net&amp;folderid=FXD9519A0F-9A40-8D0C-75DF-318A5E8DDB6C","FX211213680")</f>
        <v>FX211213680</v>
      </c>
      <c r="F160" t="s">
        <v>19</v>
      </c>
      <c r="G160" t="s">
        <v>19</v>
      </c>
      <c r="H160" t="s">
        <v>82</v>
      </c>
      <c r="I160" t="s">
        <v>502</v>
      </c>
      <c r="J160">
        <v>66</v>
      </c>
      <c r="K160" t="s">
        <v>84</v>
      </c>
      <c r="L160" t="s">
        <v>85</v>
      </c>
      <c r="M160" t="s">
        <v>86</v>
      </c>
      <c r="N160">
        <v>2</v>
      </c>
      <c r="O160" s="1">
        <v>44568.647361111114</v>
      </c>
      <c r="P160" s="1">
        <v>44568.7112037037</v>
      </c>
      <c r="Q160">
        <v>5463</v>
      </c>
      <c r="R160">
        <v>53</v>
      </c>
      <c r="S160" t="b">
        <v>0</v>
      </c>
      <c r="T160" t="s">
        <v>87</v>
      </c>
      <c r="U160" t="b">
        <v>0</v>
      </c>
      <c r="V160" t="s">
        <v>135</v>
      </c>
      <c r="W160" s="1">
        <v>44568.648900462962</v>
      </c>
      <c r="X160">
        <v>33</v>
      </c>
      <c r="Y160">
        <v>0</v>
      </c>
      <c r="Z160">
        <v>0</v>
      </c>
      <c r="AA160">
        <v>0</v>
      </c>
      <c r="AB160">
        <v>52</v>
      </c>
      <c r="AC160">
        <v>0</v>
      </c>
      <c r="AD160">
        <v>66</v>
      </c>
      <c r="AE160">
        <v>0</v>
      </c>
      <c r="AF160">
        <v>0</v>
      </c>
      <c r="AG160">
        <v>0</v>
      </c>
      <c r="AH160" t="s">
        <v>372</v>
      </c>
      <c r="AI160" s="1">
        <v>44568.7112037037</v>
      </c>
      <c r="AJ160">
        <v>20</v>
      </c>
      <c r="AK160">
        <v>0</v>
      </c>
      <c r="AL160">
        <v>0</v>
      </c>
      <c r="AM160">
        <v>0</v>
      </c>
      <c r="AN160">
        <v>52</v>
      </c>
      <c r="AO160">
        <v>0</v>
      </c>
      <c r="AP160">
        <v>66</v>
      </c>
      <c r="AQ160">
        <v>0</v>
      </c>
      <c r="AR160">
        <v>0</v>
      </c>
      <c r="AS160">
        <v>0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 x14ac:dyDescent="0.45">
      <c r="A161" t="s">
        <v>503</v>
      </c>
      <c r="B161" t="s">
        <v>79</v>
      </c>
      <c r="C161" t="s">
        <v>504</v>
      </c>
      <c r="D161" t="s">
        <v>81</v>
      </c>
      <c r="E161" s="2" t="str">
        <f>HYPERLINK("capsilon://?command=openfolder&amp;siteaddress=FAM.docvelocity-na8.net&amp;folderid=FXCC677F34-AC46-930F-F807-72EF8580E6CB","FX211114527")</f>
        <v>FX211114527</v>
      </c>
      <c r="F161" t="s">
        <v>19</v>
      </c>
      <c r="G161" t="s">
        <v>19</v>
      </c>
      <c r="H161" t="s">
        <v>82</v>
      </c>
      <c r="I161" t="s">
        <v>505</v>
      </c>
      <c r="J161">
        <v>66</v>
      </c>
      <c r="K161" t="s">
        <v>84</v>
      </c>
      <c r="L161" t="s">
        <v>85</v>
      </c>
      <c r="M161" t="s">
        <v>86</v>
      </c>
      <c r="N161">
        <v>2</v>
      </c>
      <c r="O161" s="1">
        <v>44568.648310185185</v>
      </c>
      <c r="P161" s="1">
        <v>44568.711504629631</v>
      </c>
      <c r="Q161">
        <v>5400</v>
      </c>
      <c r="R161">
        <v>60</v>
      </c>
      <c r="S161" t="b">
        <v>0</v>
      </c>
      <c r="T161" t="s">
        <v>87</v>
      </c>
      <c r="U161" t="b">
        <v>0</v>
      </c>
      <c r="V161" t="s">
        <v>135</v>
      </c>
      <c r="W161" s="1">
        <v>44568.649317129632</v>
      </c>
      <c r="X161">
        <v>35</v>
      </c>
      <c r="Y161">
        <v>0</v>
      </c>
      <c r="Z161">
        <v>0</v>
      </c>
      <c r="AA161">
        <v>0</v>
      </c>
      <c r="AB161">
        <v>52</v>
      </c>
      <c r="AC161">
        <v>0</v>
      </c>
      <c r="AD161">
        <v>66</v>
      </c>
      <c r="AE161">
        <v>0</v>
      </c>
      <c r="AF161">
        <v>0</v>
      </c>
      <c r="AG161">
        <v>0</v>
      </c>
      <c r="AH161" t="s">
        <v>372</v>
      </c>
      <c r="AI161" s="1">
        <v>44568.711504629631</v>
      </c>
      <c r="AJ161">
        <v>25</v>
      </c>
      <c r="AK161">
        <v>0</v>
      </c>
      <c r="AL161">
        <v>0</v>
      </c>
      <c r="AM161">
        <v>0</v>
      </c>
      <c r="AN161">
        <v>52</v>
      </c>
      <c r="AO161">
        <v>0</v>
      </c>
      <c r="AP161">
        <v>66</v>
      </c>
      <c r="AQ161">
        <v>0</v>
      </c>
      <c r="AR161">
        <v>0</v>
      </c>
      <c r="AS161">
        <v>0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 x14ac:dyDescent="0.45">
      <c r="A162" t="s">
        <v>506</v>
      </c>
      <c r="B162" t="s">
        <v>79</v>
      </c>
      <c r="C162" t="s">
        <v>507</v>
      </c>
      <c r="D162" t="s">
        <v>81</v>
      </c>
      <c r="E162" s="2" t="str">
        <f>HYPERLINK("capsilon://?command=openfolder&amp;siteaddress=FAM.docvelocity-na8.net&amp;folderid=FX4A408EC5-64D5-A90E-D954-8AB7A8D4BD7D","FX211210438")</f>
        <v>FX211210438</v>
      </c>
      <c r="F162" t="s">
        <v>19</v>
      </c>
      <c r="G162" t="s">
        <v>19</v>
      </c>
      <c r="H162" t="s">
        <v>82</v>
      </c>
      <c r="I162" t="s">
        <v>508</v>
      </c>
      <c r="J162">
        <v>66</v>
      </c>
      <c r="K162" t="s">
        <v>84</v>
      </c>
      <c r="L162" t="s">
        <v>85</v>
      </c>
      <c r="M162" t="s">
        <v>86</v>
      </c>
      <c r="N162">
        <v>2</v>
      </c>
      <c r="O162" s="1">
        <v>44568.649733796294</v>
      </c>
      <c r="P162" s="1">
        <v>44568.711759259262</v>
      </c>
      <c r="Q162">
        <v>5309</v>
      </c>
      <c r="R162">
        <v>50</v>
      </c>
      <c r="S162" t="b">
        <v>0</v>
      </c>
      <c r="T162" t="s">
        <v>87</v>
      </c>
      <c r="U162" t="b">
        <v>0</v>
      </c>
      <c r="V162" t="s">
        <v>135</v>
      </c>
      <c r="W162" s="1">
        <v>44568.650636574072</v>
      </c>
      <c r="X162">
        <v>29</v>
      </c>
      <c r="Y162">
        <v>0</v>
      </c>
      <c r="Z162">
        <v>0</v>
      </c>
      <c r="AA162">
        <v>0</v>
      </c>
      <c r="AB162">
        <v>52</v>
      </c>
      <c r="AC162">
        <v>0</v>
      </c>
      <c r="AD162">
        <v>66</v>
      </c>
      <c r="AE162">
        <v>0</v>
      </c>
      <c r="AF162">
        <v>0</v>
      </c>
      <c r="AG162">
        <v>0</v>
      </c>
      <c r="AH162" t="s">
        <v>372</v>
      </c>
      <c r="AI162" s="1">
        <v>44568.711759259262</v>
      </c>
      <c r="AJ162">
        <v>21</v>
      </c>
      <c r="AK162">
        <v>0</v>
      </c>
      <c r="AL162">
        <v>0</v>
      </c>
      <c r="AM162">
        <v>0</v>
      </c>
      <c r="AN162">
        <v>52</v>
      </c>
      <c r="AO162">
        <v>0</v>
      </c>
      <c r="AP162">
        <v>66</v>
      </c>
      <c r="AQ162">
        <v>0</v>
      </c>
      <c r="AR162">
        <v>0</v>
      </c>
      <c r="AS162">
        <v>0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 x14ac:dyDescent="0.45">
      <c r="A163" t="s">
        <v>509</v>
      </c>
      <c r="B163" t="s">
        <v>79</v>
      </c>
      <c r="C163" t="s">
        <v>510</v>
      </c>
      <c r="D163" t="s">
        <v>81</v>
      </c>
      <c r="E163" s="2" t="str">
        <f>HYPERLINK("capsilon://?command=openfolder&amp;siteaddress=FAM.docvelocity-na8.net&amp;folderid=FX138E1DD9-3A78-48F5-5B19-60D7B42DB75C","FX22011129")</f>
        <v>FX22011129</v>
      </c>
      <c r="F163" t="s">
        <v>19</v>
      </c>
      <c r="G163" t="s">
        <v>19</v>
      </c>
      <c r="H163" t="s">
        <v>82</v>
      </c>
      <c r="I163" t="s">
        <v>511</v>
      </c>
      <c r="J163">
        <v>144</v>
      </c>
      <c r="K163" t="s">
        <v>84</v>
      </c>
      <c r="L163" t="s">
        <v>85</v>
      </c>
      <c r="M163" t="s">
        <v>86</v>
      </c>
      <c r="N163">
        <v>2</v>
      </c>
      <c r="O163" s="1">
        <v>44568.650092592594</v>
      </c>
      <c r="P163" s="1">
        <v>44568.720243055555</v>
      </c>
      <c r="Q163">
        <v>3681</v>
      </c>
      <c r="R163">
        <v>2380</v>
      </c>
      <c r="S163" t="b">
        <v>0</v>
      </c>
      <c r="T163" t="s">
        <v>87</v>
      </c>
      <c r="U163" t="b">
        <v>0</v>
      </c>
      <c r="V163" t="s">
        <v>135</v>
      </c>
      <c r="W163" s="1">
        <v>44568.697233796294</v>
      </c>
      <c r="X163">
        <v>1500</v>
      </c>
      <c r="Y163">
        <v>128</v>
      </c>
      <c r="Z163">
        <v>0</v>
      </c>
      <c r="AA163">
        <v>128</v>
      </c>
      <c r="AB163">
        <v>0</v>
      </c>
      <c r="AC163">
        <v>62</v>
      </c>
      <c r="AD163">
        <v>16</v>
      </c>
      <c r="AE163">
        <v>0</v>
      </c>
      <c r="AF163">
        <v>0</v>
      </c>
      <c r="AG163">
        <v>0</v>
      </c>
      <c r="AH163" t="s">
        <v>372</v>
      </c>
      <c r="AI163" s="1">
        <v>44568.720243055555</v>
      </c>
      <c r="AJ163">
        <v>733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16</v>
      </c>
      <c r="AQ163">
        <v>0</v>
      </c>
      <c r="AR163">
        <v>0</v>
      </c>
      <c r="AS163">
        <v>0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 x14ac:dyDescent="0.45">
      <c r="A164" t="s">
        <v>512</v>
      </c>
      <c r="B164" t="s">
        <v>79</v>
      </c>
      <c r="C164" t="s">
        <v>123</v>
      </c>
      <c r="D164" t="s">
        <v>81</v>
      </c>
      <c r="E164" s="2" t="str">
        <f>HYPERLINK("capsilon://?command=openfolder&amp;siteaddress=FAM.docvelocity-na8.net&amp;folderid=FXACE823D3-D1EF-8D03-8357-486E4B4F4682","FX21127633")</f>
        <v>FX21127633</v>
      </c>
      <c r="F164" t="s">
        <v>19</v>
      </c>
      <c r="G164" t="s">
        <v>19</v>
      </c>
      <c r="H164" t="s">
        <v>82</v>
      </c>
      <c r="I164" t="s">
        <v>513</v>
      </c>
      <c r="J164">
        <v>66</v>
      </c>
      <c r="K164" t="s">
        <v>84</v>
      </c>
      <c r="L164" t="s">
        <v>85</v>
      </c>
      <c r="M164" t="s">
        <v>86</v>
      </c>
      <c r="N164">
        <v>1</v>
      </c>
      <c r="O164" s="1">
        <v>44568.652465277781</v>
      </c>
      <c r="P164" s="1">
        <v>44568.662986111114</v>
      </c>
      <c r="Q164">
        <v>727</v>
      </c>
      <c r="R164">
        <v>182</v>
      </c>
      <c r="S164" t="b">
        <v>0</v>
      </c>
      <c r="T164" t="s">
        <v>87</v>
      </c>
      <c r="U164" t="b">
        <v>0</v>
      </c>
      <c r="V164" t="s">
        <v>88</v>
      </c>
      <c r="W164" s="1">
        <v>44568.662986111114</v>
      </c>
      <c r="X164">
        <v>182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66</v>
      </c>
      <c r="AE164">
        <v>52</v>
      </c>
      <c r="AF164">
        <v>0</v>
      </c>
      <c r="AG164">
        <v>2</v>
      </c>
      <c r="AH164" t="s">
        <v>87</v>
      </c>
      <c r="AI164" t="s">
        <v>87</v>
      </c>
      <c r="AJ164" t="s">
        <v>87</v>
      </c>
      <c r="AK164" t="s">
        <v>87</v>
      </c>
      <c r="AL164" t="s">
        <v>87</v>
      </c>
      <c r="AM164" t="s">
        <v>87</v>
      </c>
      <c r="AN164" t="s">
        <v>87</v>
      </c>
      <c r="AO164" t="s">
        <v>87</v>
      </c>
      <c r="AP164" t="s">
        <v>87</v>
      </c>
      <c r="AQ164" t="s">
        <v>87</v>
      </c>
      <c r="AR164" t="s">
        <v>87</v>
      </c>
      <c r="AS164" t="s">
        <v>87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 x14ac:dyDescent="0.45">
      <c r="A165" t="s">
        <v>514</v>
      </c>
      <c r="B165" t="s">
        <v>79</v>
      </c>
      <c r="C165" t="s">
        <v>515</v>
      </c>
      <c r="D165" t="s">
        <v>81</v>
      </c>
      <c r="E165" s="2" t="str">
        <f>HYPERLINK("capsilon://?command=openfolder&amp;siteaddress=FAM.docvelocity-na8.net&amp;folderid=FX9602D7BA-71FB-EE0B-7621-73FD2224D0FC","FX211211516")</f>
        <v>FX211211516</v>
      </c>
      <c r="F165" t="s">
        <v>19</v>
      </c>
      <c r="G165" t="s">
        <v>19</v>
      </c>
      <c r="H165" t="s">
        <v>82</v>
      </c>
      <c r="I165" t="s">
        <v>516</v>
      </c>
      <c r="J165">
        <v>66</v>
      </c>
      <c r="K165" t="s">
        <v>84</v>
      </c>
      <c r="L165" t="s">
        <v>85</v>
      </c>
      <c r="M165" t="s">
        <v>86</v>
      </c>
      <c r="N165">
        <v>2</v>
      </c>
      <c r="O165" s="1">
        <v>44568.656608796293</v>
      </c>
      <c r="P165" s="1">
        <v>44568.715289351851</v>
      </c>
      <c r="Q165">
        <v>4382</v>
      </c>
      <c r="R165">
        <v>688</v>
      </c>
      <c r="S165" t="b">
        <v>0</v>
      </c>
      <c r="T165" t="s">
        <v>87</v>
      </c>
      <c r="U165" t="b">
        <v>0</v>
      </c>
      <c r="V165" t="s">
        <v>105</v>
      </c>
      <c r="W165" s="1">
        <v>44568.684571759259</v>
      </c>
      <c r="X165">
        <v>390</v>
      </c>
      <c r="Y165">
        <v>52</v>
      </c>
      <c r="Z165">
        <v>0</v>
      </c>
      <c r="AA165">
        <v>52</v>
      </c>
      <c r="AB165">
        <v>0</v>
      </c>
      <c r="AC165">
        <v>28</v>
      </c>
      <c r="AD165">
        <v>14</v>
      </c>
      <c r="AE165">
        <v>0</v>
      </c>
      <c r="AF165">
        <v>0</v>
      </c>
      <c r="AG165">
        <v>0</v>
      </c>
      <c r="AH165" t="s">
        <v>151</v>
      </c>
      <c r="AI165" s="1">
        <v>44568.715289351851</v>
      </c>
      <c r="AJ165">
        <v>276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14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 x14ac:dyDescent="0.45">
      <c r="A166" t="s">
        <v>517</v>
      </c>
      <c r="B166" t="s">
        <v>79</v>
      </c>
      <c r="C166" t="s">
        <v>493</v>
      </c>
      <c r="D166" t="s">
        <v>81</v>
      </c>
      <c r="E166" s="2" t="str">
        <f>HYPERLINK("capsilon://?command=openfolder&amp;siteaddress=FAM.docvelocity-na8.net&amp;folderid=FX7C9B17F4-F646-8CA4-BE2C-41AD31C97C61","FX211111814")</f>
        <v>FX211111814</v>
      </c>
      <c r="F166" t="s">
        <v>19</v>
      </c>
      <c r="G166" t="s">
        <v>19</v>
      </c>
      <c r="H166" t="s">
        <v>82</v>
      </c>
      <c r="I166" t="s">
        <v>494</v>
      </c>
      <c r="J166">
        <v>76</v>
      </c>
      <c r="K166" t="s">
        <v>84</v>
      </c>
      <c r="L166" t="s">
        <v>85</v>
      </c>
      <c r="M166" t="s">
        <v>86</v>
      </c>
      <c r="N166">
        <v>2</v>
      </c>
      <c r="O166" s="1">
        <v>44568.658993055556</v>
      </c>
      <c r="P166" s="1">
        <v>44568.681631944448</v>
      </c>
      <c r="Q166">
        <v>520</v>
      </c>
      <c r="R166">
        <v>1436</v>
      </c>
      <c r="S166" t="b">
        <v>0</v>
      </c>
      <c r="T166" t="s">
        <v>87</v>
      </c>
      <c r="U166" t="b">
        <v>1</v>
      </c>
      <c r="V166" t="s">
        <v>92</v>
      </c>
      <c r="W166" s="1">
        <v>44568.675659722219</v>
      </c>
      <c r="X166">
        <v>1151</v>
      </c>
      <c r="Y166">
        <v>74</v>
      </c>
      <c r="Z166">
        <v>0</v>
      </c>
      <c r="AA166">
        <v>74</v>
      </c>
      <c r="AB166">
        <v>0</v>
      </c>
      <c r="AC166">
        <v>39</v>
      </c>
      <c r="AD166">
        <v>2</v>
      </c>
      <c r="AE166">
        <v>0</v>
      </c>
      <c r="AF166">
        <v>0</v>
      </c>
      <c r="AG166">
        <v>0</v>
      </c>
      <c r="AH166" t="s">
        <v>151</v>
      </c>
      <c r="AI166" s="1">
        <v>44568.681631944448</v>
      </c>
      <c r="AJ166">
        <v>277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2</v>
      </c>
      <c r="AQ166">
        <v>0</v>
      </c>
      <c r="AR166">
        <v>0</v>
      </c>
      <c r="AS166">
        <v>0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 x14ac:dyDescent="0.45">
      <c r="A167" t="s">
        <v>518</v>
      </c>
      <c r="B167" t="s">
        <v>79</v>
      </c>
      <c r="C167" t="s">
        <v>496</v>
      </c>
      <c r="D167" t="s">
        <v>81</v>
      </c>
      <c r="E167" s="2" t="str">
        <f>HYPERLINK("capsilon://?command=openfolder&amp;siteaddress=FAM.docvelocity-na8.net&amp;folderid=FXE639285A-C959-34A9-7FCD-3A98589B103E","FX211213455")</f>
        <v>FX211213455</v>
      </c>
      <c r="F167" t="s">
        <v>19</v>
      </c>
      <c r="G167" t="s">
        <v>19</v>
      </c>
      <c r="H167" t="s">
        <v>82</v>
      </c>
      <c r="I167" t="s">
        <v>497</v>
      </c>
      <c r="J167">
        <v>28</v>
      </c>
      <c r="K167" t="s">
        <v>84</v>
      </c>
      <c r="L167" t="s">
        <v>85</v>
      </c>
      <c r="M167" t="s">
        <v>86</v>
      </c>
      <c r="N167">
        <v>2</v>
      </c>
      <c r="O167" s="1">
        <v>44568.659675925926</v>
      </c>
      <c r="P167" s="1">
        <v>44568.678414351853</v>
      </c>
      <c r="Q167">
        <v>1064</v>
      </c>
      <c r="R167">
        <v>555</v>
      </c>
      <c r="S167" t="b">
        <v>0</v>
      </c>
      <c r="T167" t="s">
        <v>87</v>
      </c>
      <c r="U167" t="b">
        <v>1</v>
      </c>
      <c r="V167" t="s">
        <v>135</v>
      </c>
      <c r="W167" s="1">
        <v>44568.674722222226</v>
      </c>
      <c r="X167">
        <v>261</v>
      </c>
      <c r="Y167">
        <v>21</v>
      </c>
      <c r="Z167">
        <v>0</v>
      </c>
      <c r="AA167">
        <v>21</v>
      </c>
      <c r="AB167">
        <v>0</v>
      </c>
      <c r="AC167">
        <v>11</v>
      </c>
      <c r="AD167">
        <v>7</v>
      </c>
      <c r="AE167">
        <v>0</v>
      </c>
      <c r="AF167">
        <v>0</v>
      </c>
      <c r="AG167">
        <v>0</v>
      </c>
      <c r="AH167" t="s">
        <v>151</v>
      </c>
      <c r="AI167" s="1">
        <v>44568.678414351853</v>
      </c>
      <c r="AJ167">
        <v>284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7</v>
      </c>
      <c r="AQ167">
        <v>0</v>
      </c>
      <c r="AR167">
        <v>0</v>
      </c>
      <c r="AS167">
        <v>0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 x14ac:dyDescent="0.45">
      <c r="A168" t="s">
        <v>519</v>
      </c>
      <c r="B168" t="s">
        <v>79</v>
      </c>
      <c r="C168" t="s">
        <v>496</v>
      </c>
      <c r="D168" t="s">
        <v>81</v>
      </c>
      <c r="E168" s="2" t="str">
        <f>HYPERLINK("capsilon://?command=openfolder&amp;siteaddress=FAM.docvelocity-na8.net&amp;folderid=FXE639285A-C959-34A9-7FCD-3A98589B103E","FX211213455")</f>
        <v>FX211213455</v>
      </c>
      <c r="F168" t="s">
        <v>19</v>
      </c>
      <c r="G168" t="s">
        <v>19</v>
      </c>
      <c r="H168" t="s">
        <v>82</v>
      </c>
      <c r="I168" t="s">
        <v>499</v>
      </c>
      <c r="J168">
        <v>28</v>
      </c>
      <c r="K168" t="s">
        <v>84</v>
      </c>
      <c r="L168" t="s">
        <v>85</v>
      </c>
      <c r="M168" t="s">
        <v>86</v>
      </c>
      <c r="N168">
        <v>2</v>
      </c>
      <c r="O168" s="1">
        <v>44568.660451388889</v>
      </c>
      <c r="P168" s="1">
        <v>44568.68340277778</v>
      </c>
      <c r="Q168">
        <v>1555</v>
      </c>
      <c r="R168">
        <v>428</v>
      </c>
      <c r="S168" t="b">
        <v>0</v>
      </c>
      <c r="T168" t="s">
        <v>87</v>
      </c>
      <c r="U168" t="b">
        <v>1</v>
      </c>
      <c r="V168" t="s">
        <v>105</v>
      </c>
      <c r="W168" s="1">
        <v>44568.675150462965</v>
      </c>
      <c r="X168">
        <v>170</v>
      </c>
      <c r="Y168">
        <v>21</v>
      </c>
      <c r="Z168">
        <v>0</v>
      </c>
      <c r="AA168">
        <v>21</v>
      </c>
      <c r="AB168">
        <v>0</v>
      </c>
      <c r="AC168">
        <v>11</v>
      </c>
      <c r="AD168">
        <v>7</v>
      </c>
      <c r="AE168">
        <v>0</v>
      </c>
      <c r="AF168">
        <v>0</v>
      </c>
      <c r="AG168">
        <v>0</v>
      </c>
      <c r="AH168" t="s">
        <v>372</v>
      </c>
      <c r="AI168" s="1">
        <v>44568.68340277778</v>
      </c>
      <c r="AJ168">
        <v>254</v>
      </c>
      <c r="AK168">
        <v>1</v>
      </c>
      <c r="AL168">
        <v>0</v>
      </c>
      <c r="AM168">
        <v>1</v>
      </c>
      <c r="AN168">
        <v>0</v>
      </c>
      <c r="AO168">
        <v>1</v>
      </c>
      <c r="AP168">
        <v>6</v>
      </c>
      <c r="AQ168">
        <v>0</v>
      </c>
      <c r="AR168">
        <v>0</v>
      </c>
      <c r="AS168">
        <v>0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 x14ac:dyDescent="0.45">
      <c r="A169" t="s">
        <v>520</v>
      </c>
      <c r="B169" t="s">
        <v>79</v>
      </c>
      <c r="C169" t="s">
        <v>521</v>
      </c>
      <c r="D169" t="s">
        <v>81</v>
      </c>
      <c r="E169" s="2" t="str">
        <f>HYPERLINK("capsilon://?command=openfolder&amp;siteaddress=FAM.docvelocity-na8.net&amp;folderid=FX42C38DB7-134A-983D-D6C8-28011C503214","FX211213219")</f>
        <v>FX211213219</v>
      </c>
      <c r="F169" t="s">
        <v>19</v>
      </c>
      <c r="G169" t="s">
        <v>19</v>
      </c>
      <c r="H169" t="s">
        <v>82</v>
      </c>
      <c r="I169" t="s">
        <v>522</v>
      </c>
      <c r="J169">
        <v>38</v>
      </c>
      <c r="K169" t="s">
        <v>84</v>
      </c>
      <c r="L169" t="s">
        <v>85</v>
      </c>
      <c r="M169" t="s">
        <v>86</v>
      </c>
      <c r="N169">
        <v>2</v>
      </c>
      <c r="O169" s="1">
        <v>44568.661736111113</v>
      </c>
      <c r="P169" s="1">
        <v>44568.722141203703</v>
      </c>
      <c r="Q169">
        <v>4345</v>
      </c>
      <c r="R169">
        <v>874</v>
      </c>
      <c r="S169" t="b">
        <v>0</v>
      </c>
      <c r="T169" t="s">
        <v>87</v>
      </c>
      <c r="U169" t="b">
        <v>0</v>
      </c>
      <c r="V169" t="s">
        <v>135</v>
      </c>
      <c r="W169" s="1">
        <v>44568.703379629631</v>
      </c>
      <c r="X169">
        <v>530</v>
      </c>
      <c r="Y169">
        <v>37</v>
      </c>
      <c r="Z169">
        <v>0</v>
      </c>
      <c r="AA169">
        <v>37</v>
      </c>
      <c r="AB169">
        <v>0</v>
      </c>
      <c r="AC169">
        <v>34</v>
      </c>
      <c r="AD169">
        <v>1</v>
      </c>
      <c r="AE169">
        <v>0</v>
      </c>
      <c r="AF169">
        <v>0</v>
      </c>
      <c r="AG169">
        <v>0</v>
      </c>
      <c r="AH169" t="s">
        <v>372</v>
      </c>
      <c r="AI169" s="1">
        <v>44568.722141203703</v>
      </c>
      <c r="AJ169">
        <v>163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0</v>
      </c>
      <c r="AS169">
        <v>0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 x14ac:dyDescent="0.45">
      <c r="A170" t="s">
        <v>523</v>
      </c>
      <c r="B170" t="s">
        <v>79</v>
      </c>
      <c r="C170" t="s">
        <v>123</v>
      </c>
      <c r="D170" t="s">
        <v>81</v>
      </c>
      <c r="E170" s="2" t="str">
        <f>HYPERLINK("capsilon://?command=openfolder&amp;siteaddress=FAM.docvelocity-na8.net&amp;folderid=FXACE823D3-D1EF-8D03-8357-486E4B4F4682","FX21127633")</f>
        <v>FX21127633</v>
      </c>
      <c r="F170" t="s">
        <v>19</v>
      </c>
      <c r="G170" t="s">
        <v>19</v>
      </c>
      <c r="H170" t="s">
        <v>82</v>
      </c>
      <c r="I170" t="s">
        <v>513</v>
      </c>
      <c r="J170">
        <v>76</v>
      </c>
      <c r="K170" t="s">
        <v>84</v>
      </c>
      <c r="L170" t="s">
        <v>85</v>
      </c>
      <c r="M170" t="s">
        <v>86</v>
      </c>
      <c r="N170">
        <v>2</v>
      </c>
      <c r="O170" s="1">
        <v>44568.663495370369</v>
      </c>
      <c r="P170" s="1">
        <v>44568.69222222222</v>
      </c>
      <c r="Q170">
        <v>1125</v>
      </c>
      <c r="R170">
        <v>1357</v>
      </c>
      <c r="S170" t="b">
        <v>0</v>
      </c>
      <c r="T170" t="s">
        <v>87</v>
      </c>
      <c r="U170" t="b">
        <v>1</v>
      </c>
      <c r="V170" t="s">
        <v>135</v>
      </c>
      <c r="W170" s="1">
        <v>44568.679861111108</v>
      </c>
      <c r="X170">
        <v>443</v>
      </c>
      <c r="Y170">
        <v>74</v>
      </c>
      <c r="Z170">
        <v>0</v>
      </c>
      <c r="AA170">
        <v>74</v>
      </c>
      <c r="AB170">
        <v>0</v>
      </c>
      <c r="AC170">
        <v>40</v>
      </c>
      <c r="AD170">
        <v>2</v>
      </c>
      <c r="AE170">
        <v>0</v>
      </c>
      <c r="AF170">
        <v>0</v>
      </c>
      <c r="AG170">
        <v>0</v>
      </c>
      <c r="AH170" t="s">
        <v>151</v>
      </c>
      <c r="AI170" s="1">
        <v>44568.69222222222</v>
      </c>
      <c r="AJ170">
        <v>914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2</v>
      </c>
      <c r="AQ170">
        <v>0</v>
      </c>
      <c r="AR170">
        <v>0</v>
      </c>
      <c r="AS170">
        <v>0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 x14ac:dyDescent="0.45">
      <c r="A171" t="s">
        <v>524</v>
      </c>
      <c r="B171" t="s">
        <v>79</v>
      </c>
      <c r="C171" t="s">
        <v>123</v>
      </c>
      <c r="D171" t="s">
        <v>81</v>
      </c>
      <c r="E171" s="2" t="str">
        <f>HYPERLINK("capsilon://?command=openfolder&amp;siteaddress=FAM.docvelocity-na8.net&amp;folderid=FXACE823D3-D1EF-8D03-8357-486E4B4F4682","FX21127633")</f>
        <v>FX21127633</v>
      </c>
      <c r="F171" t="s">
        <v>19</v>
      </c>
      <c r="G171" t="s">
        <v>19</v>
      </c>
      <c r="H171" t="s">
        <v>82</v>
      </c>
      <c r="I171" t="s">
        <v>525</v>
      </c>
      <c r="J171">
        <v>66</v>
      </c>
      <c r="K171" t="s">
        <v>84</v>
      </c>
      <c r="L171" t="s">
        <v>85</v>
      </c>
      <c r="M171" t="s">
        <v>86</v>
      </c>
      <c r="N171">
        <v>2</v>
      </c>
      <c r="O171" s="1">
        <v>44568.666018518517</v>
      </c>
      <c r="P171" s="1">
        <v>44568.722453703704</v>
      </c>
      <c r="Q171">
        <v>4802</v>
      </c>
      <c r="R171">
        <v>74</v>
      </c>
      <c r="S171" t="b">
        <v>0</v>
      </c>
      <c r="T171" t="s">
        <v>87</v>
      </c>
      <c r="U171" t="b">
        <v>0</v>
      </c>
      <c r="V171" t="s">
        <v>105</v>
      </c>
      <c r="W171" s="1">
        <v>44568.685960648145</v>
      </c>
      <c r="X171">
        <v>47</v>
      </c>
      <c r="Y171">
        <v>0</v>
      </c>
      <c r="Z171">
        <v>0</v>
      </c>
      <c r="AA171">
        <v>0</v>
      </c>
      <c r="AB171">
        <v>52</v>
      </c>
      <c r="AC171">
        <v>0</v>
      </c>
      <c r="AD171">
        <v>66</v>
      </c>
      <c r="AE171">
        <v>0</v>
      </c>
      <c r="AF171">
        <v>0</v>
      </c>
      <c r="AG171">
        <v>0</v>
      </c>
      <c r="AH171" t="s">
        <v>372</v>
      </c>
      <c r="AI171" s="1">
        <v>44568.722453703704</v>
      </c>
      <c r="AJ171">
        <v>27</v>
      </c>
      <c r="AK171">
        <v>0</v>
      </c>
      <c r="AL171">
        <v>0</v>
      </c>
      <c r="AM171">
        <v>0</v>
      </c>
      <c r="AN171">
        <v>52</v>
      </c>
      <c r="AO171">
        <v>0</v>
      </c>
      <c r="AP171">
        <v>66</v>
      </c>
      <c r="AQ171">
        <v>0</v>
      </c>
      <c r="AR171">
        <v>0</v>
      </c>
      <c r="AS171">
        <v>0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 x14ac:dyDescent="0.45">
      <c r="A172" t="s">
        <v>526</v>
      </c>
      <c r="B172" t="s">
        <v>79</v>
      </c>
      <c r="C172" t="s">
        <v>527</v>
      </c>
      <c r="D172" t="s">
        <v>81</v>
      </c>
      <c r="E172" s="2" t="str">
        <f>HYPERLINK("capsilon://?command=openfolder&amp;siteaddress=FAM.docvelocity-na8.net&amp;folderid=FX3F0E1C33-B27D-0C49-B43A-6694D049251C","FX210815675")</f>
        <v>FX210815675</v>
      </c>
      <c r="F172" t="s">
        <v>19</v>
      </c>
      <c r="G172" t="s">
        <v>19</v>
      </c>
      <c r="H172" t="s">
        <v>82</v>
      </c>
      <c r="I172" t="s">
        <v>528</v>
      </c>
      <c r="J172">
        <v>66</v>
      </c>
      <c r="K172" t="s">
        <v>84</v>
      </c>
      <c r="L172" t="s">
        <v>85</v>
      </c>
      <c r="M172" t="s">
        <v>86</v>
      </c>
      <c r="N172">
        <v>2</v>
      </c>
      <c r="O172" s="1">
        <v>44568.666493055556</v>
      </c>
      <c r="P172" s="1">
        <v>44568.722696759258</v>
      </c>
      <c r="Q172">
        <v>4808</v>
      </c>
      <c r="R172">
        <v>48</v>
      </c>
      <c r="S172" t="b">
        <v>0</v>
      </c>
      <c r="T172" t="s">
        <v>87</v>
      </c>
      <c r="U172" t="b">
        <v>0</v>
      </c>
      <c r="V172" t="s">
        <v>105</v>
      </c>
      <c r="W172" s="1">
        <v>44568.686296296299</v>
      </c>
      <c r="X172">
        <v>28</v>
      </c>
      <c r="Y172">
        <v>0</v>
      </c>
      <c r="Z172">
        <v>0</v>
      </c>
      <c r="AA172">
        <v>0</v>
      </c>
      <c r="AB172">
        <v>52</v>
      </c>
      <c r="AC172">
        <v>0</v>
      </c>
      <c r="AD172">
        <v>66</v>
      </c>
      <c r="AE172">
        <v>0</v>
      </c>
      <c r="AF172">
        <v>0</v>
      </c>
      <c r="AG172">
        <v>0</v>
      </c>
      <c r="AH172" t="s">
        <v>372</v>
      </c>
      <c r="AI172" s="1">
        <v>44568.722696759258</v>
      </c>
      <c r="AJ172">
        <v>20</v>
      </c>
      <c r="AK172">
        <v>0</v>
      </c>
      <c r="AL172">
        <v>0</v>
      </c>
      <c r="AM172">
        <v>0</v>
      </c>
      <c r="AN172">
        <v>52</v>
      </c>
      <c r="AO172">
        <v>0</v>
      </c>
      <c r="AP172">
        <v>66</v>
      </c>
      <c r="AQ172">
        <v>0</v>
      </c>
      <c r="AR172">
        <v>0</v>
      </c>
      <c r="AS172">
        <v>0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 x14ac:dyDescent="0.45">
      <c r="A173" t="s">
        <v>529</v>
      </c>
      <c r="B173" t="s">
        <v>79</v>
      </c>
      <c r="C173" t="s">
        <v>530</v>
      </c>
      <c r="D173" t="s">
        <v>81</v>
      </c>
      <c r="E173" s="2" t="str">
        <f>HYPERLINK("capsilon://?command=openfolder&amp;siteaddress=FAM.docvelocity-na8.net&amp;folderid=FXEA255F1E-2C8E-704D-BB17-70375CFABAF8","FX22012485")</f>
        <v>FX22012485</v>
      </c>
      <c r="F173" t="s">
        <v>19</v>
      </c>
      <c r="G173" t="s">
        <v>19</v>
      </c>
      <c r="H173" t="s">
        <v>82</v>
      </c>
      <c r="I173" t="s">
        <v>531</v>
      </c>
      <c r="J173">
        <v>216</v>
      </c>
      <c r="K173" t="s">
        <v>84</v>
      </c>
      <c r="L173" t="s">
        <v>85</v>
      </c>
      <c r="M173" t="s">
        <v>86</v>
      </c>
      <c r="N173">
        <v>2</v>
      </c>
      <c r="O173" s="1">
        <v>44568.679131944446</v>
      </c>
      <c r="P173" s="1">
        <v>44568.728715277779</v>
      </c>
      <c r="Q173">
        <v>3192</v>
      </c>
      <c r="R173">
        <v>1092</v>
      </c>
      <c r="S173" t="b">
        <v>0</v>
      </c>
      <c r="T173" t="s">
        <v>87</v>
      </c>
      <c r="U173" t="b">
        <v>0</v>
      </c>
      <c r="V173" t="s">
        <v>105</v>
      </c>
      <c r="W173" s="1">
        <v>44568.692939814813</v>
      </c>
      <c r="X173">
        <v>573</v>
      </c>
      <c r="Y173">
        <v>194</v>
      </c>
      <c r="Z173">
        <v>0</v>
      </c>
      <c r="AA173">
        <v>194</v>
      </c>
      <c r="AB173">
        <v>0</v>
      </c>
      <c r="AC173">
        <v>61</v>
      </c>
      <c r="AD173">
        <v>22</v>
      </c>
      <c r="AE173">
        <v>0</v>
      </c>
      <c r="AF173">
        <v>0</v>
      </c>
      <c r="AG173">
        <v>0</v>
      </c>
      <c r="AH173" t="s">
        <v>372</v>
      </c>
      <c r="AI173" s="1">
        <v>44568.728715277779</v>
      </c>
      <c r="AJ173">
        <v>519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22</v>
      </c>
      <c r="AQ173">
        <v>0</v>
      </c>
      <c r="AR173">
        <v>0</v>
      </c>
      <c r="AS173">
        <v>0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 x14ac:dyDescent="0.45">
      <c r="A174" t="s">
        <v>532</v>
      </c>
      <c r="B174" t="s">
        <v>79</v>
      </c>
      <c r="C174" t="s">
        <v>161</v>
      </c>
      <c r="D174" t="s">
        <v>81</v>
      </c>
      <c r="E174" s="2" t="str">
        <f>HYPERLINK("capsilon://?command=openfolder&amp;siteaddress=FAM.docvelocity-na8.net&amp;folderid=FX1FD9FFE5-5E1D-0DF1-647F-FB58E406D973","FX211211341")</f>
        <v>FX211211341</v>
      </c>
      <c r="F174" t="s">
        <v>19</v>
      </c>
      <c r="G174" t="s">
        <v>19</v>
      </c>
      <c r="H174" t="s">
        <v>82</v>
      </c>
      <c r="I174" t="s">
        <v>533</v>
      </c>
      <c r="J174">
        <v>66</v>
      </c>
      <c r="K174" t="s">
        <v>84</v>
      </c>
      <c r="L174" t="s">
        <v>85</v>
      </c>
      <c r="M174" t="s">
        <v>86</v>
      </c>
      <c r="N174">
        <v>1</v>
      </c>
      <c r="O174" s="1">
        <v>44568.683078703703</v>
      </c>
      <c r="P174" s="1">
        <v>44568.728564814817</v>
      </c>
      <c r="Q174">
        <v>3452</v>
      </c>
      <c r="R174">
        <v>478</v>
      </c>
      <c r="S174" t="b">
        <v>0</v>
      </c>
      <c r="T174" t="s">
        <v>87</v>
      </c>
      <c r="U174" t="b">
        <v>0</v>
      </c>
      <c r="V174" t="s">
        <v>88</v>
      </c>
      <c r="W174" s="1">
        <v>44568.728564814817</v>
      </c>
      <c r="X174">
        <v>218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66</v>
      </c>
      <c r="AE174">
        <v>52</v>
      </c>
      <c r="AF174">
        <v>0</v>
      </c>
      <c r="AG174">
        <v>1</v>
      </c>
      <c r="AH174" t="s">
        <v>87</v>
      </c>
      <c r="AI174" t="s">
        <v>87</v>
      </c>
      <c r="AJ174" t="s">
        <v>87</v>
      </c>
      <c r="AK174" t="s">
        <v>87</v>
      </c>
      <c r="AL174" t="s">
        <v>87</v>
      </c>
      <c r="AM174" t="s">
        <v>87</v>
      </c>
      <c r="AN174" t="s">
        <v>87</v>
      </c>
      <c r="AO174" t="s">
        <v>87</v>
      </c>
      <c r="AP174" t="s">
        <v>87</v>
      </c>
      <c r="AQ174" t="s">
        <v>87</v>
      </c>
      <c r="AR174" t="s">
        <v>87</v>
      </c>
      <c r="AS174" t="s">
        <v>87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 x14ac:dyDescent="0.45">
      <c r="A175" t="s">
        <v>534</v>
      </c>
      <c r="B175" t="s">
        <v>79</v>
      </c>
      <c r="C175" t="s">
        <v>148</v>
      </c>
      <c r="D175" t="s">
        <v>81</v>
      </c>
      <c r="E175" s="2" t="str">
        <f>HYPERLINK("capsilon://?command=openfolder&amp;siteaddress=FAM.docvelocity-na8.net&amp;folderid=FX4A7CE2EA-C614-5A00-09BC-77C8A0E5C8AF","FX2201758")</f>
        <v>FX2201758</v>
      </c>
      <c r="F175" t="s">
        <v>19</v>
      </c>
      <c r="G175" t="s">
        <v>19</v>
      </c>
      <c r="H175" t="s">
        <v>82</v>
      </c>
      <c r="I175" t="s">
        <v>535</v>
      </c>
      <c r="J175">
        <v>28</v>
      </c>
      <c r="K175" t="s">
        <v>84</v>
      </c>
      <c r="L175" t="s">
        <v>85</v>
      </c>
      <c r="M175" t="s">
        <v>86</v>
      </c>
      <c r="N175">
        <v>2</v>
      </c>
      <c r="O175" s="1">
        <v>44568.693738425929</v>
      </c>
      <c r="P175" s="1">
        <v>44568.729942129627</v>
      </c>
      <c r="Q175">
        <v>2945</v>
      </c>
      <c r="R175">
        <v>183</v>
      </c>
      <c r="S175" t="b">
        <v>0</v>
      </c>
      <c r="T175" t="s">
        <v>87</v>
      </c>
      <c r="U175" t="b">
        <v>0</v>
      </c>
      <c r="V175" t="s">
        <v>135</v>
      </c>
      <c r="W175" s="1">
        <v>44568.704386574071</v>
      </c>
      <c r="X175">
        <v>77</v>
      </c>
      <c r="Y175">
        <v>21</v>
      </c>
      <c r="Z175">
        <v>0</v>
      </c>
      <c r="AA175">
        <v>21</v>
      </c>
      <c r="AB175">
        <v>0</v>
      </c>
      <c r="AC175">
        <v>0</v>
      </c>
      <c r="AD175">
        <v>7</v>
      </c>
      <c r="AE175">
        <v>0</v>
      </c>
      <c r="AF175">
        <v>0</v>
      </c>
      <c r="AG175">
        <v>0</v>
      </c>
      <c r="AH175" t="s">
        <v>372</v>
      </c>
      <c r="AI175" s="1">
        <v>44568.729942129627</v>
      </c>
      <c r="AJ175">
        <v>106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7</v>
      </c>
      <c r="AQ175">
        <v>0</v>
      </c>
      <c r="AR175">
        <v>0</v>
      </c>
      <c r="AS175">
        <v>0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 x14ac:dyDescent="0.45">
      <c r="A176" t="s">
        <v>536</v>
      </c>
      <c r="B176" t="s">
        <v>79</v>
      </c>
      <c r="C176" t="s">
        <v>537</v>
      </c>
      <c r="D176" t="s">
        <v>81</v>
      </c>
      <c r="E176" s="2" t="str">
        <f>HYPERLINK("capsilon://?command=openfolder&amp;siteaddress=FAM.docvelocity-na8.net&amp;folderid=FX2AA1CE15-B927-1929-2604-1A3526B68B48","FX22012444")</f>
        <v>FX22012444</v>
      </c>
      <c r="F176" t="s">
        <v>19</v>
      </c>
      <c r="G176" t="s">
        <v>19</v>
      </c>
      <c r="H176" t="s">
        <v>82</v>
      </c>
      <c r="I176" t="s">
        <v>538</v>
      </c>
      <c r="J176">
        <v>761</v>
      </c>
      <c r="K176" t="s">
        <v>84</v>
      </c>
      <c r="L176" t="s">
        <v>85</v>
      </c>
      <c r="M176" t="s">
        <v>86</v>
      </c>
      <c r="N176">
        <v>2</v>
      </c>
      <c r="O176" s="1">
        <v>44568.697164351855</v>
      </c>
      <c r="P176" s="1">
        <v>44568.776377314818</v>
      </c>
      <c r="Q176">
        <v>3615</v>
      </c>
      <c r="R176">
        <v>3229</v>
      </c>
      <c r="S176" t="b">
        <v>0</v>
      </c>
      <c r="T176" t="s">
        <v>87</v>
      </c>
      <c r="U176" t="b">
        <v>0</v>
      </c>
      <c r="V176" t="s">
        <v>135</v>
      </c>
      <c r="W176" s="1">
        <v>44568.731076388889</v>
      </c>
      <c r="X176">
        <v>1863</v>
      </c>
      <c r="Y176">
        <v>487</v>
      </c>
      <c r="Z176">
        <v>0</v>
      </c>
      <c r="AA176">
        <v>487</v>
      </c>
      <c r="AB176">
        <v>0</v>
      </c>
      <c r="AC176">
        <v>144</v>
      </c>
      <c r="AD176">
        <v>274</v>
      </c>
      <c r="AE176">
        <v>0</v>
      </c>
      <c r="AF176">
        <v>0</v>
      </c>
      <c r="AG176">
        <v>0</v>
      </c>
      <c r="AH176" t="s">
        <v>89</v>
      </c>
      <c r="AI176" s="1">
        <v>44568.776377314818</v>
      </c>
      <c r="AJ176">
        <v>775</v>
      </c>
      <c r="AK176">
        <v>0</v>
      </c>
      <c r="AL176">
        <v>0</v>
      </c>
      <c r="AM176">
        <v>0</v>
      </c>
      <c r="AN176">
        <v>47</v>
      </c>
      <c r="AO176">
        <v>0</v>
      </c>
      <c r="AP176">
        <v>274</v>
      </c>
      <c r="AQ176">
        <v>0</v>
      </c>
      <c r="AR176">
        <v>0</v>
      </c>
      <c r="AS176">
        <v>0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 x14ac:dyDescent="0.45">
      <c r="A177" t="s">
        <v>539</v>
      </c>
      <c r="B177" t="s">
        <v>79</v>
      </c>
      <c r="C177" t="s">
        <v>161</v>
      </c>
      <c r="D177" t="s">
        <v>81</v>
      </c>
      <c r="E177" s="2" t="str">
        <f>HYPERLINK("capsilon://?command=openfolder&amp;siteaddress=FAM.docvelocity-na8.net&amp;folderid=FX1FD9FFE5-5E1D-0DF1-647F-FB58E406D973","FX211211341")</f>
        <v>FX211211341</v>
      </c>
      <c r="F177" t="s">
        <v>19</v>
      </c>
      <c r="G177" t="s">
        <v>19</v>
      </c>
      <c r="H177" t="s">
        <v>82</v>
      </c>
      <c r="I177" t="s">
        <v>540</v>
      </c>
      <c r="J177">
        <v>66</v>
      </c>
      <c r="K177" t="s">
        <v>84</v>
      </c>
      <c r="L177" t="s">
        <v>85</v>
      </c>
      <c r="M177" t="s">
        <v>86</v>
      </c>
      <c r="N177">
        <v>2</v>
      </c>
      <c r="O177" s="1">
        <v>44568.699386574073</v>
      </c>
      <c r="P177" s="1">
        <v>44568.767395833333</v>
      </c>
      <c r="Q177">
        <v>4456</v>
      </c>
      <c r="R177">
        <v>1420</v>
      </c>
      <c r="S177" t="b">
        <v>0</v>
      </c>
      <c r="T177" t="s">
        <v>87</v>
      </c>
      <c r="U177" t="b">
        <v>0</v>
      </c>
      <c r="V177" t="s">
        <v>92</v>
      </c>
      <c r="W177" s="1">
        <v>44568.712245370371</v>
      </c>
      <c r="X177">
        <v>408</v>
      </c>
      <c r="Y177">
        <v>52</v>
      </c>
      <c r="Z177">
        <v>0</v>
      </c>
      <c r="AA177">
        <v>52</v>
      </c>
      <c r="AB177">
        <v>0</v>
      </c>
      <c r="AC177">
        <v>27</v>
      </c>
      <c r="AD177">
        <v>14</v>
      </c>
      <c r="AE177">
        <v>0</v>
      </c>
      <c r="AF177">
        <v>0</v>
      </c>
      <c r="AG177">
        <v>0</v>
      </c>
      <c r="AH177" t="s">
        <v>89</v>
      </c>
      <c r="AI177" s="1">
        <v>44568.767395833333</v>
      </c>
      <c r="AJ177">
        <v>219</v>
      </c>
      <c r="AK177">
        <v>1</v>
      </c>
      <c r="AL177">
        <v>0</v>
      </c>
      <c r="AM177">
        <v>1</v>
      </c>
      <c r="AN177">
        <v>0</v>
      </c>
      <c r="AO177">
        <v>1</v>
      </c>
      <c r="AP177">
        <v>13</v>
      </c>
      <c r="AQ177">
        <v>0</v>
      </c>
      <c r="AR177">
        <v>0</v>
      </c>
      <c r="AS177">
        <v>0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 x14ac:dyDescent="0.45">
      <c r="A178" t="s">
        <v>541</v>
      </c>
      <c r="B178" t="s">
        <v>79</v>
      </c>
      <c r="C178" t="s">
        <v>542</v>
      </c>
      <c r="D178" t="s">
        <v>81</v>
      </c>
      <c r="E178" s="2" t="str">
        <f>HYPERLINK("capsilon://?command=openfolder&amp;siteaddress=FAM.docvelocity-na8.net&amp;folderid=FX82F1094D-D47E-3581-D663-36C42F7AE3AC","FX211212394")</f>
        <v>FX211212394</v>
      </c>
      <c r="F178" t="s">
        <v>19</v>
      </c>
      <c r="G178" t="s">
        <v>19</v>
      </c>
      <c r="H178" t="s">
        <v>82</v>
      </c>
      <c r="I178" t="s">
        <v>543</v>
      </c>
      <c r="J178">
        <v>66</v>
      </c>
      <c r="K178" t="s">
        <v>84</v>
      </c>
      <c r="L178" t="s">
        <v>85</v>
      </c>
      <c r="M178" t="s">
        <v>86</v>
      </c>
      <c r="N178">
        <v>2</v>
      </c>
      <c r="O178" s="1">
        <v>44568.703981481478</v>
      </c>
      <c r="P178" s="1">
        <v>44568.786458333336</v>
      </c>
      <c r="Q178">
        <v>6019</v>
      </c>
      <c r="R178">
        <v>1107</v>
      </c>
      <c r="S178" t="b">
        <v>0</v>
      </c>
      <c r="T178" t="s">
        <v>87</v>
      </c>
      <c r="U178" t="b">
        <v>0</v>
      </c>
      <c r="V178" t="s">
        <v>92</v>
      </c>
      <c r="W178" s="1">
        <v>44568.723055555558</v>
      </c>
      <c r="X178">
        <v>933</v>
      </c>
      <c r="Y178">
        <v>52</v>
      </c>
      <c r="Z178">
        <v>0</v>
      </c>
      <c r="AA178">
        <v>52</v>
      </c>
      <c r="AB178">
        <v>0</v>
      </c>
      <c r="AC178">
        <v>50</v>
      </c>
      <c r="AD178">
        <v>14</v>
      </c>
      <c r="AE178">
        <v>0</v>
      </c>
      <c r="AF178">
        <v>0</v>
      </c>
      <c r="AG178">
        <v>0</v>
      </c>
      <c r="AH178" t="s">
        <v>89</v>
      </c>
      <c r="AI178" s="1">
        <v>44568.786458333336</v>
      </c>
      <c r="AJ178">
        <v>168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14</v>
      </c>
      <c r="AQ178">
        <v>0</v>
      </c>
      <c r="AR178">
        <v>0</v>
      </c>
      <c r="AS178">
        <v>0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 x14ac:dyDescent="0.45">
      <c r="A179" t="s">
        <v>544</v>
      </c>
      <c r="B179" t="s">
        <v>79</v>
      </c>
      <c r="C179" t="s">
        <v>545</v>
      </c>
      <c r="D179" t="s">
        <v>81</v>
      </c>
      <c r="E179" s="2" t="str">
        <f>HYPERLINK("capsilon://?command=openfolder&amp;siteaddress=FAM.docvelocity-na8.net&amp;folderid=FX35D2FE81-30B8-EDF6-BE51-D8647B4303E1","FX22012448")</f>
        <v>FX22012448</v>
      </c>
      <c r="F179" t="s">
        <v>19</v>
      </c>
      <c r="G179" t="s">
        <v>19</v>
      </c>
      <c r="H179" t="s">
        <v>82</v>
      </c>
      <c r="I179" t="s">
        <v>546</v>
      </c>
      <c r="J179">
        <v>366</v>
      </c>
      <c r="K179" t="s">
        <v>84</v>
      </c>
      <c r="L179" t="s">
        <v>85</v>
      </c>
      <c r="M179" t="s">
        <v>86</v>
      </c>
      <c r="N179">
        <v>2</v>
      </c>
      <c r="O179" s="1">
        <v>44568.708611111113</v>
      </c>
      <c r="P179" s="1">
        <v>44568.819606481484</v>
      </c>
      <c r="Q179">
        <v>5450</v>
      </c>
      <c r="R179">
        <v>4140</v>
      </c>
      <c r="S179" t="b">
        <v>0</v>
      </c>
      <c r="T179" t="s">
        <v>87</v>
      </c>
      <c r="U179" t="b">
        <v>0</v>
      </c>
      <c r="V179" t="s">
        <v>105</v>
      </c>
      <c r="W179" s="1">
        <v>44568.754166666666</v>
      </c>
      <c r="X179">
        <v>1131</v>
      </c>
      <c r="Y179">
        <v>311</v>
      </c>
      <c r="Z179">
        <v>0</v>
      </c>
      <c r="AA179">
        <v>311</v>
      </c>
      <c r="AB179">
        <v>0</v>
      </c>
      <c r="AC179">
        <v>93</v>
      </c>
      <c r="AD179">
        <v>55</v>
      </c>
      <c r="AE179">
        <v>0</v>
      </c>
      <c r="AF179">
        <v>0</v>
      </c>
      <c r="AG179">
        <v>0</v>
      </c>
      <c r="AH179" t="s">
        <v>136</v>
      </c>
      <c r="AI179" s="1">
        <v>44568.819606481484</v>
      </c>
      <c r="AJ179">
        <v>1292</v>
      </c>
      <c r="AK179">
        <v>1</v>
      </c>
      <c r="AL179">
        <v>0</v>
      </c>
      <c r="AM179">
        <v>1</v>
      </c>
      <c r="AN179">
        <v>0</v>
      </c>
      <c r="AO179">
        <v>1</v>
      </c>
      <c r="AP179">
        <v>54</v>
      </c>
      <c r="AQ179">
        <v>0</v>
      </c>
      <c r="AR179">
        <v>0</v>
      </c>
      <c r="AS179">
        <v>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 x14ac:dyDescent="0.45">
      <c r="A180" t="s">
        <v>547</v>
      </c>
      <c r="B180" t="s">
        <v>79</v>
      </c>
      <c r="C180" t="s">
        <v>312</v>
      </c>
      <c r="D180" t="s">
        <v>81</v>
      </c>
      <c r="E180" s="2" t="str">
        <f>HYPERLINK("capsilon://?command=openfolder&amp;siteaddress=FAM.docvelocity-na8.net&amp;folderid=FX5A6AD94F-D4DB-E25F-7315-55157DEA8D5F","FX211213696")</f>
        <v>FX211213696</v>
      </c>
      <c r="F180" t="s">
        <v>19</v>
      </c>
      <c r="G180" t="s">
        <v>19</v>
      </c>
      <c r="H180" t="s">
        <v>82</v>
      </c>
      <c r="I180" t="s">
        <v>548</v>
      </c>
      <c r="J180">
        <v>66</v>
      </c>
      <c r="K180" t="s">
        <v>84</v>
      </c>
      <c r="L180" t="s">
        <v>85</v>
      </c>
      <c r="M180" t="s">
        <v>86</v>
      </c>
      <c r="N180">
        <v>2</v>
      </c>
      <c r="O180" s="1">
        <v>44568.722534722219</v>
      </c>
      <c r="P180" s="1">
        <v>44568.826226851852</v>
      </c>
      <c r="Q180">
        <v>8105</v>
      </c>
      <c r="R180">
        <v>854</v>
      </c>
      <c r="S180" t="b">
        <v>0</v>
      </c>
      <c r="T180" t="s">
        <v>87</v>
      </c>
      <c r="U180" t="b">
        <v>0</v>
      </c>
      <c r="V180" t="s">
        <v>135</v>
      </c>
      <c r="W180" s="1">
        <v>44568.746249999997</v>
      </c>
      <c r="X180">
        <v>283</v>
      </c>
      <c r="Y180">
        <v>52</v>
      </c>
      <c r="Z180">
        <v>0</v>
      </c>
      <c r="AA180">
        <v>52</v>
      </c>
      <c r="AB180">
        <v>0</v>
      </c>
      <c r="AC180">
        <v>31</v>
      </c>
      <c r="AD180">
        <v>14</v>
      </c>
      <c r="AE180">
        <v>0</v>
      </c>
      <c r="AF180">
        <v>0</v>
      </c>
      <c r="AG180">
        <v>0</v>
      </c>
      <c r="AH180" t="s">
        <v>136</v>
      </c>
      <c r="AI180" s="1">
        <v>44568.826226851852</v>
      </c>
      <c r="AJ180">
        <v>571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14</v>
      </c>
      <c r="AQ180">
        <v>0</v>
      </c>
      <c r="AR180">
        <v>0</v>
      </c>
      <c r="AS180">
        <v>0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 x14ac:dyDescent="0.45">
      <c r="A181" t="s">
        <v>549</v>
      </c>
      <c r="B181" t="s">
        <v>79</v>
      </c>
      <c r="C181" t="s">
        <v>161</v>
      </c>
      <c r="D181" t="s">
        <v>81</v>
      </c>
      <c r="E181" s="2" t="str">
        <f>HYPERLINK("capsilon://?command=openfolder&amp;siteaddress=FAM.docvelocity-na8.net&amp;folderid=FX1FD9FFE5-5E1D-0DF1-647F-FB58E406D973","FX211211341")</f>
        <v>FX211211341</v>
      </c>
      <c r="F181" t="s">
        <v>19</v>
      </c>
      <c r="G181" t="s">
        <v>19</v>
      </c>
      <c r="H181" t="s">
        <v>82</v>
      </c>
      <c r="I181" t="s">
        <v>533</v>
      </c>
      <c r="J181">
        <v>38</v>
      </c>
      <c r="K181" t="s">
        <v>84</v>
      </c>
      <c r="L181" t="s">
        <v>85</v>
      </c>
      <c r="M181" t="s">
        <v>86</v>
      </c>
      <c r="N181">
        <v>2</v>
      </c>
      <c r="O181" s="1">
        <v>44568.729259259257</v>
      </c>
      <c r="P181" s="1">
        <v>44568.757557870369</v>
      </c>
      <c r="Q181">
        <v>1486</v>
      </c>
      <c r="R181">
        <v>959</v>
      </c>
      <c r="S181" t="b">
        <v>0</v>
      </c>
      <c r="T181" t="s">
        <v>87</v>
      </c>
      <c r="U181" t="b">
        <v>1</v>
      </c>
      <c r="V181" t="s">
        <v>135</v>
      </c>
      <c r="W181" s="1">
        <v>44568.733472222222</v>
      </c>
      <c r="X181">
        <v>206</v>
      </c>
      <c r="Y181">
        <v>37</v>
      </c>
      <c r="Z181">
        <v>0</v>
      </c>
      <c r="AA181">
        <v>37</v>
      </c>
      <c r="AB181">
        <v>0</v>
      </c>
      <c r="AC181">
        <v>24</v>
      </c>
      <c r="AD181">
        <v>1</v>
      </c>
      <c r="AE181">
        <v>0</v>
      </c>
      <c r="AF181">
        <v>0</v>
      </c>
      <c r="AG181">
        <v>0</v>
      </c>
      <c r="AH181" t="s">
        <v>136</v>
      </c>
      <c r="AI181" s="1">
        <v>44568.757557870369</v>
      </c>
      <c r="AJ181">
        <v>746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 x14ac:dyDescent="0.45">
      <c r="A182" t="s">
        <v>550</v>
      </c>
      <c r="B182" t="s">
        <v>79</v>
      </c>
      <c r="C182" t="s">
        <v>501</v>
      </c>
      <c r="D182" t="s">
        <v>81</v>
      </c>
      <c r="E182" s="2" t="str">
        <f>HYPERLINK("capsilon://?command=openfolder&amp;siteaddress=FAM.docvelocity-na8.net&amp;folderid=FXD9519A0F-9A40-8D0C-75DF-318A5E8DDB6C","FX211213680")</f>
        <v>FX211213680</v>
      </c>
      <c r="F182" t="s">
        <v>19</v>
      </c>
      <c r="G182" t="s">
        <v>19</v>
      </c>
      <c r="H182" t="s">
        <v>82</v>
      </c>
      <c r="I182" t="s">
        <v>551</v>
      </c>
      <c r="J182">
        <v>401</v>
      </c>
      <c r="K182" t="s">
        <v>84</v>
      </c>
      <c r="L182" t="s">
        <v>85</v>
      </c>
      <c r="M182" t="s">
        <v>86</v>
      </c>
      <c r="N182">
        <v>2</v>
      </c>
      <c r="O182" s="1">
        <v>44564.606747685182</v>
      </c>
      <c r="P182" s="1">
        <v>44564.831967592596</v>
      </c>
      <c r="Q182">
        <v>16513</v>
      </c>
      <c r="R182">
        <v>2946</v>
      </c>
      <c r="S182" t="b">
        <v>0</v>
      </c>
      <c r="T182" t="s">
        <v>87</v>
      </c>
      <c r="U182" t="b">
        <v>0</v>
      </c>
      <c r="V182" t="s">
        <v>105</v>
      </c>
      <c r="W182" s="1">
        <v>44564.626319444447</v>
      </c>
      <c r="X182">
        <v>1378</v>
      </c>
      <c r="Y182">
        <v>283</v>
      </c>
      <c r="Z182">
        <v>0</v>
      </c>
      <c r="AA182">
        <v>283</v>
      </c>
      <c r="AB182">
        <v>21</v>
      </c>
      <c r="AC182">
        <v>155</v>
      </c>
      <c r="AD182">
        <v>118</v>
      </c>
      <c r="AE182">
        <v>0</v>
      </c>
      <c r="AF182">
        <v>0</v>
      </c>
      <c r="AG182">
        <v>0</v>
      </c>
      <c r="AH182" t="s">
        <v>151</v>
      </c>
      <c r="AI182" s="1">
        <v>44564.831967592596</v>
      </c>
      <c r="AJ182">
        <v>1470</v>
      </c>
      <c r="AK182">
        <v>9</v>
      </c>
      <c r="AL182">
        <v>0</v>
      </c>
      <c r="AM182">
        <v>9</v>
      </c>
      <c r="AN182">
        <v>21</v>
      </c>
      <c r="AO182">
        <v>7</v>
      </c>
      <c r="AP182">
        <v>109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 x14ac:dyDescent="0.45">
      <c r="A183" t="s">
        <v>552</v>
      </c>
      <c r="B183" t="s">
        <v>79</v>
      </c>
      <c r="C183" t="s">
        <v>553</v>
      </c>
      <c r="D183" t="s">
        <v>81</v>
      </c>
      <c r="E183" s="2" t="str">
        <f>HYPERLINK("capsilon://?command=openfolder&amp;siteaddress=FAM.docvelocity-na8.net&amp;folderid=FX82A933F1-28CF-A7B3-602B-C3DF730B9F05","FX220164")</f>
        <v>FX220164</v>
      </c>
      <c r="F183" t="s">
        <v>19</v>
      </c>
      <c r="G183" t="s">
        <v>19</v>
      </c>
      <c r="H183" t="s">
        <v>82</v>
      </c>
      <c r="I183" t="s">
        <v>554</v>
      </c>
      <c r="J183">
        <v>132</v>
      </c>
      <c r="K183" t="s">
        <v>84</v>
      </c>
      <c r="L183" t="s">
        <v>85</v>
      </c>
      <c r="M183" t="s">
        <v>86</v>
      </c>
      <c r="N183">
        <v>2</v>
      </c>
      <c r="O183" s="1">
        <v>44571.271770833337</v>
      </c>
      <c r="P183" s="1">
        <v>44571.290798611109</v>
      </c>
      <c r="Q183">
        <v>623</v>
      </c>
      <c r="R183">
        <v>1021</v>
      </c>
      <c r="S183" t="b">
        <v>0</v>
      </c>
      <c r="T183" t="s">
        <v>87</v>
      </c>
      <c r="U183" t="b">
        <v>0</v>
      </c>
      <c r="V183" t="s">
        <v>190</v>
      </c>
      <c r="W183" s="1">
        <v>44571.280810185184</v>
      </c>
      <c r="X183">
        <v>625</v>
      </c>
      <c r="Y183">
        <v>104</v>
      </c>
      <c r="Z183">
        <v>0</v>
      </c>
      <c r="AA183">
        <v>104</v>
      </c>
      <c r="AB183">
        <v>0</v>
      </c>
      <c r="AC183">
        <v>47</v>
      </c>
      <c r="AD183">
        <v>28</v>
      </c>
      <c r="AE183">
        <v>0</v>
      </c>
      <c r="AF183">
        <v>0</v>
      </c>
      <c r="AG183">
        <v>0</v>
      </c>
      <c r="AH183" t="s">
        <v>555</v>
      </c>
      <c r="AI183" s="1">
        <v>44571.290798611109</v>
      </c>
      <c r="AJ183">
        <v>396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28</v>
      </c>
      <c r="AQ183">
        <v>0</v>
      </c>
      <c r="AR183">
        <v>0</v>
      </c>
      <c r="AS183">
        <v>0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 x14ac:dyDescent="0.45">
      <c r="A184" t="s">
        <v>556</v>
      </c>
      <c r="B184" t="s">
        <v>79</v>
      </c>
      <c r="C184" t="s">
        <v>396</v>
      </c>
      <c r="D184" t="s">
        <v>81</v>
      </c>
      <c r="E184" s="2" t="str">
        <f>HYPERLINK("capsilon://?command=openfolder&amp;siteaddress=FAM.docvelocity-na8.net&amp;folderid=FX6A8259AB-4EFB-5D03-F7C4-7D264A5817C6","FX22011658")</f>
        <v>FX22011658</v>
      </c>
      <c r="F184" t="s">
        <v>19</v>
      </c>
      <c r="G184" t="s">
        <v>19</v>
      </c>
      <c r="H184" t="s">
        <v>82</v>
      </c>
      <c r="I184" t="s">
        <v>557</v>
      </c>
      <c r="J184">
        <v>189</v>
      </c>
      <c r="K184" t="s">
        <v>84</v>
      </c>
      <c r="L184" t="s">
        <v>85</v>
      </c>
      <c r="M184" t="s">
        <v>86</v>
      </c>
      <c r="N184">
        <v>2</v>
      </c>
      <c r="O184" s="1">
        <v>44571.321377314816</v>
      </c>
      <c r="P184" s="1">
        <v>44571.437314814815</v>
      </c>
      <c r="Q184">
        <v>4617</v>
      </c>
      <c r="R184">
        <v>5400</v>
      </c>
      <c r="S184" t="b">
        <v>0</v>
      </c>
      <c r="T184" t="s">
        <v>87</v>
      </c>
      <c r="U184" t="b">
        <v>0</v>
      </c>
      <c r="V184" t="s">
        <v>175</v>
      </c>
      <c r="W184" s="1">
        <v>44571.419004629628</v>
      </c>
      <c r="X184">
        <v>3942</v>
      </c>
      <c r="Y184">
        <v>237</v>
      </c>
      <c r="Z184">
        <v>0</v>
      </c>
      <c r="AA184">
        <v>237</v>
      </c>
      <c r="AB184">
        <v>0</v>
      </c>
      <c r="AC184">
        <v>203</v>
      </c>
      <c r="AD184">
        <v>-48</v>
      </c>
      <c r="AE184">
        <v>0</v>
      </c>
      <c r="AF184">
        <v>0</v>
      </c>
      <c r="AG184">
        <v>0</v>
      </c>
      <c r="AH184" t="s">
        <v>555</v>
      </c>
      <c r="AI184" s="1">
        <v>44571.437314814815</v>
      </c>
      <c r="AJ184">
        <v>1227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-48</v>
      </c>
      <c r="AQ184">
        <v>0</v>
      </c>
      <c r="AR184">
        <v>0</v>
      </c>
      <c r="AS184">
        <v>0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 x14ac:dyDescent="0.45">
      <c r="A185" t="s">
        <v>558</v>
      </c>
      <c r="B185" t="s">
        <v>79</v>
      </c>
      <c r="C185" t="s">
        <v>396</v>
      </c>
      <c r="D185" t="s">
        <v>81</v>
      </c>
      <c r="E185" s="2" t="str">
        <f>HYPERLINK("capsilon://?command=openfolder&amp;siteaddress=FAM.docvelocity-na8.net&amp;folderid=FX6A8259AB-4EFB-5D03-F7C4-7D264A5817C6","FX22011658")</f>
        <v>FX22011658</v>
      </c>
      <c r="F185" t="s">
        <v>19</v>
      </c>
      <c r="G185" t="s">
        <v>19</v>
      </c>
      <c r="H185" t="s">
        <v>82</v>
      </c>
      <c r="I185" t="s">
        <v>559</v>
      </c>
      <c r="J185">
        <v>30</v>
      </c>
      <c r="K185" t="s">
        <v>84</v>
      </c>
      <c r="L185" t="s">
        <v>85</v>
      </c>
      <c r="M185" t="s">
        <v>86</v>
      </c>
      <c r="N185">
        <v>2</v>
      </c>
      <c r="O185" s="1">
        <v>44571.327476851853</v>
      </c>
      <c r="P185" s="1">
        <v>44571.332557870373</v>
      </c>
      <c r="Q185">
        <v>185</v>
      </c>
      <c r="R185">
        <v>254</v>
      </c>
      <c r="S185" t="b">
        <v>0</v>
      </c>
      <c r="T185" t="s">
        <v>87</v>
      </c>
      <c r="U185" t="b">
        <v>0</v>
      </c>
      <c r="V185" t="s">
        <v>190</v>
      </c>
      <c r="W185" s="1">
        <v>44571.330428240741</v>
      </c>
      <c r="X185">
        <v>105</v>
      </c>
      <c r="Y185">
        <v>9</v>
      </c>
      <c r="Z185">
        <v>0</v>
      </c>
      <c r="AA185">
        <v>9</v>
      </c>
      <c r="AB185">
        <v>0</v>
      </c>
      <c r="AC185">
        <v>3</v>
      </c>
      <c r="AD185">
        <v>21</v>
      </c>
      <c r="AE185">
        <v>0</v>
      </c>
      <c r="AF185">
        <v>0</v>
      </c>
      <c r="AG185">
        <v>0</v>
      </c>
      <c r="AH185" t="s">
        <v>98</v>
      </c>
      <c r="AI185" s="1">
        <v>44571.332557870373</v>
      </c>
      <c r="AJ185">
        <v>149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21</v>
      </c>
      <c r="AQ185">
        <v>0</v>
      </c>
      <c r="AR185">
        <v>0</v>
      </c>
      <c r="AS185">
        <v>0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 x14ac:dyDescent="0.45">
      <c r="A186" t="s">
        <v>560</v>
      </c>
      <c r="B186" t="s">
        <v>79</v>
      </c>
      <c r="C186" t="s">
        <v>561</v>
      </c>
      <c r="D186" t="s">
        <v>81</v>
      </c>
      <c r="E186" s="2" t="str">
        <f>HYPERLINK("capsilon://?command=openfolder&amp;siteaddress=FAM.docvelocity-na8.net&amp;folderid=FX8185B919-7163-9C66-1CC2-DF5DFA883A4E","FX211114931")</f>
        <v>FX211114931</v>
      </c>
      <c r="F186" t="s">
        <v>19</v>
      </c>
      <c r="G186" t="s">
        <v>19</v>
      </c>
      <c r="H186" t="s">
        <v>82</v>
      </c>
      <c r="I186" t="s">
        <v>562</v>
      </c>
      <c r="J186">
        <v>66</v>
      </c>
      <c r="K186" t="s">
        <v>84</v>
      </c>
      <c r="L186" t="s">
        <v>85</v>
      </c>
      <c r="M186" t="s">
        <v>86</v>
      </c>
      <c r="N186">
        <v>2</v>
      </c>
      <c r="O186" s="1">
        <v>44571.351423611108</v>
      </c>
      <c r="P186" s="1">
        <v>44571.355613425927</v>
      </c>
      <c r="Q186">
        <v>157</v>
      </c>
      <c r="R186">
        <v>205</v>
      </c>
      <c r="S186" t="b">
        <v>0</v>
      </c>
      <c r="T186" t="s">
        <v>87</v>
      </c>
      <c r="U186" t="b">
        <v>0</v>
      </c>
      <c r="V186" t="s">
        <v>190</v>
      </c>
      <c r="W186" s="1">
        <v>44571.353715277779</v>
      </c>
      <c r="X186">
        <v>98</v>
      </c>
      <c r="Y186">
        <v>0</v>
      </c>
      <c r="Z186">
        <v>0</v>
      </c>
      <c r="AA186">
        <v>0</v>
      </c>
      <c r="AB186">
        <v>52</v>
      </c>
      <c r="AC186">
        <v>0</v>
      </c>
      <c r="AD186">
        <v>66</v>
      </c>
      <c r="AE186">
        <v>0</v>
      </c>
      <c r="AF186">
        <v>0</v>
      </c>
      <c r="AG186">
        <v>0</v>
      </c>
      <c r="AH186" t="s">
        <v>98</v>
      </c>
      <c r="AI186" s="1">
        <v>44571.355613425927</v>
      </c>
      <c r="AJ186">
        <v>107</v>
      </c>
      <c r="AK186">
        <v>0</v>
      </c>
      <c r="AL186">
        <v>0</v>
      </c>
      <c r="AM186">
        <v>0</v>
      </c>
      <c r="AN186">
        <v>52</v>
      </c>
      <c r="AO186">
        <v>0</v>
      </c>
      <c r="AP186">
        <v>66</v>
      </c>
      <c r="AQ186">
        <v>0</v>
      </c>
      <c r="AR186">
        <v>0</v>
      </c>
      <c r="AS186">
        <v>0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 x14ac:dyDescent="0.45">
      <c r="A187" t="s">
        <v>563</v>
      </c>
      <c r="B187" t="s">
        <v>79</v>
      </c>
      <c r="C187" t="s">
        <v>530</v>
      </c>
      <c r="D187" t="s">
        <v>81</v>
      </c>
      <c r="E187" s="2" t="str">
        <f>HYPERLINK("capsilon://?command=openfolder&amp;siteaddress=FAM.docvelocity-na8.net&amp;folderid=FXEA255F1E-2C8E-704D-BB17-70375CFABAF8","FX22012485")</f>
        <v>FX22012485</v>
      </c>
      <c r="F187" t="s">
        <v>19</v>
      </c>
      <c r="G187" t="s">
        <v>19</v>
      </c>
      <c r="H187" t="s">
        <v>82</v>
      </c>
      <c r="I187" t="s">
        <v>564</v>
      </c>
      <c r="J187">
        <v>38</v>
      </c>
      <c r="K187" t="s">
        <v>84</v>
      </c>
      <c r="L187" t="s">
        <v>85</v>
      </c>
      <c r="M187" t="s">
        <v>86</v>
      </c>
      <c r="N187">
        <v>2</v>
      </c>
      <c r="O187" s="1">
        <v>44571.354074074072</v>
      </c>
      <c r="P187" s="1">
        <v>44571.361261574071</v>
      </c>
      <c r="Q187">
        <v>143</v>
      </c>
      <c r="R187">
        <v>478</v>
      </c>
      <c r="S187" t="b">
        <v>0</v>
      </c>
      <c r="T187" t="s">
        <v>87</v>
      </c>
      <c r="U187" t="b">
        <v>0</v>
      </c>
      <c r="V187" t="s">
        <v>190</v>
      </c>
      <c r="W187" s="1">
        <v>44571.357592592591</v>
      </c>
      <c r="X187">
        <v>189</v>
      </c>
      <c r="Y187">
        <v>37</v>
      </c>
      <c r="Z187">
        <v>0</v>
      </c>
      <c r="AA187">
        <v>37</v>
      </c>
      <c r="AB187">
        <v>0</v>
      </c>
      <c r="AC187">
        <v>17</v>
      </c>
      <c r="AD187">
        <v>1</v>
      </c>
      <c r="AE187">
        <v>0</v>
      </c>
      <c r="AF187">
        <v>0</v>
      </c>
      <c r="AG187">
        <v>0</v>
      </c>
      <c r="AH187" t="s">
        <v>98</v>
      </c>
      <c r="AI187" s="1">
        <v>44571.361261574071</v>
      </c>
      <c r="AJ187">
        <v>289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</v>
      </c>
      <c r="AQ187">
        <v>0</v>
      </c>
      <c r="AR187">
        <v>0</v>
      </c>
      <c r="AS187">
        <v>0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 x14ac:dyDescent="0.45">
      <c r="A188" t="s">
        <v>565</v>
      </c>
      <c r="B188" t="s">
        <v>79</v>
      </c>
      <c r="C188" t="s">
        <v>493</v>
      </c>
      <c r="D188" t="s">
        <v>81</v>
      </c>
      <c r="E188" s="2" t="str">
        <f>HYPERLINK("capsilon://?command=openfolder&amp;siteaddress=FAM.docvelocity-na8.net&amp;folderid=FX7C9B17F4-F646-8CA4-BE2C-41AD31C97C61","FX211111814")</f>
        <v>FX211111814</v>
      </c>
      <c r="F188" t="s">
        <v>19</v>
      </c>
      <c r="G188" t="s">
        <v>19</v>
      </c>
      <c r="H188" t="s">
        <v>82</v>
      </c>
      <c r="I188" t="s">
        <v>566</v>
      </c>
      <c r="J188">
        <v>66</v>
      </c>
      <c r="K188" t="s">
        <v>84</v>
      </c>
      <c r="L188" t="s">
        <v>85</v>
      </c>
      <c r="M188" t="s">
        <v>86</v>
      </c>
      <c r="N188">
        <v>2</v>
      </c>
      <c r="O188" s="1">
        <v>44571.373020833336</v>
      </c>
      <c r="P188" s="1">
        <v>44571.378032407411</v>
      </c>
      <c r="Q188">
        <v>224</v>
      </c>
      <c r="R188">
        <v>209</v>
      </c>
      <c r="S188" t="b">
        <v>0</v>
      </c>
      <c r="T188" t="s">
        <v>87</v>
      </c>
      <c r="U188" t="b">
        <v>0</v>
      </c>
      <c r="V188" t="s">
        <v>105</v>
      </c>
      <c r="W188" s="1">
        <v>44571.375277777777</v>
      </c>
      <c r="X188">
        <v>81</v>
      </c>
      <c r="Y188">
        <v>0</v>
      </c>
      <c r="Z188">
        <v>0</v>
      </c>
      <c r="AA188">
        <v>0</v>
      </c>
      <c r="AB188">
        <v>52</v>
      </c>
      <c r="AC188">
        <v>0</v>
      </c>
      <c r="AD188">
        <v>66</v>
      </c>
      <c r="AE188">
        <v>0</v>
      </c>
      <c r="AF188">
        <v>0</v>
      </c>
      <c r="AG188">
        <v>0</v>
      </c>
      <c r="AH188" t="s">
        <v>106</v>
      </c>
      <c r="AI188" s="1">
        <v>44571.378032407411</v>
      </c>
      <c r="AJ188">
        <v>106</v>
      </c>
      <c r="AK188">
        <v>0</v>
      </c>
      <c r="AL188">
        <v>0</v>
      </c>
      <c r="AM188">
        <v>0</v>
      </c>
      <c r="AN188">
        <v>52</v>
      </c>
      <c r="AO188">
        <v>0</v>
      </c>
      <c r="AP188">
        <v>66</v>
      </c>
      <c r="AQ188">
        <v>0</v>
      </c>
      <c r="AR188">
        <v>0</v>
      </c>
      <c r="AS188">
        <v>0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 x14ac:dyDescent="0.45">
      <c r="A189" t="s">
        <v>567</v>
      </c>
      <c r="B189" t="s">
        <v>79</v>
      </c>
      <c r="C189" t="s">
        <v>225</v>
      </c>
      <c r="D189" t="s">
        <v>81</v>
      </c>
      <c r="E189" s="2" t="str">
        <f>HYPERLINK("capsilon://?command=openfolder&amp;siteaddress=FAM.docvelocity-na8.net&amp;folderid=FXC9CB1B56-210D-DB5D-CC22-3FB0B6D573D7","FX22011285")</f>
        <v>FX22011285</v>
      </c>
      <c r="F189" t="s">
        <v>19</v>
      </c>
      <c r="G189" t="s">
        <v>19</v>
      </c>
      <c r="H189" t="s">
        <v>82</v>
      </c>
      <c r="I189" t="s">
        <v>568</v>
      </c>
      <c r="J189">
        <v>66</v>
      </c>
      <c r="K189" t="s">
        <v>84</v>
      </c>
      <c r="L189" t="s">
        <v>85</v>
      </c>
      <c r="M189" t="s">
        <v>86</v>
      </c>
      <c r="N189">
        <v>2</v>
      </c>
      <c r="O189" s="1">
        <v>44571.380752314813</v>
      </c>
      <c r="P189" s="1">
        <v>44571.405960648146</v>
      </c>
      <c r="Q189">
        <v>438</v>
      </c>
      <c r="R189">
        <v>1740</v>
      </c>
      <c r="S189" t="b">
        <v>0</v>
      </c>
      <c r="T189" t="s">
        <v>87</v>
      </c>
      <c r="U189" t="b">
        <v>0</v>
      </c>
      <c r="V189" t="s">
        <v>166</v>
      </c>
      <c r="W189" s="1">
        <v>44571.390150462961</v>
      </c>
      <c r="X189">
        <v>373</v>
      </c>
      <c r="Y189">
        <v>52</v>
      </c>
      <c r="Z189">
        <v>0</v>
      </c>
      <c r="AA189">
        <v>52</v>
      </c>
      <c r="AB189">
        <v>0</v>
      </c>
      <c r="AC189">
        <v>16</v>
      </c>
      <c r="AD189">
        <v>14</v>
      </c>
      <c r="AE189">
        <v>0</v>
      </c>
      <c r="AF189">
        <v>0</v>
      </c>
      <c r="AG189">
        <v>0</v>
      </c>
      <c r="AH189" t="s">
        <v>98</v>
      </c>
      <c r="AI189" s="1">
        <v>44571.405960648146</v>
      </c>
      <c r="AJ189">
        <v>1354</v>
      </c>
      <c r="AK189">
        <v>1</v>
      </c>
      <c r="AL189">
        <v>0</v>
      </c>
      <c r="AM189">
        <v>1</v>
      </c>
      <c r="AN189">
        <v>0</v>
      </c>
      <c r="AO189">
        <v>1</v>
      </c>
      <c r="AP189">
        <v>13</v>
      </c>
      <c r="AQ189">
        <v>0</v>
      </c>
      <c r="AR189">
        <v>0</v>
      </c>
      <c r="AS189">
        <v>0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 x14ac:dyDescent="0.45">
      <c r="A190" t="s">
        <v>569</v>
      </c>
      <c r="B190" t="s">
        <v>79</v>
      </c>
      <c r="C190" t="s">
        <v>570</v>
      </c>
      <c r="D190" t="s">
        <v>81</v>
      </c>
      <c r="E190" s="2" t="str">
        <f>HYPERLINK("capsilon://?command=openfolder&amp;siteaddress=FAM.docvelocity-na8.net&amp;folderid=FXD21DE2FF-9A51-5E42-734C-59511FEA33AC","FX22011271")</f>
        <v>FX22011271</v>
      </c>
      <c r="F190" t="s">
        <v>19</v>
      </c>
      <c r="G190" t="s">
        <v>19</v>
      </c>
      <c r="H190" t="s">
        <v>82</v>
      </c>
      <c r="I190" t="s">
        <v>571</v>
      </c>
      <c r="J190">
        <v>38</v>
      </c>
      <c r="K190" t="s">
        <v>84</v>
      </c>
      <c r="L190" t="s">
        <v>85</v>
      </c>
      <c r="M190" t="s">
        <v>86</v>
      </c>
      <c r="N190">
        <v>2</v>
      </c>
      <c r="O190" s="1">
        <v>44571.388935185183</v>
      </c>
      <c r="P190" s="1">
        <v>44571.399085648147</v>
      </c>
      <c r="Q190">
        <v>104</v>
      </c>
      <c r="R190">
        <v>773</v>
      </c>
      <c r="S190" t="b">
        <v>0</v>
      </c>
      <c r="T190" t="s">
        <v>87</v>
      </c>
      <c r="U190" t="b">
        <v>0</v>
      </c>
      <c r="V190" t="s">
        <v>105</v>
      </c>
      <c r="W190" s="1">
        <v>44571.393009259256</v>
      </c>
      <c r="X190">
        <v>258</v>
      </c>
      <c r="Y190">
        <v>37</v>
      </c>
      <c r="Z190">
        <v>0</v>
      </c>
      <c r="AA190">
        <v>37</v>
      </c>
      <c r="AB190">
        <v>0</v>
      </c>
      <c r="AC190">
        <v>16</v>
      </c>
      <c r="AD190">
        <v>1</v>
      </c>
      <c r="AE190">
        <v>0</v>
      </c>
      <c r="AF190">
        <v>0</v>
      </c>
      <c r="AG190">
        <v>0</v>
      </c>
      <c r="AH190" t="s">
        <v>106</v>
      </c>
      <c r="AI190" s="1">
        <v>44571.399085648147</v>
      </c>
      <c r="AJ190">
        <v>515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</v>
      </c>
      <c r="AQ190">
        <v>0</v>
      </c>
      <c r="AR190">
        <v>0</v>
      </c>
      <c r="AS190">
        <v>0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 x14ac:dyDescent="0.45">
      <c r="A191" t="s">
        <v>572</v>
      </c>
      <c r="B191" t="s">
        <v>79</v>
      </c>
      <c r="C191" t="s">
        <v>573</v>
      </c>
      <c r="D191" t="s">
        <v>81</v>
      </c>
      <c r="E191" s="2" t="str">
        <f>HYPERLINK("capsilon://?command=openfolder&amp;siteaddress=FAM.docvelocity-na8.net&amp;folderid=FX8C8D5D8D-D7AB-92B9-3EA5-2F81199EB505","FX21126651")</f>
        <v>FX21126651</v>
      </c>
      <c r="F191" t="s">
        <v>19</v>
      </c>
      <c r="G191" t="s">
        <v>19</v>
      </c>
      <c r="H191" t="s">
        <v>82</v>
      </c>
      <c r="I191" t="s">
        <v>574</v>
      </c>
      <c r="J191">
        <v>66</v>
      </c>
      <c r="K191" t="s">
        <v>84</v>
      </c>
      <c r="L191" t="s">
        <v>85</v>
      </c>
      <c r="M191" t="s">
        <v>86</v>
      </c>
      <c r="N191">
        <v>2</v>
      </c>
      <c r="O191" s="1">
        <v>44571.390081018515</v>
      </c>
      <c r="P191" s="1">
        <v>44571.391388888886</v>
      </c>
      <c r="Q191">
        <v>13</v>
      </c>
      <c r="R191">
        <v>100</v>
      </c>
      <c r="S191" t="b">
        <v>0</v>
      </c>
      <c r="T191" t="s">
        <v>87</v>
      </c>
      <c r="U191" t="b">
        <v>0</v>
      </c>
      <c r="V191" t="s">
        <v>166</v>
      </c>
      <c r="W191" s="1">
        <v>44571.390416666669</v>
      </c>
      <c r="X191">
        <v>22</v>
      </c>
      <c r="Y191">
        <v>0</v>
      </c>
      <c r="Z191">
        <v>0</v>
      </c>
      <c r="AA191">
        <v>0</v>
      </c>
      <c r="AB191">
        <v>52</v>
      </c>
      <c r="AC191">
        <v>0</v>
      </c>
      <c r="AD191">
        <v>66</v>
      </c>
      <c r="AE191">
        <v>0</v>
      </c>
      <c r="AF191">
        <v>0</v>
      </c>
      <c r="AG191">
        <v>0</v>
      </c>
      <c r="AH191" t="s">
        <v>106</v>
      </c>
      <c r="AI191" s="1">
        <v>44571.391388888886</v>
      </c>
      <c r="AJ191">
        <v>78</v>
      </c>
      <c r="AK191">
        <v>0</v>
      </c>
      <c r="AL191">
        <v>0</v>
      </c>
      <c r="AM191">
        <v>0</v>
      </c>
      <c r="AN191">
        <v>52</v>
      </c>
      <c r="AO191">
        <v>0</v>
      </c>
      <c r="AP191">
        <v>66</v>
      </c>
      <c r="AQ191">
        <v>0</v>
      </c>
      <c r="AR191">
        <v>0</v>
      </c>
      <c r="AS191">
        <v>0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 x14ac:dyDescent="0.45">
      <c r="A192" t="s">
        <v>575</v>
      </c>
      <c r="B192" t="s">
        <v>79</v>
      </c>
      <c r="C192" t="s">
        <v>80</v>
      </c>
      <c r="D192" t="s">
        <v>81</v>
      </c>
      <c r="E192" s="2" t="str">
        <f>HYPERLINK("capsilon://?command=openfolder&amp;siteaddress=FAM.docvelocity-na8.net&amp;folderid=FX1FD7E190-1423-6C7D-FE81-05A90C4C0AE5","FX22011158")</f>
        <v>FX22011158</v>
      </c>
      <c r="F192" t="s">
        <v>19</v>
      </c>
      <c r="G192" t="s">
        <v>19</v>
      </c>
      <c r="H192" t="s">
        <v>82</v>
      </c>
      <c r="I192" t="s">
        <v>576</v>
      </c>
      <c r="J192">
        <v>38</v>
      </c>
      <c r="K192" t="s">
        <v>84</v>
      </c>
      <c r="L192" t="s">
        <v>85</v>
      </c>
      <c r="M192" t="s">
        <v>86</v>
      </c>
      <c r="N192">
        <v>1</v>
      </c>
      <c r="O192" s="1">
        <v>44571.391724537039</v>
      </c>
      <c r="P192" s="1">
        <v>44571.39502314815</v>
      </c>
      <c r="Q192">
        <v>154</v>
      </c>
      <c r="R192">
        <v>131</v>
      </c>
      <c r="S192" t="b">
        <v>0</v>
      </c>
      <c r="T192" t="s">
        <v>87</v>
      </c>
      <c r="U192" t="b">
        <v>0</v>
      </c>
      <c r="V192" t="s">
        <v>97</v>
      </c>
      <c r="W192" s="1">
        <v>44571.39502314815</v>
      </c>
      <c r="X192">
        <v>118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38</v>
      </c>
      <c r="AE192">
        <v>37</v>
      </c>
      <c r="AF192">
        <v>0</v>
      </c>
      <c r="AG192">
        <v>1</v>
      </c>
      <c r="AH192" t="s">
        <v>87</v>
      </c>
      <c r="AI192" t="s">
        <v>87</v>
      </c>
      <c r="AJ192" t="s">
        <v>87</v>
      </c>
      <c r="AK192" t="s">
        <v>87</v>
      </c>
      <c r="AL192" t="s">
        <v>87</v>
      </c>
      <c r="AM192" t="s">
        <v>87</v>
      </c>
      <c r="AN192" t="s">
        <v>87</v>
      </c>
      <c r="AO192" t="s">
        <v>87</v>
      </c>
      <c r="AP192" t="s">
        <v>87</v>
      </c>
      <c r="AQ192" t="s">
        <v>87</v>
      </c>
      <c r="AR192" t="s">
        <v>87</v>
      </c>
      <c r="AS192" t="s">
        <v>87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 x14ac:dyDescent="0.45">
      <c r="A193" t="s">
        <v>577</v>
      </c>
      <c r="B193" t="s">
        <v>79</v>
      </c>
      <c r="C193" t="s">
        <v>80</v>
      </c>
      <c r="D193" t="s">
        <v>81</v>
      </c>
      <c r="E193" s="2" t="str">
        <f>HYPERLINK("capsilon://?command=openfolder&amp;siteaddress=FAM.docvelocity-na8.net&amp;folderid=FX1FD7E190-1423-6C7D-FE81-05A90C4C0AE5","FX22011158")</f>
        <v>FX22011158</v>
      </c>
      <c r="F193" t="s">
        <v>19</v>
      </c>
      <c r="G193" t="s">
        <v>19</v>
      </c>
      <c r="H193" t="s">
        <v>82</v>
      </c>
      <c r="I193" t="s">
        <v>576</v>
      </c>
      <c r="J193">
        <v>66</v>
      </c>
      <c r="K193" t="s">
        <v>84</v>
      </c>
      <c r="L193" t="s">
        <v>85</v>
      </c>
      <c r="M193" t="s">
        <v>86</v>
      </c>
      <c r="N193">
        <v>2</v>
      </c>
      <c r="O193" s="1">
        <v>44571.395451388889</v>
      </c>
      <c r="P193" s="1">
        <v>44571.409733796296</v>
      </c>
      <c r="Q193">
        <v>110</v>
      </c>
      <c r="R193">
        <v>1124</v>
      </c>
      <c r="S193" t="b">
        <v>0</v>
      </c>
      <c r="T193" t="s">
        <v>87</v>
      </c>
      <c r="U193" t="b">
        <v>1</v>
      </c>
      <c r="V193" t="s">
        <v>97</v>
      </c>
      <c r="W193" s="1">
        <v>44571.401018518518</v>
      </c>
      <c r="X193">
        <v>481</v>
      </c>
      <c r="Y193">
        <v>52</v>
      </c>
      <c r="Z193">
        <v>0</v>
      </c>
      <c r="AA193">
        <v>52</v>
      </c>
      <c r="AB193">
        <v>0</v>
      </c>
      <c r="AC193">
        <v>34</v>
      </c>
      <c r="AD193">
        <v>14</v>
      </c>
      <c r="AE193">
        <v>0</v>
      </c>
      <c r="AF193">
        <v>0</v>
      </c>
      <c r="AG193">
        <v>0</v>
      </c>
      <c r="AH193" t="s">
        <v>106</v>
      </c>
      <c r="AI193" s="1">
        <v>44571.409733796296</v>
      </c>
      <c r="AJ193">
        <v>643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14</v>
      </c>
      <c r="AQ193">
        <v>0</v>
      </c>
      <c r="AR193">
        <v>0</v>
      </c>
      <c r="AS193">
        <v>0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 x14ac:dyDescent="0.45">
      <c r="A194" t="s">
        <v>578</v>
      </c>
      <c r="B194" t="s">
        <v>79</v>
      </c>
      <c r="C194" t="s">
        <v>80</v>
      </c>
      <c r="D194" t="s">
        <v>81</v>
      </c>
      <c r="E194" s="2" t="str">
        <f>HYPERLINK("capsilon://?command=openfolder&amp;siteaddress=FAM.docvelocity-na8.net&amp;folderid=FX1FD7E190-1423-6C7D-FE81-05A90C4C0AE5","FX22011158")</f>
        <v>FX22011158</v>
      </c>
      <c r="F194" t="s">
        <v>19</v>
      </c>
      <c r="G194" t="s">
        <v>19</v>
      </c>
      <c r="H194" t="s">
        <v>82</v>
      </c>
      <c r="I194" t="s">
        <v>579</v>
      </c>
      <c r="J194">
        <v>93</v>
      </c>
      <c r="K194" t="s">
        <v>84</v>
      </c>
      <c r="L194" t="s">
        <v>85</v>
      </c>
      <c r="M194" t="s">
        <v>86</v>
      </c>
      <c r="N194">
        <v>2</v>
      </c>
      <c r="O194" s="1">
        <v>44571.397314814814</v>
      </c>
      <c r="P194" s="1">
        <v>44571.413993055554</v>
      </c>
      <c r="Q194">
        <v>226</v>
      </c>
      <c r="R194">
        <v>1215</v>
      </c>
      <c r="S194" t="b">
        <v>0</v>
      </c>
      <c r="T194" t="s">
        <v>87</v>
      </c>
      <c r="U194" t="b">
        <v>0</v>
      </c>
      <c r="V194" t="s">
        <v>153</v>
      </c>
      <c r="W194" s="1">
        <v>44571.409016203703</v>
      </c>
      <c r="X194">
        <v>848</v>
      </c>
      <c r="Y194">
        <v>46</v>
      </c>
      <c r="Z194">
        <v>0</v>
      </c>
      <c r="AA194">
        <v>46</v>
      </c>
      <c r="AB194">
        <v>0</v>
      </c>
      <c r="AC194">
        <v>1</v>
      </c>
      <c r="AD194">
        <v>47</v>
      </c>
      <c r="AE194">
        <v>0</v>
      </c>
      <c r="AF194">
        <v>0</v>
      </c>
      <c r="AG194">
        <v>0</v>
      </c>
      <c r="AH194" t="s">
        <v>106</v>
      </c>
      <c r="AI194" s="1">
        <v>44571.413993055554</v>
      </c>
      <c r="AJ194">
        <v>367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47</v>
      </c>
      <c r="AQ194">
        <v>0</v>
      </c>
      <c r="AR194">
        <v>0</v>
      </c>
      <c r="AS194">
        <v>0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 x14ac:dyDescent="0.45">
      <c r="A195" t="s">
        <v>580</v>
      </c>
      <c r="B195" t="s">
        <v>79</v>
      </c>
      <c r="C195" t="s">
        <v>581</v>
      </c>
      <c r="D195" t="s">
        <v>81</v>
      </c>
      <c r="E195" s="2" t="str">
        <f>HYPERLINK("capsilon://?command=openfolder&amp;siteaddress=FAM.docvelocity-na8.net&amp;folderid=FXFB727F41-5337-C70A-1B2B-04C47B8A8D08","FX21126359")</f>
        <v>FX21126359</v>
      </c>
      <c r="F195" t="s">
        <v>19</v>
      </c>
      <c r="G195" t="s">
        <v>19</v>
      </c>
      <c r="H195" t="s">
        <v>82</v>
      </c>
      <c r="I195" t="s">
        <v>582</v>
      </c>
      <c r="J195">
        <v>66</v>
      </c>
      <c r="K195" t="s">
        <v>84</v>
      </c>
      <c r="L195" t="s">
        <v>85</v>
      </c>
      <c r="M195" t="s">
        <v>86</v>
      </c>
      <c r="N195">
        <v>2</v>
      </c>
      <c r="O195" s="1">
        <v>44571.397719907407</v>
      </c>
      <c r="P195" s="1">
        <v>44571.40730324074</v>
      </c>
      <c r="Q195">
        <v>651</v>
      </c>
      <c r="R195">
        <v>177</v>
      </c>
      <c r="S195" t="b">
        <v>0</v>
      </c>
      <c r="T195" t="s">
        <v>87</v>
      </c>
      <c r="U195" t="b">
        <v>0</v>
      </c>
      <c r="V195" t="s">
        <v>97</v>
      </c>
      <c r="W195" s="1">
        <v>44571.401747685188</v>
      </c>
      <c r="X195">
        <v>62</v>
      </c>
      <c r="Y195">
        <v>0</v>
      </c>
      <c r="Z195">
        <v>0</v>
      </c>
      <c r="AA195">
        <v>0</v>
      </c>
      <c r="AB195">
        <v>52</v>
      </c>
      <c r="AC195">
        <v>0</v>
      </c>
      <c r="AD195">
        <v>66</v>
      </c>
      <c r="AE195">
        <v>0</v>
      </c>
      <c r="AF195">
        <v>0</v>
      </c>
      <c r="AG195">
        <v>0</v>
      </c>
      <c r="AH195" t="s">
        <v>98</v>
      </c>
      <c r="AI195" s="1">
        <v>44571.40730324074</v>
      </c>
      <c r="AJ195">
        <v>115</v>
      </c>
      <c r="AK195">
        <v>0</v>
      </c>
      <c r="AL195">
        <v>0</v>
      </c>
      <c r="AM195">
        <v>0</v>
      </c>
      <c r="AN195">
        <v>52</v>
      </c>
      <c r="AO195">
        <v>0</v>
      </c>
      <c r="AP195">
        <v>66</v>
      </c>
      <c r="AQ195">
        <v>0</v>
      </c>
      <c r="AR195">
        <v>0</v>
      </c>
      <c r="AS195">
        <v>0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 x14ac:dyDescent="0.45">
      <c r="A196" t="s">
        <v>583</v>
      </c>
      <c r="B196" t="s">
        <v>79</v>
      </c>
      <c r="C196" t="s">
        <v>584</v>
      </c>
      <c r="D196" t="s">
        <v>81</v>
      </c>
      <c r="E196" s="2" t="str">
        <f>HYPERLINK("capsilon://?command=openfolder&amp;siteaddress=FAM.docvelocity-na8.net&amp;folderid=FX9F5A16BC-DAB2-BC78-7929-3095E7774690","FX22013084")</f>
        <v>FX22013084</v>
      </c>
      <c r="F196" t="s">
        <v>19</v>
      </c>
      <c r="G196" t="s">
        <v>19</v>
      </c>
      <c r="H196" t="s">
        <v>82</v>
      </c>
      <c r="I196" t="s">
        <v>585</v>
      </c>
      <c r="J196">
        <v>182</v>
      </c>
      <c r="K196" t="s">
        <v>84</v>
      </c>
      <c r="L196" t="s">
        <v>85</v>
      </c>
      <c r="M196" t="s">
        <v>86</v>
      </c>
      <c r="N196">
        <v>2</v>
      </c>
      <c r="O196" s="1">
        <v>44571.401134259257</v>
      </c>
      <c r="P196" s="1">
        <v>44571.424525462964</v>
      </c>
      <c r="Q196">
        <v>510</v>
      </c>
      <c r="R196">
        <v>1511</v>
      </c>
      <c r="S196" t="b">
        <v>0</v>
      </c>
      <c r="T196" t="s">
        <v>87</v>
      </c>
      <c r="U196" t="b">
        <v>0</v>
      </c>
      <c r="V196" t="s">
        <v>97</v>
      </c>
      <c r="W196" s="1">
        <v>44571.408715277779</v>
      </c>
      <c r="X196">
        <v>601</v>
      </c>
      <c r="Y196">
        <v>125</v>
      </c>
      <c r="Z196">
        <v>0</v>
      </c>
      <c r="AA196">
        <v>125</v>
      </c>
      <c r="AB196">
        <v>0</v>
      </c>
      <c r="AC196">
        <v>29</v>
      </c>
      <c r="AD196">
        <v>57</v>
      </c>
      <c r="AE196">
        <v>0</v>
      </c>
      <c r="AF196">
        <v>0</v>
      </c>
      <c r="AG196">
        <v>0</v>
      </c>
      <c r="AH196" t="s">
        <v>106</v>
      </c>
      <c r="AI196" s="1">
        <v>44571.424525462964</v>
      </c>
      <c r="AJ196">
        <v>910</v>
      </c>
      <c r="AK196">
        <v>1</v>
      </c>
      <c r="AL196">
        <v>0</v>
      </c>
      <c r="AM196">
        <v>1</v>
      </c>
      <c r="AN196">
        <v>0</v>
      </c>
      <c r="AO196">
        <v>1</v>
      </c>
      <c r="AP196">
        <v>56</v>
      </c>
      <c r="AQ196">
        <v>0</v>
      </c>
      <c r="AR196">
        <v>0</v>
      </c>
      <c r="AS196">
        <v>0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 x14ac:dyDescent="0.45">
      <c r="A197" t="s">
        <v>586</v>
      </c>
      <c r="B197" t="s">
        <v>79</v>
      </c>
      <c r="C197" t="s">
        <v>587</v>
      </c>
      <c r="D197" t="s">
        <v>81</v>
      </c>
      <c r="E197" s="2" t="str">
        <f>HYPERLINK("capsilon://?command=openfolder&amp;siteaddress=FAM.docvelocity-na8.net&amp;folderid=FXD3F37280-1329-46E4-5B18-83E32093EC8C","FX22012879")</f>
        <v>FX22012879</v>
      </c>
      <c r="F197" t="s">
        <v>19</v>
      </c>
      <c r="G197" t="s">
        <v>19</v>
      </c>
      <c r="H197" t="s">
        <v>82</v>
      </c>
      <c r="I197" t="s">
        <v>588</v>
      </c>
      <c r="J197">
        <v>242</v>
      </c>
      <c r="K197" t="s">
        <v>84</v>
      </c>
      <c r="L197" t="s">
        <v>85</v>
      </c>
      <c r="M197" t="s">
        <v>86</v>
      </c>
      <c r="N197">
        <v>1</v>
      </c>
      <c r="O197" s="1">
        <v>44571.402604166666</v>
      </c>
      <c r="P197" s="1">
        <v>44571.46365740741</v>
      </c>
      <c r="Q197">
        <v>3757</v>
      </c>
      <c r="R197">
        <v>1518</v>
      </c>
      <c r="S197" t="b">
        <v>0</v>
      </c>
      <c r="T197" t="s">
        <v>87</v>
      </c>
      <c r="U197" t="b">
        <v>0</v>
      </c>
      <c r="V197" t="s">
        <v>166</v>
      </c>
      <c r="W197" s="1">
        <v>44571.46365740741</v>
      </c>
      <c r="X197">
        <v>321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242</v>
      </c>
      <c r="AE197">
        <v>196</v>
      </c>
      <c r="AF197">
        <v>0</v>
      </c>
      <c r="AG197">
        <v>9</v>
      </c>
      <c r="AH197" t="s">
        <v>87</v>
      </c>
      <c r="AI197" t="s">
        <v>87</v>
      </c>
      <c r="AJ197" t="s">
        <v>87</v>
      </c>
      <c r="AK197" t="s">
        <v>87</v>
      </c>
      <c r="AL197" t="s">
        <v>87</v>
      </c>
      <c r="AM197" t="s">
        <v>87</v>
      </c>
      <c r="AN197" t="s">
        <v>87</v>
      </c>
      <c r="AO197" t="s">
        <v>87</v>
      </c>
      <c r="AP197" t="s">
        <v>87</v>
      </c>
      <c r="AQ197" t="s">
        <v>87</v>
      </c>
      <c r="AR197" t="s">
        <v>87</v>
      </c>
      <c r="AS197" t="s">
        <v>87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 x14ac:dyDescent="0.45">
      <c r="A198" t="s">
        <v>589</v>
      </c>
      <c r="B198" t="s">
        <v>79</v>
      </c>
      <c r="C198" t="s">
        <v>590</v>
      </c>
      <c r="D198" t="s">
        <v>81</v>
      </c>
      <c r="E198" s="2" t="str">
        <f>HYPERLINK("capsilon://?command=openfolder&amp;siteaddress=FAM.docvelocity-na8.net&amp;folderid=FX14D96A0E-576E-41BA-FDB9-143372889EF6","FX22011897")</f>
        <v>FX22011897</v>
      </c>
      <c r="F198" t="s">
        <v>19</v>
      </c>
      <c r="G198" t="s">
        <v>19</v>
      </c>
      <c r="H198" t="s">
        <v>82</v>
      </c>
      <c r="I198" t="s">
        <v>591</v>
      </c>
      <c r="J198">
        <v>301</v>
      </c>
      <c r="K198" t="s">
        <v>84</v>
      </c>
      <c r="L198" t="s">
        <v>85</v>
      </c>
      <c r="M198" t="s">
        <v>86</v>
      </c>
      <c r="N198">
        <v>2</v>
      </c>
      <c r="O198" s="1">
        <v>44571.417372685188</v>
      </c>
      <c r="P198" s="1">
        <v>44571.452337962961</v>
      </c>
      <c r="Q198">
        <v>170</v>
      </c>
      <c r="R198">
        <v>2851</v>
      </c>
      <c r="S198" t="b">
        <v>0</v>
      </c>
      <c r="T198" t="s">
        <v>87</v>
      </c>
      <c r="U198" t="b">
        <v>0</v>
      </c>
      <c r="V198" t="s">
        <v>592</v>
      </c>
      <c r="W198" s="1">
        <v>44571.430046296293</v>
      </c>
      <c r="X198">
        <v>1094</v>
      </c>
      <c r="Y198">
        <v>209</v>
      </c>
      <c r="Z198">
        <v>0</v>
      </c>
      <c r="AA198">
        <v>209</v>
      </c>
      <c r="AB198">
        <v>0</v>
      </c>
      <c r="AC198">
        <v>82</v>
      </c>
      <c r="AD198">
        <v>92</v>
      </c>
      <c r="AE198">
        <v>0</v>
      </c>
      <c r="AF198">
        <v>0</v>
      </c>
      <c r="AG198">
        <v>0</v>
      </c>
      <c r="AH198" t="s">
        <v>106</v>
      </c>
      <c r="AI198" s="1">
        <v>44571.452337962961</v>
      </c>
      <c r="AJ198">
        <v>1750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92</v>
      </c>
      <c r="AQ198">
        <v>0</v>
      </c>
      <c r="AR198">
        <v>0</v>
      </c>
      <c r="AS198">
        <v>0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 x14ac:dyDescent="0.45">
      <c r="A199" t="s">
        <v>593</v>
      </c>
      <c r="B199" t="s">
        <v>79</v>
      </c>
      <c r="C199" t="s">
        <v>594</v>
      </c>
      <c r="D199" t="s">
        <v>81</v>
      </c>
      <c r="E199" s="2" t="str">
        <f>HYPERLINK("capsilon://?command=openfolder&amp;siteaddress=FAM.docvelocity-na8.net&amp;folderid=FX12C0EF7A-D41A-3087-0854-837754CDC27D","FX211211062")</f>
        <v>FX211211062</v>
      </c>
      <c r="F199" t="s">
        <v>19</v>
      </c>
      <c r="G199" t="s">
        <v>19</v>
      </c>
      <c r="H199" t="s">
        <v>82</v>
      </c>
      <c r="I199" t="s">
        <v>595</v>
      </c>
      <c r="J199">
        <v>406</v>
      </c>
      <c r="K199" t="s">
        <v>84</v>
      </c>
      <c r="L199" t="s">
        <v>85</v>
      </c>
      <c r="M199" t="s">
        <v>86</v>
      </c>
      <c r="N199">
        <v>2</v>
      </c>
      <c r="O199" s="1">
        <v>44571.428680555553</v>
      </c>
      <c r="P199" s="1">
        <v>44571.511458333334</v>
      </c>
      <c r="Q199">
        <v>678</v>
      </c>
      <c r="R199">
        <v>6474</v>
      </c>
      <c r="S199" t="b">
        <v>0</v>
      </c>
      <c r="T199" t="s">
        <v>87</v>
      </c>
      <c r="U199" t="b">
        <v>0</v>
      </c>
      <c r="V199" t="s">
        <v>175</v>
      </c>
      <c r="W199" s="1">
        <v>44571.494317129633</v>
      </c>
      <c r="X199">
        <v>4972</v>
      </c>
      <c r="Y199">
        <v>523</v>
      </c>
      <c r="Z199">
        <v>0</v>
      </c>
      <c r="AA199">
        <v>523</v>
      </c>
      <c r="AB199">
        <v>0</v>
      </c>
      <c r="AC199">
        <v>349</v>
      </c>
      <c r="AD199">
        <v>-117</v>
      </c>
      <c r="AE199">
        <v>0</v>
      </c>
      <c r="AF199">
        <v>0</v>
      </c>
      <c r="AG199">
        <v>0</v>
      </c>
      <c r="AH199" t="s">
        <v>372</v>
      </c>
      <c r="AI199" s="1">
        <v>44571.511458333334</v>
      </c>
      <c r="AJ199">
        <v>1374</v>
      </c>
      <c r="AK199">
        <v>8</v>
      </c>
      <c r="AL199">
        <v>0</v>
      </c>
      <c r="AM199">
        <v>8</v>
      </c>
      <c r="AN199">
        <v>0</v>
      </c>
      <c r="AO199">
        <v>8</v>
      </c>
      <c r="AP199">
        <v>-125</v>
      </c>
      <c r="AQ199">
        <v>0</v>
      </c>
      <c r="AR199">
        <v>0</v>
      </c>
      <c r="AS199">
        <v>0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 x14ac:dyDescent="0.45">
      <c r="A200" t="s">
        <v>596</v>
      </c>
      <c r="B200" t="s">
        <v>79</v>
      </c>
      <c r="C200" t="s">
        <v>597</v>
      </c>
      <c r="D200" t="s">
        <v>81</v>
      </c>
      <c r="E200" s="2" t="str">
        <f>HYPERLINK("capsilon://?command=openfolder&amp;siteaddress=FAM.docvelocity-na8.net&amp;folderid=FXF24DC51C-3794-1F44-4D5C-80F44AE13748","FX22011875")</f>
        <v>FX22011875</v>
      </c>
      <c r="F200" t="s">
        <v>19</v>
      </c>
      <c r="G200" t="s">
        <v>19</v>
      </c>
      <c r="H200" t="s">
        <v>82</v>
      </c>
      <c r="I200" t="s">
        <v>598</v>
      </c>
      <c r="J200">
        <v>267</v>
      </c>
      <c r="K200" t="s">
        <v>84</v>
      </c>
      <c r="L200" t="s">
        <v>85</v>
      </c>
      <c r="M200" t="s">
        <v>86</v>
      </c>
      <c r="N200">
        <v>2</v>
      </c>
      <c r="O200" s="1">
        <v>44571.431979166664</v>
      </c>
      <c r="P200" s="1">
        <v>44571.480914351851</v>
      </c>
      <c r="Q200">
        <v>207</v>
      </c>
      <c r="R200">
        <v>4021</v>
      </c>
      <c r="S200" t="b">
        <v>0</v>
      </c>
      <c r="T200" t="s">
        <v>87</v>
      </c>
      <c r="U200" t="b">
        <v>0</v>
      </c>
      <c r="V200" t="s">
        <v>592</v>
      </c>
      <c r="W200" s="1">
        <v>44571.454872685186</v>
      </c>
      <c r="X200">
        <v>1959</v>
      </c>
      <c r="Y200">
        <v>222</v>
      </c>
      <c r="Z200">
        <v>0</v>
      </c>
      <c r="AA200">
        <v>222</v>
      </c>
      <c r="AB200">
        <v>0</v>
      </c>
      <c r="AC200">
        <v>98</v>
      </c>
      <c r="AD200">
        <v>45</v>
      </c>
      <c r="AE200">
        <v>0</v>
      </c>
      <c r="AF200">
        <v>0</v>
      </c>
      <c r="AG200">
        <v>0</v>
      </c>
      <c r="AH200" t="s">
        <v>106</v>
      </c>
      <c r="AI200" s="1">
        <v>44571.480914351851</v>
      </c>
      <c r="AJ200">
        <v>2062</v>
      </c>
      <c r="AK200">
        <v>2</v>
      </c>
      <c r="AL200">
        <v>0</v>
      </c>
      <c r="AM200">
        <v>2</v>
      </c>
      <c r="AN200">
        <v>0</v>
      </c>
      <c r="AO200">
        <v>3</v>
      </c>
      <c r="AP200">
        <v>43</v>
      </c>
      <c r="AQ200">
        <v>0</v>
      </c>
      <c r="AR200">
        <v>0</v>
      </c>
      <c r="AS200">
        <v>0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 x14ac:dyDescent="0.45">
      <c r="A201" t="s">
        <v>599</v>
      </c>
      <c r="B201" t="s">
        <v>79</v>
      </c>
      <c r="C201" t="s">
        <v>600</v>
      </c>
      <c r="D201" t="s">
        <v>81</v>
      </c>
      <c r="E201" s="2" t="str">
        <f>HYPERLINK("capsilon://?command=openfolder&amp;siteaddress=FAM.docvelocity-na8.net&amp;folderid=FX25E1FBC5-DBE2-7396-F8E4-9074EFAC939E","FX21125946")</f>
        <v>FX21125946</v>
      </c>
      <c r="F201" t="s">
        <v>19</v>
      </c>
      <c r="G201" t="s">
        <v>19</v>
      </c>
      <c r="H201" t="s">
        <v>82</v>
      </c>
      <c r="I201" t="s">
        <v>601</v>
      </c>
      <c r="J201">
        <v>66</v>
      </c>
      <c r="K201" t="s">
        <v>84</v>
      </c>
      <c r="L201" t="s">
        <v>85</v>
      </c>
      <c r="M201" t="s">
        <v>86</v>
      </c>
      <c r="N201">
        <v>2</v>
      </c>
      <c r="O201" s="1">
        <v>44571.436967592592</v>
      </c>
      <c r="P201" s="1">
        <v>44571.457037037035</v>
      </c>
      <c r="Q201">
        <v>1023</v>
      </c>
      <c r="R201">
        <v>711</v>
      </c>
      <c r="S201" t="b">
        <v>0</v>
      </c>
      <c r="T201" t="s">
        <v>87</v>
      </c>
      <c r="U201" t="b">
        <v>0</v>
      </c>
      <c r="V201" t="s">
        <v>105</v>
      </c>
      <c r="W201" s="1">
        <v>44571.444374999999</v>
      </c>
      <c r="X201">
        <v>297</v>
      </c>
      <c r="Y201">
        <v>52</v>
      </c>
      <c r="Z201">
        <v>0</v>
      </c>
      <c r="AA201">
        <v>52</v>
      </c>
      <c r="AB201">
        <v>0</v>
      </c>
      <c r="AC201">
        <v>4</v>
      </c>
      <c r="AD201">
        <v>14</v>
      </c>
      <c r="AE201">
        <v>0</v>
      </c>
      <c r="AF201">
        <v>0</v>
      </c>
      <c r="AG201">
        <v>0</v>
      </c>
      <c r="AH201" t="s">
        <v>106</v>
      </c>
      <c r="AI201" s="1">
        <v>44571.457037037035</v>
      </c>
      <c r="AJ201">
        <v>405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14</v>
      </c>
      <c r="AQ201">
        <v>0</v>
      </c>
      <c r="AR201">
        <v>0</v>
      </c>
      <c r="AS201">
        <v>0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  <row r="202" spans="1:57" x14ac:dyDescent="0.45">
      <c r="A202" t="s">
        <v>602</v>
      </c>
      <c r="B202" t="s">
        <v>79</v>
      </c>
      <c r="C202" t="s">
        <v>603</v>
      </c>
      <c r="D202" t="s">
        <v>81</v>
      </c>
      <c r="E202" s="2" t="str">
        <f>HYPERLINK("capsilon://?command=openfolder&amp;siteaddress=FAM.docvelocity-na8.net&amp;folderid=FX09444C92-F544-45D6-EC1B-0509EDD58401","FX21123777")</f>
        <v>FX21123777</v>
      </c>
      <c r="F202" t="s">
        <v>19</v>
      </c>
      <c r="G202" t="s">
        <v>19</v>
      </c>
      <c r="H202" t="s">
        <v>82</v>
      </c>
      <c r="I202" t="s">
        <v>604</v>
      </c>
      <c r="J202">
        <v>66</v>
      </c>
      <c r="K202" t="s">
        <v>84</v>
      </c>
      <c r="L202" t="s">
        <v>85</v>
      </c>
      <c r="M202" t="s">
        <v>86</v>
      </c>
      <c r="N202">
        <v>2</v>
      </c>
      <c r="O202" s="1">
        <v>44571.444918981484</v>
      </c>
      <c r="P202" s="1">
        <v>44571.461539351854</v>
      </c>
      <c r="Q202">
        <v>1287</v>
      </c>
      <c r="R202">
        <v>149</v>
      </c>
      <c r="S202" t="b">
        <v>0</v>
      </c>
      <c r="T202" t="s">
        <v>87</v>
      </c>
      <c r="U202" t="b">
        <v>0</v>
      </c>
      <c r="V202" t="s">
        <v>105</v>
      </c>
      <c r="W202" s="1">
        <v>44571.448773148149</v>
      </c>
      <c r="X202">
        <v>86</v>
      </c>
      <c r="Y202">
        <v>0</v>
      </c>
      <c r="Z202">
        <v>0</v>
      </c>
      <c r="AA202">
        <v>0</v>
      </c>
      <c r="AB202">
        <v>52</v>
      </c>
      <c r="AC202">
        <v>0</v>
      </c>
      <c r="AD202">
        <v>66</v>
      </c>
      <c r="AE202">
        <v>0</v>
      </c>
      <c r="AF202">
        <v>0</v>
      </c>
      <c r="AG202">
        <v>0</v>
      </c>
      <c r="AH202" t="s">
        <v>98</v>
      </c>
      <c r="AI202" s="1">
        <v>44571.461539351854</v>
      </c>
      <c r="AJ202">
        <v>63</v>
      </c>
      <c r="AK202">
        <v>0</v>
      </c>
      <c r="AL202">
        <v>0</v>
      </c>
      <c r="AM202">
        <v>0</v>
      </c>
      <c r="AN202">
        <v>52</v>
      </c>
      <c r="AO202">
        <v>0</v>
      </c>
      <c r="AP202">
        <v>66</v>
      </c>
      <c r="AQ202">
        <v>0</v>
      </c>
      <c r="AR202">
        <v>0</v>
      </c>
      <c r="AS202">
        <v>0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</row>
    <row r="203" spans="1:57" x14ac:dyDescent="0.45">
      <c r="A203" t="s">
        <v>605</v>
      </c>
      <c r="B203" t="s">
        <v>79</v>
      </c>
      <c r="C203" t="s">
        <v>606</v>
      </c>
      <c r="D203" t="s">
        <v>81</v>
      </c>
      <c r="E203" s="2" t="str">
        <f>HYPERLINK("capsilon://?command=openfolder&amp;siteaddress=FAM.docvelocity-na8.net&amp;folderid=FX66277730-3450-F4FE-383A-450D5E9F567A","FX22011638")</f>
        <v>FX22011638</v>
      </c>
      <c r="F203" t="s">
        <v>19</v>
      </c>
      <c r="G203" t="s">
        <v>19</v>
      </c>
      <c r="H203" t="s">
        <v>82</v>
      </c>
      <c r="I203" t="s">
        <v>607</v>
      </c>
      <c r="J203">
        <v>359</v>
      </c>
      <c r="K203" t="s">
        <v>84</v>
      </c>
      <c r="L203" t="s">
        <v>85</v>
      </c>
      <c r="M203" t="s">
        <v>86</v>
      </c>
      <c r="N203">
        <v>2</v>
      </c>
      <c r="O203" s="1">
        <v>44571.45034722222</v>
      </c>
      <c r="P203" s="1">
        <v>44571.495578703703</v>
      </c>
      <c r="Q203">
        <v>248</v>
      </c>
      <c r="R203">
        <v>3660</v>
      </c>
      <c r="S203" t="b">
        <v>0</v>
      </c>
      <c r="T203" t="s">
        <v>87</v>
      </c>
      <c r="U203" t="b">
        <v>0</v>
      </c>
      <c r="V203" t="s">
        <v>105</v>
      </c>
      <c r="W203" s="1">
        <v>44571.48159722222</v>
      </c>
      <c r="X203">
        <v>2522</v>
      </c>
      <c r="Y203">
        <v>344</v>
      </c>
      <c r="Z203">
        <v>0</v>
      </c>
      <c r="AA203">
        <v>344</v>
      </c>
      <c r="AB203">
        <v>0</v>
      </c>
      <c r="AC203">
        <v>93</v>
      </c>
      <c r="AD203">
        <v>15</v>
      </c>
      <c r="AE203">
        <v>0</v>
      </c>
      <c r="AF203">
        <v>0</v>
      </c>
      <c r="AG203">
        <v>0</v>
      </c>
      <c r="AH203" t="s">
        <v>555</v>
      </c>
      <c r="AI203" s="1">
        <v>44571.495578703703</v>
      </c>
      <c r="AJ203">
        <v>1074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15</v>
      </c>
      <c r="AQ203">
        <v>0</v>
      </c>
      <c r="AR203">
        <v>0</v>
      </c>
      <c r="AS203">
        <v>0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</row>
    <row r="204" spans="1:57" x14ac:dyDescent="0.45">
      <c r="A204" t="s">
        <v>608</v>
      </c>
      <c r="B204" t="s">
        <v>79</v>
      </c>
      <c r="C204" t="s">
        <v>407</v>
      </c>
      <c r="D204" t="s">
        <v>81</v>
      </c>
      <c r="E204" s="2" t="str">
        <f>HYPERLINK("capsilon://?command=openfolder&amp;siteaddress=FAM.docvelocity-na8.net&amp;folderid=FX48172776-2109-4945-FC0F-38152835526A","FX21111574")</f>
        <v>FX21111574</v>
      </c>
      <c r="F204" t="s">
        <v>19</v>
      </c>
      <c r="G204" t="s">
        <v>19</v>
      </c>
      <c r="H204" t="s">
        <v>82</v>
      </c>
      <c r="I204" t="s">
        <v>609</v>
      </c>
      <c r="J204">
        <v>28</v>
      </c>
      <c r="K204" t="s">
        <v>84</v>
      </c>
      <c r="L204" t="s">
        <v>85</v>
      </c>
      <c r="M204" t="s">
        <v>86</v>
      </c>
      <c r="N204">
        <v>2</v>
      </c>
      <c r="O204" s="1">
        <v>44571.461388888885</v>
      </c>
      <c r="P204" s="1">
        <v>44571.471064814818</v>
      </c>
      <c r="Q204">
        <v>501</v>
      </c>
      <c r="R204">
        <v>335</v>
      </c>
      <c r="S204" t="b">
        <v>0</v>
      </c>
      <c r="T204" t="s">
        <v>87</v>
      </c>
      <c r="U204" t="b">
        <v>0</v>
      </c>
      <c r="V204" t="s">
        <v>135</v>
      </c>
      <c r="W204" s="1">
        <v>44571.467916666668</v>
      </c>
      <c r="X204">
        <v>170</v>
      </c>
      <c r="Y204">
        <v>21</v>
      </c>
      <c r="Z204">
        <v>0</v>
      </c>
      <c r="AA204">
        <v>21</v>
      </c>
      <c r="AB204">
        <v>0</v>
      </c>
      <c r="AC204">
        <v>16</v>
      </c>
      <c r="AD204">
        <v>7</v>
      </c>
      <c r="AE204">
        <v>0</v>
      </c>
      <c r="AF204">
        <v>0</v>
      </c>
      <c r="AG204">
        <v>0</v>
      </c>
      <c r="AH204" t="s">
        <v>555</v>
      </c>
      <c r="AI204" s="1">
        <v>44571.471064814818</v>
      </c>
      <c r="AJ204">
        <v>153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7</v>
      </c>
      <c r="AQ204">
        <v>0</v>
      </c>
      <c r="AR204">
        <v>0</v>
      </c>
      <c r="AS204">
        <v>0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</row>
    <row r="205" spans="1:57" x14ac:dyDescent="0.45">
      <c r="A205" t="s">
        <v>610</v>
      </c>
      <c r="B205" t="s">
        <v>79</v>
      </c>
      <c r="C205" t="s">
        <v>611</v>
      </c>
      <c r="D205" t="s">
        <v>81</v>
      </c>
      <c r="E205" s="2" t="str">
        <f>HYPERLINK("capsilon://?command=openfolder&amp;siteaddress=FAM.docvelocity-na8.net&amp;folderid=FXD436DCB7-DF47-1E0D-5992-AF5AC5E26F39","FX2201224")</f>
        <v>FX2201224</v>
      </c>
      <c r="F205" t="s">
        <v>19</v>
      </c>
      <c r="G205" t="s">
        <v>19</v>
      </c>
      <c r="H205" t="s">
        <v>82</v>
      </c>
      <c r="I205" t="s">
        <v>612</v>
      </c>
      <c r="J205">
        <v>137</v>
      </c>
      <c r="K205" t="s">
        <v>84</v>
      </c>
      <c r="L205" t="s">
        <v>85</v>
      </c>
      <c r="M205" t="s">
        <v>86</v>
      </c>
      <c r="N205">
        <v>2</v>
      </c>
      <c r="O205" s="1">
        <v>44571.462326388886</v>
      </c>
      <c r="P205" s="1">
        <v>44571.478090277778</v>
      </c>
      <c r="Q205">
        <v>601</v>
      </c>
      <c r="R205">
        <v>761</v>
      </c>
      <c r="S205" t="b">
        <v>0</v>
      </c>
      <c r="T205" t="s">
        <v>87</v>
      </c>
      <c r="U205" t="b">
        <v>0</v>
      </c>
      <c r="V205" t="s">
        <v>135</v>
      </c>
      <c r="W205" s="1">
        <v>44571.472685185188</v>
      </c>
      <c r="X205">
        <v>411</v>
      </c>
      <c r="Y205">
        <v>102</v>
      </c>
      <c r="Z205">
        <v>0</v>
      </c>
      <c r="AA205">
        <v>102</v>
      </c>
      <c r="AB205">
        <v>0</v>
      </c>
      <c r="AC205">
        <v>58</v>
      </c>
      <c r="AD205">
        <v>35</v>
      </c>
      <c r="AE205">
        <v>0</v>
      </c>
      <c r="AF205">
        <v>0</v>
      </c>
      <c r="AG205">
        <v>0</v>
      </c>
      <c r="AH205" t="s">
        <v>555</v>
      </c>
      <c r="AI205" s="1">
        <v>44571.478090277778</v>
      </c>
      <c r="AJ205">
        <v>350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35</v>
      </c>
      <c r="AQ205">
        <v>0</v>
      </c>
      <c r="AR205">
        <v>0</v>
      </c>
      <c r="AS205">
        <v>0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</row>
    <row r="206" spans="1:57" x14ac:dyDescent="0.45">
      <c r="A206" t="s">
        <v>613</v>
      </c>
      <c r="B206" t="s">
        <v>79</v>
      </c>
      <c r="C206" t="s">
        <v>614</v>
      </c>
      <c r="D206" t="s">
        <v>81</v>
      </c>
      <c r="E206" s="2" t="str">
        <f>HYPERLINK("capsilon://?command=openfolder&amp;siteaddress=FAM.docvelocity-na8.net&amp;folderid=FX796C3159-E4F7-AC43-7586-7416D4D089B1","FX22011952")</f>
        <v>FX22011952</v>
      </c>
      <c r="F206" t="s">
        <v>19</v>
      </c>
      <c r="G206" t="s">
        <v>19</v>
      </c>
      <c r="H206" t="s">
        <v>82</v>
      </c>
      <c r="I206" t="s">
        <v>615</v>
      </c>
      <c r="J206">
        <v>434</v>
      </c>
      <c r="K206" t="s">
        <v>84</v>
      </c>
      <c r="L206" t="s">
        <v>85</v>
      </c>
      <c r="M206" t="s">
        <v>86</v>
      </c>
      <c r="N206">
        <v>2</v>
      </c>
      <c r="O206" s="1">
        <v>44571.462465277778</v>
      </c>
      <c r="P206" s="1">
        <v>44571.537627314814</v>
      </c>
      <c r="Q206">
        <v>2718</v>
      </c>
      <c r="R206">
        <v>3776</v>
      </c>
      <c r="S206" t="b">
        <v>0</v>
      </c>
      <c r="T206" t="s">
        <v>87</v>
      </c>
      <c r="U206" t="b">
        <v>0</v>
      </c>
      <c r="V206" t="s">
        <v>592</v>
      </c>
      <c r="W206" s="1">
        <v>44571.497199074074</v>
      </c>
      <c r="X206">
        <v>1392</v>
      </c>
      <c r="Y206">
        <v>347</v>
      </c>
      <c r="Z206">
        <v>0</v>
      </c>
      <c r="AA206">
        <v>347</v>
      </c>
      <c r="AB206">
        <v>0</v>
      </c>
      <c r="AC206">
        <v>75</v>
      </c>
      <c r="AD206">
        <v>87</v>
      </c>
      <c r="AE206">
        <v>0</v>
      </c>
      <c r="AF206">
        <v>0</v>
      </c>
      <c r="AG206">
        <v>0</v>
      </c>
      <c r="AH206" t="s">
        <v>136</v>
      </c>
      <c r="AI206" s="1">
        <v>44571.537627314814</v>
      </c>
      <c r="AJ206">
        <v>2326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87</v>
      </c>
      <c r="AQ206">
        <v>0</v>
      </c>
      <c r="AR206">
        <v>0</v>
      </c>
      <c r="AS206">
        <v>0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</row>
    <row r="207" spans="1:57" x14ac:dyDescent="0.45">
      <c r="A207" t="s">
        <v>616</v>
      </c>
      <c r="B207" t="s">
        <v>79</v>
      </c>
      <c r="C207" t="s">
        <v>617</v>
      </c>
      <c r="D207" t="s">
        <v>81</v>
      </c>
      <c r="E207" s="2" t="str">
        <f>HYPERLINK("capsilon://?command=openfolder&amp;siteaddress=FAM.docvelocity-na8.net&amp;folderid=FX821870E1-A1A3-3858-6094-C59F095082B5","FX22012734")</f>
        <v>FX22012734</v>
      </c>
      <c r="F207" t="s">
        <v>19</v>
      </c>
      <c r="G207" t="s">
        <v>19</v>
      </c>
      <c r="H207" t="s">
        <v>82</v>
      </c>
      <c r="I207" t="s">
        <v>618</v>
      </c>
      <c r="J207">
        <v>223</v>
      </c>
      <c r="K207" t="s">
        <v>84</v>
      </c>
      <c r="L207" t="s">
        <v>85</v>
      </c>
      <c r="M207" t="s">
        <v>86</v>
      </c>
      <c r="N207">
        <v>2</v>
      </c>
      <c r="O207" s="1">
        <v>44571.464004629626</v>
      </c>
      <c r="P207" s="1">
        <v>44571.522951388892</v>
      </c>
      <c r="Q207">
        <v>2966</v>
      </c>
      <c r="R207">
        <v>2127</v>
      </c>
      <c r="S207" t="b">
        <v>0</v>
      </c>
      <c r="T207" t="s">
        <v>87</v>
      </c>
      <c r="U207" t="b">
        <v>0</v>
      </c>
      <c r="V207" t="s">
        <v>190</v>
      </c>
      <c r="W207" s="1">
        <v>44571.499166666668</v>
      </c>
      <c r="X207">
        <v>1529</v>
      </c>
      <c r="Y207">
        <v>218</v>
      </c>
      <c r="Z207">
        <v>0</v>
      </c>
      <c r="AA207">
        <v>218</v>
      </c>
      <c r="AB207">
        <v>0</v>
      </c>
      <c r="AC207">
        <v>81</v>
      </c>
      <c r="AD207">
        <v>5</v>
      </c>
      <c r="AE207">
        <v>0</v>
      </c>
      <c r="AF207">
        <v>0</v>
      </c>
      <c r="AG207">
        <v>0</v>
      </c>
      <c r="AH207" t="s">
        <v>372</v>
      </c>
      <c r="AI207" s="1">
        <v>44571.522951388892</v>
      </c>
      <c r="AJ207">
        <v>594</v>
      </c>
      <c r="AK207">
        <v>1</v>
      </c>
      <c r="AL207">
        <v>0</v>
      </c>
      <c r="AM207">
        <v>1</v>
      </c>
      <c r="AN207">
        <v>0</v>
      </c>
      <c r="AO207">
        <v>1</v>
      </c>
      <c r="AP207">
        <v>4</v>
      </c>
      <c r="AQ207">
        <v>0</v>
      </c>
      <c r="AR207">
        <v>0</v>
      </c>
      <c r="AS207">
        <v>0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 t="s">
        <v>87</v>
      </c>
      <c r="BB207" t="s">
        <v>87</v>
      </c>
      <c r="BC207" t="s">
        <v>87</v>
      </c>
      <c r="BD207" t="s">
        <v>87</v>
      </c>
      <c r="BE207" t="s">
        <v>87</v>
      </c>
    </row>
    <row r="208" spans="1:57" x14ac:dyDescent="0.45">
      <c r="A208" t="s">
        <v>619</v>
      </c>
      <c r="B208" t="s">
        <v>79</v>
      </c>
      <c r="C208" t="s">
        <v>407</v>
      </c>
      <c r="D208" t="s">
        <v>81</v>
      </c>
      <c r="E208" s="2" t="str">
        <f>HYPERLINK("capsilon://?command=openfolder&amp;siteaddress=FAM.docvelocity-na8.net&amp;folderid=FX48172776-2109-4945-FC0F-38152835526A","FX21111574")</f>
        <v>FX21111574</v>
      </c>
      <c r="F208" t="s">
        <v>19</v>
      </c>
      <c r="G208" t="s">
        <v>19</v>
      </c>
      <c r="H208" t="s">
        <v>82</v>
      </c>
      <c r="I208" t="s">
        <v>620</v>
      </c>
      <c r="J208">
        <v>28</v>
      </c>
      <c r="K208" t="s">
        <v>84</v>
      </c>
      <c r="L208" t="s">
        <v>85</v>
      </c>
      <c r="M208" t="s">
        <v>86</v>
      </c>
      <c r="N208">
        <v>2</v>
      </c>
      <c r="O208" s="1">
        <v>44571.465011574073</v>
      </c>
      <c r="P208" s="1">
        <v>44571.495138888888</v>
      </c>
      <c r="Q208">
        <v>1760</v>
      </c>
      <c r="R208">
        <v>843</v>
      </c>
      <c r="S208" t="b">
        <v>0</v>
      </c>
      <c r="T208" t="s">
        <v>87</v>
      </c>
      <c r="U208" t="b">
        <v>0</v>
      </c>
      <c r="V208" t="s">
        <v>88</v>
      </c>
      <c r="W208" s="1">
        <v>44571.484548611108</v>
      </c>
      <c r="X208">
        <v>122</v>
      </c>
      <c r="Y208">
        <v>21</v>
      </c>
      <c r="Z208">
        <v>0</v>
      </c>
      <c r="AA208">
        <v>21</v>
      </c>
      <c r="AB208">
        <v>0</v>
      </c>
      <c r="AC208">
        <v>3</v>
      </c>
      <c r="AD208">
        <v>7</v>
      </c>
      <c r="AE208">
        <v>0</v>
      </c>
      <c r="AF208">
        <v>0</v>
      </c>
      <c r="AG208">
        <v>0</v>
      </c>
      <c r="AH208" t="s">
        <v>98</v>
      </c>
      <c r="AI208" s="1">
        <v>44571.495138888888</v>
      </c>
      <c r="AJ208">
        <v>707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7</v>
      </c>
      <c r="AQ208">
        <v>0</v>
      </c>
      <c r="AR208">
        <v>0</v>
      </c>
      <c r="AS208">
        <v>0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</row>
    <row r="209" spans="1:57" x14ac:dyDescent="0.45">
      <c r="A209" t="s">
        <v>621</v>
      </c>
      <c r="B209" t="s">
        <v>79</v>
      </c>
      <c r="C209" t="s">
        <v>587</v>
      </c>
      <c r="D209" t="s">
        <v>81</v>
      </c>
      <c r="E209" s="2" t="str">
        <f>HYPERLINK("capsilon://?command=openfolder&amp;siteaddress=FAM.docvelocity-na8.net&amp;folderid=FXD3F37280-1329-46E4-5B18-83E32093EC8C","FX22012879")</f>
        <v>FX22012879</v>
      </c>
      <c r="F209" t="s">
        <v>19</v>
      </c>
      <c r="G209" t="s">
        <v>19</v>
      </c>
      <c r="H209" t="s">
        <v>82</v>
      </c>
      <c r="I209" t="s">
        <v>588</v>
      </c>
      <c r="J209">
        <v>280</v>
      </c>
      <c r="K209" t="s">
        <v>84</v>
      </c>
      <c r="L209" t="s">
        <v>85</v>
      </c>
      <c r="M209" t="s">
        <v>86</v>
      </c>
      <c r="N209">
        <v>2</v>
      </c>
      <c r="O209" s="1">
        <v>44571.468182870369</v>
      </c>
      <c r="P209" s="1">
        <v>44571.52202546296</v>
      </c>
      <c r="Q209">
        <v>1177</v>
      </c>
      <c r="R209">
        <v>3475</v>
      </c>
      <c r="S209" t="b">
        <v>0</v>
      </c>
      <c r="T209" t="s">
        <v>87</v>
      </c>
      <c r="U209" t="b">
        <v>1</v>
      </c>
      <c r="V209" t="s">
        <v>135</v>
      </c>
      <c r="W209" s="1">
        <v>44571.49082175926</v>
      </c>
      <c r="X209">
        <v>1566</v>
      </c>
      <c r="Y209">
        <v>355</v>
      </c>
      <c r="Z209">
        <v>0</v>
      </c>
      <c r="AA209">
        <v>355</v>
      </c>
      <c r="AB209">
        <v>88</v>
      </c>
      <c r="AC209">
        <v>168</v>
      </c>
      <c r="AD209">
        <v>-75</v>
      </c>
      <c r="AE209">
        <v>0</v>
      </c>
      <c r="AF209">
        <v>0</v>
      </c>
      <c r="AG209">
        <v>0</v>
      </c>
      <c r="AH209" t="s">
        <v>89</v>
      </c>
      <c r="AI209" s="1">
        <v>44571.52202546296</v>
      </c>
      <c r="AJ209">
        <v>1632</v>
      </c>
      <c r="AK209">
        <v>4</v>
      </c>
      <c r="AL209">
        <v>0</v>
      </c>
      <c r="AM209">
        <v>4</v>
      </c>
      <c r="AN209">
        <v>88</v>
      </c>
      <c r="AO209">
        <v>4</v>
      </c>
      <c r="AP209">
        <v>-79</v>
      </c>
      <c r="AQ209">
        <v>0</v>
      </c>
      <c r="AR209">
        <v>0</v>
      </c>
      <c r="AS209">
        <v>0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</row>
    <row r="210" spans="1:57" x14ac:dyDescent="0.45">
      <c r="A210" t="s">
        <v>622</v>
      </c>
      <c r="B210" t="s">
        <v>79</v>
      </c>
      <c r="C210" t="s">
        <v>623</v>
      </c>
      <c r="D210" t="s">
        <v>81</v>
      </c>
      <c r="E210" s="2" t="str">
        <f>HYPERLINK("capsilon://?command=openfolder&amp;siteaddress=FAM.docvelocity-na8.net&amp;folderid=FX47BCBA5F-CF8E-6D01-E7DC-EEEAD62A3922","FX2201441")</f>
        <v>FX2201441</v>
      </c>
      <c r="F210" t="s">
        <v>19</v>
      </c>
      <c r="G210" t="s">
        <v>19</v>
      </c>
      <c r="H210" t="s">
        <v>82</v>
      </c>
      <c r="I210" t="s">
        <v>624</v>
      </c>
      <c r="J210">
        <v>92</v>
      </c>
      <c r="K210" t="s">
        <v>84</v>
      </c>
      <c r="L210" t="s">
        <v>85</v>
      </c>
      <c r="M210" t="s">
        <v>86</v>
      </c>
      <c r="N210">
        <v>2</v>
      </c>
      <c r="O210" s="1">
        <v>44571.474212962959</v>
      </c>
      <c r="P210" s="1">
        <v>44571.536458333336</v>
      </c>
      <c r="Q210">
        <v>3361</v>
      </c>
      <c r="R210">
        <v>2017</v>
      </c>
      <c r="S210" t="b">
        <v>0</v>
      </c>
      <c r="T210" t="s">
        <v>87</v>
      </c>
      <c r="U210" t="b">
        <v>0</v>
      </c>
      <c r="V210" t="s">
        <v>92</v>
      </c>
      <c r="W210" s="1">
        <v>44571.498923611114</v>
      </c>
      <c r="X210">
        <v>768</v>
      </c>
      <c r="Y210">
        <v>103</v>
      </c>
      <c r="Z210">
        <v>0</v>
      </c>
      <c r="AA210">
        <v>103</v>
      </c>
      <c r="AB210">
        <v>0</v>
      </c>
      <c r="AC210">
        <v>71</v>
      </c>
      <c r="AD210">
        <v>-11</v>
      </c>
      <c r="AE210">
        <v>0</v>
      </c>
      <c r="AF210">
        <v>0</v>
      </c>
      <c r="AG210">
        <v>0</v>
      </c>
      <c r="AH210" t="s">
        <v>89</v>
      </c>
      <c r="AI210" s="1">
        <v>44571.536458333336</v>
      </c>
      <c r="AJ210">
        <v>226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-11</v>
      </c>
      <c r="AQ210">
        <v>0</v>
      </c>
      <c r="AR210">
        <v>0</v>
      </c>
      <c r="AS210">
        <v>0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 t="s">
        <v>87</v>
      </c>
      <c r="BB210" t="s">
        <v>87</v>
      </c>
      <c r="BC210" t="s">
        <v>87</v>
      </c>
      <c r="BD210" t="s">
        <v>87</v>
      </c>
      <c r="BE210" t="s">
        <v>87</v>
      </c>
    </row>
    <row r="211" spans="1:57" x14ac:dyDescent="0.45">
      <c r="A211" t="s">
        <v>625</v>
      </c>
      <c r="B211" t="s">
        <v>79</v>
      </c>
      <c r="C211" t="s">
        <v>626</v>
      </c>
      <c r="D211" t="s">
        <v>81</v>
      </c>
      <c r="E211" s="2" t="str">
        <f>HYPERLINK("capsilon://?command=openfolder&amp;siteaddress=FAM.docvelocity-na8.net&amp;folderid=FX8A457554-1BC9-D7AD-AE24-5377AC55241F","FX22012813")</f>
        <v>FX22012813</v>
      </c>
      <c r="F211" t="s">
        <v>19</v>
      </c>
      <c r="G211" t="s">
        <v>19</v>
      </c>
      <c r="H211" t="s">
        <v>82</v>
      </c>
      <c r="I211" t="s">
        <v>627</v>
      </c>
      <c r="J211">
        <v>56</v>
      </c>
      <c r="K211" t="s">
        <v>84</v>
      </c>
      <c r="L211" t="s">
        <v>85</v>
      </c>
      <c r="M211" t="s">
        <v>86</v>
      </c>
      <c r="N211">
        <v>2</v>
      </c>
      <c r="O211" s="1">
        <v>44571.480543981481</v>
      </c>
      <c r="P211" s="1">
        <v>44571.499085648145</v>
      </c>
      <c r="Q211">
        <v>919</v>
      </c>
      <c r="R211">
        <v>683</v>
      </c>
      <c r="S211" t="b">
        <v>0</v>
      </c>
      <c r="T211" t="s">
        <v>87</v>
      </c>
      <c r="U211" t="b">
        <v>0</v>
      </c>
      <c r="V211" t="s">
        <v>135</v>
      </c>
      <c r="W211" s="1">
        <v>44571.495092592595</v>
      </c>
      <c r="X211">
        <v>369</v>
      </c>
      <c r="Y211">
        <v>42</v>
      </c>
      <c r="Z211">
        <v>0</v>
      </c>
      <c r="AA211">
        <v>42</v>
      </c>
      <c r="AB211">
        <v>0</v>
      </c>
      <c r="AC211">
        <v>21</v>
      </c>
      <c r="AD211">
        <v>14</v>
      </c>
      <c r="AE211">
        <v>0</v>
      </c>
      <c r="AF211">
        <v>0</v>
      </c>
      <c r="AG211">
        <v>0</v>
      </c>
      <c r="AH211" t="s">
        <v>555</v>
      </c>
      <c r="AI211" s="1">
        <v>44571.499085648145</v>
      </c>
      <c r="AJ211">
        <v>302</v>
      </c>
      <c r="AK211">
        <v>3</v>
      </c>
      <c r="AL211">
        <v>0</v>
      </c>
      <c r="AM211">
        <v>3</v>
      </c>
      <c r="AN211">
        <v>0</v>
      </c>
      <c r="AO211">
        <v>2</v>
      </c>
      <c r="AP211">
        <v>11</v>
      </c>
      <c r="AQ211">
        <v>0</v>
      </c>
      <c r="AR211">
        <v>0</v>
      </c>
      <c r="AS211">
        <v>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</row>
    <row r="212" spans="1:57" x14ac:dyDescent="0.45">
      <c r="A212" t="s">
        <v>628</v>
      </c>
      <c r="B212" t="s">
        <v>79</v>
      </c>
      <c r="C212" t="s">
        <v>629</v>
      </c>
      <c r="D212" t="s">
        <v>81</v>
      </c>
      <c r="E212" s="2" t="str">
        <f>HYPERLINK("capsilon://?command=openfolder&amp;siteaddress=FAM.docvelocity-na8.net&amp;folderid=FX5399CE06-323B-7C1A-83F3-927369BBFB16","FX22011171")</f>
        <v>FX22011171</v>
      </c>
      <c r="F212" t="s">
        <v>19</v>
      </c>
      <c r="G212" t="s">
        <v>19</v>
      </c>
      <c r="H212" t="s">
        <v>82</v>
      </c>
      <c r="I212" t="s">
        <v>630</v>
      </c>
      <c r="J212">
        <v>66</v>
      </c>
      <c r="K212" t="s">
        <v>84</v>
      </c>
      <c r="L212" t="s">
        <v>85</v>
      </c>
      <c r="M212" t="s">
        <v>86</v>
      </c>
      <c r="N212">
        <v>2</v>
      </c>
      <c r="O212" s="1">
        <v>44571.492094907408</v>
      </c>
      <c r="P212" s="1">
        <v>44571.523125</v>
      </c>
      <c r="Q212">
        <v>2625</v>
      </c>
      <c r="R212">
        <v>56</v>
      </c>
      <c r="S212" t="b">
        <v>0</v>
      </c>
      <c r="T212" t="s">
        <v>87</v>
      </c>
      <c r="U212" t="b">
        <v>0</v>
      </c>
      <c r="V212" t="s">
        <v>88</v>
      </c>
      <c r="W212" s="1">
        <v>44571.493090277778</v>
      </c>
      <c r="X212">
        <v>42</v>
      </c>
      <c r="Y212">
        <v>0</v>
      </c>
      <c r="Z212">
        <v>0</v>
      </c>
      <c r="AA212">
        <v>0</v>
      </c>
      <c r="AB212">
        <v>52</v>
      </c>
      <c r="AC212">
        <v>0</v>
      </c>
      <c r="AD212">
        <v>66</v>
      </c>
      <c r="AE212">
        <v>0</v>
      </c>
      <c r="AF212">
        <v>0</v>
      </c>
      <c r="AG212">
        <v>0</v>
      </c>
      <c r="AH212" t="s">
        <v>372</v>
      </c>
      <c r="AI212" s="1">
        <v>44571.523125</v>
      </c>
      <c r="AJ212">
        <v>14</v>
      </c>
      <c r="AK212">
        <v>0</v>
      </c>
      <c r="AL212">
        <v>0</v>
      </c>
      <c r="AM212">
        <v>0</v>
      </c>
      <c r="AN212">
        <v>52</v>
      </c>
      <c r="AO212">
        <v>0</v>
      </c>
      <c r="AP212">
        <v>66</v>
      </c>
      <c r="AQ212">
        <v>0</v>
      </c>
      <c r="AR212">
        <v>0</v>
      </c>
      <c r="AS212">
        <v>0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 t="s">
        <v>87</v>
      </c>
      <c r="BB212" t="s">
        <v>87</v>
      </c>
      <c r="BC212" t="s">
        <v>87</v>
      </c>
      <c r="BD212" t="s">
        <v>87</v>
      </c>
      <c r="BE212" t="s">
        <v>87</v>
      </c>
    </row>
    <row r="213" spans="1:57" x14ac:dyDescent="0.45">
      <c r="A213" t="s">
        <v>631</v>
      </c>
      <c r="B213" t="s">
        <v>79</v>
      </c>
      <c r="C213" t="s">
        <v>632</v>
      </c>
      <c r="D213" t="s">
        <v>81</v>
      </c>
      <c r="E213" s="2" t="str">
        <f>HYPERLINK("capsilon://?command=openfolder&amp;siteaddress=FAM.docvelocity-na8.net&amp;folderid=FX2E218CEC-D8B5-D6E4-8E77-6FF81658ADF3","FX22013145")</f>
        <v>FX22013145</v>
      </c>
      <c r="F213" t="s">
        <v>19</v>
      </c>
      <c r="G213" t="s">
        <v>19</v>
      </c>
      <c r="H213" t="s">
        <v>82</v>
      </c>
      <c r="I213" t="s">
        <v>633</v>
      </c>
      <c r="J213">
        <v>128</v>
      </c>
      <c r="K213" t="s">
        <v>84</v>
      </c>
      <c r="L213" t="s">
        <v>85</v>
      </c>
      <c r="M213" t="s">
        <v>86</v>
      </c>
      <c r="N213">
        <v>2</v>
      </c>
      <c r="O213" s="1">
        <v>44571.496076388888</v>
      </c>
      <c r="P213" s="1">
        <v>44571.565844907411</v>
      </c>
      <c r="Q213">
        <v>4947</v>
      </c>
      <c r="R213">
        <v>1081</v>
      </c>
      <c r="S213" t="b">
        <v>0</v>
      </c>
      <c r="T213" t="s">
        <v>87</v>
      </c>
      <c r="U213" t="b">
        <v>0</v>
      </c>
      <c r="V213" t="s">
        <v>135</v>
      </c>
      <c r="W213" s="1">
        <v>44571.500034722223</v>
      </c>
      <c r="X213">
        <v>331</v>
      </c>
      <c r="Y213">
        <v>112</v>
      </c>
      <c r="Z213">
        <v>0</v>
      </c>
      <c r="AA213">
        <v>112</v>
      </c>
      <c r="AB213">
        <v>0</v>
      </c>
      <c r="AC213">
        <v>15</v>
      </c>
      <c r="AD213">
        <v>16</v>
      </c>
      <c r="AE213">
        <v>0</v>
      </c>
      <c r="AF213">
        <v>0</v>
      </c>
      <c r="AG213">
        <v>0</v>
      </c>
      <c r="AH213" t="s">
        <v>151</v>
      </c>
      <c r="AI213" s="1">
        <v>44571.565844907411</v>
      </c>
      <c r="AJ213">
        <v>651</v>
      </c>
      <c r="AK213">
        <v>1</v>
      </c>
      <c r="AL213">
        <v>0</v>
      </c>
      <c r="AM213">
        <v>1</v>
      </c>
      <c r="AN213">
        <v>0</v>
      </c>
      <c r="AO213">
        <v>1</v>
      </c>
      <c r="AP213">
        <v>15</v>
      </c>
      <c r="AQ213">
        <v>0</v>
      </c>
      <c r="AR213">
        <v>0</v>
      </c>
      <c r="AS213">
        <v>0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 t="s">
        <v>87</v>
      </c>
      <c r="BB213" t="s">
        <v>87</v>
      </c>
      <c r="BC213" t="s">
        <v>87</v>
      </c>
      <c r="BD213" t="s">
        <v>87</v>
      </c>
      <c r="BE213" t="s">
        <v>87</v>
      </c>
    </row>
    <row r="214" spans="1:57" x14ac:dyDescent="0.45">
      <c r="A214" t="s">
        <v>634</v>
      </c>
      <c r="B214" t="s">
        <v>79</v>
      </c>
      <c r="C214" t="s">
        <v>635</v>
      </c>
      <c r="D214" t="s">
        <v>81</v>
      </c>
      <c r="E214" s="2" t="str">
        <f>HYPERLINK("capsilon://?command=openfolder&amp;siteaddress=FAM.docvelocity-na8.net&amp;folderid=FXC99B3460-2871-999E-EFB8-8ED39AE83FE2","FX22012771")</f>
        <v>FX22012771</v>
      </c>
      <c r="F214" t="s">
        <v>19</v>
      </c>
      <c r="G214" t="s">
        <v>19</v>
      </c>
      <c r="H214" t="s">
        <v>82</v>
      </c>
      <c r="I214" t="s">
        <v>636</v>
      </c>
      <c r="J214">
        <v>38</v>
      </c>
      <c r="K214" t="s">
        <v>84</v>
      </c>
      <c r="L214" t="s">
        <v>85</v>
      </c>
      <c r="M214" t="s">
        <v>86</v>
      </c>
      <c r="N214">
        <v>2</v>
      </c>
      <c r="O214" s="1">
        <v>44571.506469907406</v>
      </c>
      <c r="P214" s="1">
        <v>44571.574016203704</v>
      </c>
      <c r="Q214">
        <v>5108</v>
      </c>
      <c r="R214">
        <v>728</v>
      </c>
      <c r="S214" t="b">
        <v>0</v>
      </c>
      <c r="T214" t="s">
        <v>87</v>
      </c>
      <c r="U214" t="b">
        <v>0</v>
      </c>
      <c r="V214" t="s">
        <v>125</v>
      </c>
      <c r="W214" s="1">
        <v>44571.51525462963</v>
      </c>
      <c r="X214">
        <v>174</v>
      </c>
      <c r="Y214">
        <v>37</v>
      </c>
      <c r="Z214">
        <v>0</v>
      </c>
      <c r="AA214">
        <v>37</v>
      </c>
      <c r="AB214">
        <v>0</v>
      </c>
      <c r="AC214">
        <v>23</v>
      </c>
      <c r="AD214">
        <v>1</v>
      </c>
      <c r="AE214">
        <v>0</v>
      </c>
      <c r="AF214">
        <v>0</v>
      </c>
      <c r="AG214">
        <v>0</v>
      </c>
      <c r="AH214" t="s">
        <v>151</v>
      </c>
      <c r="AI214" s="1">
        <v>44571.574016203704</v>
      </c>
      <c r="AJ214">
        <v>140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1</v>
      </c>
      <c r="AQ214">
        <v>0</v>
      </c>
      <c r="AR214">
        <v>0</v>
      </c>
      <c r="AS214">
        <v>0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</row>
    <row r="215" spans="1:57" x14ac:dyDescent="0.45">
      <c r="A215" t="s">
        <v>637</v>
      </c>
      <c r="B215" t="s">
        <v>79</v>
      </c>
      <c r="C215" t="s">
        <v>638</v>
      </c>
      <c r="D215" t="s">
        <v>81</v>
      </c>
      <c r="E215" s="2" t="str">
        <f>HYPERLINK("capsilon://?command=openfolder&amp;siteaddress=FAM.docvelocity-na8.net&amp;folderid=FXB978FEF1-C721-479B-D44F-FA2F8D9CB807","FX21126821")</f>
        <v>FX21126821</v>
      </c>
      <c r="F215" t="s">
        <v>19</v>
      </c>
      <c r="G215" t="s">
        <v>19</v>
      </c>
      <c r="H215" t="s">
        <v>82</v>
      </c>
      <c r="I215" t="s">
        <v>639</v>
      </c>
      <c r="J215">
        <v>66</v>
      </c>
      <c r="K215" t="s">
        <v>84</v>
      </c>
      <c r="L215" t="s">
        <v>85</v>
      </c>
      <c r="M215" t="s">
        <v>86</v>
      </c>
      <c r="N215">
        <v>2</v>
      </c>
      <c r="O215" s="1">
        <v>44571.507800925923</v>
      </c>
      <c r="P215" s="1">
        <v>44571.568981481483</v>
      </c>
      <c r="Q215">
        <v>5244</v>
      </c>
      <c r="R215">
        <v>42</v>
      </c>
      <c r="S215" t="b">
        <v>0</v>
      </c>
      <c r="T215" t="s">
        <v>87</v>
      </c>
      <c r="U215" t="b">
        <v>0</v>
      </c>
      <c r="V215" t="s">
        <v>125</v>
      </c>
      <c r="W215" s="1">
        <v>44571.515509259261</v>
      </c>
      <c r="X215">
        <v>21</v>
      </c>
      <c r="Y215">
        <v>0</v>
      </c>
      <c r="Z215">
        <v>0</v>
      </c>
      <c r="AA215">
        <v>0</v>
      </c>
      <c r="AB215">
        <v>52</v>
      </c>
      <c r="AC215">
        <v>0</v>
      </c>
      <c r="AD215">
        <v>66</v>
      </c>
      <c r="AE215">
        <v>0</v>
      </c>
      <c r="AF215">
        <v>0</v>
      </c>
      <c r="AG215">
        <v>0</v>
      </c>
      <c r="AH215" t="s">
        <v>151</v>
      </c>
      <c r="AI215" s="1">
        <v>44571.568981481483</v>
      </c>
      <c r="AJ215">
        <v>21</v>
      </c>
      <c r="AK215">
        <v>0</v>
      </c>
      <c r="AL215">
        <v>0</v>
      </c>
      <c r="AM215">
        <v>0</v>
      </c>
      <c r="AN215">
        <v>52</v>
      </c>
      <c r="AO215">
        <v>0</v>
      </c>
      <c r="AP215">
        <v>66</v>
      </c>
      <c r="AQ215">
        <v>0</v>
      </c>
      <c r="AR215">
        <v>0</v>
      </c>
      <c r="AS215">
        <v>0</v>
      </c>
      <c r="AT215" t="s">
        <v>87</v>
      </c>
      <c r="AU215" t="s">
        <v>87</v>
      </c>
      <c r="AV215" t="s">
        <v>87</v>
      </c>
      <c r="AW215" t="s">
        <v>87</v>
      </c>
      <c r="AX215" t="s">
        <v>87</v>
      </c>
      <c r="AY215" t="s">
        <v>87</v>
      </c>
      <c r="AZ215" t="s">
        <v>87</v>
      </c>
      <c r="BA215" t="s">
        <v>87</v>
      </c>
      <c r="BB215" t="s">
        <v>87</v>
      </c>
      <c r="BC215" t="s">
        <v>87</v>
      </c>
      <c r="BD215" t="s">
        <v>87</v>
      </c>
      <c r="BE215" t="s">
        <v>87</v>
      </c>
    </row>
    <row r="216" spans="1:57" x14ac:dyDescent="0.45">
      <c r="A216" t="s">
        <v>640</v>
      </c>
      <c r="B216" t="s">
        <v>79</v>
      </c>
      <c r="C216" t="s">
        <v>641</v>
      </c>
      <c r="D216" t="s">
        <v>81</v>
      </c>
      <c r="E216" s="2" t="str">
        <f>HYPERLINK("capsilon://?command=openfolder&amp;siteaddress=FAM.docvelocity-na8.net&amp;folderid=FXCE860D6A-93E1-DB87-E0C7-3A817799F3C9","FX21114398")</f>
        <v>FX21114398</v>
      </c>
      <c r="F216" t="s">
        <v>19</v>
      </c>
      <c r="G216" t="s">
        <v>19</v>
      </c>
      <c r="H216" t="s">
        <v>82</v>
      </c>
      <c r="I216" t="s">
        <v>642</v>
      </c>
      <c r="J216">
        <v>66</v>
      </c>
      <c r="K216" t="s">
        <v>84</v>
      </c>
      <c r="L216" t="s">
        <v>85</v>
      </c>
      <c r="M216" t="s">
        <v>86</v>
      </c>
      <c r="N216">
        <v>2</v>
      </c>
      <c r="O216" s="1">
        <v>44571.511053240742</v>
      </c>
      <c r="P216" s="1">
        <v>44571.569236111114</v>
      </c>
      <c r="Q216">
        <v>4958</v>
      </c>
      <c r="R216">
        <v>69</v>
      </c>
      <c r="S216" t="b">
        <v>0</v>
      </c>
      <c r="T216" t="s">
        <v>87</v>
      </c>
      <c r="U216" t="b">
        <v>0</v>
      </c>
      <c r="V216" t="s">
        <v>125</v>
      </c>
      <c r="W216" s="1">
        <v>44571.516076388885</v>
      </c>
      <c r="X216">
        <v>48</v>
      </c>
      <c r="Y216">
        <v>0</v>
      </c>
      <c r="Z216">
        <v>0</v>
      </c>
      <c r="AA216">
        <v>0</v>
      </c>
      <c r="AB216">
        <v>52</v>
      </c>
      <c r="AC216">
        <v>0</v>
      </c>
      <c r="AD216">
        <v>66</v>
      </c>
      <c r="AE216">
        <v>0</v>
      </c>
      <c r="AF216">
        <v>0</v>
      </c>
      <c r="AG216">
        <v>0</v>
      </c>
      <c r="AH216" t="s">
        <v>151</v>
      </c>
      <c r="AI216" s="1">
        <v>44571.569236111114</v>
      </c>
      <c r="AJ216">
        <v>21</v>
      </c>
      <c r="AK216">
        <v>0</v>
      </c>
      <c r="AL216">
        <v>0</v>
      </c>
      <c r="AM216">
        <v>0</v>
      </c>
      <c r="AN216">
        <v>52</v>
      </c>
      <c r="AO216">
        <v>0</v>
      </c>
      <c r="AP216">
        <v>66</v>
      </c>
      <c r="AQ216">
        <v>0</v>
      </c>
      <c r="AR216">
        <v>0</v>
      </c>
      <c r="AS216">
        <v>0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</row>
    <row r="217" spans="1:57" x14ac:dyDescent="0.45">
      <c r="A217" t="s">
        <v>643</v>
      </c>
      <c r="B217" t="s">
        <v>79</v>
      </c>
      <c r="C217" t="s">
        <v>644</v>
      </c>
      <c r="D217" t="s">
        <v>81</v>
      </c>
      <c r="E217" s="2" t="str">
        <f>HYPERLINK("capsilon://?command=openfolder&amp;siteaddress=FAM.docvelocity-na8.net&amp;folderid=FXBCD87FE6-50D1-9E89-D306-E13758D9F4AF","FX211212808")</f>
        <v>FX211212808</v>
      </c>
      <c r="F217" t="s">
        <v>19</v>
      </c>
      <c r="G217" t="s">
        <v>19</v>
      </c>
      <c r="H217" t="s">
        <v>82</v>
      </c>
      <c r="I217" t="s">
        <v>645</v>
      </c>
      <c r="J217">
        <v>90</v>
      </c>
      <c r="K217" t="s">
        <v>84</v>
      </c>
      <c r="L217" t="s">
        <v>85</v>
      </c>
      <c r="M217" t="s">
        <v>86</v>
      </c>
      <c r="N217">
        <v>2</v>
      </c>
      <c r="O217" s="1">
        <v>44564.620636574073</v>
      </c>
      <c r="P217" s="1">
        <v>44564.834780092591</v>
      </c>
      <c r="Q217">
        <v>17480</v>
      </c>
      <c r="R217">
        <v>1022</v>
      </c>
      <c r="S217" t="b">
        <v>0</v>
      </c>
      <c r="T217" t="s">
        <v>87</v>
      </c>
      <c r="U217" t="b">
        <v>0</v>
      </c>
      <c r="V217" t="s">
        <v>125</v>
      </c>
      <c r="W217" s="1">
        <v>44564.631527777776</v>
      </c>
      <c r="X217">
        <v>433</v>
      </c>
      <c r="Y217">
        <v>77</v>
      </c>
      <c r="Z217">
        <v>0</v>
      </c>
      <c r="AA217">
        <v>77</v>
      </c>
      <c r="AB217">
        <v>0</v>
      </c>
      <c r="AC217">
        <v>39</v>
      </c>
      <c r="AD217">
        <v>13</v>
      </c>
      <c r="AE217">
        <v>0</v>
      </c>
      <c r="AF217">
        <v>0</v>
      </c>
      <c r="AG217">
        <v>0</v>
      </c>
      <c r="AH217" t="s">
        <v>136</v>
      </c>
      <c r="AI217" s="1">
        <v>44564.834780092591</v>
      </c>
      <c r="AJ217">
        <v>589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13</v>
      </c>
      <c r="AQ217">
        <v>0</v>
      </c>
      <c r="AR217">
        <v>0</v>
      </c>
      <c r="AS217">
        <v>0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</row>
    <row r="218" spans="1:57" x14ac:dyDescent="0.45">
      <c r="A218" t="s">
        <v>646</v>
      </c>
      <c r="B218" t="s">
        <v>79</v>
      </c>
      <c r="C218" t="s">
        <v>647</v>
      </c>
      <c r="D218" t="s">
        <v>81</v>
      </c>
      <c r="E218" s="2" t="str">
        <f>HYPERLINK("capsilon://?command=openfolder&amp;siteaddress=FAM.docvelocity-na8.net&amp;folderid=FXB9D063DF-8A4F-89FF-CB44-027F4939BCF0","FX21125176")</f>
        <v>FX21125176</v>
      </c>
      <c r="F218" t="s">
        <v>19</v>
      </c>
      <c r="G218" t="s">
        <v>19</v>
      </c>
      <c r="H218" t="s">
        <v>82</v>
      </c>
      <c r="I218" t="s">
        <v>648</v>
      </c>
      <c r="J218">
        <v>28</v>
      </c>
      <c r="K218" t="s">
        <v>84</v>
      </c>
      <c r="L218" t="s">
        <v>85</v>
      </c>
      <c r="M218" t="s">
        <v>86</v>
      </c>
      <c r="N218">
        <v>2</v>
      </c>
      <c r="O218" s="1">
        <v>44571.524236111109</v>
      </c>
      <c r="P218" s="1">
        <v>44571.569687499999</v>
      </c>
      <c r="Q218">
        <v>3672</v>
      </c>
      <c r="R218">
        <v>255</v>
      </c>
      <c r="S218" t="b">
        <v>0</v>
      </c>
      <c r="T218" t="s">
        <v>87</v>
      </c>
      <c r="U218" t="b">
        <v>0</v>
      </c>
      <c r="V218" t="s">
        <v>125</v>
      </c>
      <c r="W218" s="1">
        <v>44571.528437499997</v>
      </c>
      <c r="X218">
        <v>69</v>
      </c>
      <c r="Y218">
        <v>0</v>
      </c>
      <c r="Z218">
        <v>0</v>
      </c>
      <c r="AA218">
        <v>0</v>
      </c>
      <c r="AB218">
        <v>21</v>
      </c>
      <c r="AC218">
        <v>0</v>
      </c>
      <c r="AD218">
        <v>28</v>
      </c>
      <c r="AE218">
        <v>0</v>
      </c>
      <c r="AF218">
        <v>0</v>
      </c>
      <c r="AG218">
        <v>0</v>
      </c>
      <c r="AH218" t="s">
        <v>151</v>
      </c>
      <c r="AI218" s="1">
        <v>44571.569687499999</v>
      </c>
      <c r="AJ218">
        <v>38</v>
      </c>
      <c r="AK218">
        <v>0</v>
      </c>
      <c r="AL218">
        <v>0</v>
      </c>
      <c r="AM218">
        <v>0</v>
      </c>
      <c r="AN218">
        <v>21</v>
      </c>
      <c r="AO218">
        <v>0</v>
      </c>
      <c r="AP218">
        <v>28</v>
      </c>
      <c r="AQ218">
        <v>0</v>
      </c>
      <c r="AR218">
        <v>0</v>
      </c>
      <c r="AS218">
        <v>0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</row>
    <row r="219" spans="1:57" x14ac:dyDescent="0.45">
      <c r="A219" t="s">
        <v>649</v>
      </c>
      <c r="B219" t="s">
        <v>79</v>
      </c>
      <c r="C219" t="s">
        <v>647</v>
      </c>
      <c r="D219" t="s">
        <v>81</v>
      </c>
      <c r="E219" s="2" t="str">
        <f>HYPERLINK("capsilon://?command=openfolder&amp;siteaddress=FAM.docvelocity-na8.net&amp;folderid=FXB9D063DF-8A4F-89FF-CB44-027F4939BCF0","FX21125176")</f>
        <v>FX21125176</v>
      </c>
      <c r="F219" t="s">
        <v>19</v>
      </c>
      <c r="G219" t="s">
        <v>19</v>
      </c>
      <c r="H219" t="s">
        <v>82</v>
      </c>
      <c r="I219" t="s">
        <v>650</v>
      </c>
      <c r="J219">
        <v>28</v>
      </c>
      <c r="K219" t="s">
        <v>84</v>
      </c>
      <c r="L219" t="s">
        <v>85</v>
      </c>
      <c r="M219" t="s">
        <v>86</v>
      </c>
      <c r="N219">
        <v>2</v>
      </c>
      <c r="O219" s="1">
        <v>44571.524872685186</v>
      </c>
      <c r="P219" s="1">
        <v>44571.570208333331</v>
      </c>
      <c r="Q219">
        <v>3673</v>
      </c>
      <c r="R219">
        <v>244</v>
      </c>
      <c r="S219" t="b">
        <v>0</v>
      </c>
      <c r="T219" t="s">
        <v>87</v>
      </c>
      <c r="U219" t="b">
        <v>0</v>
      </c>
      <c r="V219" t="s">
        <v>125</v>
      </c>
      <c r="W219" s="1">
        <v>44571.527627314812</v>
      </c>
      <c r="X219">
        <v>199</v>
      </c>
      <c r="Y219">
        <v>0</v>
      </c>
      <c r="Z219">
        <v>0</v>
      </c>
      <c r="AA219">
        <v>0</v>
      </c>
      <c r="AB219">
        <v>21</v>
      </c>
      <c r="AC219">
        <v>0</v>
      </c>
      <c r="AD219">
        <v>28</v>
      </c>
      <c r="AE219">
        <v>0</v>
      </c>
      <c r="AF219">
        <v>0</v>
      </c>
      <c r="AG219">
        <v>0</v>
      </c>
      <c r="AH219" t="s">
        <v>151</v>
      </c>
      <c r="AI219" s="1">
        <v>44571.570208333331</v>
      </c>
      <c r="AJ219">
        <v>45</v>
      </c>
      <c r="AK219">
        <v>0</v>
      </c>
      <c r="AL219">
        <v>0</v>
      </c>
      <c r="AM219">
        <v>0</v>
      </c>
      <c r="AN219">
        <v>21</v>
      </c>
      <c r="AO219">
        <v>0</v>
      </c>
      <c r="AP219">
        <v>28</v>
      </c>
      <c r="AQ219">
        <v>0</v>
      </c>
      <c r="AR219">
        <v>0</v>
      </c>
      <c r="AS219">
        <v>0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</row>
    <row r="220" spans="1:57" x14ac:dyDescent="0.45">
      <c r="A220" t="s">
        <v>651</v>
      </c>
      <c r="B220" t="s">
        <v>79</v>
      </c>
      <c r="C220" t="s">
        <v>652</v>
      </c>
      <c r="D220" t="s">
        <v>81</v>
      </c>
      <c r="E220" s="2" t="str">
        <f>HYPERLINK("capsilon://?command=openfolder&amp;siteaddress=FAM.docvelocity-na8.net&amp;folderid=FX92FFE1F2-76D1-305E-A9B6-F71CFE3BBE4E","FX21129669")</f>
        <v>FX21129669</v>
      </c>
      <c r="F220" t="s">
        <v>19</v>
      </c>
      <c r="G220" t="s">
        <v>19</v>
      </c>
      <c r="H220" t="s">
        <v>82</v>
      </c>
      <c r="I220" t="s">
        <v>653</v>
      </c>
      <c r="J220">
        <v>66</v>
      </c>
      <c r="K220" t="s">
        <v>84</v>
      </c>
      <c r="L220" t="s">
        <v>85</v>
      </c>
      <c r="M220" t="s">
        <v>86</v>
      </c>
      <c r="N220">
        <v>2</v>
      </c>
      <c r="O220" s="1">
        <v>44571.525150462963</v>
      </c>
      <c r="P220" s="1">
        <v>44571.570162037038</v>
      </c>
      <c r="Q220">
        <v>3799</v>
      </c>
      <c r="R220">
        <v>90</v>
      </c>
      <c r="S220" t="b">
        <v>0</v>
      </c>
      <c r="T220" t="s">
        <v>87</v>
      </c>
      <c r="U220" t="b">
        <v>0</v>
      </c>
      <c r="V220" t="s">
        <v>125</v>
      </c>
      <c r="W220" s="1">
        <v>44571.528819444444</v>
      </c>
      <c r="X220">
        <v>33</v>
      </c>
      <c r="Y220">
        <v>0</v>
      </c>
      <c r="Z220">
        <v>0</v>
      </c>
      <c r="AA220">
        <v>0</v>
      </c>
      <c r="AB220">
        <v>52</v>
      </c>
      <c r="AC220">
        <v>0</v>
      </c>
      <c r="AD220">
        <v>66</v>
      </c>
      <c r="AE220">
        <v>0</v>
      </c>
      <c r="AF220">
        <v>0</v>
      </c>
      <c r="AG220">
        <v>0</v>
      </c>
      <c r="AH220" t="s">
        <v>136</v>
      </c>
      <c r="AI220" s="1">
        <v>44571.570162037038</v>
      </c>
      <c r="AJ220">
        <v>39</v>
      </c>
      <c r="AK220">
        <v>0</v>
      </c>
      <c r="AL220">
        <v>0</v>
      </c>
      <c r="AM220">
        <v>0</v>
      </c>
      <c r="AN220">
        <v>52</v>
      </c>
      <c r="AO220">
        <v>0</v>
      </c>
      <c r="AP220">
        <v>66</v>
      </c>
      <c r="AQ220">
        <v>0</v>
      </c>
      <c r="AR220">
        <v>0</v>
      </c>
      <c r="AS220">
        <v>0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87</v>
      </c>
      <c r="AZ220" t="s">
        <v>87</v>
      </c>
      <c r="BA220" t="s">
        <v>87</v>
      </c>
      <c r="BB220" t="s">
        <v>87</v>
      </c>
      <c r="BC220" t="s">
        <v>87</v>
      </c>
      <c r="BD220" t="s">
        <v>87</v>
      </c>
      <c r="BE220" t="s">
        <v>87</v>
      </c>
    </row>
    <row r="221" spans="1:57" x14ac:dyDescent="0.45">
      <c r="A221" t="s">
        <v>654</v>
      </c>
      <c r="B221" t="s">
        <v>79</v>
      </c>
      <c r="C221" t="s">
        <v>481</v>
      </c>
      <c r="D221" t="s">
        <v>81</v>
      </c>
      <c r="E221" s="2" t="str">
        <f>HYPERLINK("capsilon://?command=openfolder&amp;siteaddress=FAM.docvelocity-na8.net&amp;folderid=FXB905BE70-02DC-758D-095A-9DF2A30F10F5","FX21129255")</f>
        <v>FX21129255</v>
      </c>
      <c r="F221" t="s">
        <v>19</v>
      </c>
      <c r="G221" t="s">
        <v>19</v>
      </c>
      <c r="H221" t="s">
        <v>82</v>
      </c>
      <c r="I221" t="s">
        <v>485</v>
      </c>
      <c r="J221">
        <v>32</v>
      </c>
      <c r="K221" t="s">
        <v>84</v>
      </c>
      <c r="L221" t="s">
        <v>85</v>
      </c>
      <c r="M221" t="s">
        <v>86</v>
      </c>
      <c r="N221">
        <v>2</v>
      </c>
      <c r="O221" s="1">
        <v>44564.621365740742</v>
      </c>
      <c r="P221" s="1">
        <v>44564.66002314815</v>
      </c>
      <c r="Q221">
        <v>3050</v>
      </c>
      <c r="R221">
        <v>290</v>
      </c>
      <c r="S221" t="b">
        <v>0</v>
      </c>
      <c r="T221" t="s">
        <v>87</v>
      </c>
      <c r="U221" t="b">
        <v>1</v>
      </c>
      <c r="V221" t="s">
        <v>105</v>
      </c>
      <c r="W221" s="1">
        <v>44564.626782407409</v>
      </c>
      <c r="X221">
        <v>39</v>
      </c>
      <c r="Y221">
        <v>0</v>
      </c>
      <c r="Z221">
        <v>0</v>
      </c>
      <c r="AA221">
        <v>0</v>
      </c>
      <c r="AB221">
        <v>27</v>
      </c>
      <c r="AC221">
        <v>0</v>
      </c>
      <c r="AD221">
        <v>32</v>
      </c>
      <c r="AE221">
        <v>0</v>
      </c>
      <c r="AF221">
        <v>0</v>
      </c>
      <c r="AG221">
        <v>0</v>
      </c>
      <c r="AH221" t="s">
        <v>151</v>
      </c>
      <c r="AI221" s="1">
        <v>44564.66002314815</v>
      </c>
      <c r="AJ221">
        <v>236</v>
      </c>
      <c r="AK221">
        <v>0</v>
      </c>
      <c r="AL221">
        <v>0</v>
      </c>
      <c r="AM221">
        <v>0</v>
      </c>
      <c r="AN221">
        <v>27</v>
      </c>
      <c r="AO221">
        <v>0</v>
      </c>
      <c r="AP221">
        <v>32</v>
      </c>
      <c r="AQ221">
        <v>0</v>
      </c>
      <c r="AR221">
        <v>0</v>
      </c>
      <c r="AS221">
        <v>0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</row>
    <row r="222" spans="1:57" x14ac:dyDescent="0.45">
      <c r="A222" t="s">
        <v>655</v>
      </c>
      <c r="B222" t="s">
        <v>79</v>
      </c>
      <c r="C222" t="s">
        <v>346</v>
      </c>
      <c r="D222" t="s">
        <v>81</v>
      </c>
      <c r="E222" s="2" t="str">
        <f>HYPERLINK("capsilon://?command=openfolder&amp;siteaddress=FAM.docvelocity-na8.net&amp;folderid=FX46AFF18E-9192-67F5-1DF8-3940E3F5A012","FX21128502")</f>
        <v>FX21128502</v>
      </c>
      <c r="F222" t="s">
        <v>19</v>
      </c>
      <c r="G222" t="s">
        <v>19</v>
      </c>
      <c r="H222" t="s">
        <v>82</v>
      </c>
      <c r="I222" t="s">
        <v>656</v>
      </c>
      <c r="J222">
        <v>66</v>
      </c>
      <c r="K222" t="s">
        <v>84</v>
      </c>
      <c r="L222" t="s">
        <v>85</v>
      </c>
      <c r="M222" t="s">
        <v>86</v>
      </c>
      <c r="N222">
        <v>2</v>
      </c>
      <c r="O222" s="1">
        <v>44571.537789351853</v>
      </c>
      <c r="P222" s="1">
        <v>44571.574629629627</v>
      </c>
      <c r="Q222">
        <v>2952</v>
      </c>
      <c r="R222">
        <v>231</v>
      </c>
      <c r="S222" t="b">
        <v>0</v>
      </c>
      <c r="T222" t="s">
        <v>87</v>
      </c>
      <c r="U222" t="b">
        <v>0</v>
      </c>
      <c r="V222" t="s">
        <v>135</v>
      </c>
      <c r="W222" s="1">
        <v>44571.539583333331</v>
      </c>
      <c r="X222">
        <v>145</v>
      </c>
      <c r="Y222">
        <v>0</v>
      </c>
      <c r="Z222">
        <v>0</v>
      </c>
      <c r="AA222">
        <v>0</v>
      </c>
      <c r="AB222">
        <v>52</v>
      </c>
      <c r="AC222">
        <v>0</v>
      </c>
      <c r="AD222">
        <v>66</v>
      </c>
      <c r="AE222">
        <v>0</v>
      </c>
      <c r="AF222">
        <v>0</v>
      </c>
      <c r="AG222">
        <v>0</v>
      </c>
      <c r="AH222" t="s">
        <v>151</v>
      </c>
      <c r="AI222" s="1">
        <v>44571.574629629627</v>
      </c>
      <c r="AJ222">
        <v>52</v>
      </c>
      <c r="AK222">
        <v>0</v>
      </c>
      <c r="AL222">
        <v>0</v>
      </c>
      <c r="AM222">
        <v>0</v>
      </c>
      <c r="AN222">
        <v>52</v>
      </c>
      <c r="AO222">
        <v>0</v>
      </c>
      <c r="AP222">
        <v>66</v>
      </c>
      <c r="AQ222">
        <v>0</v>
      </c>
      <c r="AR222">
        <v>0</v>
      </c>
      <c r="AS222">
        <v>0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87</v>
      </c>
      <c r="AZ222" t="s">
        <v>87</v>
      </c>
      <c r="BA222" t="s">
        <v>87</v>
      </c>
      <c r="BB222" t="s">
        <v>87</v>
      </c>
      <c r="BC222" t="s">
        <v>87</v>
      </c>
      <c r="BD222" t="s">
        <v>87</v>
      </c>
      <c r="BE222" t="s">
        <v>87</v>
      </c>
    </row>
    <row r="223" spans="1:57" x14ac:dyDescent="0.45">
      <c r="A223" t="s">
        <v>657</v>
      </c>
      <c r="B223" t="s">
        <v>79</v>
      </c>
      <c r="C223" t="s">
        <v>629</v>
      </c>
      <c r="D223" t="s">
        <v>81</v>
      </c>
      <c r="E223" s="2" t="str">
        <f>HYPERLINK("capsilon://?command=openfolder&amp;siteaddress=FAM.docvelocity-na8.net&amp;folderid=FX5399CE06-323B-7C1A-83F3-927369BBFB16","FX22011171")</f>
        <v>FX22011171</v>
      </c>
      <c r="F223" t="s">
        <v>19</v>
      </c>
      <c r="G223" t="s">
        <v>19</v>
      </c>
      <c r="H223" t="s">
        <v>82</v>
      </c>
      <c r="I223" t="s">
        <v>658</v>
      </c>
      <c r="J223">
        <v>66</v>
      </c>
      <c r="K223" t="s">
        <v>84</v>
      </c>
      <c r="L223" t="s">
        <v>85</v>
      </c>
      <c r="M223" t="s">
        <v>86</v>
      </c>
      <c r="N223">
        <v>2</v>
      </c>
      <c r="O223" s="1">
        <v>44571.542141203703</v>
      </c>
      <c r="P223" s="1">
        <v>44571.570451388892</v>
      </c>
      <c r="Q223">
        <v>2408</v>
      </c>
      <c r="R223">
        <v>38</v>
      </c>
      <c r="S223" t="b">
        <v>0</v>
      </c>
      <c r="T223" t="s">
        <v>87</v>
      </c>
      <c r="U223" t="b">
        <v>0</v>
      </c>
      <c r="V223" t="s">
        <v>135</v>
      </c>
      <c r="W223" s="1">
        <v>44571.542395833334</v>
      </c>
      <c r="X223">
        <v>18</v>
      </c>
      <c r="Y223">
        <v>0</v>
      </c>
      <c r="Z223">
        <v>0</v>
      </c>
      <c r="AA223">
        <v>0</v>
      </c>
      <c r="AB223">
        <v>52</v>
      </c>
      <c r="AC223">
        <v>0</v>
      </c>
      <c r="AD223">
        <v>66</v>
      </c>
      <c r="AE223">
        <v>0</v>
      </c>
      <c r="AF223">
        <v>0</v>
      </c>
      <c r="AG223">
        <v>0</v>
      </c>
      <c r="AH223" t="s">
        <v>151</v>
      </c>
      <c r="AI223" s="1">
        <v>44571.570451388892</v>
      </c>
      <c r="AJ223">
        <v>20</v>
      </c>
      <c r="AK223">
        <v>0</v>
      </c>
      <c r="AL223">
        <v>0</v>
      </c>
      <c r="AM223">
        <v>0</v>
      </c>
      <c r="AN223">
        <v>52</v>
      </c>
      <c r="AO223">
        <v>0</v>
      </c>
      <c r="AP223">
        <v>66</v>
      </c>
      <c r="AQ223">
        <v>0</v>
      </c>
      <c r="AR223">
        <v>0</v>
      </c>
      <c r="AS223">
        <v>0</v>
      </c>
      <c r="AT223" t="s">
        <v>87</v>
      </c>
      <c r="AU223" t="s">
        <v>87</v>
      </c>
      <c r="AV223" t="s">
        <v>87</v>
      </c>
      <c r="AW223" t="s">
        <v>87</v>
      </c>
      <c r="AX223" t="s">
        <v>87</v>
      </c>
      <c r="AY223" t="s">
        <v>87</v>
      </c>
      <c r="AZ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</row>
    <row r="224" spans="1:57" x14ac:dyDescent="0.45">
      <c r="A224" t="s">
        <v>659</v>
      </c>
      <c r="B224" t="s">
        <v>79</v>
      </c>
      <c r="C224" t="s">
        <v>660</v>
      </c>
      <c r="D224" t="s">
        <v>81</v>
      </c>
      <c r="E224" s="2" t="str">
        <f>HYPERLINK("capsilon://?command=openfolder&amp;siteaddress=FAM.docvelocity-na8.net&amp;folderid=FX31717AC9-3044-D02A-373A-2E3477F551E8","FX21127862")</f>
        <v>FX21127862</v>
      </c>
      <c r="F224" t="s">
        <v>19</v>
      </c>
      <c r="G224" t="s">
        <v>19</v>
      </c>
      <c r="H224" t="s">
        <v>82</v>
      </c>
      <c r="I224" t="s">
        <v>661</v>
      </c>
      <c r="J224">
        <v>38</v>
      </c>
      <c r="K224" t="s">
        <v>84</v>
      </c>
      <c r="L224" t="s">
        <v>85</v>
      </c>
      <c r="M224" t="s">
        <v>86</v>
      </c>
      <c r="N224">
        <v>2</v>
      </c>
      <c r="O224" s="1">
        <v>44571.54283564815</v>
      </c>
      <c r="P224" s="1">
        <v>44571.572384259256</v>
      </c>
      <c r="Q224">
        <v>2253</v>
      </c>
      <c r="R224">
        <v>300</v>
      </c>
      <c r="S224" t="b">
        <v>0</v>
      </c>
      <c r="T224" t="s">
        <v>87</v>
      </c>
      <c r="U224" t="b">
        <v>0</v>
      </c>
      <c r="V224" t="s">
        <v>135</v>
      </c>
      <c r="W224" s="1">
        <v>44571.544421296298</v>
      </c>
      <c r="X224">
        <v>133</v>
      </c>
      <c r="Y224">
        <v>37</v>
      </c>
      <c r="Z224">
        <v>0</v>
      </c>
      <c r="AA224">
        <v>37</v>
      </c>
      <c r="AB224">
        <v>0</v>
      </c>
      <c r="AC224">
        <v>18</v>
      </c>
      <c r="AD224">
        <v>1</v>
      </c>
      <c r="AE224">
        <v>0</v>
      </c>
      <c r="AF224">
        <v>0</v>
      </c>
      <c r="AG224">
        <v>0</v>
      </c>
      <c r="AH224" t="s">
        <v>151</v>
      </c>
      <c r="AI224" s="1">
        <v>44571.572384259256</v>
      </c>
      <c r="AJ224">
        <v>167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</v>
      </c>
      <c r="AQ224">
        <v>0</v>
      </c>
      <c r="AR224">
        <v>0</v>
      </c>
      <c r="AS224">
        <v>0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87</v>
      </c>
      <c r="BB224" t="s">
        <v>87</v>
      </c>
      <c r="BC224" t="s">
        <v>87</v>
      </c>
      <c r="BD224" t="s">
        <v>87</v>
      </c>
      <c r="BE224" t="s">
        <v>87</v>
      </c>
    </row>
    <row r="225" spans="1:57" x14ac:dyDescent="0.45">
      <c r="A225" t="s">
        <v>662</v>
      </c>
      <c r="B225" t="s">
        <v>79</v>
      </c>
      <c r="C225" t="s">
        <v>663</v>
      </c>
      <c r="D225" t="s">
        <v>81</v>
      </c>
      <c r="E225" s="2" t="str">
        <f>HYPERLINK("capsilon://?command=openfolder&amp;siteaddress=FAM.docvelocity-na8.net&amp;folderid=FX29E3BAF5-B9A5-1A24-C737-08A893580470","FX211211945")</f>
        <v>FX211211945</v>
      </c>
      <c r="F225" t="s">
        <v>19</v>
      </c>
      <c r="G225" t="s">
        <v>19</v>
      </c>
      <c r="H225" t="s">
        <v>82</v>
      </c>
      <c r="I225" t="s">
        <v>664</v>
      </c>
      <c r="J225">
        <v>66</v>
      </c>
      <c r="K225" t="s">
        <v>84</v>
      </c>
      <c r="L225" t="s">
        <v>85</v>
      </c>
      <c r="M225" t="s">
        <v>86</v>
      </c>
      <c r="N225">
        <v>2</v>
      </c>
      <c r="O225" s="1">
        <v>44571.562141203707</v>
      </c>
      <c r="P225" s="1">
        <v>44571.58085648148</v>
      </c>
      <c r="Q225">
        <v>761</v>
      </c>
      <c r="R225">
        <v>856</v>
      </c>
      <c r="S225" t="b">
        <v>0</v>
      </c>
      <c r="T225" t="s">
        <v>87</v>
      </c>
      <c r="U225" t="b">
        <v>0</v>
      </c>
      <c r="V225" t="s">
        <v>88</v>
      </c>
      <c r="W225" s="1">
        <v>44571.56758101852</v>
      </c>
      <c r="X225">
        <v>319</v>
      </c>
      <c r="Y225">
        <v>52</v>
      </c>
      <c r="Z225">
        <v>0</v>
      </c>
      <c r="AA225">
        <v>52</v>
      </c>
      <c r="AB225">
        <v>0</v>
      </c>
      <c r="AC225">
        <v>26</v>
      </c>
      <c r="AD225">
        <v>14</v>
      </c>
      <c r="AE225">
        <v>0</v>
      </c>
      <c r="AF225">
        <v>0</v>
      </c>
      <c r="AG225">
        <v>0</v>
      </c>
      <c r="AH225" t="s">
        <v>151</v>
      </c>
      <c r="AI225" s="1">
        <v>44571.58085648148</v>
      </c>
      <c r="AJ225">
        <v>537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14</v>
      </c>
      <c r="AQ225">
        <v>0</v>
      </c>
      <c r="AR225">
        <v>0</v>
      </c>
      <c r="AS225">
        <v>0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87</v>
      </c>
      <c r="AZ225" t="s">
        <v>87</v>
      </c>
      <c r="BA225" t="s">
        <v>87</v>
      </c>
      <c r="BB225" t="s">
        <v>87</v>
      </c>
      <c r="BC225" t="s">
        <v>87</v>
      </c>
      <c r="BD225" t="s">
        <v>87</v>
      </c>
      <c r="BE225" t="s">
        <v>87</v>
      </c>
    </row>
    <row r="226" spans="1:57" x14ac:dyDescent="0.45">
      <c r="A226" t="s">
        <v>665</v>
      </c>
      <c r="B226" t="s">
        <v>79</v>
      </c>
      <c r="C226" t="s">
        <v>666</v>
      </c>
      <c r="D226" t="s">
        <v>81</v>
      </c>
      <c r="E226" s="2" t="str">
        <f>HYPERLINK("capsilon://?command=openfolder&amp;siteaddress=FAM.docvelocity-na8.net&amp;folderid=FXFCD51592-A27B-9DE7-F212-225829DD1AD0","FX22012344")</f>
        <v>FX22012344</v>
      </c>
      <c r="F226" t="s">
        <v>19</v>
      </c>
      <c r="G226" t="s">
        <v>19</v>
      </c>
      <c r="H226" t="s">
        <v>82</v>
      </c>
      <c r="I226" t="s">
        <v>667</v>
      </c>
      <c r="J226">
        <v>38</v>
      </c>
      <c r="K226" t="s">
        <v>84</v>
      </c>
      <c r="L226" t="s">
        <v>85</v>
      </c>
      <c r="M226" t="s">
        <v>86</v>
      </c>
      <c r="N226">
        <v>2</v>
      </c>
      <c r="O226" s="1">
        <v>44571.563657407409</v>
      </c>
      <c r="P226" s="1">
        <v>44571.58326388889</v>
      </c>
      <c r="Q226">
        <v>1365</v>
      </c>
      <c r="R226">
        <v>329</v>
      </c>
      <c r="S226" t="b">
        <v>0</v>
      </c>
      <c r="T226" t="s">
        <v>87</v>
      </c>
      <c r="U226" t="b">
        <v>0</v>
      </c>
      <c r="V226" t="s">
        <v>88</v>
      </c>
      <c r="W226" s="1">
        <v>44571.569004629629</v>
      </c>
      <c r="X226">
        <v>122</v>
      </c>
      <c r="Y226">
        <v>37</v>
      </c>
      <c r="Z226">
        <v>0</v>
      </c>
      <c r="AA226">
        <v>37</v>
      </c>
      <c r="AB226">
        <v>0</v>
      </c>
      <c r="AC226">
        <v>10</v>
      </c>
      <c r="AD226">
        <v>1</v>
      </c>
      <c r="AE226">
        <v>0</v>
      </c>
      <c r="AF226">
        <v>0</v>
      </c>
      <c r="AG226">
        <v>0</v>
      </c>
      <c r="AH226" t="s">
        <v>151</v>
      </c>
      <c r="AI226" s="1">
        <v>44571.58326388889</v>
      </c>
      <c r="AJ226">
        <v>207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1</v>
      </c>
      <c r="AQ226">
        <v>0</v>
      </c>
      <c r="AR226">
        <v>0</v>
      </c>
      <c r="AS226">
        <v>0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87</v>
      </c>
      <c r="AZ226" t="s">
        <v>87</v>
      </c>
      <c r="BA226" t="s">
        <v>87</v>
      </c>
      <c r="BB226" t="s">
        <v>87</v>
      </c>
      <c r="BC226" t="s">
        <v>87</v>
      </c>
      <c r="BD226" t="s">
        <v>87</v>
      </c>
      <c r="BE226" t="s">
        <v>87</v>
      </c>
    </row>
    <row r="227" spans="1:57" x14ac:dyDescent="0.45">
      <c r="A227" t="s">
        <v>668</v>
      </c>
      <c r="B227" t="s">
        <v>79</v>
      </c>
      <c r="C227" t="s">
        <v>669</v>
      </c>
      <c r="D227" t="s">
        <v>81</v>
      </c>
      <c r="E227" s="2" t="str">
        <f>HYPERLINK("capsilon://?command=openfolder&amp;siteaddress=FAM.docvelocity-na8.net&amp;folderid=FX4A208904-D5EF-6843-D3AB-B13C63A72E15","FX22011248")</f>
        <v>FX22011248</v>
      </c>
      <c r="F227" t="s">
        <v>19</v>
      </c>
      <c r="G227" t="s">
        <v>19</v>
      </c>
      <c r="H227" t="s">
        <v>82</v>
      </c>
      <c r="I227" t="s">
        <v>670</v>
      </c>
      <c r="J227">
        <v>692</v>
      </c>
      <c r="K227" t="s">
        <v>84</v>
      </c>
      <c r="L227" t="s">
        <v>85</v>
      </c>
      <c r="M227" t="s">
        <v>86</v>
      </c>
      <c r="N227">
        <v>2</v>
      </c>
      <c r="O227" s="1">
        <v>44571.571446759262</v>
      </c>
      <c r="P227" s="1">
        <v>44571.719780092593</v>
      </c>
      <c r="Q227">
        <v>4484</v>
      </c>
      <c r="R227">
        <v>8332</v>
      </c>
      <c r="S227" t="b">
        <v>0</v>
      </c>
      <c r="T227" t="s">
        <v>87</v>
      </c>
      <c r="U227" t="b">
        <v>0</v>
      </c>
      <c r="V227" t="s">
        <v>190</v>
      </c>
      <c r="W227" s="1">
        <v>44571.657233796293</v>
      </c>
      <c r="X227">
        <v>6746</v>
      </c>
      <c r="Y227">
        <v>548</v>
      </c>
      <c r="Z227">
        <v>0</v>
      </c>
      <c r="AA227">
        <v>548</v>
      </c>
      <c r="AB227">
        <v>47</v>
      </c>
      <c r="AC227">
        <v>261</v>
      </c>
      <c r="AD227">
        <v>144</v>
      </c>
      <c r="AE227">
        <v>0</v>
      </c>
      <c r="AF227">
        <v>0</v>
      </c>
      <c r="AG227">
        <v>0</v>
      </c>
      <c r="AH227" t="s">
        <v>372</v>
      </c>
      <c r="AI227" s="1">
        <v>44571.719780092593</v>
      </c>
      <c r="AJ227">
        <v>1514</v>
      </c>
      <c r="AK227">
        <v>3</v>
      </c>
      <c r="AL227">
        <v>0</v>
      </c>
      <c r="AM227">
        <v>3</v>
      </c>
      <c r="AN227">
        <v>47</v>
      </c>
      <c r="AO227">
        <v>2</v>
      </c>
      <c r="AP227">
        <v>141</v>
      </c>
      <c r="AQ227">
        <v>0</v>
      </c>
      <c r="AR227">
        <v>0</v>
      </c>
      <c r="AS227">
        <v>0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</row>
    <row r="228" spans="1:57" x14ac:dyDescent="0.45">
      <c r="A228" t="s">
        <v>671</v>
      </c>
      <c r="B228" t="s">
        <v>79</v>
      </c>
      <c r="C228" t="s">
        <v>672</v>
      </c>
      <c r="D228" t="s">
        <v>81</v>
      </c>
      <c r="E228" s="2" t="str">
        <f>HYPERLINK("capsilon://?command=openfolder&amp;siteaddress=FAM.docvelocity-na8.net&amp;folderid=FXF45EB98D-629B-6993-5850-52CF1760CC7D","FX22013355")</f>
        <v>FX22013355</v>
      </c>
      <c r="F228" t="s">
        <v>19</v>
      </c>
      <c r="G228" t="s">
        <v>19</v>
      </c>
      <c r="H228" t="s">
        <v>82</v>
      </c>
      <c r="I228" t="s">
        <v>673</v>
      </c>
      <c r="J228">
        <v>924</v>
      </c>
      <c r="K228" t="s">
        <v>84</v>
      </c>
      <c r="L228" t="s">
        <v>85</v>
      </c>
      <c r="M228" t="s">
        <v>86</v>
      </c>
      <c r="N228">
        <v>2</v>
      </c>
      <c r="O228" s="1">
        <v>44571.571481481478</v>
      </c>
      <c r="P228" s="1">
        <v>44571.733032407406</v>
      </c>
      <c r="Q228">
        <v>9612</v>
      </c>
      <c r="R228">
        <v>4346</v>
      </c>
      <c r="S228" t="b">
        <v>0</v>
      </c>
      <c r="T228" t="s">
        <v>87</v>
      </c>
      <c r="U228" t="b">
        <v>0</v>
      </c>
      <c r="V228" t="s">
        <v>125</v>
      </c>
      <c r="W228" s="1">
        <v>44571.642905092594</v>
      </c>
      <c r="X228">
        <v>3031</v>
      </c>
      <c r="Y228">
        <v>486</v>
      </c>
      <c r="Z228">
        <v>0</v>
      </c>
      <c r="AA228">
        <v>486</v>
      </c>
      <c r="AB228">
        <v>1296</v>
      </c>
      <c r="AC228">
        <v>99</v>
      </c>
      <c r="AD228">
        <v>438</v>
      </c>
      <c r="AE228">
        <v>0</v>
      </c>
      <c r="AF228">
        <v>0</v>
      </c>
      <c r="AG228">
        <v>0</v>
      </c>
      <c r="AH228" t="s">
        <v>372</v>
      </c>
      <c r="AI228" s="1">
        <v>44571.733032407406</v>
      </c>
      <c r="AJ228">
        <v>1145</v>
      </c>
      <c r="AK228">
        <v>0</v>
      </c>
      <c r="AL228">
        <v>0</v>
      </c>
      <c r="AM228">
        <v>0</v>
      </c>
      <c r="AN228">
        <v>432</v>
      </c>
      <c r="AO228">
        <v>0</v>
      </c>
      <c r="AP228">
        <v>438</v>
      </c>
      <c r="AQ228">
        <v>0</v>
      </c>
      <c r="AR228">
        <v>0</v>
      </c>
      <c r="AS228">
        <v>0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87</v>
      </c>
      <c r="AZ228" t="s">
        <v>87</v>
      </c>
      <c r="BA228" t="s">
        <v>87</v>
      </c>
      <c r="BB228" t="s">
        <v>87</v>
      </c>
      <c r="BC228" t="s">
        <v>87</v>
      </c>
      <c r="BD228" t="s">
        <v>87</v>
      </c>
      <c r="BE228" t="s">
        <v>87</v>
      </c>
    </row>
    <row r="229" spans="1:57" x14ac:dyDescent="0.45">
      <c r="A229" t="s">
        <v>674</v>
      </c>
      <c r="B229" t="s">
        <v>79</v>
      </c>
      <c r="C229" t="s">
        <v>675</v>
      </c>
      <c r="D229" t="s">
        <v>81</v>
      </c>
      <c r="E229" s="2" t="str">
        <f>HYPERLINK("capsilon://?command=openfolder&amp;siteaddress=FAM.docvelocity-na8.net&amp;folderid=FX376BF9FC-590D-00D6-95D4-EAACC5859D02","FX211111787")</f>
        <v>FX211111787</v>
      </c>
      <c r="F229" t="s">
        <v>19</v>
      </c>
      <c r="G229" t="s">
        <v>19</v>
      </c>
      <c r="H229" t="s">
        <v>82</v>
      </c>
      <c r="I229" t="s">
        <v>676</v>
      </c>
      <c r="J229">
        <v>66</v>
      </c>
      <c r="K229" t="s">
        <v>84</v>
      </c>
      <c r="L229" t="s">
        <v>85</v>
      </c>
      <c r="M229" t="s">
        <v>86</v>
      </c>
      <c r="N229">
        <v>2</v>
      </c>
      <c r="O229" s="1">
        <v>44571.571701388886</v>
      </c>
      <c r="P229" s="1">
        <v>44571.594270833331</v>
      </c>
      <c r="Q229">
        <v>1761</v>
      </c>
      <c r="R229">
        <v>189</v>
      </c>
      <c r="S229" t="b">
        <v>0</v>
      </c>
      <c r="T229" t="s">
        <v>87</v>
      </c>
      <c r="U229" t="b">
        <v>0</v>
      </c>
      <c r="V229" t="s">
        <v>125</v>
      </c>
      <c r="W229" s="1">
        <v>44571.586446759262</v>
      </c>
      <c r="X229">
        <v>161</v>
      </c>
      <c r="Y229">
        <v>0</v>
      </c>
      <c r="Z229">
        <v>0</v>
      </c>
      <c r="AA229">
        <v>0</v>
      </c>
      <c r="AB229">
        <v>52</v>
      </c>
      <c r="AC229">
        <v>0</v>
      </c>
      <c r="AD229">
        <v>66</v>
      </c>
      <c r="AE229">
        <v>0</v>
      </c>
      <c r="AF229">
        <v>0</v>
      </c>
      <c r="AG229">
        <v>0</v>
      </c>
      <c r="AH229" t="s">
        <v>372</v>
      </c>
      <c r="AI229" s="1">
        <v>44571.594270833331</v>
      </c>
      <c r="AJ229">
        <v>28</v>
      </c>
      <c r="AK229">
        <v>0</v>
      </c>
      <c r="AL229">
        <v>0</v>
      </c>
      <c r="AM229">
        <v>0</v>
      </c>
      <c r="AN229">
        <v>52</v>
      </c>
      <c r="AO229">
        <v>0</v>
      </c>
      <c r="AP229">
        <v>66</v>
      </c>
      <c r="AQ229">
        <v>0</v>
      </c>
      <c r="AR229">
        <v>0</v>
      </c>
      <c r="AS229">
        <v>0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</row>
    <row r="230" spans="1:57" x14ac:dyDescent="0.45">
      <c r="A230" t="s">
        <v>677</v>
      </c>
      <c r="B230" t="s">
        <v>79</v>
      </c>
      <c r="C230" t="s">
        <v>80</v>
      </c>
      <c r="D230" t="s">
        <v>81</v>
      </c>
      <c r="E230" s="2" t="str">
        <f>HYPERLINK("capsilon://?command=openfolder&amp;siteaddress=FAM.docvelocity-na8.net&amp;folderid=FX1FD7E190-1423-6C7D-FE81-05A90C4C0AE5","FX22011158")</f>
        <v>FX22011158</v>
      </c>
      <c r="F230" t="s">
        <v>19</v>
      </c>
      <c r="G230" t="s">
        <v>19</v>
      </c>
      <c r="H230" t="s">
        <v>82</v>
      </c>
      <c r="I230" t="s">
        <v>678</v>
      </c>
      <c r="J230">
        <v>66</v>
      </c>
      <c r="K230" t="s">
        <v>84</v>
      </c>
      <c r="L230" t="s">
        <v>85</v>
      </c>
      <c r="M230" t="s">
        <v>86</v>
      </c>
      <c r="N230">
        <v>2</v>
      </c>
      <c r="O230" s="1">
        <v>44571.571793981479</v>
      </c>
      <c r="P230" s="1">
        <v>44571.615706018521</v>
      </c>
      <c r="Q230">
        <v>1985</v>
      </c>
      <c r="R230">
        <v>1809</v>
      </c>
      <c r="S230" t="b">
        <v>0</v>
      </c>
      <c r="T230" t="s">
        <v>87</v>
      </c>
      <c r="U230" t="b">
        <v>0</v>
      </c>
      <c r="V230" t="s">
        <v>310</v>
      </c>
      <c r="W230" s="1">
        <v>44571.605775462966</v>
      </c>
      <c r="X230">
        <v>1171</v>
      </c>
      <c r="Y230">
        <v>52</v>
      </c>
      <c r="Z230">
        <v>0</v>
      </c>
      <c r="AA230">
        <v>52</v>
      </c>
      <c r="AB230">
        <v>0</v>
      </c>
      <c r="AC230">
        <v>30</v>
      </c>
      <c r="AD230">
        <v>14</v>
      </c>
      <c r="AE230">
        <v>0</v>
      </c>
      <c r="AF230">
        <v>0</v>
      </c>
      <c r="AG230">
        <v>0</v>
      </c>
      <c r="AH230" t="s">
        <v>136</v>
      </c>
      <c r="AI230" s="1">
        <v>44571.615706018521</v>
      </c>
      <c r="AJ230">
        <v>638</v>
      </c>
      <c r="AK230">
        <v>2</v>
      </c>
      <c r="AL230">
        <v>0</v>
      </c>
      <c r="AM230">
        <v>2</v>
      </c>
      <c r="AN230">
        <v>0</v>
      </c>
      <c r="AO230">
        <v>2</v>
      </c>
      <c r="AP230">
        <v>12</v>
      </c>
      <c r="AQ230">
        <v>0</v>
      </c>
      <c r="AR230">
        <v>0</v>
      </c>
      <c r="AS230">
        <v>0</v>
      </c>
      <c r="AT230" t="s">
        <v>87</v>
      </c>
      <c r="AU230" t="s">
        <v>87</v>
      </c>
      <c r="AV230" t="s">
        <v>87</v>
      </c>
      <c r="AW230" t="s">
        <v>87</v>
      </c>
      <c r="AX230" t="s">
        <v>87</v>
      </c>
      <c r="AY230" t="s">
        <v>87</v>
      </c>
      <c r="AZ230" t="s">
        <v>87</v>
      </c>
      <c r="BA230" t="s">
        <v>87</v>
      </c>
      <c r="BB230" t="s">
        <v>87</v>
      </c>
      <c r="BC230" t="s">
        <v>87</v>
      </c>
      <c r="BD230" t="s">
        <v>87</v>
      </c>
      <c r="BE230" t="s">
        <v>87</v>
      </c>
    </row>
    <row r="231" spans="1:57" x14ac:dyDescent="0.45">
      <c r="A231" t="s">
        <v>679</v>
      </c>
      <c r="B231" t="s">
        <v>79</v>
      </c>
      <c r="C231" t="s">
        <v>611</v>
      </c>
      <c r="D231" t="s">
        <v>81</v>
      </c>
      <c r="E231" s="2" t="str">
        <f>HYPERLINK("capsilon://?command=openfolder&amp;siteaddress=FAM.docvelocity-na8.net&amp;folderid=FXD436DCB7-DF47-1E0D-5992-AF5AC5E26F39","FX2201224")</f>
        <v>FX2201224</v>
      </c>
      <c r="F231" t="s">
        <v>19</v>
      </c>
      <c r="G231" t="s">
        <v>19</v>
      </c>
      <c r="H231" t="s">
        <v>82</v>
      </c>
      <c r="I231" t="s">
        <v>680</v>
      </c>
      <c r="J231">
        <v>28</v>
      </c>
      <c r="K231" t="s">
        <v>84</v>
      </c>
      <c r="L231" t="s">
        <v>85</v>
      </c>
      <c r="M231" t="s">
        <v>86</v>
      </c>
      <c r="N231">
        <v>2</v>
      </c>
      <c r="O231" s="1">
        <v>44571.575914351852</v>
      </c>
      <c r="P231" s="1">
        <v>44571.61922453704</v>
      </c>
      <c r="Q231">
        <v>3210</v>
      </c>
      <c r="R231">
        <v>532</v>
      </c>
      <c r="S231" t="b">
        <v>0</v>
      </c>
      <c r="T231" t="s">
        <v>87</v>
      </c>
      <c r="U231" t="b">
        <v>0</v>
      </c>
      <c r="V231" t="s">
        <v>135</v>
      </c>
      <c r="W231" s="1">
        <v>44571.60125</v>
      </c>
      <c r="X231">
        <v>211</v>
      </c>
      <c r="Y231">
        <v>21</v>
      </c>
      <c r="Z231">
        <v>0</v>
      </c>
      <c r="AA231">
        <v>21</v>
      </c>
      <c r="AB231">
        <v>0</v>
      </c>
      <c r="AC231">
        <v>11</v>
      </c>
      <c r="AD231">
        <v>7</v>
      </c>
      <c r="AE231">
        <v>0</v>
      </c>
      <c r="AF231">
        <v>0</v>
      </c>
      <c r="AG231">
        <v>0</v>
      </c>
      <c r="AH231" t="s">
        <v>136</v>
      </c>
      <c r="AI231" s="1">
        <v>44571.61922453704</v>
      </c>
      <c r="AJ231">
        <v>303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7</v>
      </c>
      <c r="AQ231">
        <v>0</v>
      </c>
      <c r="AR231">
        <v>0</v>
      </c>
      <c r="AS231">
        <v>0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</row>
    <row r="232" spans="1:57" x14ac:dyDescent="0.45">
      <c r="A232" t="s">
        <v>681</v>
      </c>
      <c r="B232" t="s">
        <v>79</v>
      </c>
      <c r="C232" t="s">
        <v>682</v>
      </c>
      <c r="D232" t="s">
        <v>81</v>
      </c>
      <c r="E232" s="2" t="str">
        <f>HYPERLINK("capsilon://?command=openfolder&amp;siteaddress=FAM.docvelocity-na8.net&amp;folderid=FX19B7D90A-77C3-FC44-99BF-DA0C700A7123","FX211298")</f>
        <v>FX211298</v>
      </c>
      <c r="F232" t="s">
        <v>19</v>
      </c>
      <c r="G232" t="s">
        <v>19</v>
      </c>
      <c r="H232" t="s">
        <v>82</v>
      </c>
      <c r="I232" t="s">
        <v>683</v>
      </c>
      <c r="J232">
        <v>66</v>
      </c>
      <c r="K232" t="s">
        <v>84</v>
      </c>
      <c r="L232" t="s">
        <v>85</v>
      </c>
      <c r="M232" t="s">
        <v>86</v>
      </c>
      <c r="N232">
        <v>2</v>
      </c>
      <c r="O232" s="1">
        <v>44571.59207175926</v>
      </c>
      <c r="P232" s="1">
        <v>44571.59443287037</v>
      </c>
      <c r="Q232">
        <v>176</v>
      </c>
      <c r="R232">
        <v>28</v>
      </c>
      <c r="S232" t="b">
        <v>0</v>
      </c>
      <c r="T232" t="s">
        <v>87</v>
      </c>
      <c r="U232" t="b">
        <v>0</v>
      </c>
      <c r="V232" t="s">
        <v>88</v>
      </c>
      <c r="W232" s="1">
        <v>44571.592743055553</v>
      </c>
      <c r="X232">
        <v>15</v>
      </c>
      <c r="Y232">
        <v>0</v>
      </c>
      <c r="Z232">
        <v>0</v>
      </c>
      <c r="AA232">
        <v>0</v>
      </c>
      <c r="AB232">
        <v>52</v>
      </c>
      <c r="AC232">
        <v>0</v>
      </c>
      <c r="AD232">
        <v>66</v>
      </c>
      <c r="AE232">
        <v>0</v>
      </c>
      <c r="AF232">
        <v>0</v>
      </c>
      <c r="AG232">
        <v>0</v>
      </c>
      <c r="AH232" t="s">
        <v>372</v>
      </c>
      <c r="AI232" s="1">
        <v>44571.59443287037</v>
      </c>
      <c r="AJ232">
        <v>13</v>
      </c>
      <c r="AK232">
        <v>0</v>
      </c>
      <c r="AL232">
        <v>0</v>
      </c>
      <c r="AM232">
        <v>0</v>
      </c>
      <c r="AN232">
        <v>52</v>
      </c>
      <c r="AO232">
        <v>0</v>
      </c>
      <c r="AP232">
        <v>66</v>
      </c>
      <c r="AQ232">
        <v>0</v>
      </c>
      <c r="AR232">
        <v>0</v>
      </c>
      <c r="AS232">
        <v>0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</row>
    <row r="233" spans="1:57" x14ac:dyDescent="0.45">
      <c r="A233" t="s">
        <v>684</v>
      </c>
      <c r="B233" t="s">
        <v>79</v>
      </c>
      <c r="C233" t="s">
        <v>685</v>
      </c>
      <c r="D233" t="s">
        <v>81</v>
      </c>
      <c r="E233" s="2" t="str">
        <f>HYPERLINK("capsilon://?command=openfolder&amp;siteaddress=FAM.docvelocity-na8.net&amp;folderid=FX0F98664C-089C-8D33-FBFE-4E58697F5FA8","FX22012216")</f>
        <v>FX22012216</v>
      </c>
      <c r="F233" t="s">
        <v>19</v>
      </c>
      <c r="G233" t="s">
        <v>19</v>
      </c>
      <c r="H233" t="s">
        <v>82</v>
      </c>
      <c r="I233" t="s">
        <v>686</v>
      </c>
      <c r="J233">
        <v>113</v>
      </c>
      <c r="K233" t="s">
        <v>84</v>
      </c>
      <c r="L233" t="s">
        <v>85</v>
      </c>
      <c r="M233" t="s">
        <v>86</v>
      </c>
      <c r="N233">
        <v>2</v>
      </c>
      <c r="O233" s="1">
        <v>44571.600891203707</v>
      </c>
      <c r="P233" s="1">
        <v>44571.738483796296</v>
      </c>
      <c r="Q233">
        <v>11049</v>
      </c>
      <c r="R233">
        <v>839</v>
      </c>
      <c r="S233" t="b">
        <v>0</v>
      </c>
      <c r="T233" t="s">
        <v>87</v>
      </c>
      <c r="U233" t="b">
        <v>0</v>
      </c>
      <c r="V233" t="s">
        <v>135</v>
      </c>
      <c r="W233" s="1">
        <v>44571.607199074075</v>
      </c>
      <c r="X233">
        <v>514</v>
      </c>
      <c r="Y233">
        <v>120</v>
      </c>
      <c r="Z233">
        <v>0</v>
      </c>
      <c r="AA233">
        <v>120</v>
      </c>
      <c r="AB233">
        <v>0</v>
      </c>
      <c r="AC233">
        <v>38</v>
      </c>
      <c r="AD233">
        <v>-7</v>
      </c>
      <c r="AE233">
        <v>0</v>
      </c>
      <c r="AF233">
        <v>0</v>
      </c>
      <c r="AG233">
        <v>0</v>
      </c>
      <c r="AH233" t="s">
        <v>372</v>
      </c>
      <c r="AI233" s="1">
        <v>44571.738483796296</v>
      </c>
      <c r="AJ233">
        <v>320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-7</v>
      </c>
      <c r="AQ233">
        <v>0</v>
      </c>
      <c r="AR233">
        <v>0</v>
      </c>
      <c r="AS233">
        <v>0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87</v>
      </c>
      <c r="AZ233" t="s">
        <v>87</v>
      </c>
      <c r="BA233" t="s">
        <v>87</v>
      </c>
      <c r="BB233" t="s">
        <v>87</v>
      </c>
      <c r="BC233" t="s">
        <v>87</v>
      </c>
      <c r="BD233" t="s">
        <v>87</v>
      </c>
      <c r="BE233" t="s">
        <v>87</v>
      </c>
    </row>
    <row r="234" spans="1:57" x14ac:dyDescent="0.45">
      <c r="A234" t="s">
        <v>687</v>
      </c>
      <c r="B234" t="s">
        <v>79</v>
      </c>
      <c r="C234" t="s">
        <v>688</v>
      </c>
      <c r="D234" t="s">
        <v>81</v>
      </c>
      <c r="E234" s="2" t="str">
        <f>HYPERLINK("capsilon://?command=openfolder&amp;siteaddress=FAM.docvelocity-na8.net&amp;folderid=FXF7ECF562-C55F-F6F1-6F13-258B5E7D1260","FX211211969")</f>
        <v>FX211211969</v>
      </c>
      <c r="F234" t="s">
        <v>19</v>
      </c>
      <c r="G234" t="s">
        <v>19</v>
      </c>
      <c r="H234" t="s">
        <v>82</v>
      </c>
      <c r="I234" t="s">
        <v>689</v>
      </c>
      <c r="J234">
        <v>66</v>
      </c>
      <c r="K234" t="s">
        <v>84</v>
      </c>
      <c r="L234" t="s">
        <v>85</v>
      </c>
      <c r="M234" t="s">
        <v>86</v>
      </c>
      <c r="N234">
        <v>2</v>
      </c>
      <c r="O234" s="1">
        <v>44571.611307870371</v>
      </c>
      <c r="P234" s="1">
        <v>44571.740671296298</v>
      </c>
      <c r="Q234">
        <v>10774</v>
      </c>
      <c r="R234">
        <v>403</v>
      </c>
      <c r="S234" t="b">
        <v>0</v>
      </c>
      <c r="T234" t="s">
        <v>87</v>
      </c>
      <c r="U234" t="b">
        <v>0</v>
      </c>
      <c r="V234" t="s">
        <v>105</v>
      </c>
      <c r="W234" s="1">
        <v>44571.617546296293</v>
      </c>
      <c r="X234">
        <v>126</v>
      </c>
      <c r="Y234">
        <v>52</v>
      </c>
      <c r="Z234">
        <v>0</v>
      </c>
      <c r="AA234">
        <v>52</v>
      </c>
      <c r="AB234">
        <v>0</v>
      </c>
      <c r="AC234">
        <v>27</v>
      </c>
      <c r="AD234">
        <v>14</v>
      </c>
      <c r="AE234">
        <v>0</v>
      </c>
      <c r="AF234">
        <v>0</v>
      </c>
      <c r="AG234">
        <v>0</v>
      </c>
      <c r="AH234" t="s">
        <v>372</v>
      </c>
      <c r="AI234" s="1">
        <v>44571.740671296298</v>
      </c>
      <c r="AJ234">
        <v>188</v>
      </c>
      <c r="AK234">
        <v>1</v>
      </c>
      <c r="AL234">
        <v>0</v>
      </c>
      <c r="AM234">
        <v>1</v>
      </c>
      <c r="AN234">
        <v>0</v>
      </c>
      <c r="AO234">
        <v>1</v>
      </c>
      <c r="AP234">
        <v>13</v>
      </c>
      <c r="AQ234">
        <v>0</v>
      </c>
      <c r="AR234">
        <v>0</v>
      </c>
      <c r="AS234">
        <v>0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</row>
    <row r="235" spans="1:57" x14ac:dyDescent="0.45">
      <c r="A235" t="s">
        <v>690</v>
      </c>
      <c r="B235" t="s">
        <v>79</v>
      </c>
      <c r="C235" t="s">
        <v>115</v>
      </c>
      <c r="D235" t="s">
        <v>81</v>
      </c>
      <c r="E235" s="2" t="str">
        <f>HYPERLINK("capsilon://?command=openfolder&amp;siteaddress=FAM.docvelocity-na8.net&amp;folderid=FX5862C922-E898-B1BF-46F8-662D585EAD91","FX2201353")</f>
        <v>FX2201353</v>
      </c>
      <c r="F235" t="s">
        <v>19</v>
      </c>
      <c r="G235" t="s">
        <v>19</v>
      </c>
      <c r="H235" t="s">
        <v>82</v>
      </c>
      <c r="I235" t="s">
        <v>691</v>
      </c>
      <c r="J235">
        <v>38</v>
      </c>
      <c r="K235" t="s">
        <v>84</v>
      </c>
      <c r="L235" t="s">
        <v>85</v>
      </c>
      <c r="M235" t="s">
        <v>86</v>
      </c>
      <c r="N235">
        <v>1</v>
      </c>
      <c r="O235" s="1">
        <v>44571.616493055553</v>
      </c>
      <c r="P235" s="1">
        <v>44571.626736111109</v>
      </c>
      <c r="Q235">
        <v>627</v>
      </c>
      <c r="R235">
        <v>258</v>
      </c>
      <c r="S235" t="b">
        <v>0</v>
      </c>
      <c r="T235" t="s">
        <v>87</v>
      </c>
      <c r="U235" t="b">
        <v>0</v>
      </c>
      <c r="V235" t="s">
        <v>88</v>
      </c>
      <c r="W235" s="1">
        <v>44571.626736111109</v>
      </c>
      <c r="X235">
        <v>240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38</v>
      </c>
      <c r="AE235">
        <v>37</v>
      </c>
      <c r="AF235">
        <v>0</v>
      </c>
      <c r="AG235">
        <v>2</v>
      </c>
      <c r="AH235" t="s">
        <v>87</v>
      </c>
      <c r="AI235" t="s">
        <v>87</v>
      </c>
      <c r="AJ235" t="s">
        <v>87</v>
      </c>
      <c r="AK235" t="s">
        <v>87</v>
      </c>
      <c r="AL235" t="s">
        <v>87</v>
      </c>
      <c r="AM235" t="s">
        <v>87</v>
      </c>
      <c r="AN235" t="s">
        <v>87</v>
      </c>
      <c r="AO235" t="s">
        <v>87</v>
      </c>
      <c r="AP235" t="s">
        <v>87</v>
      </c>
      <c r="AQ235" t="s">
        <v>87</v>
      </c>
      <c r="AR235" t="s">
        <v>87</v>
      </c>
      <c r="AS235" t="s">
        <v>87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</row>
    <row r="236" spans="1:57" x14ac:dyDescent="0.45">
      <c r="A236" t="s">
        <v>692</v>
      </c>
      <c r="B236" t="s">
        <v>79</v>
      </c>
      <c r="C236" t="s">
        <v>115</v>
      </c>
      <c r="D236" t="s">
        <v>81</v>
      </c>
      <c r="E236" s="2" t="str">
        <f>HYPERLINK("capsilon://?command=openfolder&amp;siteaddress=FAM.docvelocity-na8.net&amp;folderid=FX5862C922-E898-B1BF-46F8-662D585EAD91","FX2201353")</f>
        <v>FX2201353</v>
      </c>
      <c r="F236" t="s">
        <v>19</v>
      </c>
      <c r="G236" t="s">
        <v>19</v>
      </c>
      <c r="H236" t="s">
        <v>82</v>
      </c>
      <c r="I236" t="s">
        <v>693</v>
      </c>
      <c r="J236">
        <v>38</v>
      </c>
      <c r="K236" t="s">
        <v>84</v>
      </c>
      <c r="L236" t="s">
        <v>85</v>
      </c>
      <c r="M236" t="s">
        <v>86</v>
      </c>
      <c r="N236">
        <v>2</v>
      </c>
      <c r="O236" s="1">
        <v>44571.619270833333</v>
      </c>
      <c r="P236" s="1">
        <v>44571.741898148146</v>
      </c>
      <c r="Q236">
        <v>10376</v>
      </c>
      <c r="R236">
        <v>219</v>
      </c>
      <c r="S236" t="b">
        <v>0</v>
      </c>
      <c r="T236" t="s">
        <v>87</v>
      </c>
      <c r="U236" t="b">
        <v>0</v>
      </c>
      <c r="V236" t="s">
        <v>105</v>
      </c>
      <c r="W236" s="1">
        <v>44571.620891203704</v>
      </c>
      <c r="X236">
        <v>114</v>
      </c>
      <c r="Y236">
        <v>37</v>
      </c>
      <c r="Z236">
        <v>0</v>
      </c>
      <c r="AA236">
        <v>37</v>
      </c>
      <c r="AB236">
        <v>0</v>
      </c>
      <c r="AC236">
        <v>21</v>
      </c>
      <c r="AD236">
        <v>1</v>
      </c>
      <c r="AE236">
        <v>0</v>
      </c>
      <c r="AF236">
        <v>0</v>
      </c>
      <c r="AG236">
        <v>0</v>
      </c>
      <c r="AH236" t="s">
        <v>372</v>
      </c>
      <c r="AI236" s="1">
        <v>44571.741898148146</v>
      </c>
      <c r="AJ236">
        <v>105</v>
      </c>
      <c r="AK236">
        <v>1</v>
      </c>
      <c r="AL236">
        <v>0</v>
      </c>
      <c r="AM236">
        <v>1</v>
      </c>
      <c r="AN236">
        <v>0</v>
      </c>
      <c r="AO236">
        <v>1</v>
      </c>
      <c r="AP236">
        <v>0</v>
      </c>
      <c r="AQ236">
        <v>0</v>
      </c>
      <c r="AR236">
        <v>0</v>
      </c>
      <c r="AS236">
        <v>0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AZ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</row>
    <row r="237" spans="1:57" x14ac:dyDescent="0.45">
      <c r="A237" t="s">
        <v>694</v>
      </c>
      <c r="B237" t="s">
        <v>79</v>
      </c>
      <c r="C237" t="s">
        <v>695</v>
      </c>
      <c r="D237" t="s">
        <v>81</v>
      </c>
      <c r="E237" s="2" t="str">
        <f>HYPERLINK("capsilon://?command=openfolder&amp;siteaddress=FAM.docvelocity-na8.net&amp;folderid=FXDFA1F8C8-5F56-D2BC-8D8D-E7F6CFE35C07","FX22012951")</f>
        <v>FX22012951</v>
      </c>
      <c r="F237" t="s">
        <v>19</v>
      </c>
      <c r="G237" t="s">
        <v>19</v>
      </c>
      <c r="H237" t="s">
        <v>82</v>
      </c>
      <c r="I237" t="s">
        <v>696</v>
      </c>
      <c r="J237">
        <v>112</v>
      </c>
      <c r="K237" t="s">
        <v>84</v>
      </c>
      <c r="L237" t="s">
        <v>85</v>
      </c>
      <c r="M237" t="s">
        <v>86</v>
      </c>
      <c r="N237">
        <v>2</v>
      </c>
      <c r="O237" s="1">
        <v>44571.624988425923</v>
      </c>
      <c r="P237" s="1">
        <v>44571.74486111111</v>
      </c>
      <c r="Q237">
        <v>8407</v>
      </c>
      <c r="R237">
        <v>1950</v>
      </c>
      <c r="S237" t="b">
        <v>0</v>
      </c>
      <c r="T237" t="s">
        <v>87</v>
      </c>
      <c r="U237" t="b">
        <v>0</v>
      </c>
      <c r="V237" t="s">
        <v>310</v>
      </c>
      <c r="W237" s="1">
        <v>44571.645891203705</v>
      </c>
      <c r="X237">
        <v>1695</v>
      </c>
      <c r="Y237">
        <v>78</v>
      </c>
      <c r="Z237">
        <v>0</v>
      </c>
      <c r="AA237">
        <v>78</v>
      </c>
      <c r="AB237">
        <v>0</v>
      </c>
      <c r="AC237">
        <v>30</v>
      </c>
      <c r="AD237">
        <v>34</v>
      </c>
      <c r="AE237">
        <v>0</v>
      </c>
      <c r="AF237">
        <v>0</v>
      </c>
      <c r="AG237">
        <v>0</v>
      </c>
      <c r="AH237" t="s">
        <v>372</v>
      </c>
      <c r="AI237" s="1">
        <v>44571.74486111111</v>
      </c>
      <c r="AJ237">
        <v>255</v>
      </c>
      <c r="AK237">
        <v>3</v>
      </c>
      <c r="AL237">
        <v>0</v>
      </c>
      <c r="AM237">
        <v>3</v>
      </c>
      <c r="AN237">
        <v>0</v>
      </c>
      <c r="AO237">
        <v>3</v>
      </c>
      <c r="AP237">
        <v>31</v>
      </c>
      <c r="AQ237">
        <v>0</v>
      </c>
      <c r="AR237">
        <v>0</v>
      </c>
      <c r="AS237">
        <v>0</v>
      </c>
      <c r="AT237" t="s">
        <v>87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</row>
    <row r="238" spans="1:57" x14ac:dyDescent="0.45">
      <c r="A238" t="s">
        <v>697</v>
      </c>
      <c r="B238" t="s">
        <v>79</v>
      </c>
      <c r="C238" t="s">
        <v>115</v>
      </c>
      <c r="D238" t="s">
        <v>81</v>
      </c>
      <c r="E238" s="2" t="str">
        <f>HYPERLINK("capsilon://?command=openfolder&amp;siteaddress=FAM.docvelocity-na8.net&amp;folderid=FX5862C922-E898-B1BF-46F8-662D585EAD91","FX2201353")</f>
        <v>FX2201353</v>
      </c>
      <c r="F238" t="s">
        <v>19</v>
      </c>
      <c r="G238" t="s">
        <v>19</v>
      </c>
      <c r="H238" t="s">
        <v>82</v>
      </c>
      <c r="I238" t="s">
        <v>691</v>
      </c>
      <c r="J238">
        <v>76</v>
      </c>
      <c r="K238" t="s">
        <v>84</v>
      </c>
      <c r="L238" t="s">
        <v>85</v>
      </c>
      <c r="M238" t="s">
        <v>86</v>
      </c>
      <c r="N238">
        <v>2</v>
      </c>
      <c r="O238" s="1">
        <v>44571.627141203702</v>
      </c>
      <c r="P238" s="1">
        <v>44571.702245370368</v>
      </c>
      <c r="Q238">
        <v>5797</v>
      </c>
      <c r="R238">
        <v>692</v>
      </c>
      <c r="S238" t="b">
        <v>0</v>
      </c>
      <c r="T238" t="s">
        <v>87</v>
      </c>
      <c r="U238" t="b">
        <v>1</v>
      </c>
      <c r="V238" t="s">
        <v>125</v>
      </c>
      <c r="W238" s="1">
        <v>44571.648310185185</v>
      </c>
      <c r="X238">
        <v>466</v>
      </c>
      <c r="Y238">
        <v>74</v>
      </c>
      <c r="Z238">
        <v>0</v>
      </c>
      <c r="AA238">
        <v>74</v>
      </c>
      <c r="AB238">
        <v>0</v>
      </c>
      <c r="AC238">
        <v>54</v>
      </c>
      <c r="AD238">
        <v>2</v>
      </c>
      <c r="AE238">
        <v>0</v>
      </c>
      <c r="AF238">
        <v>0</v>
      </c>
      <c r="AG238">
        <v>0</v>
      </c>
      <c r="AH238" t="s">
        <v>372</v>
      </c>
      <c r="AI238" s="1">
        <v>44571.702245370368</v>
      </c>
      <c r="AJ238">
        <v>194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2</v>
      </c>
      <c r="AQ238">
        <v>0</v>
      </c>
      <c r="AR238">
        <v>0</v>
      </c>
      <c r="AS238">
        <v>0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87</v>
      </c>
      <c r="AZ238" t="s">
        <v>87</v>
      </c>
      <c r="BA238" t="s">
        <v>87</v>
      </c>
      <c r="BB238" t="s">
        <v>87</v>
      </c>
      <c r="BC238" t="s">
        <v>87</v>
      </c>
      <c r="BD238" t="s">
        <v>87</v>
      </c>
      <c r="BE238" t="s">
        <v>87</v>
      </c>
    </row>
    <row r="239" spans="1:57" x14ac:dyDescent="0.45">
      <c r="A239" t="s">
        <v>698</v>
      </c>
      <c r="B239" t="s">
        <v>79</v>
      </c>
      <c r="C239" t="s">
        <v>699</v>
      </c>
      <c r="D239" t="s">
        <v>81</v>
      </c>
      <c r="E239" s="2" t="str">
        <f>HYPERLINK("capsilon://?command=openfolder&amp;siteaddress=FAM.docvelocity-na8.net&amp;folderid=FX97C0E3AA-E5ED-38C6-81BF-68287FECFAA2","FX22012935")</f>
        <v>FX22012935</v>
      </c>
      <c r="F239" t="s">
        <v>19</v>
      </c>
      <c r="G239" t="s">
        <v>19</v>
      </c>
      <c r="H239" t="s">
        <v>82</v>
      </c>
      <c r="I239" t="s">
        <v>700</v>
      </c>
      <c r="J239">
        <v>401</v>
      </c>
      <c r="K239" t="s">
        <v>84</v>
      </c>
      <c r="L239" t="s">
        <v>85</v>
      </c>
      <c r="M239" t="s">
        <v>86</v>
      </c>
      <c r="N239">
        <v>2</v>
      </c>
      <c r="O239" s="1">
        <v>44571.630381944444</v>
      </c>
      <c r="P239" s="1">
        <v>44571.755856481483</v>
      </c>
      <c r="Q239">
        <v>8955</v>
      </c>
      <c r="R239">
        <v>1886</v>
      </c>
      <c r="S239" t="b">
        <v>0</v>
      </c>
      <c r="T239" t="s">
        <v>87</v>
      </c>
      <c r="U239" t="b">
        <v>0</v>
      </c>
      <c r="V239" t="s">
        <v>105</v>
      </c>
      <c r="W239" s="1">
        <v>44571.660439814812</v>
      </c>
      <c r="X239">
        <v>798</v>
      </c>
      <c r="Y239">
        <v>402</v>
      </c>
      <c r="Z239">
        <v>0</v>
      </c>
      <c r="AA239">
        <v>402</v>
      </c>
      <c r="AB239">
        <v>0</v>
      </c>
      <c r="AC239">
        <v>162</v>
      </c>
      <c r="AD239">
        <v>-1</v>
      </c>
      <c r="AE239">
        <v>0</v>
      </c>
      <c r="AF239">
        <v>0</v>
      </c>
      <c r="AG239">
        <v>0</v>
      </c>
      <c r="AH239" t="s">
        <v>372</v>
      </c>
      <c r="AI239" s="1">
        <v>44571.755856481483</v>
      </c>
      <c r="AJ239">
        <v>949</v>
      </c>
      <c r="AK239">
        <v>4</v>
      </c>
      <c r="AL239">
        <v>0</v>
      </c>
      <c r="AM239">
        <v>4</v>
      </c>
      <c r="AN239">
        <v>0</v>
      </c>
      <c r="AO239">
        <v>4</v>
      </c>
      <c r="AP239">
        <v>-5</v>
      </c>
      <c r="AQ239">
        <v>0</v>
      </c>
      <c r="AR239">
        <v>0</v>
      </c>
      <c r="AS239">
        <v>0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</row>
    <row r="240" spans="1:57" x14ac:dyDescent="0.45">
      <c r="A240" t="s">
        <v>701</v>
      </c>
      <c r="B240" t="s">
        <v>79</v>
      </c>
      <c r="C240" t="s">
        <v>702</v>
      </c>
      <c r="D240" t="s">
        <v>81</v>
      </c>
      <c r="E240" s="2" t="str">
        <f>HYPERLINK("capsilon://?command=openfolder&amp;siteaddress=FAM.docvelocity-na8.net&amp;folderid=FX251719A5-0B9E-024A-FB6E-D8444DBB6A68","FX22012451")</f>
        <v>FX22012451</v>
      </c>
      <c r="F240" t="s">
        <v>19</v>
      </c>
      <c r="G240" t="s">
        <v>19</v>
      </c>
      <c r="H240" t="s">
        <v>82</v>
      </c>
      <c r="I240" t="s">
        <v>703</v>
      </c>
      <c r="J240">
        <v>256</v>
      </c>
      <c r="K240" t="s">
        <v>84</v>
      </c>
      <c r="L240" t="s">
        <v>85</v>
      </c>
      <c r="M240" t="s">
        <v>86</v>
      </c>
      <c r="N240">
        <v>2</v>
      </c>
      <c r="O240" s="1">
        <v>44571.633148148147</v>
      </c>
      <c r="P240" s="1">
        <v>44571.784016203703</v>
      </c>
      <c r="Q240">
        <v>8963</v>
      </c>
      <c r="R240">
        <v>4072</v>
      </c>
      <c r="S240" t="b">
        <v>0</v>
      </c>
      <c r="T240" t="s">
        <v>87</v>
      </c>
      <c r="U240" t="b">
        <v>0</v>
      </c>
      <c r="V240" t="s">
        <v>310</v>
      </c>
      <c r="W240" s="1">
        <v>44571.685555555552</v>
      </c>
      <c r="X240">
        <v>3426</v>
      </c>
      <c r="Y240">
        <v>310</v>
      </c>
      <c r="Z240">
        <v>0</v>
      </c>
      <c r="AA240">
        <v>310</v>
      </c>
      <c r="AB240">
        <v>0</v>
      </c>
      <c r="AC240">
        <v>194</v>
      </c>
      <c r="AD240">
        <v>-54</v>
      </c>
      <c r="AE240">
        <v>0</v>
      </c>
      <c r="AF240">
        <v>0</v>
      </c>
      <c r="AG240">
        <v>0</v>
      </c>
      <c r="AH240" t="s">
        <v>89</v>
      </c>
      <c r="AI240" s="1">
        <v>44571.784016203703</v>
      </c>
      <c r="AJ240">
        <v>574</v>
      </c>
      <c r="AK240">
        <v>5</v>
      </c>
      <c r="AL240">
        <v>0</v>
      </c>
      <c r="AM240">
        <v>5</v>
      </c>
      <c r="AN240">
        <v>0</v>
      </c>
      <c r="AO240">
        <v>4</v>
      </c>
      <c r="AP240">
        <v>-59</v>
      </c>
      <c r="AQ240">
        <v>0</v>
      </c>
      <c r="AR240">
        <v>0</v>
      </c>
      <c r="AS240">
        <v>0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</row>
    <row r="241" spans="1:57" x14ac:dyDescent="0.45">
      <c r="A241" t="s">
        <v>704</v>
      </c>
      <c r="B241" t="s">
        <v>79</v>
      </c>
      <c r="C241" t="s">
        <v>705</v>
      </c>
      <c r="D241" t="s">
        <v>81</v>
      </c>
      <c r="E241" s="2" t="str">
        <f>HYPERLINK("capsilon://?command=openfolder&amp;siteaddress=FAM.docvelocity-na8.net&amp;folderid=FX10E78761-4994-A924-12AB-8DE6DD68D450","FX22012620")</f>
        <v>FX22012620</v>
      </c>
      <c r="F241" t="s">
        <v>19</v>
      </c>
      <c r="G241" t="s">
        <v>19</v>
      </c>
      <c r="H241" t="s">
        <v>82</v>
      </c>
      <c r="I241" t="s">
        <v>706</v>
      </c>
      <c r="J241">
        <v>84</v>
      </c>
      <c r="K241" t="s">
        <v>84</v>
      </c>
      <c r="L241" t="s">
        <v>85</v>
      </c>
      <c r="M241" t="s">
        <v>86</v>
      </c>
      <c r="N241">
        <v>2</v>
      </c>
      <c r="O241" s="1">
        <v>44571.635497685187</v>
      </c>
      <c r="P241" s="1">
        <v>44571.785891203705</v>
      </c>
      <c r="Q241">
        <v>11819</v>
      </c>
      <c r="R241">
        <v>1175</v>
      </c>
      <c r="S241" t="b">
        <v>0</v>
      </c>
      <c r="T241" t="s">
        <v>87</v>
      </c>
      <c r="U241" t="b">
        <v>0</v>
      </c>
      <c r="V241" t="s">
        <v>125</v>
      </c>
      <c r="W241" s="1">
        <v>44571.653344907405</v>
      </c>
      <c r="X241">
        <v>435</v>
      </c>
      <c r="Y241">
        <v>63</v>
      </c>
      <c r="Z241">
        <v>0</v>
      </c>
      <c r="AA241">
        <v>63</v>
      </c>
      <c r="AB241">
        <v>0</v>
      </c>
      <c r="AC241">
        <v>18</v>
      </c>
      <c r="AD241">
        <v>21</v>
      </c>
      <c r="AE241">
        <v>0</v>
      </c>
      <c r="AF241">
        <v>0</v>
      </c>
      <c r="AG241">
        <v>0</v>
      </c>
      <c r="AH241" t="s">
        <v>136</v>
      </c>
      <c r="AI241" s="1">
        <v>44571.785891203705</v>
      </c>
      <c r="AJ241">
        <v>707</v>
      </c>
      <c r="AK241">
        <v>1</v>
      </c>
      <c r="AL241">
        <v>0</v>
      </c>
      <c r="AM241">
        <v>1</v>
      </c>
      <c r="AN241">
        <v>0</v>
      </c>
      <c r="AO241">
        <v>1</v>
      </c>
      <c r="AP241">
        <v>20</v>
      </c>
      <c r="AQ241">
        <v>0</v>
      </c>
      <c r="AR241">
        <v>0</v>
      </c>
      <c r="AS241">
        <v>0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</row>
    <row r="242" spans="1:57" x14ac:dyDescent="0.45">
      <c r="A242" t="s">
        <v>707</v>
      </c>
      <c r="B242" t="s">
        <v>79</v>
      </c>
      <c r="C242" t="s">
        <v>708</v>
      </c>
      <c r="D242" t="s">
        <v>81</v>
      </c>
      <c r="E242" s="2" t="str">
        <f>HYPERLINK("capsilon://?command=openfolder&amp;siteaddress=FAM.docvelocity-na8.net&amp;folderid=FX189CC5A7-D1FF-C2A0-EDF6-94BBF8A53C38","FX22011923")</f>
        <v>FX22011923</v>
      </c>
      <c r="F242" t="s">
        <v>19</v>
      </c>
      <c r="G242" t="s">
        <v>19</v>
      </c>
      <c r="H242" t="s">
        <v>82</v>
      </c>
      <c r="I242" t="s">
        <v>709</v>
      </c>
      <c r="J242">
        <v>208</v>
      </c>
      <c r="K242" t="s">
        <v>84</v>
      </c>
      <c r="L242" t="s">
        <v>85</v>
      </c>
      <c r="M242" t="s">
        <v>86</v>
      </c>
      <c r="N242">
        <v>2</v>
      </c>
      <c r="O242" s="1">
        <v>44571.636724537035</v>
      </c>
      <c r="P242" s="1">
        <v>44571.788113425922</v>
      </c>
      <c r="Q242">
        <v>10514</v>
      </c>
      <c r="R242">
        <v>2566</v>
      </c>
      <c r="S242" t="b">
        <v>0</v>
      </c>
      <c r="T242" t="s">
        <v>87</v>
      </c>
      <c r="U242" t="b">
        <v>0</v>
      </c>
      <c r="V242" t="s">
        <v>97</v>
      </c>
      <c r="W242" s="1">
        <v>44571.678391203706</v>
      </c>
      <c r="X242">
        <v>2162</v>
      </c>
      <c r="Y242">
        <v>195</v>
      </c>
      <c r="Z242">
        <v>0</v>
      </c>
      <c r="AA242">
        <v>195</v>
      </c>
      <c r="AB242">
        <v>0</v>
      </c>
      <c r="AC242">
        <v>65</v>
      </c>
      <c r="AD242">
        <v>13</v>
      </c>
      <c r="AE242">
        <v>0</v>
      </c>
      <c r="AF242">
        <v>0</v>
      </c>
      <c r="AG242">
        <v>0</v>
      </c>
      <c r="AH242" t="s">
        <v>89</v>
      </c>
      <c r="AI242" s="1">
        <v>44571.788113425922</v>
      </c>
      <c r="AJ242">
        <v>353</v>
      </c>
      <c r="AK242">
        <v>0</v>
      </c>
      <c r="AL242">
        <v>0</v>
      </c>
      <c r="AM242">
        <v>0</v>
      </c>
      <c r="AN242">
        <v>0</v>
      </c>
      <c r="AO242">
        <v>1</v>
      </c>
      <c r="AP242">
        <v>13</v>
      </c>
      <c r="AQ242">
        <v>0</v>
      </c>
      <c r="AR242">
        <v>0</v>
      </c>
      <c r="AS242">
        <v>0</v>
      </c>
      <c r="AT242" t="s">
        <v>87</v>
      </c>
      <c r="AU242" t="s">
        <v>87</v>
      </c>
      <c r="AV242" t="s">
        <v>87</v>
      </c>
      <c r="AW242" t="s">
        <v>87</v>
      </c>
      <c r="AX242" t="s">
        <v>87</v>
      </c>
      <c r="AY242" t="s">
        <v>87</v>
      </c>
      <c r="AZ242" t="s">
        <v>87</v>
      </c>
      <c r="BA242" t="s">
        <v>87</v>
      </c>
      <c r="BB242" t="s">
        <v>87</v>
      </c>
      <c r="BC242" t="s">
        <v>87</v>
      </c>
      <c r="BD242" t="s">
        <v>87</v>
      </c>
      <c r="BE242" t="s">
        <v>87</v>
      </c>
    </row>
    <row r="243" spans="1:57" x14ac:dyDescent="0.45">
      <c r="A243" t="s">
        <v>710</v>
      </c>
      <c r="B243" t="s">
        <v>79</v>
      </c>
      <c r="C243" t="s">
        <v>711</v>
      </c>
      <c r="D243" t="s">
        <v>81</v>
      </c>
      <c r="E243" s="2" t="str">
        <f>HYPERLINK("capsilon://?command=openfolder&amp;siteaddress=FAM.docvelocity-na8.net&amp;folderid=FXB72EF64E-2DBF-1819-AE53-13A518DE26EE","FX211213432")</f>
        <v>FX211213432</v>
      </c>
      <c r="F243" t="s">
        <v>19</v>
      </c>
      <c r="G243" t="s">
        <v>19</v>
      </c>
      <c r="H243" t="s">
        <v>82</v>
      </c>
      <c r="I243" t="s">
        <v>712</v>
      </c>
      <c r="J243">
        <v>128</v>
      </c>
      <c r="K243" t="s">
        <v>84</v>
      </c>
      <c r="L243" t="s">
        <v>85</v>
      </c>
      <c r="M243" t="s">
        <v>86</v>
      </c>
      <c r="N243">
        <v>2</v>
      </c>
      <c r="O243" s="1">
        <v>44564.63925925926</v>
      </c>
      <c r="P243" s="1">
        <v>44565.169016203705</v>
      </c>
      <c r="Q243">
        <v>43282</v>
      </c>
      <c r="R243">
        <v>2489</v>
      </c>
      <c r="S243" t="b">
        <v>0</v>
      </c>
      <c r="T243" t="s">
        <v>87</v>
      </c>
      <c r="U243" t="b">
        <v>0</v>
      </c>
      <c r="V243" t="s">
        <v>105</v>
      </c>
      <c r="W243" s="1">
        <v>44564.645219907405</v>
      </c>
      <c r="X243">
        <v>382</v>
      </c>
      <c r="Y243">
        <v>164</v>
      </c>
      <c r="Z243">
        <v>0</v>
      </c>
      <c r="AA243">
        <v>164</v>
      </c>
      <c r="AB243">
        <v>0</v>
      </c>
      <c r="AC243">
        <v>81</v>
      </c>
      <c r="AD243">
        <v>-36</v>
      </c>
      <c r="AE243">
        <v>0</v>
      </c>
      <c r="AF243">
        <v>0</v>
      </c>
      <c r="AG243">
        <v>0</v>
      </c>
      <c r="AH243" t="s">
        <v>98</v>
      </c>
      <c r="AI243" s="1">
        <v>44565.169016203705</v>
      </c>
      <c r="AJ243">
        <v>2043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-36</v>
      </c>
      <c r="AQ243">
        <v>0</v>
      </c>
      <c r="AR243">
        <v>0</v>
      </c>
      <c r="AS243">
        <v>0</v>
      </c>
      <c r="AT243" t="s">
        <v>87</v>
      </c>
      <c r="AU243" t="s">
        <v>87</v>
      </c>
      <c r="AV243" t="s">
        <v>87</v>
      </c>
      <c r="AW243" t="s">
        <v>87</v>
      </c>
      <c r="AX243" t="s">
        <v>87</v>
      </c>
      <c r="AY243" t="s">
        <v>87</v>
      </c>
      <c r="AZ243" t="s">
        <v>87</v>
      </c>
      <c r="BA243" t="s">
        <v>87</v>
      </c>
      <c r="BB243" t="s">
        <v>87</v>
      </c>
      <c r="BC243" t="s">
        <v>87</v>
      </c>
      <c r="BD243" t="s">
        <v>87</v>
      </c>
      <c r="BE243" t="s">
        <v>87</v>
      </c>
    </row>
    <row r="244" spans="1:57" x14ac:dyDescent="0.45">
      <c r="A244" t="s">
        <v>713</v>
      </c>
      <c r="B244" t="s">
        <v>79</v>
      </c>
      <c r="C244" t="s">
        <v>714</v>
      </c>
      <c r="D244" t="s">
        <v>81</v>
      </c>
      <c r="E244" s="2" t="str">
        <f>HYPERLINK("capsilon://?command=openfolder&amp;siteaddress=FAM.docvelocity-na8.net&amp;folderid=FX1AC417A4-33BC-6375-482A-04ECEF590B34","FX21116600")</f>
        <v>FX21116600</v>
      </c>
      <c r="F244" t="s">
        <v>19</v>
      </c>
      <c r="G244" t="s">
        <v>19</v>
      </c>
      <c r="H244" t="s">
        <v>82</v>
      </c>
      <c r="I244" t="s">
        <v>715</v>
      </c>
      <c r="J244">
        <v>66</v>
      </c>
      <c r="K244" t="s">
        <v>84</v>
      </c>
      <c r="L244" t="s">
        <v>85</v>
      </c>
      <c r="M244" t="s">
        <v>86</v>
      </c>
      <c r="N244">
        <v>2</v>
      </c>
      <c r="O244" s="1">
        <v>44571.641805555555</v>
      </c>
      <c r="P244" s="1">
        <v>44571.786412037036</v>
      </c>
      <c r="Q244">
        <v>12444</v>
      </c>
      <c r="R244">
        <v>50</v>
      </c>
      <c r="S244" t="b">
        <v>0</v>
      </c>
      <c r="T244" t="s">
        <v>87</v>
      </c>
      <c r="U244" t="b">
        <v>0</v>
      </c>
      <c r="V244" t="s">
        <v>88</v>
      </c>
      <c r="W244" s="1">
        <v>44571.653321759259</v>
      </c>
      <c r="X244">
        <v>18</v>
      </c>
      <c r="Y244">
        <v>0</v>
      </c>
      <c r="Z244">
        <v>0</v>
      </c>
      <c r="AA244">
        <v>0</v>
      </c>
      <c r="AB244">
        <v>52</v>
      </c>
      <c r="AC244">
        <v>0</v>
      </c>
      <c r="AD244">
        <v>66</v>
      </c>
      <c r="AE244">
        <v>0</v>
      </c>
      <c r="AF244">
        <v>0</v>
      </c>
      <c r="AG244">
        <v>0</v>
      </c>
      <c r="AH244" t="s">
        <v>136</v>
      </c>
      <c r="AI244" s="1">
        <v>44571.786412037036</v>
      </c>
      <c r="AJ244">
        <v>25</v>
      </c>
      <c r="AK244">
        <v>0</v>
      </c>
      <c r="AL244">
        <v>0</v>
      </c>
      <c r="AM244">
        <v>0</v>
      </c>
      <c r="AN244">
        <v>52</v>
      </c>
      <c r="AO244">
        <v>0</v>
      </c>
      <c r="AP244">
        <v>66</v>
      </c>
      <c r="AQ244">
        <v>0</v>
      </c>
      <c r="AR244">
        <v>0</v>
      </c>
      <c r="AS244">
        <v>0</v>
      </c>
      <c r="AT244" t="s">
        <v>87</v>
      </c>
      <c r="AU244" t="s">
        <v>87</v>
      </c>
      <c r="AV244" t="s">
        <v>87</v>
      </c>
      <c r="AW244" t="s">
        <v>87</v>
      </c>
      <c r="AX244" t="s">
        <v>87</v>
      </c>
      <c r="AY244" t="s">
        <v>87</v>
      </c>
      <c r="AZ244" t="s">
        <v>87</v>
      </c>
      <c r="BA244" t="s">
        <v>87</v>
      </c>
      <c r="BB244" t="s">
        <v>87</v>
      </c>
      <c r="BC244" t="s">
        <v>87</v>
      </c>
      <c r="BD244" t="s">
        <v>87</v>
      </c>
      <c r="BE244" t="s">
        <v>87</v>
      </c>
    </row>
    <row r="245" spans="1:57" x14ac:dyDescent="0.45">
      <c r="A245" t="s">
        <v>716</v>
      </c>
      <c r="B245" t="s">
        <v>79</v>
      </c>
      <c r="C245" t="s">
        <v>717</v>
      </c>
      <c r="D245" t="s">
        <v>81</v>
      </c>
      <c r="E245" s="2" t="str">
        <f>HYPERLINK("capsilon://?command=openfolder&amp;siteaddress=FAM.docvelocity-na8.net&amp;folderid=FX42418EA3-68D5-EA80-F9F7-94110A182ED1","FX21126949")</f>
        <v>FX21126949</v>
      </c>
      <c r="F245" t="s">
        <v>19</v>
      </c>
      <c r="G245" t="s">
        <v>19</v>
      </c>
      <c r="H245" t="s">
        <v>82</v>
      </c>
      <c r="I245" t="s">
        <v>718</v>
      </c>
      <c r="J245">
        <v>66</v>
      </c>
      <c r="K245" t="s">
        <v>84</v>
      </c>
      <c r="L245" t="s">
        <v>85</v>
      </c>
      <c r="M245" t="s">
        <v>86</v>
      </c>
      <c r="N245">
        <v>2</v>
      </c>
      <c r="O245" s="1">
        <v>44571.642199074071</v>
      </c>
      <c r="P245" s="1">
        <v>44571.78670138889</v>
      </c>
      <c r="Q245">
        <v>12445</v>
      </c>
      <c r="R245">
        <v>40</v>
      </c>
      <c r="S245" t="b">
        <v>0</v>
      </c>
      <c r="T245" t="s">
        <v>87</v>
      </c>
      <c r="U245" t="b">
        <v>0</v>
      </c>
      <c r="V245" t="s">
        <v>88</v>
      </c>
      <c r="W245" s="1">
        <v>44571.65351851852</v>
      </c>
      <c r="X245">
        <v>16</v>
      </c>
      <c r="Y245">
        <v>0</v>
      </c>
      <c r="Z245">
        <v>0</v>
      </c>
      <c r="AA245">
        <v>0</v>
      </c>
      <c r="AB245">
        <v>52</v>
      </c>
      <c r="AC245">
        <v>0</v>
      </c>
      <c r="AD245">
        <v>66</v>
      </c>
      <c r="AE245">
        <v>0</v>
      </c>
      <c r="AF245">
        <v>0</v>
      </c>
      <c r="AG245">
        <v>0</v>
      </c>
      <c r="AH245" t="s">
        <v>136</v>
      </c>
      <c r="AI245" s="1">
        <v>44571.78670138889</v>
      </c>
      <c r="AJ245">
        <v>24</v>
      </c>
      <c r="AK245">
        <v>0</v>
      </c>
      <c r="AL245">
        <v>0</v>
      </c>
      <c r="AM245">
        <v>0</v>
      </c>
      <c r="AN245">
        <v>52</v>
      </c>
      <c r="AO245">
        <v>0</v>
      </c>
      <c r="AP245">
        <v>66</v>
      </c>
      <c r="AQ245">
        <v>0</v>
      </c>
      <c r="AR245">
        <v>0</v>
      </c>
      <c r="AS245">
        <v>0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AZ245" t="s">
        <v>87</v>
      </c>
      <c r="BA245" t="s">
        <v>87</v>
      </c>
      <c r="BB245" t="s">
        <v>87</v>
      </c>
      <c r="BC245" t="s">
        <v>87</v>
      </c>
      <c r="BD245" t="s">
        <v>87</v>
      </c>
      <c r="BE245" t="s">
        <v>87</v>
      </c>
    </row>
    <row r="246" spans="1:57" x14ac:dyDescent="0.45">
      <c r="A246" t="s">
        <v>719</v>
      </c>
      <c r="B246" t="s">
        <v>79</v>
      </c>
      <c r="C246" t="s">
        <v>318</v>
      </c>
      <c r="D246" t="s">
        <v>81</v>
      </c>
      <c r="E246" s="2" t="str">
        <f>HYPERLINK("capsilon://?command=openfolder&amp;siteaddress=FAM.docvelocity-na8.net&amp;folderid=FX339EAE1D-628C-3B96-3F0B-B7868F644660","FX2201290")</f>
        <v>FX2201290</v>
      </c>
      <c r="F246" t="s">
        <v>19</v>
      </c>
      <c r="G246" t="s">
        <v>19</v>
      </c>
      <c r="H246" t="s">
        <v>82</v>
      </c>
      <c r="I246" t="s">
        <v>720</v>
      </c>
      <c r="J246">
        <v>66</v>
      </c>
      <c r="K246" t="s">
        <v>477</v>
      </c>
      <c r="L246" t="s">
        <v>19</v>
      </c>
      <c r="M246" t="s">
        <v>81</v>
      </c>
      <c r="N246">
        <v>1</v>
      </c>
      <c r="O246" s="1">
        <v>44571.650787037041</v>
      </c>
      <c r="P246" s="1">
        <v>44571.73300925926</v>
      </c>
      <c r="Q246">
        <v>6897</v>
      </c>
      <c r="R246">
        <v>207</v>
      </c>
      <c r="S246" t="b">
        <v>0</v>
      </c>
      <c r="T246" t="s">
        <v>87</v>
      </c>
      <c r="U246" t="b">
        <v>0</v>
      </c>
      <c r="V246" t="s">
        <v>105</v>
      </c>
      <c r="W246" s="1">
        <v>44571.662129629629</v>
      </c>
      <c r="X246">
        <v>145</v>
      </c>
      <c r="Y246">
        <v>52</v>
      </c>
      <c r="Z246">
        <v>0</v>
      </c>
      <c r="AA246">
        <v>52</v>
      </c>
      <c r="AB246">
        <v>0</v>
      </c>
      <c r="AC246">
        <v>15</v>
      </c>
      <c r="AD246">
        <v>14</v>
      </c>
      <c r="AE246">
        <v>0</v>
      </c>
      <c r="AF246">
        <v>0</v>
      </c>
      <c r="AG246">
        <v>0</v>
      </c>
      <c r="AH246" t="s">
        <v>87</v>
      </c>
      <c r="AI246" t="s">
        <v>87</v>
      </c>
      <c r="AJ246" t="s">
        <v>87</v>
      </c>
      <c r="AK246" t="s">
        <v>87</v>
      </c>
      <c r="AL246" t="s">
        <v>87</v>
      </c>
      <c r="AM246" t="s">
        <v>87</v>
      </c>
      <c r="AN246" t="s">
        <v>87</v>
      </c>
      <c r="AO246" t="s">
        <v>87</v>
      </c>
      <c r="AP246" t="s">
        <v>87</v>
      </c>
      <c r="AQ246" t="s">
        <v>87</v>
      </c>
      <c r="AR246" t="s">
        <v>87</v>
      </c>
      <c r="AS246" t="s">
        <v>87</v>
      </c>
      <c r="AT246" t="s">
        <v>87</v>
      </c>
      <c r="AU246" t="s">
        <v>87</v>
      </c>
      <c r="AV246" t="s">
        <v>87</v>
      </c>
      <c r="AW246" t="s">
        <v>87</v>
      </c>
      <c r="AX246" t="s">
        <v>87</v>
      </c>
      <c r="AY246" t="s">
        <v>87</v>
      </c>
      <c r="AZ246" t="s">
        <v>87</v>
      </c>
      <c r="BA246" t="s">
        <v>87</v>
      </c>
      <c r="BB246" t="s">
        <v>87</v>
      </c>
      <c r="BC246" t="s">
        <v>87</v>
      </c>
      <c r="BD246" t="s">
        <v>87</v>
      </c>
      <c r="BE246" t="s">
        <v>87</v>
      </c>
    </row>
    <row r="247" spans="1:57" x14ac:dyDescent="0.45">
      <c r="A247" t="s">
        <v>721</v>
      </c>
      <c r="B247" t="s">
        <v>79</v>
      </c>
      <c r="C247" t="s">
        <v>717</v>
      </c>
      <c r="D247" t="s">
        <v>81</v>
      </c>
      <c r="E247" s="2" t="str">
        <f>HYPERLINK("capsilon://?command=openfolder&amp;siteaddress=FAM.docvelocity-na8.net&amp;folderid=FX42418EA3-68D5-EA80-F9F7-94110A182ED1","FX21126949")</f>
        <v>FX21126949</v>
      </c>
      <c r="F247" t="s">
        <v>19</v>
      </c>
      <c r="G247" t="s">
        <v>19</v>
      </c>
      <c r="H247" t="s">
        <v>82</v>
      </c>
      <c r="I247" t="s">
        <v>722</v>
      </c>
      <c r="J247">
        <v>66</v>
      </c>
      <c r="K247" t="s">
        <v>84</v>
      </c>
      <c r="L247" t="s">
        <v>85</v>
      </c>
      <c r="M247" t="s">
        <v>86</v>
      </c>
      <c r="N247">
        <v>2</v>
      </c>
      <c r="O247" s="1">
        <v>44571.650868055556</v>
      </c>
      <c r="P247" s="1">
        <v>44571.787118055552</v>
      </c>
      <c r="Q247">
        <v>11728</v>
      </c>
      <c r="R247">
        <v>44</v>
      </c>
      <c r="S247" t="b">
        <v>0</v>
      </c>
      <c r="T247" t="s">
        <v>87</v>
      </c>
      <c r="U247" t="b">
        <v>0</v>
      </c>
      <c r="V247" t="s">
        <v>88</v>
      </c>
      <c r="W247" s="1">
        <v>44571.653807870367</v>
      </c>
      <c r="X247">
        <v>14</v>
      </c>
      <c r="Y247">
        <v>0</v>
      </c>
      <c r="Z247">
        <v>0</v>
      </c>
      <c r="AA247">
        <v>0</v>
      </c>
      <c r="AB247">
        <v>52</v>
      </c>
      <c r="AC247">
        <v>0</v>
      </c>
      <c r="AD247">
        <v>66</v>
      </c>
      <c r="AE247">
        <v>0</v>
      </c>
      <c r="AF247">
        <v>0</v>
      </c>
      <c r="AG247">
        <v>0</v>
      </c>
      <c r="AH247" t="s">
        <v>136</v>
      </c>
      <c r="AI247" s="1">
        <v>44571.787118055552</v>
      </c>
      <c r="AJ247">
        <v>23</v>
      </c>
      <c r="AK247">
        <v>0</v>
      </c>
      <c r="AL247">
        <v>0</v>
      </c>
      <c r="AM247">
        <v>0</v>
      </c>
      <c r="AN247">
        <v>52</v>
      </c>
      <c r="AO247">
        <v>0</v>
      </c>
      <c r="AP247">
        <v>66</v>
      </c>
      <c r="AQ247">
        <v>0</v>
      </c>
      <c r="AR247">
        <v>0</v>
      </c>
      <c r="AS247">
        <v>0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AZ247" t="s">
        <v>87</v>
      </c>
      <c r="BA247" t="s">
        <v>87</v>
      </c>
      <c r="BB247" t="s">
        <v>87</v>
      </c>
      <c r="BC247" t="s">
        <v>87</v>
      </c>
      <c r="BD247" t="s">
        <v>87</v>
      </c>
      <c r="BE247" t="s">
        <v>87</v>
      </c>
    </row>
    <row r="248" spans="1:57" x14ac:dyDescent="0.45">
      <c r="A248" t="s">
        <v>723</v>
      </c>
      <c r="B248" t="s">
        <v>79</v>
      </c>
      <c r="C248" t="s">
        <v>724</v>
      </c>
      <c r="D248" t="s">
        <v>81</v>
      </c>
      <c r="E248" s="2" t="str">
        <f>HYPERLINK("capsilon://?command=openfolder&amp;siteaddress=FAM.docvelocity-na8.net&amp;folderid=FXEB347C6A-C3B9-0D46-FC0C-58DE109BA760","FX211212754")</f>
        <v>FX211212754</v>
      </c>
      <c r="F248" t="s">
        <v>19</v>
      </c>
      <c r="G248" t="s">
        <v>19</v>
      </c>
      <c r="H248" t="s">
        <v>82</v>
      </c>
      <c r="I248" t="s">
        <v>725</v>
      </c>
      <c r="J248">
        <v>66</v>
      </c>
      <c r="K248" t="s">
        <v>84</v>
      </c>
      <c r="L248" t="s">
        <v>85</v>
      </c>
      <c r="M248" t="s">
        <v>86</v>
      </c>
      <c r="N248">
        <v>2</v>
      </c>
      <c r="O248" s="1">
        <v>44571.651053240741</v>
      </c>
      <c r="P248" s="1">
        <v>44571.787395833337</v>
      </c>
      <c r="Q248">
        <v>11745</v>
      </c>
      <c r="R248">
        <v>35</v>
      </c>
      <c r="S248" t="b">
        <v>0</v>
      </c>
      <c r="T248" t="s">
        <v>87</v>
      </c>
      <c r="U248" t="b">
        <v>0</v>
      </c>
      <c r="V248" t="s">
        <v>88</v>
      </c>
      <c r="W248" s="1">
        <v>44571.653958333336</v>
      </c>
      <c r="X248">
        <v>12</v>
      </c>
      <c r="Y248">
        <v>0</v>
      </c>
      <c r="Z248">
        <v>0</v>
      </c>
      <c r="AA248">
        <v>0</v>
      </c>
      <c r="AB248">
        <v>52</v>
      </c>
      <c r="AC248">
        <v>0</v>
      </c>
      <c r="AD248">
        <v>66</v>
      </c>
      <c r="AE248">
        <v>0</v>
      </c>
      <c r="AF248">
        <v>0</v>
      </c>
      <c r="AG248">
        <v>0</v>
      </c>
      <c r="AH248" t="s">
        <v>136</v>
      </c>
      <c r="AI248" s="1">
        <v>44571.787395833337</v>
      </c>
      <c r="AJ248">
        <v>23</v>
      </c>
      <c r="AK248">
        <v>0</v>
      </c>
      <c r="AL248">
        <v>0</v>
      </c>
      <c r="AM248">
        <v>0</v>
      </c>
      <c r="AN248">
        <v>52</v>
      </c>
      <c r="AO248">
        <v>0</v>
      </c>
      <c r="AP248">
        <v>66</v>
      </c>
      <c r="AQ248">
        <v>0</v>
      </c>
      <c r="AR248">
        <v>0</v>
      </c>
      <c r="AS248">
        <v>0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AZ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</row>
    <row r="249" spans="1:57" x14ac:dyDescent="0.45">
      <c r="A249" t="s">
        <v>726</v>
      </c>
      <c r="B249" t="s">
        <v>79</v>
      </c>
      <c r="C249" t="s">
        <v>603</v>
      </c>
      <c r="D249" t="s">
        <v>81</v>
      </c>
      <c r="E249" s="2" t="str">
        <f>HYPERLINK("capsilon://?command=openfolder&amp;siteaddress=FAM.docvelocity-na8.net&amp;folderid=FX09444C92-F544-45D6-EC1B-0509EDD58401","FX21123777")</f>
        <v>FX21123777</v>
      </c>
      <c r="F249" t="s">
        <v>19</v>
      </c>
      <c r="G249" t="s">
        <v>19</v>
      </c>
      <c r="H249" t="s">
        <v>82</v>
      </c>
      <c r="I249" t="s">
        <v>727</v>
      </c>
      <c r="J249">
        <v>66</v>
      </c>
      <c r="K249" t="s">
        <v>84</v>
      </c>
      <c r="L249" t="s">
        <v>85</v>
      </c>
      <c r="M249" t="s">
        <v>86</v>
      </c>
      <c r="N249">
        <v>2</v>
      </c>
      <c r="O249" s="1">
        <v>44571.651759259257</v>
      </c>
      <c r="P249" s="1">
        <v>44571.788344907407</v>
      </c>
      <c r="Q249">
        <v>11755</v>
      </c>
      <c r="R249">
        <v>46</v>
      </c>
      <c r="S249" t="b">
        <v>0</v>
      </c>
      <c r="T249" t="s">
        <v>87</v>
      </c>
      <c r="U249" t="b">
        <v>0</v>
      </c>
      <c r="V249" t="s">
        <v>88</v>
      </c>
      <c r="W249" s="1">
        <v>44571.654178240744</v>
      </c>
      <c r="X249">
        <v>18</v>
      </c>
      <c r="Y249">
        <v>0</v>
      </c>
      <c r="Z249">
        <v>0</v>
      </c>
      <c r="AA249">
        <v>0</v>
      </c>
      <c r="AB249">
        <v>52</v>
      </c>
      <c r="AC249">
        <v>0</v>
      </c>
      <c r="AD249">
        <v>66</v>
      </c>
      <c r="AE249">
        <v>0</v>
      </c>
      <c r="AF249">
        <v>0</v>
      </c>
      <c r="AG249">
        <v>0</v>
      </c>
      <c r="AH249" t="s">
        <v>89</v>
      </c>
      <c r="AI249" s="1">
        <v>44571.788344907407</v>
      </c>
      <c r="AJ249">
        <v>20</v>
      </c>
      <c r="AK249">
        <v>0</v>
      </c>
      <c r="AL249">
        <v>0</v>
      </c>
      <c r="AM249">
        <v>0</v>
      </c>
      <c r="AN249">
        <v>52</v>
      </c>
      <c r="AO249">
        <v>0</v>
      </c>
      <c r="AP249">
        <v>66</v>
      </c>
      <c r="AQ249">
        <v>0</v>
      </c>
      <c r="AR249">
        <v>0</v>
      </c>
      <c r="AS249">
        <v>0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</row>
    <row r="250" spans="1:57" x14ac:dyDescent="0.45">
      <c r="A250" t="s">
        <v>728</v>
      </c>
      <c r="B250" t="s">
        <v>79</v>
      </c>
      <c r="C250" t="s">
        <v>115</v>
      </c>
      <c r="D250" t="s">
        <v>81</v>
      </c>
      <c r="E250" s="2" t="str">
        <f>HYPERLINK("capsilon://?command=openfolder&amp;siteaddress=FAM.docvelocity-na8.net&amp;folderid=FX5862C922-E898-B1BF-46F8-662D585EAD91","FX2201353")</f>
        <v>FX2201353</v>
      </c>
      <c r="F250" t="s">
        <v>19</v>
      </c>
      <c r="G250" t="s">
        <v>19</v>
      </c>
      <c r="H250" t="s">
        <v>82</v>
      </c>
      <c r="I250" t="s">
        <v>729</v>
      </c>
      <c r="J250">
        <v>38</v>
      </c>
      <c r="K250" t="s">
        <v>84</v>
      </c>
      <c r="L250" t="s">
        <v>85</v>
      </c>
      <c r="M250" t="s">
        <v>86</v>
      </c>
      <c r="N250">
        <v>1</v>
      </c>
      <c r="O250" s="1">
        <v>44571.66070601852</v>
      </c>
      <c r="P250" s="1">
        <v>44571.714386574073</v>
      </c>
      <c r="Q250">
        <v>4261</v>
      </c>
      <c r="R250">
        <v>377</v>
      </c>
      <c r="S250" t="b">
        <v>0</v>
      </c>
      <c r="T250" t="s">
        <v>87</v>
      </c>
      <c r="U250" t="b">
        <v>0</v>
      </c>
      <c r="V250" t="s">
        <v>88</v>
      </c>
      <c r="W250" s="1">
        <v>44571.714386574073</v>
      </c>
      <c r="X250">
        <v>153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38</v>
      </c>
      <c r="AE250">
        <v>37</v>
      </c>
      <c r="AF250">
        <v>0</v>
      </c>
      <c r="AG250">
        <v>1</v>
      </c>
      <c r="AH250" t="s">
        <v>87</v>
      </c>
      <c r="AI250" t="s">
        <v>87</v>
      </c>
      <c r="AJ250" t="s">
        <v>87</v>
      </c>
      <c r="AK250" t="s">
        <v>87</v>
      </c>
      <c r="AL250" t="s">
        <v>87</v>
      </c>
      <c r="AM250" t="s">
        <v>87</v>
      </c>
      <c r="AN250" t="s">
        <v>87</v>
      </c>
      <c r="AO250" t="s">
        <v>87</v>
      </c>
      <c r="AP250" t="s">
        <v>87</v>
      </c>
      <c r="AQ250" t="s">
        <v>87</v>
      </c>
      <c r="AR250" t="s">
        <v>87</v>
      </c>
      <c r="AS250" t="s">
        <v>87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87</v>
      </c>
      <c r="AZ250" t="s">
        <v>87</v>
      </c>
      <c r="BA250" t="s">
        <v>87</v>
      </c>
      <c r="BB250" t="s">
        <v>87</v>
      </c>
      <c r="BC250" t="s">
        <v>87</v>
      </c>
      <c r="BD250" t="s">
        <v>87</v>
      </c>
      <c r="BE250" t="s">
        <v>87</v>
      </c>
    </row>
    <row r="251" spans="1:57" x14ac:dyDescent="0.45">
      <c r="A251" t="s">
        <v>730</v>
      </c>
      <c r="B251" t="s">
        <v>79</v>
      </c>
      <c r="C251" t="s">
        <v>731</v>
      </c>
      <c r="D251" t="s">
        <v>81</v>
      </c>
      <c r="E251" s="2" t="str">
        <f>HYPERLINK("capsilon://?command=openfolder&amp;siteaddress=FAM.docvelocity-na8.net&amp;folderid=FXC14D9929-F992-A2B2-FA71-4A19CD335B4A","FX211213020")</f>
        <v>FX211213020</v>
      </c>
      <c r="F251" t="s">
        <v>19</v>
      </c>
      <c r="G251" t="s">
        <v>19</v>
      </c>
      <c r="H251" t="s">
        <v>82</v>
      </c>
      <c r="I251" t="s">
        <v>732</v>
      </c>
      <c r="J251">
        <v>38</v>
      </c>
      <c r="K251" t="s">
        <v>84</v>
      </c>
      <c r="L251" t="s">
        <v>85</v>
      </c>
      <c r="M251" t="s">
        <v>86</v>
      </c>
      <c r="N251">
        <v>2</v>
      </c>
      <c r="O251" s="1">
        <v>44564.641180555554</v>
      </c>
      <c r="P251" s="1">
        <v>44564.839513888888</v>
      </c>
      <c r="Q251">
        <v>16612</v>
      </c>
      <c r="R251">
        <v>524</v>
      </c>
      <c r="S251" t="b">
        <v>0</v>
      </c>
      <c r="T251" t="s">
        <v>87</v>
      </c>
      <c r="U251" t="b">
        <v>0</v>
      </c>
      <c r="V251" t="s">
        <v>105</v>
      </c>
      <c r="W251" s="1">
        <v>44564.646643518521</v>
      </c>
      <c r="X251">
        <v>122</v>
      </c>
      <c r="Y251">
        <v>37</v>
      </c>
      <c r="Z251">
        <v>0</v>
      </c>
      <c r="AA251">
        <v>37</v>
      </c>
      <c r="AB251">
        <v>0</v>
      </c>
      <c r="AC251">
        <v>12</v>
      </c>
      <c r="AD251">
        <v>1</v>
      </c>
      <c r="AE251">
        <v>0</v>
      </c>
      <c r="AF251">
        <v>0</v>
      </c>
      <c r="AG251">
        <v>0</v>
      </c>
      <c r="AH251" t="s">
        <v>136</v>
      </c>
      <c r="AI251" s="1">
        <v>44564.839513888888</v>
      </c>
      <c r="AJ251">
        <v>402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1</v>
      </c>
      <c r="AQ251">
        <v>0</v>
      </c>
      <c r="AR251">
        <v>0</v>
      </c>
      <c r="AS251">
        <v>0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AZ251" t="s">
        <v>87</v>
      </c>
      <c r="BA251" t="s">
        <v>87</v>
      </c>
      <c r="BB251" t="s">
        <v>87</v>
      </c>
      <c r="BC251" t="s">
        <v>87</v>
      </c>
      <c r="BD251" t="s">
        <v>87</v>
      </c>
      <c r="BE251" t="s">
        <v>87</v>
      </c>
    </row>
    <row r="252" spans="1:57" x14ac:dyDescent="0.45">
      <c r="A252" t="s">
        <v>733</v>
      </c>
      <c r="B252" t="s">
        <v>79</v>
      </c>
      <c r="C252" t="s">
        <v>734</v>
      </c>
      <c r="D252" t="s">
        <v>81</v>
      </c>
      <c r="E252" s="2" t="str">
        <f>HYPERLINK("capsilon://?command=openfolder&amp;siteaddress=FAM.docvelocity-na8.net&amp;folderid=FX3A351916-E10B-36A1-68AB-908EFD20372D","FX21128701")</f>
        <v>FX21128701</v>
      </c>
      <c r="F252" t="s">
        <v>19</v>
      </c>
      <c r="G252" t="s">
        <v>19</v>
      </c>
      <c r="H252" t="s">
        <v>82</v>
      </c>
      <c r="I252" t="s">
        <v>735</v>
      </c>
      <c r="J252">
        <v>132</v>
      </c>
      <c r="K252" t="s">
        <v>84</v>
      </c>
      <c r="L252" t="s">
        <v>85</v>
      </c>
      <c r="M252" t="s">
        <v>86</v>
      </c>
      <c r="N252">
        <v>2</v>
      </c>
      <c r="O252" s="1">
        <v>44571.668194444443</v>
      </c>
      <c r="P252" s="1">
        <v>44571.788437499999</v>
      </c>
      <c r="Q252">
        <v>10212</v>
      </c>
      <c r="R252">
        <v>177</v>
      </c>
      <c r="S252" t="b">
        <v>0</v>
      </c>
      <c r="T252" t="s">
        <v>87</v>
      </c>
      <c r="U252" t="b">
        <v>0</v>
      </c>
      <c r="V252" t="s">
        <v>135</v>
      </c>
      <c r="W252" s="1">
        <v>44571.714363425926</v>
      </c>
      <c r="X252">
        <v>34</v>
      </c>
      <c r="Y252">
        <v>0</v>
      </c>
      <c r="Z252">
        <v>0</v>
      </c>
      <c r="AA252">
        <v>0</v>
      </c>
      <c r="AB252">
        <v>104</v>
      </c>
      <c r="AC252">
        <v>0</v>
      </c>
      <c r="AD252">
        <v>132</v>
      </c>
      <c r="AE252">
        <v>0</v>
      </c>
      <c r="AF252">
        <v>0</v>
      </c>
      <c r="AG252">
        <v>0</v>
      </c>
      <c r="AH252" t="s">
        <v>89</v>
      </c>
      <c r="AI252" s="1">
        <v>44571.788437499999</v>
      </c>
      <c r="AJ252">
        <v>7</v>
      </c>
      <c r="AK252">
        <v>0</v>
      </c>
      <c r="AL252">
        <v>0</v>
      </c>
      <c r="AM252">
        <v>0</v>
      </c>
      <c r="AN252">
        <v>104</v>
      </c>
      <c r="AO252">
        <v>0</v>
      </c>
      <c r="AP252">
        <v>132</v>
      </c>
      <c r="AQ252">
        <v>0</v>
      </c>
      <c r="AR252">
        <v>0</v>
      </c>
      <c r="AS252">
        <v>0</v>
      </c>
      <c r="AT252" t="s">
        <v>87</v>
      </c>
      <c r="AU252" t="s">
        <v>87</v>
      </c>
      <c r="AV252" t="s">
        <v>87</v>
      </c>
      <c r="AW252" t="s">
        <v>87</v>
      </c>
      <c r="AX252" t="s">
        <v>87</v>
      </c>
      <c r="AY252" t="s">
        <v>87</v>
      </c>
      <c r="AZ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</row>
    <row r="253" spans="1:57" x14ac:dyDescent="0.45">
      <c r="A253" t="s">
        <v>736</v>
      </c>
      <c r="B253" t="s">
        <v>79</v>
      </c>
      <c r="C253" t="s">
        <v>737</v>
      </c>
      <c r="D253" t="s">
        <v>81</v>
      </c>
      <c r="E253" s="2" t="str">
        <f>HYPERLINK("capsilon://?command=openfolder&amp;siteaddress=FAM.docvelocity-na8.net&amp;folderid=FXA0F9179E-B381-1A82-E8CC-C5BA08AF3D4B","FX22012392")</f>
        <v>FX22012392</v>
      </c>
      <c r="F253" t="s">
        <v>19</v>
      </c>
      <c r="G253" t="s">
        <v>19</v>
      </c>
      <c r="H253" t="s">
        <v>82</v>
      </c>
      <c r="I253" t="s">
        <v>738</v>
      </c>
      <c r="J253">
        <v>105</v>
      </c>
      <c r="K253" t="s">
        <v>84</v>
      </c>
      <c r="L253" t="s">
        <v>85</v>
      </c>
      <c r="M253" t="s">
        <v>86</v>
      </c>
      <c r="N253">
        <v>2</v>
      </c>
      <c r="O253" s="1">
        <v>44571.673981481479</v>
      </c>
      <c r="P253" s="1">
        <v>44571.790046296293</v>
      </c>
      <c r="Q253">
        <v>8512</v>
      </c>
      <c r="R253">
        <v>1516</v>
      </c>
      <c r="S253" t="b">
        <v>0</v>
      </c>
      <c r="T253" t="s">
        <v>87</v>
      </c>
      <c r="U253" t="b">
        <v>0</v>
      </c>
      <c r="V253" t="s">
        <v>88</v>
      </c>
      <c r="W253" s="1">
        <v>44571.718009259261</v>
      </c>
      <c r="X253">
        <v>293</v>
      </c>
      <c r="Y253">
        <v>2</v>
      </c>
      <c r="Z253">
        <v>0</v>
      </c>
      <c r="AA253">
        <v>2</v>
      </c>
      <c r="AB253">
        <v>0</v>
      </c>
      <c r="AC253">
        <v>6</v>
      </c>
      <c r="AD253">
        <v>103</v>
      </c>
      <c r="AE253">
        <v>0</v>
      </c>
      <c r="AF253">
        <v>0</v>
      </c>
      <c r="AG253">
        <v>0</v>
      </c>
      <c r="AH253" t="s">
        <v>89</v>
      </c>
      <c r="AI253" s="1">
        <v>44571.790046296293</v>
      </c>
      <c r="AJ253">
        <v>139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103</v>
      </c>
      <c r="AQ253">
        <v>0</v>
      </c>
      <c r="AR253">
        <v>0</v>
      </c>
      <c r="AS253">
        <v>0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AZ253" t="s">
        <v>87</v>
      </c>
      <c r="BA253" t="s">
        <v>87</v>
      </c>
      <c r="BB253" t="s">
        <v>87</v>
      </c>
      <c r="BC253" t="s">
        <v>87</v>
      </c>
      <c r="BD253" t="s">
        <v>87</v>
      </c>
      <c r="BE253" t="s">
        <v>87</v>
      </c>
    </row>
    <row r="254" spans="1:57" x14ac:dyDescent="0.45">
      <c r="A254" t="s">
        <v>739</v>
      </c>
      <c r="B254" t="s">
        <v>79</v>
      </c>
      <c r="C254" t="s">
        <v>740</v>
      </c>
      <c r="D254" t="s">
        <v>81</v>
      </c>
      <c r="E254" s="2" t="str">
        <f>HYPERLINK("capsilon://?command=openfolder&amp;siteaddress=FAM.docvelocity-na8.net&amp;folderid=FX20A9F7F2-B588-34D0-6759-ECCFEE13898F","FX211212605")</f>
        <v>FX211212605</v>
      </c>
      <c r="F254" t="s">
        <v>19</v>
      </c>
      <c r="G254" t="s">
        <v>19</v>
      </c>
      <c r="H254" t="s">
        <v>82</v>
      </c>
      <c r="I254" t="s">
        <v>741</v>
      </c>
      <c r="J254">
        <v>66</v>
      </c>
      <c r="K254" t="s">
        <v>84</v>
      </c>
      <c r="L254" t="s">
        <v>85</v>
      </c>
      <c r="M254" t="s">
        <v>86</v>
      </c>
      <c r="N254">
        <v>2</v>
      </c>
      <c r="O254" s="1">
        <v>44571.674247685187</v>
      </c>
      <c r="P254" s="1">
        <v>44571.794189814813</v>
      </c>
      <c r="Q254">
        <v>8869</v>
      </c>
      <c r="R254">
        <v>1494</v>
      </c>
      <c r="S254" t="b">
        <v>0</v>
      </c>
      <c r="T254" t="s">
        <v>87</v>
      </c>
      <c r="U254" t="b">
        <v>0</v>
      </c>
      <c r="V254" t="s">
        <v>135</v>
      </c>
      <c r="W254" s="1">
        <v>44571.720717592594</v>
      </c>
      <c r="X254">
        <v>377</v>
      </c>
      <c r="Y254">
        <v>52</v>
      </c>
      <c r="Z254">
        <v>0</v>
      </c>
      <c r="AA254">
        <v>52</v>
      </c>
      <c r="AB254">
        <v>0</v>
      </c>
      <c r="AC254">
        <v>19</v>
      </c>
      <c r="AD254">
        <v>14</v>
      </c>
      <c r="AE254">
        <v>0</v>
      </c>
      <c r="AF254">
        <v>0</v>
      </c>
      <c r="AG254">
        <v>0</v>
      </c>
      <c r="AH254" t="s">
        <v>89</v>
      </c>
      <c r="AI254" s="1">
        <v>44571.794189814813</v>
      </c>
      <c r="AJ254">
        <v>357</v>
      </c>
      <c r="AK254">
        <v>1</v>
      </c>
      <c r="AL254">
        <v>0</v>
      </c>
      <c r="AM254">
        <v>1</v>
      </c>
      <c r="AN254">
        <v>0</v>
      </c>
      <c r="AO254">
        <v>1</v>
      </c>
      <c r="AP254">
        <v>13</v>
      </c>
      <c r="AQ254">
        <v>0</v>
      </c>
      <c r="AR254">
        <v>0</v>
      </c>
      <c r="AS254">
        <v>0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</row>
    <row r="255" spans="1:57" x14ac:dyDescent="0.45">
      <c r="A255" t="s">
        <v>742</v>
      </c>
      <c r="B255" t="s">
        <v>79</v>
      </c>
      <c r="C255" t="s">
        <v>711</v>
      </c>
      <c r="D255" t="s">
        <v>81</v>
      </c>
      <c r="E255" s="2" t="str">
        <f>HYPERLINK("capsilon://?command=openfolder&amp;siteaddress=FAM.docvelocity-na8.net&amp;folderid=FXB72EF64E-2DBF-1819-AE53-13A518DE26EE","FX211213432")</f>
        <v>FX211213432</v>
      </c>
      <c r="F255" t="s">
        <v>19</v>
      </c>
      <c r="G255" t="s">
        <v>19</v>
      </c>
      <c r="H255" t="s">
        <v>82</v>
      </c>
      <c r="I255" t="s">
        <v>743</v>
      </c>
      <c r="J255">
        <v>66</v>
      </c>
      <c r="K255" t="s">
        <v>84</v>
      </c>
      <c r="L255" t="s">
        <v>85</v>
      </c>
      <c r="M255" t="s">
        <v>86</v>
      </c>
      <c r="N255">
        <v>2</v>
      </c>
      <c r="O255" s="1">
        <v>44571.674328703702</v>
      </c>
      <c r="P255" s="1">
        <v>44572.153217592589</v>
      </c>
      <c r="Q255">
        <v>39678</v>
      </c>
      <c r="R255">
        <v>1698</v>
      </c>
      <c r="S255" t="b">
        <v>0</v>
      </c>
      <c r="T255" t="s">
        <v>87</v>
      </c>
      <c r="U255" t="b">
        <v>0</v>
      </c>
      <c r="V255" t="s">
        <v>592</v>
      </c>
      <c r="W255" s="1">
        <v>44572.147326388891</v>
      </c>
      <c r="X255">
        <v>196</v>
      </c>
      <c r="Y255">
        <v>2</v>
      </c>
      <c r="Z255">
        <v>0</v>
      </c>
      <c r="AA255">
        <v>2</v>
      </c>
      <c r="AB255">
        <v>0</v>
      </c>
      <c r="AC255">
        <v>1</v>
      </c>
      <c r="AD255">
        <v>64</v>
      </c>
      <c r="AE255">
        <v>0</v>
      </c>
      <c r="AF255">
        <v>0</v>
      </c>
      <c r="AG255">
        <v>0</v>
      </c>
      <c r="AH255" t="s">
        <v>555</v>
      </c>
      <c r="AI255" s="1">
        <v>44572.153217592589</v>
      </c>
      <c r="AJ255">
        <v>347</v>
      </c>
      <c r="AK255">
        <v>2</v>
      </c>
      <c r="AL255">
        <v>0</v>
      </c>
      <c r="AM255">
        <v>2</v>
      </c>
      <c r="AN255">
        <v>0</v>
      </c>
      <c r="AO255">
        <v>1</v>
      </c>
      <c r="AP255">
        <v>62</v>
      </c>
      <c r="AQ255">
        <v>0</v>
      </c>
      <c r="AR255">
        <v>0</v>
      </c>
      <c r="AS255">
        <v>0</v>
      </c>
      <c r="AT255" t="s">
        <v>87</v>
      </c>
      <c r="AU255" t="s">
        <v>87</v>
      </c>
      <c r="AV255" t="s">
        <v>87</v>
      </c>
      <c r="AW255" t="s">
        <v>87</v>
      </c>
      <c r="AX255" t="s">
        <v>87</v>
      </c>
      <c r="AY255" t="s">
        <v>87</v>
      </c>
      <c r="AZ255" t="s">
        <v>87</v>
      </c>
      <c r="BA255" t="s">
        <v>87</v>
      </c>
      <c r="BB255" t="s">
        <v>87</v>
      </c>
      <c r="BC255" t="s">
        <v>87</v>
      </c>
      <c r="BD255" t="s">
        <v>87</v>
      </c>
      <c r="BE255" t="s">
        <v>87</v>
      </c>
    </row>
    <row r="256" spans="1:57" x14ac:dyDescent="0.45">
      <c r="A256" t="s">
        <v>744</v>
      </c>
      <c r="B256" t="s">
        <v>79</v>
      </c>
      <c r="C256" t="s">
        <v>623</v>
      </c>
      <c r="D256" t="s">
        <v>81</v>
      </c>
      <c r="E256" s="2" t="str">
        <f>HYPERLINK("capsilon://?command=openfolder&amp;siteaddress=FAM.docvelocity-na8.net&amp;folderid=FX47BCBA5F-CF8E-6D01-E7DC-EEEAD62A3922","FX2201441")</f>
        <v>FX2201441</v>
      </c>
      <c r="F256" t="s">
        <v>19</v>
      </c>
      <c r="G256" t="s">
        <v>19</v>
      </c>
      <c r="H256" t="s">
        <v>82</v>
      </c>
      <c r="I256" t="s">
        <v>745</v>
      </c>
      <c r="J256">
        <v>38</v>
      </c>
      <c r="K256" t="s">
        <v>477</v>
      </c>
      <c r="L256" t="s">
        <v>19</v>
      </c>
      <c r="M256" t="s">
        <v>81</v>
      </c>
      <c r="N256">
        <v>0</v>
      </c>
      <c r="O256" s="1">
        <v>44571.683657407404</v>
      </c>
      <c r="P256" s="1">
        <v>44571.69090277778</v>
      </c>
      <c r="Q256">
        <v>626</v>
      </c>
      <c r="R256">
        <v>0</v>
      </c>
      <c r="S256" t="b">
        <v>0</v>
      </c>
      <c r="T256" t="s">
        <v>87</v>
      </c>
      <c r="U256" t="b">
        <v>0</v>
      </c>
      <c r="V256" t="s">
        <v>87</v>
      </c>
      <c r="W256" t="s">
        <v>87</v>
      </c>
      <c r="X256" t="s">
        <v>87</v>
      </c>
      <c r="Y256" t="s">
        <v>87</v>
      </c>
      <c r="Z256" t="s">
        <v>87</v>
      </c>
      <c r="AA256" t="s">
        <v>87</v>
      </c>
      <c r="AB256" t="s">
        <v>87</v>
      </c>
      <c r="AC256" t="s">
        <v>87</v>
      </c>
      <c r="AD256" t="s">
        <v>87</v>
      </c>
      <c r="AE256" t="s">
        <v>87</v>
      </c>
      <c r="AF256" t="s">
        <v>87</v>
      </c>
      <c r="AG256" t="s">
        <v>87</v>
      </c>
      <c r="AH256" t="s">
        <v>87</v>
      </c>
      <c r="AI256" t="s">
        <v>87</v>
      </c>
      <c r="AJ256" t="s">
        <v>87</v>
      </c>
      <c r="AK256" t="s">
        <v>87</v>
      </c>
      <c r="AL256" t="s">
        <v>87</v>
      </c>
      <c r="AM256" t="s">
        <v>87</v>
      </c>
      <c r="AN256" t="s">
        <v>87</v>
      </c>
      <c r="AO256" t="s">
        <v>87</v>
      </c>
      <c r="AP256" t="s">
        <v>87</v>
      </c>
      <c r="AQ256" t="s">
        <v>87</v>
      </c>
      <c r="AR256" t="s">
        <v>87</v>
      </c>
      <c r="AS256" t="s">
        <v>87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87</v>
      </c>
      <c r="BE256" t="s">
        <v>87</v>
      </c>
    </row>
    <row r="257" spans="1:57" x14ac:dyDescent="0.45">
      <c r="A257" t="s">
        <v>746</v>
      </c>
      <c r="B257" t="s">
        <v>79</v>
      </c>
      <c r="C257" t="s">
        <v>747</v>
      </c>
      <c r="D257" t="s">
        <v>81</v>
      </c>
      <c r="E257" s="2" t="str">
        <f>HYPERLINK("capsilon://?command=openfolder&amp;siteaddress=FAM.docvelocity-na8.net&amp;folderid=FXFF47C81D-1F42-5C5D-DEF3-9AEC16FAB3FE","FX22011643")</f>
        <v>FX22011643</v>
      </c>
      <c r="F257" t="s">
        <v>19</v>
      </c>
      <c r="G257" t="s">
        <v>19</v>
      </c>
      <c r="H257" t="s">
        <v>82</v>
      </c>
      <c r="I257" t="s">
        <v>748</v>
      </c>
      <c r="J257">
        <v>291</v>
      </c>
      <c r="K257" t="s">
        <v>84</v>
      </c>
      <c r="L257" t="s">
        <v>85</v>
      </c>
      <c r="M257" t="s">
        <v>86</v>
      </c>
      <c r="N257">
        <v>2</v>
      </c>
      <c r="O257" s="1">
        <v>44571.692337962966</v>
      </c>
      <c r="P257" s="1">
        <v>44571.797453703701</v>
      </c>
      <c r="Q257">
        <v>6525</v>
      </c>
      <c r="R257">
        <v>2557</v>
      </c>
      <c r="S257" t="b">
        <v>0</v>
      </c>
      <c r="T257" t="s">
        <v>87</v>
      </c>
      <c r="U257" t="b">
        <v>0</v>
      </c>
      <c r="V257" t="s">
        <v>135</v>
      </c>
      <c r="W257" s="1">
        <v>44571.732870370368</v>
      </c>
      <c r="X257">
        <v>562</v>
      </c>
      <c r="Y257">
        <v>244</v>
      </c>
      <c r="Z257">
        <v>0</v>
      </c>
      <c r="AA257">
        <v>244</v>
      </c>
      <c r="AB257">
        <v>0</v>
      </c>
      <c r="AC257">
        <v>6</v>
      </c>
      <c r="AD257">
        <v>47</v>
      </c>
      <c r="AE257">
        <v>0</v>
      </c>
      <c r="AF257">
        <v>0</v>
      </c>
      <c r="AG257">
        <v>0</v>
      </c>
      <c r="AH257" t="s">
        <v>89</v>
      </c>
      <c r="AI257" s="1">
        <v>44571.797453703701</v>
      </c>
      <c r="AJ257">
        <v>282</v>
      </c>
      <c r="AK257">
        <v>0</v>
      </c>
      <c r="AL257">
        <v>0</v>
      </c>
      <c r="AM257">
        <v>0</v>
      </c>
      <c r="AN257">
        <v>0</v>
      </c>
      <c r="AO257">
        <v>10</v>
      </c>
      <c r="AP257">
        <v>47</v>
      </c>
      <c r="AQ257">
        <v>0</v>
      </c>
      <c r="AR257">
        <v>0</v>
      </c>
      <c r="AS257">
        <v>0</v>
      </c>
      <c r="AT257" t="s">
        <v>87</v>
      </c>
      <c r="AU257" t="s">
        <v>87</v>
      </c>
      <c r="AV257" t="s">
        <v>87</v>
      </c>
      <c r="AW257" t="s">
        <v>87</v>
      </c>
      <c r="AX257" t="s">
        <v>87</v>
      </c>
      <c r="AY257" t="s">
        <v>87</v>
      </c>
      <c r="AZ257" t="s">
        <v>87</v>
      </c>
      <c r="BA257" t="s">
        <v>87</v>
      </c>
      <c r="BB257" t="s">
        <v>87</v>
      </c>
      <c r="BC257" t="s">
        <v>87</v>
      </c>
      <c r="BD257" t="s">
        <v>87</v>
      </c>
      <c r="BE257" t="s">
        <v>87</v>
      </c>
    </row>
    <row r="258" spans="1:57" x14ac:dyDescent="0.45">
      <c r="A258" t="s">
        <v>749</v>
      </c>
      <c r="B258" t="s">
        <v>79</v>
      </c>
      <c r="C258" t="s">
        <v>127</v>
      </c>
      <c r="D258" t="s">
        <v>81</v>
      </c>
      <c r="E258" s="2" t="str">
        <f>HYPERLINK("capsilon://?command=openfolder&amp;siteaddress=FAM.docvelocity-na8.net&amp;folderid=FX16AAA44C-B207-BC13-8894-D9F07367E875","FX21129236")</f>
        <v>FX21129236</v>
      </c>
      <c r="F258" t="s">
        <v>19</v>
      </c>
      <c r="G258" t="s">
        <v>19</v>
      </c>
      <c r="H258" t="s">
        <v>82</v>
      </c>
      <c r="I258" t="s">
        <v>750</v>
      </c>
      <c r="J258">
        <v>66</v>
      </c>
      <c r="K258" t="s">
        <v>84</v>
      </c>
      <c r="L258" t="s">
        <v>85</v>
      </c>
      <c r="M258" t="s">
        <v>86</v>
      </c>
      <c r="N258">
        <v>2</v>
      </c>
      <c r="O258" s="1">
        <v>44571.696782407409</v>
      </c>
      <c r="P258" s="1">
        <v>44571.820231481484</v>
      </c>
      <c r="Q258">
        <v>9852</v>
      </c>
      <c r="R258">
        <v>814</v>
      </c>
      <c r="S258" t="b">
        <v>0</v>
      </c>
      <c r="T258" t="s">
        <v>87</v>
      </c>
      <c r="U258" t="b">
        <v>0</v>
      </c>
      <c r="V258" t="s">
        <v>105</v>
      </c>
      <c r="W258" s="1">
        <v>44571.719664351855</v>
      </c>
      <c r="X258">
        <v>160</v>
      </c>
      <c r="Y258">
        <v>52</v>
      </c>
      <c r="Z258">
        <v>0</v>
      </c>
      <c r="AA258">
        <v>52</v>
      </c>
      <c r="AB258">
        <v>0</v>
      </c>
      <c r="AC258">
        <v>18</v>
      </c>
      <c r="AD258">
        <v>14</v>
      </c>
      <c r="AE258">
        <v>0</v>
      </c>
      <c r="AF258">
        <v>0</v>
      </c>
      <c r="AG258">
        <v>0</v>
      </c>
      <c r="AH258" t="s">
        <v>136</v>
      </c>
      <c r="AI258" s="1">
        <v>44571.820231481484</v>
      </c>
      <c r="AJ258">
        <v>576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14</v>
      </c>
      <c r="AQ258">
        <v>0</v>
      </c>
      <c r="AR258">
        <v>0</v>
      </c>
      <c r="AS258">
        <v>0</v>
      </c>
      <c r="AT258" t="s">
        <v>87</v>
      </c>
      <c r="AU258" t="s">
        <v>87</v>
      </c>
      <c r="AV258" t="s">
        <v>87</v>
      </c>
      <c r="AW258" t="s">
        <v>87</v>
      </c>
      <c r="AX258" t="s">
        <v>87</v>
      </c>
      <c r="AY258" t="s">
        <v>87</v>
      </c>
      <c r="AZ258" t="s">
        <v>87</v>
      </c>
      <c r="BA258" t="s">
        <v>87</v>
      </c>
      <c r="BB258" t="s">
        <v>87</v>
      </c>
      <c r="BC258" t="s">
        <v>87</v>
      </c>
      <c r="BD258" t="s">
        <v>87</v>
      </c>
      <c r="BE258" t="s">
        <v>87</v>
      </c>
    </row>
    <row r="259" spans="1:57" x14ac:dyDescent="0.45">
      <c r="A259" t="s">
        <v>751</v>
      </c>
      <c r="B259" t="s">
        <v>79</v>
      </c>
      <c r="C259" t="s">
        <v>115</v>
      </c>
      <c r="D259" t="s">
        <v>81</v>
      </c>
      <c r="E259" s="2" t="str">
        <f>HYPERLINK("capsilon://?command=openfolder&amp;siteaddress=FAM.docvelocity-na8.net&amp;folderid=FX5862C922-E898-B1BF-46F8-662D585EAD91","FX2201353")</f>
        <v>FX2201353</v>
      </c>
      <c r="F259" t="s">
        <v>19</v>
      </c>
      <c r="G259" t="s">
        <v>19</v>
      </c>
      <c r="H259" t="s">
        <v>82</v>
      </c>
      <c r="I259" t="s">
        <v>729</v>
      </c>
      <c r="J259">
        <v>66</v>
      </c>
      <c r="K259" t="s">
        <v>84</v>
      </c>
      <c r="L259" t="s">
        <v>85</v>
      </c>
      <c r="M259" t="s">
        <v>86</v>
      </c>
      <c r="N259">
        <v>2</v>
      </c>
      <c r="O259" s="1">
        <v>44571.714780092596</v>
      </c>
      <c r="P259" s="1">
        <v>44571.734768518516</v>
      </c>
      <c r="Q259">
        <v>880</v>
      </c>
      <c r="R259">
        <v>847</v>
      </c>
      <c r="S259" t="b">
        <v>0</v>
      </c>
      <c r="T259" t="s">
        <v>87</v>
      </c>
      <c r="U259" t="b">
        <v>1</v>
      </c>
      <c r="V259" t="s">
        <v>105</v>
      </c>
      <c r="W259" s="1">
        <v>44571.724652777775</v>
      </c>
      <c r="X259">
        <v>121</v>
      </c>
      <c r="Y259">
        <v>52</v>
      </c>
      <c r="Z259">
        <v>0</v>
      </c>
      <c r="AA259">
        <v>52</v>
      </c>
      <c r="AB259">
        <v>0</v>
      </c>
      <c r="AC259">
        <v>10</v>
      </c>
      <c r="AD259">
        <v>14</v>
      </c>
      <c r="AE259">
        <v>0</v>
      </c>
      <c r="AF259">
        <v>0</v>
      </c>
      <c r="AG259">
        <v>0</v>
      </c>
      <c r="AH259" t="s">
        <v>372</v>
      </c>
      <c r="AI259" s="1">
        <v>44571.734768518516</v>
      </c>
      <c r="AJ259">
        <v>149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14</v>
      </c>
      <c r="AQ259">
        <v>0</v>
      </c>
      <c r="AR259">
        <v>0</v>
      </c>
      <c r="AS259">
        <v>0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 t="s">
        <v>87</v>
      </c>
      <c r="BB259" t="s">
        <v>87</v>
      </c>
      <c r="BC259" t="s">
        <v>87</v>
      </c>
      <c r="BD259" t="s">
        <v>87</v>
      </c>
      <c r="BE259" t="s">
        <v>87</v>
      </c>
    </row>
    <row r="260" spans="1:57" x14ac:dyDescent="0.45">
      <c r="A260" t="s">
        <v>752</v>
      </c>
      <c r="B260" t="s">
        <v>79</v>
      </c>
      <c r="C260" t="s">
        <v>127</v>
      </c>
      <c r="D260" t="s">
        <v>81</v>
      </c>
      <c r="E260" s="2" t="str">
        <f>HYPERLINK("capsilon://?command=openfolder&amp;siteaddress=FAM.docvelocity-na8.net&amp;folderid=FX16AAA44C-B207-BC13-8894-D9F07367E875","FX21129236")</f>
        <v>FX21129236</v>
      </c>
      <c r="F260" t="s">
        <v>19</v>
      </c>
      <c r="G260" t="s">
        <v>19</v>
      </c>
      <c r="H260" t="s">
        <v>82</v>
      </c>
      <c r="I260" t="s">
        <v>753</v>
      </c>
      <c r="J260">
        <v>320</v>
      </c>
      <c r="K260" t="s">
        <v>84</v>
      </c>
      <c r="L260" t="s">
        <v>85</v>
      </c>
      <c r="M260" t="s">
        <v>86</v>
      </c>
      <c r="N260">
        <v>1</v>
      </c>
      <c r="O260" s="1">
        <v>44564.646898148145</v>
      </c>
      <c r="P260" s="1">
        <v>44564.701493055552</v>
      </c>
      <c r="Q260">
        <v>4109</v>
      </c>
      <c r="R260">
        <v>608</v>
      </c>
      <c r="S260" t="b">
        <v>0</v>
      </c>
      <c r="T260" t="s">
        <v>87</v>
      </c>
      <c r="U260" t="b">
        <v>0</v>
      </c>
      <c r="V260" t="s">
        <v>88</v>
      </c>
      <c r="W260" s="1">
        <v>44564.701493055552</v>
      </c>
      <c r="X260">
        <v>515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320</v>
      </c>
      <c r="AE260">
        <v>272</v>
      </c>
      <c r="AF260">
        <v>0</v>
      </c>
      <c r="AG260">
        <v>9</v>
      </c>
      <c r="AH260" t="s">
        <v>87</v>
      </c>
      <c r="AI260" t="s">
        <v>87</v>
      </c>
      <c r="AJ260" t="s">
        <v>87</v>
      </c>
      <c r="AK260" t="s">
        <v>87</v>
      </c>
      <c r="AL260" t="s">
        <v>87</v>
      </c>
      <c r="AM260" t="s">
        <v>87</v>
      </c>
      <c r="AN260" t="s">
        <v>87</v>
      </c>
      <c r="AO260" t="s">
        <v>87</v>
      </c>
      <c r="AP260" t="s">
        <v>87</v>
      </c>
      <c r="AQ260" t="s">
        <v>87</v>
      </c>
      <c r="AR260" t="s">
        <v>87</v>
      </c>
      <c r="AS260" t="s">
        <v>87</v>
      </c>
      <c r="AT260" t="s">
        <v>87</v>
      </c>
      <c r="AU260" t="s">
        <v>87</v>
      </c>
      <c r="AV260" t="s">
        <v>87</v>
      </c>
      <c r="AW260" t="s">
        <v>87</v>
      </c>
      <c r="AX260" t="s">
        <v>87</v>
      </c>
      <c r="AY260" t="s">
        <v>87</v>
      </c>
      <c r="AZ260" t="s">
        <v>87</v>
      </c>
      <c r="BA260" t="s">
        <v>87</v>
      </c>
      <c r="BB260" t="s">
        <v>87</v>
      </c>
      <c r="BC260" t="s">
        <v>87</v>
      </c>
      <c r="BD260" t="s">
        <v>87</v>
      </c>
      <c r="BE260" t="s">
        <v>87</v>
      </c>
    </row>
    <row r="261" spans="1:57" x14ac:dyDescent="0.45">
      <c r="A261" t="s">
        <v>754</v>
      </c>
      <c r="B261" t="s">
        <v>79</v>
      </c>
      <c r="C261" t="s">
        <v>537</v>
      </c>
      <c r="D261" t="s">
        <v>81</v>
      </c>
      <c r="E261" s="2" t="str">
        <f>HYPERLINK("capsilon://?command=openfolder&amp;siteaddress=FAM.docvelocity-na8.net&amp;folderid=FX2AA1CE15-B927-1929-2604-1A3526B68B48","FX22012444")</f>
        <v>FX22012444</v>
      </c>
      <c r="F261" t="s">
        <v>19</v>
      </c>
      <c r="G261" t="s">
        <v>19</v>
      </c>
      <c r="H261" t="s">
        <v>82</v>
      </c>
      <c r="I261" t="s">
        <v>755</v>
      </c>
      <c r="J261">
        <v>38</v>
      </c>
      <c r="K261" t="s">
        <v>84</v>
      </c>
      <c r="L261" t="s">
        <v>85</v>
      </c>
      <c r="M261" t="s">
        <v>86</v>
      </c>
      <c r="N261">
        <v>2</v>
      </c>
      <c r="O261" s="1">
        <v>44571.731736111113</v>
      </c>
      <c r="P261" s="1">
        <v>44571.800300925926</v>
      </c>
      <c r="Q261">
        <v>5203</v>
      </c>
      <c r="R261">
        <v>721</v>
      </c>
      <c r="S261" t="b">
        <v>0</v>
      </c>
      <c r="T261" t="s">
        <v>87</v>
      </c>
      <c r="U261" t="b">
        <v>0</v>
      </c>
      <c r="V261" t="s">
        <v>310</v>
      </c>
      <c r="W261" s="1">
        <v>44571.738935185182</v>
      </c>
      <c r="X261">
        <v>547</v>
      </c>
      <c r="Y261">
        <v>37</v>
      </c>
      <c r="Z261">
        <v>0</v>
      </c>
      <c r="AA261">
        <v>37</v>
      </c>
      <c r="AB261">
        <v>0</v>
      </c>
      <c r="AC261">
        <v>24</v>
      </c>
      <c r="AD261">
        <v>1</v>
      </c>
      <c r="AE261">
        <v>0</v>
      </c>
      <c r="AF261">
        <v>0</v>
      </c>
      <c r="AG261">
        <v>0</v>
      </c>
      <c r="AH261" t="s">
        <v>89</v>
      </c>
      <c r="AI261" s="1">
        <v>44571.800300925926</v>
      </c>
      <c r="AJ261">
        <v>174</v>
      </c>
      <c r="AK261">
        <v>2</v>
      </c>
      <c r="AL261">
        <v>0</v>
      </c>
      <c r="AM261">
        <v>2</v>
      </c>
      <c r="AN261">
        <v>0</v>
      </c>
      <c r="AO261">
        <v>1</v>
      </c>
      <c r="AP261">
        <v>-1</v>
      </c>
      <c r="AQ261">
        <v>0</v>
      </c>
      <c r="AR261">
        <v>0</v>
      </c>
      <c r="AS261">
        <v>0</v>
      </c>
      <c r="AT261" t="s">
        <v>87</v>
      </c>
      <c r="AU261" t="s">
        <v>87</v>
      </c>
      <c r="AV261" t="s">
        <v>87</v>
      </c>
      <c r="AW261" t="s">
        <v>87</v>
      </c>
      <c r="AX261" t="s">
        <v>87</v>
      </c>
      <c r="AY261" t="s">
        <v>87</v>
      </c>
      <c r="AZ261" t="s">
        <v>87</v>
      </c>
      <c r="BA261" t="s">
        <v>87</v>
      </c>
      <c r="BB261" t="s">
        <v>87</v>
      </c>
      <c r="BC261" t="s">
        <v>87</v>
      </c>
      <c r="BD261" t="s">
        <v>87</v>
      </c>
      <c r="BE261" t="s">
        <v>87</v>
      </c>
    </row>
    <row r="262" spans="1:57" x14ac:dyDescent="0.45">
      <c r="A262" t="s">
        <v>756</v>
      </c>
      <c r="B262" t="s">
        <v>79</v>
      </c>
      <c r="C262" t="s">
        <v>362</v>
      </c>
      <c r="D262" t="s">
        <v>81</v>
      </c>
      <c r="E262" s="2" t="str">
        <f>HYPERLINK("capsilon://?command=openfolder&amp;siteaddress=FAM.docvelocity-na8.net&amp;folderid=FX416AF655-49CE-DB9E-3DFF-7DD2E1E60C39","FX22011710")</f>
        <v>FX22011710</v>
      </c>
      <c r="F262" t="s">
        <v>19</v>
      </c>
      <c r="G262" t="s">
        <v>19</v>
      </c>
      <c r="H262" t="s">
        <v>82</v>
      </c>
      <c r="I262" t="s">
        <v>757</v>
      </c>
      <c r="J262">
        <v>38</v>
      </c>
      <c r="K262" t="s">
        <v>477</v>
      </c>
      <c r="L262" t="s">
        <v>19</v>
      </c>
      <c r="M262" t="s">
        <v>81</v>
      </c>
      <c r="N262">
        <v>1</v>
      </c>
      <c r="O262" s="1">
        <v>44571.739525462966</v>
      </c>
      <c r="P262" s="1">
        <v>44571.742268518516</v>
      </c>
      <c r="Q262">
        <v>64</v>
      </c>
      <c r="R262">
        <v>173</v>
      </c>
      <c r="S262" t="b">
        <v>0</v>
      </c>
      <c r="T262" t="s">
        <v>87</v>
      </c>
      <c r="U262" t="b">
        <v>0</v>
      </c>
      <c r="V262" t="s">
        <v>135</v>
      </c>
      <c r="W262" s="1">
        <v>44571.741655092592</v>
      </c>
      <c r="X262">
        <v>173</v>
      </c>
      <c r="Y262">
        <v>37</v>
      </c>
      <c r="Z262">
        <v>0</v>
      </c>
      <c r="AA262">
        <v>37</v>
      </c>
      <c r="AB262">
        <v>0</v>
      </c>
      <c r="AC262">
        <v>21</v>
      </c>
      <c r="AD262">
        <v>1</v>
      </c>
      <c r="AE262">
        <v>0</v>
      </c>
      <c r="AF262">
        <v>0</v>
      </c>
      <c r="AG262">
        <v>0</v>
      </c>
      <c r="AH262" t="s">
        <v>87</v>
      </c>
      <c r="AI262" t="s">
        <v>87</v>
      </c>
      <c r="AJ262" t="s">
        <v>87</v>
      </c>
      <c r="AK262" t="s">
        <v>87</v>
      </c>
      <c r="AL262" t="s">
        <v>87</v>
      </c>
      <c r="AM262" t="s">
        <v>87</v>
      </c>
      <c r="AN262" t="s">
        <v>87</v>
      </c>
      <c r="AO262" t="s">
        <v>87</v>
      </c>
      <c r="AP262" t="s">
        <v>87</v>
      </c>
      <c r="AQ262" t="s">
        <v>87</v>
      </c>
      <c r="AR262" t="s">
        <v>87</v>
      </c>
      <c r="AS262" t="s">
        <v>87</v>
      </c>
      <c r="AT262" t="s">
        <v>87</v>
      </c>
      <c r="AU262" t="s">
        <v>87</v>
      </c>
      <c r="AV262" t="s">
        <v>87</v>
      </c>
      <c r="AW262" t="s">
        <v>87</v>
      </c>
      <c r="AX262" t="s">
        <v>87</v>
      </c>
      <c r="AY262" t="s">
        <v>87</v>
      </c>
      <c r="AZ262" t="s">
        <v>87</v>
      </c>
      <c r="BA262" t="s">
        <v>87</v>
      </c>
      <c r="BB262" t="s">
        <v>87</v>
      </c>
      <c r="BC262" t="s">
        <v>87</v>
      </c>
      <c r="BD262" t="s">
        <v>87</v>
      </c>
      <c r="BE262" t="s">
        <v>87</v>
      </c>
    </row>
    <row r="263" spans="1:57" x14ac:dyDescent="0.45">
      <c r="A263" t="s">
        <v>758</v>
      </c>
      <c r="B263" t="s">
        <v>79</v>
      </c>
      <c r="C263" t="s">
        <v>737</v>
      </c>
      <c r="D263" t="s">
        <v>81</v>
      </c>
      <c r="E263" s="2" t="str">
        <f>HYPERLINK("capsilon://?command=openfolder&amp;siteaddress=FAM.docvelocity-na8.net&amp;folderid=FXA0F9179E-B381-1A82-E8CC-C5BA08AF3D4B","FX22012392")</f>
        <v>FX22012392</v>
      </c>
      <c r="F263" t="s">
        <v>19</v>
      </c>
      <c r="G263" t="s">
        <v>19</v>
      </c>
      <c r="H263" t="s">
        <v>82</v>
      </c>
      <c r="I263" t="s">
        <v>759</v>
      </c>
      <c r="J263">
        <v>38</v>
      </c>
      <c r="K263" t="s">
        <v>84</v>
      </c>
      <c r="L263" t="s">
        <v>85</v>
      </c>
      <c r="M263" t="s">
        <v>86</v>
      </c>
      <c r="N263">
        <v>2</v>
      </c>
      <c r="O263" s="1">
        <v>44571.837465277778</v>
      </c>
      <c r="P263" s="1">
        <v>44572.155092592591</v>
      </c>
      <c r="Q263">
        <v>26924</v>
      </c>
      <c r="R263">
        <v>519</v>
      </c>
      <c r="S263" t="b">
        <v>0</v>
      </c>
      <c r="T263" t="s">
        <v>87</v>
      </c>
      <c r="U263" t="b">
        <v>0</v>
      </c>
      <c r="V263" t="s">
        <v>592</v>
      </c>
      <c r="W263" s="1">
        <v>44572.151284722226</v>
      </c>
      <c r="X263">
        <v>341</v>
      </c>
      <c r="Y263">
        <v>37</v>
      </c>
      <c r="Z263">
        <v>0</v>
      </c>
      <c r="AA263">
        <v>37</v>
      </c>
      <c r="AB263">
        <v>0</v>
      </c>
      <c r="AC263">
        <v>19</v>
      </c>
      <c r="AD263">
        <v>1</v>
      </c>
      <c r="AE263">
        <v>0</v>
      </c>
      <c r="AF263">
        <v>0</v>
      </c>
      <c r="AG263">
        <v>0</v>
      </c>
      <c r="AH263" t="s">
        <v>555</v>
      </c>
      <c r="AI263" s="1">
        <v>44572.155092592591</v>
      </c>
      <c r="AJ263">
        <v>162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1</v>
      </c>
      <c r="AQ263">
        <v>0</v>
      </c>
      <c r="AR263">
        <v>0</v>
      </c>
      <c r="AS263">
        <v>0</v>
      </c>
      <c r="AT263" t="s">
        <v>87</v>
      </c>
      <c r="AU263" t="s">
        <v>87</v>
      </c>
      <c r="AV263" t="s">
        <v>87</v>
      </c>
      <c r="AW263" t="s">
        <v>87</v>
      </c>
      <c r="AX263" t="s">
        <v>87</v>
      </c>
      <c r="AY263" t="s">
        <v>87</v>
      </c>
      <c r="AZ263" t="s">
        <v>87</v>
      </c>
      <c r="BA263" t="s">
        <v>87</v>
      </c>
      <c r="BB263" t="s">
        <v>87</v>
      </c>
      <c r="BC263" t="s">
        <v>87</v>
      </c>
      <c r="BD263" t="s">
        <v>87</v>
      </c>
      <c r="BE263" t="s">
        <v>87</v>
      </c>
    </row>
    <row r="264" spans="1:57" x14ac:dyDescent="0.45">
      <c r="A264" t="s">
        <v>760</v>
      </c>
      <c r="B264" t="s">
        <v>79</v>
      </c>
      <c r="C264" t="s">
        <v>761</v>
      </c>
      <c r="D264" t="s">
        <v>81</v>
      </c>
      <c r="E264" s="2" t="str">
        <f>HYPERLINK("capsilon://?command=openfolder&amp;siteaddress=FAM.docvelocity-na8.net&amp;folderid=FX8DEBCA2B-8F2C-D945-0457-03C46D4DB296","FX220161")</f>
        <v>FX220161</v>
      </c>
      <c r="F264" t="s">
        <v>19</v>
      </c>
      <c r="G264" t="s">
        <v>19</v>
      </c>
      <c r="H264" t="s">
        <v>82</v>
      </c>
      <c r="I264" t="s">
        <v>762</v>
      </c>
      <c r="J264">
        <v>128</v>
      </c>
      <c r="K264" t="s">
        <v>84</v>
      </c>
      <c r="L264" t="s">
        <v>85</v>
      </c>
      <c r="M264" t="s">
        <v>86</v>
      </c>
      <c r="N264">
        <v>2</v>
      </c>
      <c r="O264" s="1">
        <v>44572.323923611111</v>
      </c>
      <c r="P264" s="1">
        <v>44572.345949074072</v>
      </c>
      <c r="Q264">
        <v>8</v>
      </c>
      <c r="R264">
        <v>1895</v>
      </c>
      <c r="S264" t="b">
        <v>0</v>
      </c>
      <c r="T264" t="s">
        <v>87</v>
      </c>
      <c r="U264" t="b">
        <v>0</v>
      </c>
      <c r="V264" t="s">
        <v>175</v>
      </c>
      <c r="W264" s="1">
        <v>44572.337037037039</v>
      </c>
      <c r="X264">
        <v>1130</v>
      </c>
      <c r="Y264">
        <v>144</v>
      </c>
      <c r="Z264">
        <v>0</v>
      </c>
      <c r="AA264">
        <v>144</v>
      </c>
      <c r="AB264">
        <v>0</v>
      </c>
      <c r="AC264">
        <v>64</v>
      </c>
      <c r="AD264">
        <v>-16</v>
      </c>
      <c r="AE264">
        <v>0</v>
      </c>
      <c r="AF264">
        <v>0</v>
      </c>
      <c r="AG264">
        <v>0</v>
      </c>
      <c r="AH264" t="s">
        <v>98</v>
      </c>
      <c r="AI264" s="1">
        <v>44572.345949074072</v>
      </c>
      <c r="AJ264">
        <v>765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-16</v>
      </c>
      <c r="AQ264">
        <v>0</v>
      </c>
      <c r="AR264">
        <v>0</v>
      </c>
      <c r="AS264">
        <v>0</v>
      </c>
      <c r="AT264" t="s">
        <v>87</v>
      </c>
      <c r="AU264" t="s">
        <v>87</v>
      </c>
      <c r="AV264" t="s">
        <v>87</v>
      </c>
      <c r="AW264" t="s">
        <v>87</v>
      </c>
      <c r="AX264" t="s">
        <v>87</v>
      </c>
      <c r="AY264" t="s">
        <v>87</v>
      </c>
      <c r="AZ264" t="s">
        <v>87</v>
      </c>
      <c r="BA264" t="s">
        <v>87</v>
      </c>
      <c r="BB264" t="s">
        <v>87</v>
      </c>
      <c r="BC264" t="s">
        <v>87</v>
      </c>
      <c r="BD264" t="s">
        <v>87</v>
      </c>
      <c r="BE264" t="s">
        <v>87</v>
      </c>
    </row>
    <row r="265" spans="1:57" x14ac:dyDescent="0.45">
      <c r="A265" t="s">
        <v>763</v>
      </c>
      <c r="B265" t="s">
        <v>79</v>
      </c>
      <c r="C265" t="s">
        <v>764</v>
      </c>
      <c r="D265" t="s">
        <v>81</v>
      </c>
      <c r="E265" s="2" t="str">
        <f>HYPERLINK("capsilon://?command=openfolder&amp;siteaddress=FAM.docvelocity-na8.net&amp;folderid=FXB4727376-D219-0466-98F1-CB9176E1FE34","FX2112141")</f>
        <v>FX2112141</v>
      </c>
      <c r="F265" t="s">
        <v>19</v>
      </c>
      <c r="G265" t="s">
        <v>19</v>
      </c>
      <c r="H265" t="s">
        <v>82</v>
      </c>
      <c r="I265" t="s">
        <v>765</v>
      </c>
      <c r="J265">
        <v>38</v>
      </c>
      <c r="K265" t="s">
        <v>84</v>
      </c>
      <c r="L265" t="s">
        <v>85</v>
      </c>
      <c r="M265" t="s">
        <v>86</v>
      </c>
      <c r="N265">
        <v>2</v>
      </c>
      <c r="O265" s="1">
        <v>44572.349456018521</v>
      </c>
      <c r="P265" s="1">
        <v>44572.354780092595</v>
      </c>
      <c r="Q265">
        <v>24</v>
      </c>
      <c r="R265">
        <v>436</v>
      </c>
      <c r="S265" t="b">
        <v>0</v>
      </c>
      <c r="T265" t="s">
        <v>87</v>
      </c>
      <c r="U265" t="b">
        <v>0</v>
      </c>
      <c r="V265" t="s">
        <v>97</v>
      </c>
      <c r="W265" s="1">
        <v>44572.351643518516</v>
      </c>
      <c r="X265">
        <v>188</v>
      </c>
      <c r="Y265">
        <v>37</v>
      </c>
      <c r="Z265">
        <v>0</v>
      </c>
      <c r="AA265">
        <v>37</v>
      </c>
      <c r="AB265">
        <v>0</v>
      </c>
      <c r="AC265">
        <v>14</v>
      </c>
      <c r="AD265">
        <v>1</v>
      </c>
      <c r="AE265">
        <v>0</v>
      </c>
      <c r="AF265">
        <v>0</v>
      </c>
      <c r="AG265">
        <v>0</v>
      </c>
      <c r="AH265" t="s">
        <v>98</v>
      </c>
      <c r="AI265" s="1">
        <v>44572.354780092595</v>
      </c>
      <c r="AJ265">
        <v>248</v>
      </c>
      <c r="AK265">
        <v>1</v>
      </c>
      <c r="AL265">
        <v>0</v>
      </c>
      <c r="AM265">
        <v>1</v>
      </c>
      <c r="AN265">
        <v>0</v>
      </c>
      <c r="AO265">
        <v>1</v>
      </c>
      <c r="AP265">
        <v>0</v>
      </c>
      <c r="AQ265">
        <v>0</v>
      </c>
      <c r="AR265">
        <v>0</v>
      </c>
      <c r="AS265">
        <v>0</v>
      </c>
      <c r="AT265" t="s">
        <v>87</v>
      </c>
      <c r="AU265" t="s">
        <v>87</v>
      </c>
      <c r="AV265" t="s">
        <v>87</v>
      </c>
      <c r="AW265" t="s">
        <v>87</v>
      </c>
      <c r="AX265" t="s">
        <v>87</v>
      </c>
      <c r="AY265" t="s">
        <v>87</v>
      </c>
      <c r="AZ265" t="s">
        <v>87</v>
      </c>
      <c r="BA265" t="s">
        <v>87</v>
      </c>
      <c r="BB265" t="s">
        <v>87</v>
      </c>
      <c r="BC265" t="s">
        <v>87</v>
      </c>
      <c r="BD265" t="s">
        <v>87</v>
      </c>
      <c r="BE265" t="s">
        <v>87</v>
      </c>
    </row>
    <row r="266" spans="1:57" x14ac:dyDescent="0.45">
      <c r="A266" t="s">
        <v>766</v>
      </c>
      <c r="B266" t="s">
        <v>79</v>
      </c>
      <c r="C266" t="s">
        <v>714</v>
      </c>
      <c r="D266" t="s">
        <v>81</v>
      </c>
      <c r="E266" s="2" t="str">
        <f>HYPERLINK("capsilon://?command=openfolder&amp;siteaddress=FAM.docvelocity-na8.net&amp;folderid=FX1AC417A4-33BC-6375-482A-04ECEF590B34","FX21116600")</f>
        <v>FX21116600</v>
      </c>
      <c r="F266" t="s">
        <v>19</v>
      </c>
      <c r="G266" t="s">
        <v>19</v>
      </c>
      <c r="H266" t="s">
        <v>82</v>
      </c>
      <c r="I266" t="s">
        <v>767</v>
      </c>
      <c r="J266">
        <v>66</v>
      </c>
      <c r="K266" t="s">
        <v>84</v>
      </c>
      <c r="L266" t="s">
        <v>85</v>
      </c>
      <c r="M266" t="s">
        <v>86</v>
      </c>
      <c r="N266">
        <v>2</v>
      </c>
      <c r="O266" s="1">
        <v>44572.35359953704</v>
      </c>
      <c r="P266" s="1">
        <v>44572.355520833335</v>
      </c>
      <c r="Q266">
        <v>44</v>
      </c>
      <c r="R266">
        <v>122</v>
      </c>
      <c r="S266" t="b">
        <v>0</v>
      </c>
      <c r="T266" t="s">
        <v>87</v>
      </c>
      <c r="U266" t="b">
        <v>0</v>
      </c>
      <c r="V266" t="s">
        <v>146</v>
      </c>
      <c r="W266" s="1">
        <v>44572.35428240741</v>
      </c>
      <c r="X266">
        <v>58</v>
      </c>
      <c r="Y266">
        <v>0</v>
      </c>
      <c r="Z266">
        <v>0</v>
      </c>
      <c r="AA266">
        <v>0</v>
      </c>
      <c r="AB266">
        <v>52</v>
      </c>
      <c r="AC266">
        <v>0</v>
      </c>
      <c r="AD266">
        <v>66</v>
      </c>
      <c r="AE266">
        <v>0</v>
      </c>
      <c r="AF266">
        <v>0</v>
      </c>
      <c r="AG266">
        <v>0</v>
      </c>
      <c r="AH266" t="s">
        <v>98</v>
      </c>
      <c r="AI266" s="1">
        <v>44572.355520833335</v>
      </c>
      <c r="AJ266">
        <v>64</v>
      </c>
      <c r="AK266">
        <v>0</v>
      </c>
      <c r="AL266">
        <v>0</v>
      </c>
      <c r="AM266">
        <v>0</v>
      </c>
      <c r="AN266">
        <v>52</v>
      </c>
      <c r="AO266">
        <v>0</v>
      </c>
      <c r="AP266">
        <v>66</v>
      </c>
      <c r="AQ266">
        <v>0</v>
      </c>
      <c r="AR266">
        <v>0</v>
      </c>
      <c r="AS266">
        <v>0</v>
      </c>
      <c r="AT266" t="s">
        <v>87</v>
      </c>
      <c r="AU266" t="s">
        <v>87</v>
      </c>
      <c r="AV266" t="s">
        <v>87</v>
      </c>
      <c r="AW266" t="s">
        <v>87</v>
      </c>
      <c r="AX266" t="s">
        <v>87</v>
      </c>
      <c r="AY266" t="s">
        <v>87</v>
      </c>
      <c r="AZ266" t="s">
        <v>87</v>
      </c>
      <c r="BA266" t="s">
        <v>87</v>
      </c>
      <c r="BB266" t="s">
        <v>87</v>
      </c>
      <c r="BC266" t="s">
        <v>87</v>
      </c>
      <c r="BD266" t="s">
        <v>87</v>
      </c>
      <c r="BE266" t="s">
        <v>87</v>
      </c>
    </row>
    <row r="267" spans="1:57" x14ac:dyDescent="0.45">
      <c r="A267" t="s">
        <v>768</v>
      </c>
      <c r="B267" t="s">
        <v>79</v>
      </c>
      <c r="C267" t="s">
        <v>487</v>
      </c>
      <c r="D267" t="s">
        <v>81</v>
      </c>
      <c r="E267" s="2" t="str">
        <f>HYPERLINK("capsilon://?command=openfolder&amp;siteaddress=FAM.docvelocity-na8.net&amp;folderid=FX452925FB-4114-86DF-69B9-16D46A37E4C2","FX22012354")</f>
        <v>FX22012354</v>
      </c>
      <c r="F267" t="s">
        <v>19</v>
      </c>
      <c r="G267" t="s">
        <v>19</v>
      </c>
      <c r="H267" t="s">
        <v>82</v>
      </c>
      <c r="I267" t="s">
        <v>769</v>
      </c>
      <c r="J267">
        <v>66</v>
      </c>
      <c r="K267" t="s">
        <v>84</v>
      </c>
      <c r="L267" t="s">
        <v>85</v>
      </c>
      <c r="M267" t="s">
        <v>86</v>
      </c>
      <c r="N267">
        <v>2</v>
      </c>
      <c r="O267" s="1">
        <v>44572.357743055552</v>
      </c>
      <c r="P267" s="1">
        <v>44572.378969907404</v>
      </c>
      <c r="Q267">
        <v>476</v>
      </c>
      <c r="R267">
        <v>1358</v>
      </c>
      <c r="S267" t="b">
        <v>0</v>
      </c>
      <c r="T267" t="s">
        <v>87</v>
      </c>
      <c r="U267" t="b">
        <v>0</v>
      </c>
      <c r="V267" t="s">
        <v>175</v>
      </c>
      <c r="W267" s="1">
        <v>44572.366006944445</v>
      </c>
      <c r="X267">
        <v>673</v>
      </c>
      <c r="Y267">
        <v>52</v>
      </c>
      <c r="Z267">
        <v>0</v>
      </c>
      <c r="AA267">
        <v>52</v>
      </c>
      <c r="AB267">
        <v>0</v>
      </c>
      <c r="AC267">
        <v>24</v>
      </c>
      <c r="AD267">
        <v>14</v>
      </c>
      <c r="AE267">
        <v>0</v>
      </c>
      <c r="AF267">
        <v>0</v>
      </c>
      <c r="AG267">
        <v>0</v>
      </c>
      <c r="AH267" t="s">
        <v>98</v>
      </c>
      <c r="AI267" s="1">
        <v>44572.378969907404</v>
      </c>
      <c r="AJ267">
        <v>685</v>
      </c>
      <c r="AK267">
        <v>1</v>
      </c>
      <c r="AL267">
        <v>0</v>
      </c>
      <c r="AM267">
        <v>1</v>
      </c>
      <c r="AN267">
        <v>0</v>
      </c>
      <c r="AO267">
        <v>1</v>
      </c>
      <c r="AP267">
        <v>13</v>
      </c>
      <c r="AQ267">
        <v>0</v>
      </c>
      <c r="AR267">
        <v>0</v>
      </c>
      <c r="AS267">
        <v>0</v>
      </c>
      <c r="AT267" t="s">
        <v>87</v>
      </c>
      <c r="AU267" t="s">
        <v>87</v>
      </c>
      <c r="AV267" t="s">
        <v>87</v>
      </c>
      <c r="AW267" t="s">
        <v>87</v>
      </c>
      <c r="AX267" t="s">
        <v>87</v>
      </c>
      <c r="AY267" t="s">
        <v>87</v>
      </c>
      <c r="AZ267" t="s">
        <v>87</v>
      </c>
      <c r="BA267" t="s">
        <v>87</v>
      </c>
      <c r="BB267" t="s">
        <v>87</v>
      </c>
      <c r="BC267" t="s">
        <v>87</v>
      </c>
      <c r="BD267" t="s">
        <v>87</v>
      </c>
      <c r="BE267" t="s">
        <v>87</v>
      </c>
    </row>
    <row r="268" spans="1:57" x14ac:dyDescent="0.45">
      <c r="A268" t="s">
        <v>770</v>
      </c>
      <c r="B268" t="s">
        <v>79</v>
      </c>
      <c r="C268" t="s">
        <v>771</v>
      </c>
      <c r="D268" t="s">
        <v>81</v>
      </c>
      <c r="E268" s="2" t="str">
        <f>HYPERLINK("capsilon://?command=openfolder&amp;siteaddress=FAM.docvelocity-na8.net&amp;folderid=FX6F905EE5-B737-84A8-B8EE-CC7EE1706519","FX211212685")</f>
        <v>FX211212685</v>
      </c>
      <c r="F268" t="s">
        <v>19</v>
      </c>
      <c r="G268" t="s">
        <v>19</v>
      </c>
      <c r="H268" t="s">
        <v>82</v>
      </c>
      <c r="I268" t="s">
        <v>772</v>
      </c>
      <c r="J268">
        <v>66</v>
      </c>
      <c r="K268" t="s">
        <v>84</v>
      </c>
      <c r="L268" t="s">
        <v>85</v>
      </c>
      <c r="M268" t="s">
        <v>86</v>
      </c>
      <c r="N268">
        <v>2</v>
      </c>
      <c r="O268" s="1">
        <v>44572.359629629631</v>
      </c>
      <c r="P268" s="1">
        <v>44572.51053240741</v>
      </c>
      <c r="Q268">
        <v>8650</v>
      </c>
      <c r="R268">
        <v>4388</v>
      </c>
      <c r="S268" t="b">
        <v>0</v>
      </c>
      <c r="T268" t="s">
        <v>87</v>
      </c>
      <c r="U268" t="b">
        <v>0</v>
      </c>
      <c r="V268" t="s">
        <v>92</v>
      </c>
      <c r="W268" s="1">
        <v>44572.505856481483</v>
      </c>
      <c r="X268">
        <v>531</v>
      </c>
      <c r="Y268">
        <v>52</v>
      </c>
      <c r="Z268">
        <v>0</v>
      </c>
      <c r="AA268">
        <v>52</v>
      </c>
      <c r="AB268">
        <v>0</v>
      </c>
      <c r="AC268">
        <v>1</v>
      </c>
      <c r="AD268">
        <v>14</v>
      </c>
      <c r="AE268">
        <v>0</v>
      </c>
      <c r="AF268">
        <v>0</v>
      </c>
      <c r="AG268">
        <v>0</v>
      </c>
      <c r="AH268" t="s">
        <v>372</v>
      </c>
      <c r="AI268" s="1">
        <v>44572.51053240741</v>
      </c>
      <c r="AJ268">
        <v>314</v>
      </c>
      <c r="AK268">
        <v>1</v>
      </c>
      <c r="AL268">
        <v>0</v>
      </c>
      <c r="AM268">
        <v>1</v>
      </c>
      <c r="AN268">
        <v>0</v>
      </c>
      <c r="AO268">
        <v>1</v>
      </c>
      <c r="AP268">
        <v>13</v>
      </c>
      <c r="AQ268">
        <v>0</v>
      </c>
      <c r="AR268">
        <v>0</v>
      </c>
      <c r="AS268">
        <v>0</v>
      </c>
      <c r="AT268" t="s">
        <v>87</v>
      </c>
      <c r="AU268" t="s">
        <v>87</v>
      </c>
      <c r="AV268" t="s">
        <v>87</v>
      </c>
      <c r="AW268" t="s">
        <v>87</v>
      </c>
      <c r="AX268" t="s">
        <v>87</v>
      </c>
      <c r="AY268" t="s">
        <v>87</v>
      </c>
      <c r="AZ268" t="s">
        <v>87</v>
      </c>
      <c r="BA268" t="s">
        <v>87</v>
      </c>
      <c r="BB268" t="s">
        <v>87</v>
      </c>
      <c r="BC268" t="s">
        <v>87</v>
      </c>
      <c r="BD268" t="s">
        <v>87</v>
      </c>
      <c r="BE268" t="s">
        <v>87</v>
      </c>
    </row>
    <row r="269" spans="1:57" x14ac:dyDescent="0.45">
      <c r="A269" t="s">
        <v>773</v>
      </c>
      <c r="B269" t="s">
        <v>79</v>
      </c>
      <c r="C269" t="s">
        <v>774</v>
      </c>
      <c r="D269" t="s">
        <v>81</v>
      </c>
      <c r="E269" s="2" t="str">
        <f>HYPERLINK("capsilon://?command=openfolder&amp;siteaddress=FAM.docvelocity-na8.net&amp;folderid=FX745FA5B2-1B6D-5CB0-A294-0AEDEF3679AA","FX211210099")</f>
        <v>FX211210099</v>
      </c>
      <c r="F269" t="s">
        <v>19</v>
      </c>
      <c r="G269" t="s">
        <v>19</v>
      </c>
      <c r="H269" t="s">
        <v>82</v>
      </c>
      <c r="I269" t="s">
        <v>775</v>
      </c>
      <c r="J269">
        <v>66</v>
      </c>
      <c r="K269" t="s">
        <v>84</v>
      </c>
      <c r="L269" t="s">
        <v>85</v>
      </c>
      <c r="M269" t="s">
        <v>86</v>
      </c>
      <c r="N269">
        <v>2</v>
      </c>
      <c r="O269" s="1">
        <v>44572.37127314815</v>
      </c>
      <c r="P269" s="1">
        <v>44572.373773148145</v>
      </c>
      <c r="Q269">
        <v>119</v>
      </c>
      <c r="R269">
        <v>97</v>
      </c>
      <c r="S269" t="b">
        <v>0</v>
      </c>
      <c r="T269" t="s">
        <v>87</v>
      </c>
      <c r="U269" t="b">
        <v>0</v>
      </c>
      <c r="V269" t="s">
        <v>146</v>
      </c>
      <c r="W269" s="1">
        <v>44572.371863425928</v>
      </c>
      <c r="X269">
        <v>39</v>
      </c>
      <c r="Y269">
        <v>0</v>
      </c>
      <c r="Z269">
        <v>0</v>
      </c>
      <c r="AA269">
        <v>0</v>
      </c>
      <c r="AB269">
        <v>52</v>
      </c>
      <c r="AC269">
        <v>0</v>
      </c>
      <c r="AD269">
        <v>66</v>
      </c>
      <c r="AE269">
        <v>0</v>
      </c>
      <c r="AF269">
        <v>0</v>
      </c>
      <c r="AG269">
        <v>0</v>
      </c>
      <c r="AH269" t="s">
        <v>555</v>
      </c>
      <c r="AI269" s="1">
        <v>44572.373773148145</v>
      </c>
      <c r="AJ269">
        <v>58</v>
      </c>
      <c r="AK269">
        <v>0</v>
      </c>
      <c r="AL269">
        <v>0</v>
      </c>
      <c r="AM269">
        <v>0</v>
      </c>
      <c r="AN269">
        <v>52</v>
      </c>
      <c r="AO269">
        <v>0</v>
      </c>
      <c r="AP269">
        <v>66</v>
      </c>
      <c r="AQ269">
        <v>0</v>
      </c>
      <c r="AR269">
        <v>0</v>
      </c>
      <c r="AS269">
        <v>0</v>
      </c>
      <c r="AT269" t="s">
        <v>87</v>
      </c>
      <c r="AU269" t="s">
        <v>87</v>
      </c>
      <c r="AV269" t="s">
        <v>87</v>
      </c>
      <c r="AW269" t="s">
        <v>87</v>
      </c>
      <c r="AX269" t="s">
        <v>87</v>
      </c>
      <c r="AY269" t="s">
        <v>87</v>
      </c>
      <c r="AZ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</row>
    <row r="270" spans="1:57" x14ac:dyDescent="0.45">
      <c r="A270" t="s">
        <v>776</v>
      </c>
      <c r="B270" t="s">
        <v>79</v>
      </c>
      <c r="C270" t="s">
        <v>777</v>
      </c>
      <c r="D270" t="s">
        <v>81</v>
      </c>
      <c r="E270" s="2" t="str">
        <f>HYPERLINK("capsilon://?command=openfolder&amp;siteaddress=FAM.docvelocity-na8.net&amp;folderid=FX461B8623-3F7A-4ED4-2560-08D2D4700738","FX21112466")</f>
        <v>FX21112466</v>
      </c>
      <c r="F270" t="s">
        <v>19</v>
      </c>
      <c r="G270" t="s">
        <v>19</v>
      </c>
      <c r="H270" t="s">
        <v>82</v>
      </c>
      <c r="I270" t="s">
        <v>778</v>
      </c>
      <c r="J270">
        <v>66</v>
      </c>
      <c r="K270" t="s">
        <v>84</v>
      </c>
      <c r="L270" t="s">
        <v>85</v>
      </c>
      <c r="M270" t="s">
        <v>86</v>
      </c>
      <c r="N270">
        <v>2</v>
      </c>
      <c r="O270" s="1">
        <v>44572.37976851852</v>
      </c>
      <c r="P270" s="1">
        <v>44572.42633101852</v>
      </c>
      <c r="Q270">
        <v>3923</v>
      </c>
      <c r="R270">
        <v>100</v>
      </c>
      <c r="S270" t="b">
        <v>0</v>
      </c>
      <c r="T270" t="s">
        <v>87</v>
      </c>
      <c r="U270" t="b">
        <v>0</v>
      </c>
      <c r="V270" t="s">
        <v>97</v>
      </c>
      <c r="W270" s="1">
        <v>44572.382187499999</v>
      </c>
      <c r="X270">
        <v>27</v>
      </c>
      <c r="Y270">
        <v>0</v>
      </c>
      <c r="Z270">
        <v>0</v>
      </c>
      <c r="AA270">
        <v>0</v>
      </c>
      <c r="AB270">
        <v>52</v>
      </c>
      <c r="AC270">
        <v>0</v>
      </c>
      <c r="AD270">
        <v>66</v>
      </c>
      <c r="AE270">
        <v>0</v>
      </c>
      <c r="AF270">
        <v>0</v>
      </c>
      <c r="AG270">
        <v>0</v>
      </c>
      <c r="AH270" t="s">
        <v>98</v>
      </c>
      <c r="AI270" s="1">
        <v>44572.42633101852</v>
      </c>
      <c r="AJ270">
        <v>73</v>
      </c>
      <c r="AK270">
        <v>0</v>
      </c>
      <c r="AL270">
        <v>0</v>
      </c>
      <c r="AM270">
        <v>0</v>
      </c>
      <c r="AN270">
        <v>52</v>
      </c>
      <c r="AO270">
        <v>0</v>
      </c>
      <c r="AP270">
        <v>66</v>
      </c>
      <c r="AQ270">
        <v>0</v>
      </c>
      <c r="AR270">
        <v>0</v>
      </c>
      <c r="AS270">
        <v>0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AZ270" t="s">
        <v>87</v>
      </c>
      <c r="BA270" t="s">
        <v>87</v>
      </c>
      <c r="BB270" t="s">
        <v>87</v>
      </c>
      <c r="BC270" t="s">
        <v>87</v>
      </c>
      <c r="BD270" t="s">
        <v>87</v>
      </c>
      <c r="BE270" t="s">
        <v>87</v>
      </c>
    </row>
    <row r="271" spans="1:57" x14ac:dyDescent="0.45">
      <c r="A271" t="s">
        <v>779</v>
      </c>
      <c r="B271" t="s">
        <v>79</v>
      </c>
      <c r="C271" t="s">
        <v>771</v>
      </c>
      <c r="D271" t="s">
        <v>81</v>
      </c>
      <c r="E271" s="2" t="str">
        <f>HYPERLINK("capsilon://?command=openfolder&amp;siteaddress=FAM.docvelocity-na8.net&amp;folderid=FX6F905EE5-B737-84A8-B8EE-CC7EE1706519","FX211212685")</f>
        <v>FX211212685</v>
      </c>
      <c r="F271" t="s">
        <v>19</v>
      </c>
      <c r="G271" t="s">
        <v>19</v>
      </c>
      <c r="H271" t="s">
        <v>82</v>
      </c>
      <c r="I271" t="s">
        <v>780</v>
      </c>
      <c r="J271">
        <v>66</v>
      </c>
      <c r="K271" t="s">
        <v>84</v>
      </c>
      <c r="L271" t="s">
        <v>85</v>
      </c>
      <c r="M271" t="s">
        <v>86</v>
      </c>
      <c r="N271">
        <v>2</v>
      </c>
      <c r="O271" s="1">
        <v>44572.380810185183</v>
      </c>
      <c r="P271" s="1">
        <v>44572.45652777778</v>
      </c>
      <c r="Q271">
        <v>4694</v>
      </c>
      <c r="R271">
        <v>1848</v>
      </c>
      <c r="S271" t="b">
        <v>0</v>
      </c>
      <c r="T271" t="s">
        <v>87</v>
      </c>
      <c r="U271" t="b">
        <v>0</v>
      </c>
      <c r="V271" t="s">
        <v>175</v>
      </c>
      <c r="W271" s="1">
        <v>44572.400393518517</v>
      </c>
      <c r="X271">
        <v>824</v>
      </c>
      <c r="Y271">
        <v>52</v>
      </c>
      <c r="Z271">
        <v>0</v>
      </c>
      <c r="AA271">
        <v>52</v>
      </c>
      <c r="AB271">
        <v>0</v>
      </c>
      <c r="AC271">
        <v>35</v>
      </c>
      <c r="AD271">
        <v>14</v>
      </c>
      <c r="AE271">
        <v>0</v>
      </c>
      <c r="AF271">
        <v>0</v>
      </c>
      <c r="AG271">
        <v>0</v>
      </c>
      <c r="AH271" t="s">
        <v>555</v>
      </c>
      <c r="AI271" s="1">
        <v>44572.45652777778</v>
      </c>
      <c r="AJ271">
        <v>662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14</v>
      </c>
      <c r="AQ271">
        <v>0</v>
      </c>
      <c r="AR271">
        <v>0</v>
      </c>
      <c r="AS271">
        <v>0</v>
      </c>
      <c r="AT271" t="s">
        <v>87</v>
      </c>
      <c r="AU271" t="s">
        <v>87</v>
      </c>
      <c r="AV271" t="s">
        <v>87</v>
      </c>
      <c r="AW271" t="s">
        <v>87</v>
      </c>
      <c r="AX271" t="s">
        <v>87</v>
      </c>
      <c r="AY271" t="s">
        <v>87</v>
      </c>
      <c r="AZ271" t="s">
        <v>87</v>
      </c>
      <c r="BA271" t="s">
        <v>87</v>
      </c>
      <c r="BB271" t="s">
        <v>87</v>
      </c>
      <c r="BC271" t="s">
        <v>87</v>
      </c>
      <c r="BD271" t="s">
        <v>87</v>
      </c>
      <c r="BE271" t="s">
        <v>87</v>
      </c>
    </row>
    <row r="272" spans="1:57" x14ac:dyDescent="0.45">
      <c r="A272" t="s">
        <v>781</v>
      </c>
      <c r="B272" t="s">
        <v>79</v>
      </c>
      <c r="C272" t="s">
        <v>782</v>
      </c>
      <c r="D272" t="s">
        <v>81</v>
      </c>
      <c r="E272" s="2" t="str">
        <f>HYPERLINK("capsilon://?command=openfolder&amp;siteaddress=FAM.docvelocity-na8.net&amp;folderid=FX124CF4C7-20E3-1803-334C-B777DB91AF66","FX21129572")</f>
        <v>FX21129572</v>
      </c>
      <c r="F272" t="s">
        <v>19</v>
      </c>
      <c r="G272" t="s">
        <v>19</v>
      </c>
      <c r="H272" t="s">
        <v>82</v>
      </c>
      <c r="I272" t="s">
        <v>783</v>
      </c>
      <c r="J272">
        <v>66</v>
      </c>
      <c r="K272" t="s">
        <v>84</v>
      </c>
      <c r="L272" t="s">
        <v>85</v>
      </c>
      <c r="M272" t="s">
        <v>86</v>
      </c>
      <c r="N272">
        <v>2</v>
      </c>
      <c r="O272" s="1">
        <v>44572.381724537037</v>
      </c>
      <c r="P272" s="1">
        <v>44572.453993055555</v>
      </c>
      <c r="Q272">
        <v>5882</v>
      </c>
      <c r="R272">
        <v>362</v>
      </c>
      <c r="S272" t="b">
        <v>0</v>
      </c>
      <c r="T272" t="s">
        <v>87</v>
      </c>
      <c r="U272" t="b">
        <v>0</v>
      </c>
      <c r="V272" t="s">
        <v>592</v>
      </c>
      <c r="W272" s="1">
        <v>44572.383252314816</v>
      </c>
      <c r="X272">
        <v>32</v>
      </c>
      <c r="Y272">
        <v>0</v>
      </c>
      <c r="Z272">
        <v>0</v>
      </c>
      <c r="AA272">
        <v>0</v>
      </c>
      <c r="AB272">
        <v>52</v>
      </c>
      <c r="AC272">
        <v>0</v>
      </c>
      <c r="AD272">
        <v>66</v>
      </c>
      <c r="AE272">
        <v>0</v>
      </c>
      <c r="AF272">
        <v>0</v>
      </c>
      <c r="AG272">
        <v>0</v>
      </c>
      <c r="AH272" t="s">
        <v>98</v>
      </c>
      <c r="AI272" s="1">
        <v>44572.453993055555</v>
      </c>
      <c r="AJ272">
        <v>330</v>
      </c>
      <c r="AK272">
        <v>0</v>
      </c>
      <c r="AL272">
        <v>0</v>
      </c>
      <c r="AM272">
        <v>0</v>
      </c>
      <c r="AN272">
        <v>52</v>
      </c>
      <c r="AO272">
        <v>0</v>
      </c>
      <c r="AP272">
        <v>66</v>
      </c>
      <c r="AQ272">
        <v>0</v>
      </c>
      <c r="AR272">
        <v>0</v>
      </c>
      <c r="AS272">
        <v>0</v>
      </c>
      <c r="AT272" t="s">
        <v>87</v>
      </c>
      <c r="AU272" t="s">
        <v>87</v>
      </c>
      <c r="AV272" t="s">
        <v>87</v>
      </c>
      <c r="AW272" t="s">
        <v>87</v>
      </c>
      <c r="AX272" t="s">
        <v>87</v>
      </c>
      <c r="AY272" t="s">
        <v>87</v>
      </c>
      <c r="AZ272" t="s">
        <v>87</v>
      </c>
      <c r="BA272" t="s">
        <v>87</v>
      </c>
      <c r="BB272" t="s">
        <v>87</v>
      </c>
      <c r="BC272" t="s">
        <v>87</v>
      </c>
      <c r="BD272" t="s">
        <v>87</v>
      </c>
      <c r="BE272" t="s">
        <v>87</v>
      </c>
    </row>
    <row r="273" spans="1:57" x14ac:dyDescent="0.45">
      <c r="A273" t="s">
        <v>784</v>
      </c>
      <c r="B273" t="s">
        <v>79</v>
      </c>
      <c r="C273" t="s">
        <v>785</v>
      </c>
      <c r="D273" t="s">
        <v>81</v>
      </c>
      <c r="E273" s="2" t="str">
        <f>HYPERLINK("capsilon://?command=openfolder&amp;siteaddress=FAM.docvelocity-na8.net&amp;folderid=FXEF771F02-258E-2EA7-8DA9-5E59D794D259","FX22011091")</f>
        <v>FX22011091</v>
      </c>
      <c r="F273" t="s">
        <v>19</v>
      </c>
      <c r="G273" t="s">
        <v>19</v>
      </c>
      <c r="H273" t="s">
        <v>82</v>
      </c>
      <c r="I273" t="s">
        <v>786</v>
      </c>
      <c r="J273">
        <v>195</v>
      </c>
      <c r="K273" t="s">
        <v>84</v>
      </c>
      <c r="L273" t="s">
        <v>85</v>
      </c>
      <c r="M273" t="s">
        <v>86</v>
      </c>
      <c r="N273">
        <v>2</v>
      </c>
      <c r="O273" s="1">
        <v>44572.385196759256</v>
      </c>
      <c r="P273" s="1">
        <v>44572.474386574075</v>
      </c>
      <c r="Q273">
        <v>4715</v>
      </c>
      <c r="R273">
        <v>2991</v>
      </c>
      <c r="S273" t="b">
        <v>0</v>
      </c>
      <c r="T273" t="s">
        <v>87</v>
      </c>
      <c r="U273" t="b">
        <v>0</v>
      </c>
      <c r="V273" t="s">
        <v>146</v>
      </c>
      <c r="W273" s="1">
        <v>44572.411585648151</v>
      </c>
      <c r="X273">
        <v>1967</v>
      </c>
      <c r="Y273">
        <v>274</v>
      </c>
      <c r="Z273">
        <v>0</v>
      </c>
      <c r="AA273">
        <v>274</v>
      </c>
      <c r="AB273">
        <v>0</v>
      </c>
      <c r="AC273">
        <v>185</v>
      </c>
      <c r="AD273">
        <v>-79</v>
      </c>
      <c r="AE273">
        <v>0</v>
      </c>
      <c r="AF273">
        <v>0</v>
      </c>
      <c r="AG273">
        <v>0</v>
      </c>
      <c r="AH273" t="s">
        <v>555</v>
      </c>
      <c r="AI273" s="1">
        <v>44572.474386574075</v>
      </c>
      <c r="AJ273">
        <v>978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-79</v>
      </c>
      <c r="AQ273">
        <v>0</v>
      </c>
      <c r="AR273">
        <v>0</v>
      </c>
      <c r="AS273">
        <v>0</v>
      </c>
      <c r="AT273" t="s">
        <v>87</v>
      </c>
      <c r="AU273" t="s">
        <v>87</v>
      </c>
      <c r="AV273" t="s">
        <v>87</v>
      </c>
      <c r="AW273" t="s">
        <v>87</v>
      </c>
      <c r="AX273" t="s">
        <v>87</v>
      </c>
      <c r="AY273" t="s">
        <v>87</v>
      </c>
      <c r="AZ273" t="s">
        <v>87</v>
      </c>
      <c r="BA273" t="s">
        <v>87</v>
      </c>
      <c r="BB273" t="s">
        <v>87</v>
      </c>
      <c r="BC273" t="s">
        <v>87</v>
      </c>
      <c r="BD273" t="s">
        <v>87</v>
      </c>
      <c r="BE273" t="s">
        <v>87</v>
      </c>
    </row>
    <row r="274" spans="1:57" x14ac:dyDescent="0.45">
      <c r="A274" t="s">
        <v>787</v>
      </c>
      <c r="B274" t="s">
        <v>79</v>
      </c>
      <c r="C274" t="s">
        <v>788</v>
      </c>
      <c r="D274" t="s">
        <v>81</v>
      </c>
      <c r="E274" s="2" t="str">
        <f>HYPERLINK("capsilon://?command=openfolder&amp;siteaddress=FAM.docvelocity-na8.net&amp;folderid=FX636931F7-B7CD-94EF-FC7C-EECAF5BA0FF2","FX22013008")</f>
        <v>FX22013008</v>
      </c>
      <c r="F274" t="s">
        <v>19</v>
      </c>
      <c r="G274" t="s">
        <v>19</v>
      </c>
      <c r="H274" t="s">
        <v>82</v>
      </c>
      <c r="I274" t="s">
        <v>789</v>
      </c>
      <c r="J274">
        <v>110</v>
      </c>
      <c r="K274" t="s">
        <v>84</v>
      </c>
      <c r="L274" t="s">
        <v>85</v>
      </c>
      <c r="M274" t="s">
        <v>86</v>
      </c>
      <c r="N274">
        <v>2</v>
      </c>
      <c r="O274" s="1">
        <v>44572.395740740743</v>
      </c>
      <c r="P274" s="1">
        <v>44572.480104166665</v>
      </c>
      <c r="Q274">
        <v>5837</v>
      </c>
      <c r="R274">
        <v>1452</v>
      </c>
      <c r="S274" t="b">
        <v>0</v>
      </c>
      <c r="T274" t="s">
        <v>87</v>
      </c>
      <c r="U274" t="b">
        <v>0</v>
      </c>
      <c r="V274" t="s">
        <v>105</v>
      </c>
      <c r="W274" s="1">
        <v>44572.414976851855</v>
      </c>
      <c r="X274">
        <v>931</v>
      </c>
      <c r="Y274">
        <v>123</v>
      </c>
      <c r="Z274">
        <v>0</v>
      </c>
      <c r="AA274">
        <v>123</v>
      </c>
      <c r="AB274">
        <v>0</v>
      </c>
      <c r="AC274">
        <v>65</v>
      </c>
      <c r="AD274">
        <v>-13</v>
      </c>
      <c r="AE274">
        <v>0</v>
      </c>
      <c r="AF274">
        <v>0</v>
      </c>
      <c r="AG274">
        <v>0</v>
      </c>
      <c r="AH274" t="s">
        <v>555</v>
      </c>
      <c r="AI274" s="1">
        <v>44572.480104166665</v>
      </c>
      <c r="AJ274">
        <v>493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-13</v>
      </c>
      <c r="AQ274">
        <v>0</v>
      </c>
      <c r="AR274">
        <v>0</v>
      </c>
      <c r="AS274">
        <v>0</v>
      </c>
      <c r="AT274" t="s">
        <v>87</v>
      </c>
      <c r="AU274" t="s">
        <v>87</v>
      </c>
      <c r="AV274" t="s">
        <v>87</v>
      </c>
      <c r="AW274" t="s">
        <v>87</v>
      </c>
      <c r="AX274" t="s">
        <v>87</v>
      </c>
      <c r="AY274" t="s">
        <v>87</v>
      </c>
      <c r="AZ274" t="s">
        <v>87</v>
      </c>
      <c r="BA274" t="s">
        <v>87</v>
      </c>
      <c r="BB274" t="s">
        <v>87</v>
      </c>
      <c r="BC274" t="s">
        <v>87</v>
      </c>
      <c r="BD274" t="s">
        <v>87</v>
      </c>
      <c r="BE274" t="s">
        <v>87</v>
      </c>
    </row>
    <row r="275" spans="1:57" x14ac:dyDescent="0.45">
      <c r="A275" t="s">
        <v>790</v>
      </c>
      <c r="B275" t="s">
        <v>79</v>
      </c>
      <c r="C275" t="s">
        <v>791</v>
      </c>
      <c r="D275" t="s">
        <v>81</v>
      </c>
      <c r="E275" s="2" t="str">
        <f>HYPERLINK("capsilon://?command=openfolder&amp;siteaddress=FAM.docvelocity-na8.net&amp;folderid=FXECC8B351-58DA-FA92-E5D6-DE117F9B57A8","FX22011254")</f>
        <v>FX22011254</v>
      </c>
      <c r="F275" t="s">
        <v>19</v>
      </c>
      <c r="G275" t="s">
        <v>19</v>
      </c>
      <c r="H275" t="s">
        <v>82</v>
      </c>
      <c r="I275" t="s">
        <v>792</v>
      </c>
      <c r="J275">
        <v>343</v>
      </c>
      <c r="K275" t="s">
        <v>84</v>
      </c>
      <c r="L275" t="s">
        <v>85</v>
      </c>
      <c r="M275" t="s">
        <v>86</v>
      </c>
      <c r="N275">
        <v>2</v>
      </c>
      <c r="O275" s="1">
        <v>44572.404374999998</v>
      </c>
      <c r="P275" s="1">
        <v>44572.500405092593</v>
      </c>
      <c r="Q275">
        <v>3996</v>
      </c>
      <c r="R275">
        <v>4301</v>
      </c>
      <c r="S275" t="b">
        <v>0</v>
      </c>
      <c r="T275" t="s">
        <v>87</v>
      </c>
      <c r="U275" t="b">
        <v>0</v>
      </c>
      <c r="V275" t="s">
        <v>190</v>
      </c>
      <c r="W275" s="1">
        <v>44572.440451388888</v>
      </c>
      <c r="X275">
        <v>2795</v>
      </c>
      <c r="Y275">
        <v>295</v>
      </c>
      <c r="Z275">
        <v>0</v>
      </c>
      <c r="AA275">
        <v>295</v>
      </c>
      <c r="AB275">
        <v>0</v>
      </c>
      <c r="AC275">
        <v>82</v>
      </c>
      <c r="AD275">
        <v>48</v>
      </c>
      <c r="AE275">
        <v>0</v>
      </c>
      <c r="AF275">
        <v>0</v>
      </c>
      <c r="AG275">
        <v>0</v>
      </c>
      <c r="AH275" t="s">
        <v>372</v>
      </c>
      <c r="AI275" s="1">
        <v>44572.500405092593</v>
      </c>
      <c r="AJ275">
        <v>879</v>
      </c>
      <c r="AK275">
        <v>5</v>
      </c>
      <c r="AL275">
        <v>0</v>
      </c>
      <c r="AM275">
        <v>5</v>
      </c>
      <c r="AN275">
        <v>0</v>
      </c>
      <c r="AO275">
        <v>5</v>
      </c>
      <c r="AP275">
        <v>43</v>
      </c>
      <c r="AQ275">
        <v>0</v>
      </c>
      <c r="AR275">
        <v>0</v>
      </c>
      <c r="AS275">
        <v>0</v>
      </c>
      <c r="AT275" t="s">
        <v>87</v>
      </c>
      <c r="AU275" t="s">
        <v>87</v>
      </c>
      <c r="AV275" t="s">
        <v>87</v>
      </c>
      <c r="AW275" t="s">
        <v>87</v>
      </c>
      <c r="AX275" t="s">
        <v>87</v>
      </c>
      <c r="AY275" t="s">
        <v>87</v>
      </c>
      <c r="AZ275" t="s">
        <v>87</v>
      </c>
      <c r="BA275" t="s">
        <v>87</v>
      </c>
      <c r="BB275" t="s">
        <v>87</v>
      </c>
      <c r="BC275" t="s">
        <v>87</v>
      </c>
      <c r="BD275" t="s">
        <v>87</v>
      </c>
      <c r="BE275" t="s">
        <v>87</v>
      </c>
    </row>
    <row r="276" spans="1:57" x14ac:dyDescent="0.45">
      <c r="A276" t="s">
        <v>793</v>
      </c>
      <c r="B276" t="s">
        <v>79</v>
      </c>
      <c r="C276" t="s">
        <v>794</v>
      </c>
      <c r="D276" t="s">
        <v>81</v>
      </c>
      <c r="E276" s="2" t="str">
        <f>HYPERLINK("capsilon://?command=openfolder&amp;siteaddress=FAM.docvelocity-na8.net&amp;folderid=FX99D68C09-FBB8-28C9-1981-7487B27DF03A","FX21127274")</f>
        <v>FX21127274</v>
      </c>
      <c r="F276" t="s">
        <v>19</v>
      </c>
      <c r="G276" t="s">
        <v>19</v>
      </c>
      <c r="H276" t="s">
        <v>82</v>
      </c>
      <c r="I276" t="s">
        <v>795</v>
      </c>
      <c r="J276">
        <v>66</v>
      </c>
      <c r="K276" t="s">
        <v>84</v>
      </c>
      <c r="L276" t="s">
        <v>85</v>
      </c>
      <c r="M276" t="s">
        <v>86</v>
      </c>
      <c r="N276">
        <v>2</v>
      </c>
      <c r="O276" s="1">
        <v>44572.410069444442</v>
      </c>
      <c r="P276" s="1">
        <v>44572.490798611114</v>
      </c>
      <c r="Q276">
        <v>6894</v>
      </c>
      <c r="R276">
        <v>81</v>
      </c>
      <c r="S276" t="b">
        <v>0</v>
      </c>
      <c r="T276" t="s">
        <v>87</v>
      </c>
      <c r="U276" t="b">
        <v>0</v>
      </c>
      <c r="V276" t="s">
        <v>146</v>
      </c>
      <c r="W276" s="1">
        <v>44572.411932870367</v>
      </c>
      <c r="X276">
        <v>29</v>
      </c>
      <c r="Y276">
        <v>0</v>
      </c>
      <c r="Z276">
        <v>0</v>
      </c>
      <c r="AA276">
        <v>0</v>
      </c>
      <c r="AB276">
        <v>52</v>
      </c>
      <c r="AC276">
        <v>0</v>
      </c>
      <c r="AD276">
        <v>66</v>
      </c>
      <c r="AE276">
        <v>0</v>
      </c>
      <c r="AF276">
        <v>0</v>
      </c>
      <c r="AG276">
        <v>0</v>
      </c>
      <c r="AH276" t="s">
        <v>136</v>
      </c>
      <c r="AI276" s="1">
        <v>44572.490798611114</v>
      </c>
      <c r="AJ276">
        <v>35</v>
      </c>
      <c r="AK276">
        <v>0</v>
      </c>
      <c r="AL276">
        <v>0</v>
      </c>
      <c r="AM276">
        <v>0</v>
      </c>
      <c r="AN276">
        <v>52</v>
      </c>
      <c r="AO276">
        <v>0</v>
      </c>
      <c r="AP276">
        <v>66</v>
      </c>
      <c r="AQ276">
        <v>0</v>
      </c>
      <c r="AR276">
        <v>0</v>
      </c>
      <c r="AS276">
        <v>0</v>
      </c>
      <c r="AT276" t="s">
        <v>87</v>
      </c>
      <c r="AU276" t="s">
        <v>87</v>
      </c>
      <c r="AV276" t="s">
        <v>87</v>
      </c>
      <c r="AW276" t="s">
        <v>87</v>
      </c>
      <c r="AX276" t="s">
        <v>87</v>
      </c>
      <c r="AY276" t="s">
        <v>87</v>
      </c>
      <c r="AZ276" t="s">
        <v>87</v>
      </c>
      <c r="BA276" t="s">
        <v>87</v>
      </c>
      <c r="BB276" t="s">
        <v>87</v>
      </c>
      <c r="BC276" t="s">
        <v>87</v>
      </c>
      <c r="BD276" t="s">
        <v>87</v>
      </c>
      <c r="BE276" t="s">
        <v>87</v>
      </c>
    </row>
    <row r="277" spans="1:57" x14ac:dyDescent="0.45">
      <c r="A277" t="s">
        <v>796</v>
      </c>
      <c r="B277" t="s">
        <v>79</v>
      </c>
      <c r="C277" t="s">
        <v>797</v>
      </c>
      <c r="D277" t="s">
        <v>81</v>
      </c>
      <c r="E277" s="2" t="str">
        <f>HYPERLINK("capsilon://?command=openfolder&amp;siteaddress=FAM.docvelocity-na8.net&amp;folderid=FX5812EDCE-C413-4D91-B215-5B466EC09C7D","FX21116943")</f>
        <v>FX21116943</v>
      </c>
      <c r="F277" t="s">
        <v>19</v>
      </c>
      <c r="G277" t="s">
        <v>19</v>
      </c>
      <c r="H277" t="s">
        <v>82</v>
      </c>
      <c r="I277" t="s">
        <v>798</v>
      </c>
      <c r="J277">
        <v>66</v>
      </c>
      <c r="K277" t="s">
        <v>84</v>
      </c>
      <c r="L277" t="s">
        <v>85</v>
      </c>
      <c r="M277" t="s">
        <v>86</v>
      </c>
      <c r="N277">
        <v>2</v>
      </c>
      <c r="O277" s="1">
        <v>44572.421215277776</v>
      </c>
      <c r="P277" s="1">
        <v>44572.491273148145</v>
      </c>
      <c r="Q277">
        <v>5981</v>
      </c>
      <c r="R277">
        <v>72</v>
      </c>
      <c r="S277" t="b">
        <v>0</v>
      </c>
      <c r="T277" t="s">
        <v>87</v>
      </c>
      <c r="U277" t="b">
        <v>0</v>
      </c>
      <c r="V277" t="s">
        <v>146</v>
      </c>
      <c r="W277" s="1">
        <v>44572.421712962961</v>
      </c>
      <c r="X277">
        <v>32</v>
      </c>
      <c r="Y277">
        <v>0</v>
      </c>
      <c r="Z277">
        <v>0</v>
      </c>
      <c r="AA277">
        <v>0</v>
      </c>
      <c r="AB277">
        <v>52</v>
      </c>
      <c r="AC277">
        <v>0</v>
      </c>
      <c r="AD277">
        <v>66</v>
      </c>
      <c r="AE277">
        <v>0</v>
      </c>
      <c r="AF277">
        <v>0</v>
      </c>
      <c r="AG277">
        <v>0</v>
      </c>
      <c r="AH277" t="s">
        <v>136</v>
      </c>
      <c r="AI277" s="1">
        <v>44572.491273148145</v>
      </c>
      <c r="AJ277">
        <v>40</v>
      </c>
      <c r="AK277">
        <v>0</v>
      </c>
      <c r="AL277">
        <v>0</v>
      </c>
      <c r="AM277">
        <v>0</v>
      </c>
      <c r="AN277">
        <v>52</v>
      </c>
      <c r="AO277">
        <v>0</v>
      </c>
      <c r="AP277">
        <v>66</v>
      </c>
      <c r="AQ277">
        <v>0</v>
      </c>
      <c r="AR277">
        <v>0</v>
      </c>
      <c r="AS277">
        <v>0</v>
      </c>
      <c r="AT277" t="s">
        <v>87</v>
      </c>
      <c r="AU277" t="s">
        <v>87</v>
      </c>
      <c r="AV277" t="s">
        <v>87</v>
      </c>
      <c r="AW277" t="s">
        <v>87</v>
      </c>
      <c r="AX277" t="s">
        <v>87</v>
      </c>
      <c r="AY277" t="s">
        <v>87</v>
      </c>
      <c r="AZ277" t="s">
        <v>87</v>
      </c>
      <c r="BA277" t="s">
        <v>87</v>
      </c>
      <c r="BB277" t="s">
        <v>87</v>
      </c>
      <c r="BC277" t="s">
        <v>87</v>
      </c>
      <c r="BD277" t="s">
        <v>87</v>
      </c>
      <c r="BE277" t="s">
        <v>87</v>
      </c>
    </row>
    <row r="278" spans="1:57" x14ac:dyDescent="0.45">
      <c r="A278" t="s">
        <v>799</v>
      </c>
      <c r="B278" t="s">
        <v>79</v>
      </c>
      <c r="C278" t="s">
        <v>800</v>
      </c>
      <c r="D278" t="s">
        <v>81</v>
      </c>
      <c r="E278" s="2" t="str">
        <f>HYPERLINK("capsilon://?command=openfolder&amp;siteaddress=FAM.docvelocity-na8.net&amp;folderid=FXF3A8051E-E2BA-D8BD-572C-EBA67554D873","FX21118373")</f>
        <v>FX21118373</v>
      </c>
      <c r="F278" t="s">
        <v>19</v>
      </c>
      <c r="G278" t="s">
        <v>19</v>
      </c>
      <c r="H278" t="s">
        <v>82</v>
      </c>
      <c r="I278" t="s">
        <v>801</v>
      </c>
      <c r="J278">
        <v>38</v>
      </c>
      <c r="K278" t="s">
        <v>84</v>
      </c>
      <c r="L278" t="s">
        <v>85</v>
      </c>
      <c r="M278" t="s">
        <v>86</v>
      </c>
      <c r="N278">
        <v>2</v>
      </c>
      <c r="O278" s="1">
        <v>44572.442141203705</v>
      </c>
      <c r="P278" s="1">
        <v>44572.504953703705</v>
      </c>
      <c r="Q278">
        <v>3865</v>
      </c>
      <c r="R278">
        <v>1562</v>
      </c>
      <c r="S278" t="b">
        <v>0</v>
      </c>
      <c r="T278" t="s">
        <v>87</v>
      </c>
      <c r="U278" t="b">
        <v>0</v>
      </c>
      <c r="V278" t="s">
        <v>146</v>
      </c>
      <c r="W278" s="1">
        <v>44572.446643518517</v>
      </c>
      <c r="X278">
        <v>381</v>
      </c>
      <c r="Y278">
        <v>37</v>
      </c>
      <c r="Z278">
        <v>0</v>
      </c>
      <c r="AA278">
        <v>37</v>
      </c>
      <c r="AB278">
        <v>0</v>
      </c>
      <c r="AC278">
        <v>33</v>
      </c>
      <c r="AD278">
        <v>1</v>
      </c>
      <c r="AE278">
        <v>0</v>
      </c>
      <c r="AF278">
        <v>0</v>
      </c>
      <c r="AG278">
        <v>0</v>
      </c>
      <c r="AH278" t="s">
        <v>136</v>
      </c>
      <c r="AI278" s="1">
        <v>44572.504953703705</v>
      </c>
      <c r="AJ278">
        <v>1181</v>
      </c>
      <c r="AK278">
        <v>3</v>
      </c>
      <c r="AL278">
        <v>0</v>
      </c>
      <c r="AM278">
        <v>3</v>
      </c>
      <c r="AN278">
        <v>0</v>
      </c>
      <c r="AO278">
        <v>4</v>
      </c>
      <c r="AP278">
        <v>-2</v>
      </c>
      <c r="AQ278">
        <v>0</v>
      </c>
      <c r="AR278">
        <v>0</v>
      </c>
      <c r="AS278">
        <v>0</v>
      </c>
      <c r="AT278" t="s">
        <v>87</v>
      </c>
      <c r="AU278" t="s">
        <v>87</v>
      </c>
      <c r="AV278" t="s">
        <v>87</v>
      </c>
      <c r="AW278" t="s">
        <v>87</v>
      </c>
      <c r="AX278" t="s">
        <v>87</v>
      </c>
      <c r="AY278" t="s">
        <v>87</v>
      </c>
      <c r="AZ278" t="s">
        <v>87</v>
      </c>
      <c r="BA278" t="s">
        <v>87</v>
      </c>
      <c r="BB278" t="s">
        <v>87</v>
      </c>
      <c r="BC278" t="s">
        <v>87</v>
      </c>
      <c r="BD278" t="s">
        <v>87</v>
      </c>
      <c r="BE278" t="s">
        <v>87</v>
      </c>
    </row>
    <row r="279" spans="1:57" x14ac:dyDescent="0.45">
      <c r="A279" t="s">
        <v>802</v>
      </c>
      <c r="B279" t="s">
        <v>79</v>
      </c>
      <c r="C279" t="s">
        <v>803</v>
      </c>
      <c r="D279" t="s">
        <v>81</v>
      </c>
      <c r="E279" s="2" t="str">
        <f>HYPERLINK("capsilon://?command=openfolder&amp;siteaddress=FAM.docvelocity-na8.net&amp;folderid=FX27EDBD7E-7287-73AB-C7C2-85D18E240F2A","FX22012330")</f>
        <v>FX22012330</v>
      </c>
      <c r="F279" t="s">
        <v>19</v>
      </c>
      <c r="G279" t="s">
        <v>19</v>
      </c>
      <c r="H279" t="s">
        <v>82</v>
      </c>
      <c r="I279" t="s">
        <v>804</v>
      </c>
      <c r="J279">
        <v>196</v>
      </c>
      <c r="K279" t="s">
        <v>84</v>
      </c>
      <c r="L279" t="s">
        <v>85</v>
      </c>
      <c r="M279" t="s">
        <v>86</v>
      </c>
      <c r="N279">
        <v>2</v>
      </c>
      <c r="O279" s="1">
        <v>44572.443865740737</v>
      </c>
      <c r="P279" s="1">
        <v>44572.506886574076</v>
      </c>
      <c r="Q279">
        <v>3922</v>
      </c>
      <c r="R279">
        <v>1523</v>
      </c>
      <c r="S279" t="b">
        <v>0</v>
      </c>
      <c r="T279" t="s">
        <v>87</v>
      </c>
      <c r="U279" t="b">
        <v>0</v>
      </c>
      <c r="V279" t="s">
        <v>105</v>
      </c>
      <c r="W279" s="1">
        <v>44572.455625000002</v>
      </c>
      <c r="X279">
        <v>964</v>
      </c>
      <c r="Y279">
        <v>173</v>
      </c>
      <c r="Z279">
        <v>0</v>
      </c>
      <c r="AA279">
        <v>173</v>
      </c>
      <c r="AB279">
        <v>0</v>
      </c>
      <c r="AC279">
        <v>33</v>
      </c>
      <c r="AD279">
        <v>23</v>
      </c>
      <c r="AE279">
        <v>0</v>
      </c>
      <c r="AF279">
        <v>0</v>
      </c>
      <c r="AG279">
        <v>0</v>
      </c>
      <c r="AH279" t="s">
        <v>372</v>
      </c>
      <c r="AI279" s="1">
        <v>44572.506886574076</v>
      </c>
      <c r="AJ279">
        <v>559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23</v>
      </c>
      <c r="AQ279">
        <v>0</v>
      </c>
      <c r="AR279">
        <v>0</v>
      </c>
      <c r="AS279">
        <v>0</v>
      </c>
      <c r="AT279" t="s">
        <v>87</v>
      </c>
      <c r="AU279" t="s">
        <v>87</v>
      </c>
      <c r="AV279" t="s">
        <v>87</v>
      </c>
      <c r="AW279" t="s">
        <v>87</v>
      </c>
      <c r="AX279" t="s">
        <v>87</v>
      </c>
      <c r="AY279" t="s">
        <v>87</v>
      </c>
      <c r="AZ279" t="s">
        <v>87</v>
      </c>
      <c r="BA279" t="s">
        <v>87</v>
      </c>
      <c r="BB279" t="s">
        <v>87</v>
      </c>
      <c r="BC279" t="s">
        <v>87</v>
      </c>
      <c r="BD279" t="s">
        <v>87</v>
      </c>
      <c r="BE279" t="s">
        <v>87</v>
      </c>
    </row>
    <row r="280" spans="1:57" x14ac:dyDescent="0.45">
      <c r="A280" t="s">
        <v>805</v>
      </c>
      <c r="B280" t="s">
        <v>79</v>
      </c>
      <c r="C280" t="s">
        <v>806</v>
      </c>
      <c r="D280" t="s">
        <v>81</v>
      </c>
      <c r="E280" s="2" t="str">
        <f>HYPERLINK("capsilon://?command=openfolder&amp;siteaddress=FAM.docvelocity-na8.net&amp;folderid=FXDC63A08E-162B-AADB-6E88-0CD6FADA29C4","FX21129426")</f>
        <v>FX21129426</v>
      </c>
      <c r="F280" t="s">
        <v>19</v>
      </c>
      <c r="G280" t="s">
        <v>19</v>
      </c>
      <c r="H280" t="s">
        <v>82</v>
      </c>
      <c r="I280" t="s">
        <v>807</v>
      </c>
      <c r="J280">
        <v>66</v>
      </c>
      <c r="K280" t="s">
        <v>84</v>
      </c>
      <c r="L280" t="s">
        <v>85</v>
      </c>
      <c r="M280" t="s">
        <v>86</v>
      </c>
      <c r="N280">
        <v>2</v>
      </c>
      <c r="O280" s="1">
        <v>44564.664930555555</v>
      </c>
      <c r="P280" s="1">
        <v>44564.847442129627</v>
      </c>
      <c r="Q280">
        <v>14462</v>
      </c>
      <c r="R280">
        <v>1307</v>
      </c>
      <c r="S280" t="b">
        <v>0</v>
      </c>
      <c r="T280" t="s">
        <v>87</v>
      </c>
      <c r="U280" t="b">
        <v>0</v>
      </c>
      <c r="V280" t="s">
        <v>125</v>
      </c>
      <c r="W280" s="1">
        <v>44564.676157407404</v>
      </c>
      <c r="X280">
        <v>623</v>
      </c>
      <c r="Y280">
        <v>52</v>
      </c>
      <c r="Z280">
        <v>0</v>
      </c>
      <c r="AA280">
        <v>52</v>
      </c>
      <c r="AB280">
        <v>0</v>
      </c>
      <c r="AC280">
        <v>31</v>
      </c>
      <c r="AD280">
        <v>14</v>
      </c>
      <c r="AE280">
        <v>0</v>
      </c>
      <c r="AF280">
        <v>0</v>
      </c>
      <c r="AG280">
        <v>0</v>
      </c>
      <c r="AH280" t="s">
        <v>136</v>
      </c>
      <c r="AI280" s="1">
        <v>44564.847442129627</v>
      </c>
      <c r="AJ280">
        <v>684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14</v>
      </c>
      <c r="AQ280">
        <v>0</v>
      </c>
      <c r="AR280">
        <v>0</v>
      </c>
      <c r="AS280">
        <v>0</v>
      </c>
      <c r="AT280" t="s">
        <v>87</v>
      </c>
      <c r="AU280" t="s">
        <v>87</v>
      </c>
      <c r="AV280" t="s">
        <v>87</v>
      </c>
      <c r="AW280" t="s">
        <v>87</v>
      </c>
      <c r="AX280" t="s">
        <v>87</v>
      </c>
      <c r="AY280" t="s">
        <v>87</v>
      </c>
      <c r="AZ280" t="s">
        <v>87</v>
      </c>
      <c r="BA280" t="s">
        <v>87</v>
      </c>
      <c r="BB280" t="s">
        <v>87</v>
      </c>
      <c r="BC280" t="s">
        <v>87</v>
      </c>
      <c r="BD280" t="s">
        <v>87</v>
      </c>
      <c r="BE280" t="s">
        <v>87</v>
      </c>
    </row>
    <row r="281" spans="1:57" x14ac:dyDescent="0.45">
      <c r="A281" t="s">
        <v>808</v>
      </c>
      <c r="B281" t="s">
        <v>79</v>
      </c>
      <c r="C281" t="s">
        <v>257</v>
      </c>
      <c r="D281" t="s">
        <v>81</v>
      </c>
      <c r="E281" s="2" t="str">
        <f>HYPERLINK("capsilon://?command=openfolder&amp;siteaddress=FAM.docvelocity-na8.net&amp;folderid=FX1A75C01B-DA72-DF66-5756-83E1501D3E87","FX211213426")</f>
        <v>FX211213426</v>
      </c>
      <c r="F281" t="s">
        <v>19</v>
      </c>
      <c r="G281" t="s">
        <v>19</v>
      </c>
      <c r="H281" t="s">
        <v>82</v>
      </c>
      <c r="I281" t="s">
        <v>809</v>
      </c>
      <c r="J281">
        <v>38</v>
      </c>
      <c r="K281" t="s">
        <v>84</v>
      </c>
      <c r="L281" t="s">
        <v>85</v>
      </c>
      <c r="M281" t="s">
        <v>86</v>
      </c>
      <c r="N281">
        <v>2</v>
      </c>
      <c r="O281" s="1">
        <v>44564.664965277778</v>
      </c>
      <c r="P281" s="1">
        <v>44565.168935185182</v>
      </c>
      <c r="Q281">
        <v>42562</v>
      </c>
      <c r="R281">
        <v>981</v>
      </c>
      <c r="S281" t="b">
        <v>0</v>
      </c>
      <c r="T281" t="s">
        <v>87</v>
      </c>
      <c r="U281" t="b">
        <v>0</v>
      </c>
      <c r="V281" t="s">
        <v>125</v>
      </c>
      <c r="W281" s="1">
        <v>44564.763784722221</v>
      </c>
      <c r="X281">
        <v>311</v>
      </c>
      <c r="Y281">
        <v>37</v>
      </c>
      <c r="Z281">
        <v>0</v>
      </c>
      <c r="AA281">
        <v>37</v>
      </c>
      <c r="AB281">
        <v>0</v>
      </c>
      <c r="AC281">
        <v>33</v>
      </c>
      <c r="AD281">
        <v>1</v>
      </c>
      <c r="AE281">
        <v>0</v>
      </c>
      <c r="AF281">
        <v>0</v>
      </c>
      <c r="AG281">
        <v>0</v>
      </c>
      <c r="AH281" t="s">
        <v>176</v>
      </c>
      <c r="AI281" s="1">
        <v>44565.168935185182</v>
      </c>
      <c r="AJ281">
        <v>500</v>
      </c>
      <c r="AK281">
        <v>1</v>
      </c>
      <c r="AL281">
        <v>0</v>
      </c>
      <c r="AM281">
        <v>1</v>
      </c>
      <c r="AN281">
        <v>0</v>
      </c>
      <c r="AO281">
        <v>1</v>
      </c>
      <c r="AP281">
        <v>0</v>
      </c>
      <c r="AQ281">
        <v>0</v>
      </c>
      <c r="AR281">
        <v>0</v>
      </c>
      <c r="AS281">
        <v>0</v>
      </c>
      <c r="AT281" t="s">
        <v>87</v>
      </c>
      <c r="AU281" t="s">
        <v>87</v>
      </c>
      <c r="AV281" t="s">
        <v>87</v>
      </c>
      <c r="AW281" t="s">
        <v>87</v>
      </c>
      <c r="AX281" t="s">
        <v>87</v>
      </c>
      <c r="AY281" t="s">
        <v>87</v>
      </c>
      <c r="AZ281" t="s">
        <v>87</v>
      </c>
      <c r="BA281" t="s">
        <v>87</v>
      </c>
      <c r="BB281" t="s">
        <v>87</v>
      </c>
      <c r="BC281" t="s">
        <v>87</v>
      </c>
      <c r="BD281" t="s">
        <v>87</v>
      </c>
      <c r="BE281" t="s">
        <v>87</v>
      </c>
    </row>
    <row r="282" spans="1:57" x14ac:dyDescent="0.45">
      <c r="A282" t="s">
        <v>810</v>
      </c>
      <c r="B282" t="s">
        <v>79</v>
      </c>
      <c r="C282" t="s">
        <v>811</v>
      </c>
      <c r="D282" t="s">
        <v>81</v>
      </c>
      <c r="E282" s="2" t="str">
        <f>HYPERLINK("capsilon://?command=openfolder&amp;siteaddress=FAM.docvelocity-na8.net&amp;folderid=FX83827DA2-E9A2-9C78-DD6B-4BC1CE5DE7DD","FX211212647")</f>
        <v>FX211212647</v>
      </c>
      <c r="F282" t="s">
        <v>19</v>
      </c>
      <c r="G282" t="s">
        <v>19</v>
      </c>
      <c r="H282" t="s">
        <v>82</v>
      </c>
      <c r="I282" t="s">
        <v>812</v>
      </c>
      <c r="J282">
        <v>28</v>
      </c>
      <c r="K282" t="s">
        <v>84</v>
      </c>
      <c r="L282" t="s">
        <v>85</v>
      </c>
      <c r="M282" t="s">
        <v>86</v>
      </c>
      <c r="N282">
        <v>2</v>
      </c>
      <c r="O282" s="1">
        <v>44572.449849537035</v>
      </c>
      <c r="P282" s="1">
        <v>44572.503310185188</v>
      </c>
      <c r="Q282">
        <v>4125</v>
      </c>
      <c r="R282">
        <v>494</v>
      </c>
      <c r="S282" t="b">
        <v>0</v>
      </c>
      <c r="T282" t="s">
        <v>87</v>
      </c>
      <c r="U282" t="b">
        <v>0</v>
      </c>
      <c r="V282" t="s">
        <v>135</v>
      </c>
      <c r="W282" s="1">
        <v>44572.454270833332</v>
      </c>
      <c r="X282">
        <v>323</v>
      </c>
      <c r="Y282">
        <v>21</v>
      </c>
      <c r="Z282">
        <v>0</v>
      </c>
      <c r="AA282">
        <v>21</v>
      </c>
      <c r="AB282">
        <v>0</v>
      </c>
      <c r="AC282">
        <v>17</v>
      </c>
      <c r="AD282">
        <v>7</v>
      </c>
      <c r="AE282">
        <v>0</v>
      </c>
      <c r="AF282">
        <v>0</v>
      </c>
      <c r="AG282">
        <v>0</v>
      </c>
      <c r="AH282" t="s">
        <v>555</v>
      </c>
      <c r="AI282" s="1">
        <v>44572.503310185188</v>
      </c>
      <c r="AJ282">
        <v>171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7</v>
      </c>
      <c r="AQ282">
        <v>0</v>
      </c>
      <c r="AR282">
        <v>0</v>
      </c>
      <c r="AS282">
        <v>0</v>
      </c>
      <c r="AT282" t="s">
        <v>87</v>
      </c>
      <c r="AU282" t="s">
        <v>87</v>
      </c>
      <c r="AV282" t="s">
        <v>87</v>
      </c>
      <c r="AW282" t="s">
        <v>87</v>
      </c>
      <c r="AX282" t="s">
        <v>87</v>
      </c>
      <c r="AY282" t="s">
        <v>87</v>
      </c>
      <c r="AZ282" t="s">
        <v>87</v>
      </c>
      <c r="BA282" t="s">
        <v>87</v>
      </c>
      <c r="BB282" t="s">
        <v>87</v>
      </c>
      <c r="BC282" t="s">
        <v>87</v>
      </c>
      <c r="BD282" t="s">
        <v>87</v>
      </c>
      <c r="BE282" t="s">
        <v>87</v>
      </c>
    </row>
    <row r="283" spans="1:57" x14ac:dyDescent="0.45">
      <c r="A283" t="s">
        <v>813</v>
      </c>
      <c r="B283" t="s">
        <v>79</v>
      </c>
      <c r="C283" t="s">
        <v>806</v>
      </c>
      <c r="D283" t="s">
        <v>81</v>
      </c>
      <c r="E283" s="2" t="str">
        <f>HYPERLINK("capsilon://?command=openfolder&amp;siteaddress=FAM.docvelocity-na8.net&amp;folderid=FXDC63A08E-162B-AADB-6E88-0CD6FADA29C4","FX21129426")</f>
        <v>FX21129426</v>
      </c>
      <c r="F283" t="s">
        <v>19</v>
      </c>
      <c r="G283" t="s">
        <v>19</v>
      </c>
      <c r="H283" t="s">
        <v>82</v>
      </c>
      <c r="I283" t="s">
        <v>814</v>
      </c>
      <c r="J283">
        <v>66</v>
      </c>
      <c r="K283" t="s">
        <v>84</v>
      </c>
      <c r="L283" t="s">
        <v>85</v>
      </c>
      <c r="M283" t="s">
        <v>86</v>
      </c>
      <c r="N283">
        <v>2</v>
      </c>
      <c r="O283" s="1">
        <v>44564.666319444441</v>
      </c>
      <c r="P283" s="1">
        <v>44565.176481481481</v>
      </c>
      <c r="Q283">
        <v>43187</v>
      </c>
      <c r="R283">
        <v>891</v>
      </c>
      <c r="S283" t="b">
        <v>0</v>
      </c>
      <c r="T283" t="s">
        <v>87</v>
      </c>
      <c r="U283" t="b">
        <v>0</v>
      </c>
      <c r="V283" t="s">
        <v>105</v>
      </c>
      <c r="W283" s="1">
        <v>44564.705243055556</v>
      </c>
      <c r="X283">
        <v>239</v>
      </c>
      <c r="Y283">
        <v>52</v>
      </c>
      <c r="Z283">
        <v>0</v>
      </c>
      <c r="AA283">
        <v>52</v>
      </c>
      <c r="AB283">
        <v>0</v>
      </c>
      <c r="AC283">
        <v>31</v>
      </c>
      <c r="AD283">
        <v>14</v>
      </c>
      <c r="AE283">
        <v>0</v>
      </c>
      <c r="AF283">
        <v>0</v>
      </c>
      <c r="AG283">
        <v>0</v>
      </c>
      <c r="AH283" t="s">
        <v>176</v>
      </c>
      <c r="AI283" s="1">
        <v>44565.176481481481</v>
      </c>
      <c r="AJ283">
        <v>652</v>
      </c>
      <c r="AK283">
        <v>2</v>
      </c>
      <c r="AL283">
        <v>0</v>
      </c>
      <c r="AM283">
        <v>2</v>
      </c>
      <c r="AN283">
        <v>0</v>
      </c>
      <c r="AO283">
        <v>2</v>
      </c>
      <c r="AP283">
        <v>12</v>
      </c>
      <c r="AQ283">
        <v>0</v>
      </c>
      <c r="AR283">
        <v>0</v>
      </c>
      <c r="AS283">
        <v>0</v>
      </c>
      <c r="AT283" t="s">
        <v>87</v>
      </c>
      <c r="AU283" t="s">
        <v>87</v>
      </c>
      <c r="AV283" t="s">
        <v>87</v>
      </c>
      <c r="AW283" t="s">
        <v>87</v>
      </c>
      <c r="AX283" t="s">
        <v>87</v>
      </c>
      <c r="AY283" t="s">
        <v>87</v>
      </c>
      <c r="AZ283" t="s">
        <v>87</v>
      </c>
      <c r="BA283" t="s">
        <v>87</v>
      </c>
      <c r="BB283" t="s">
        <v>87</v>
      </c>
      <c r="BC283" t="s">
        <v>87</v>
      </c>
      <c r="BD283" t="s">
        <v>87</v>
      </c>
      <c r="BE283" t="s">
        <v>87</v>
      </c>
    </row>
    <row r="284" spans="1:57" x14ac:dyDescent="0.45">
      <c r="A284" t="s">
        <v>815</v>
      </c>
      <c r="B284" t="s">
        <v>79</v>
      </c>
      <c r="C284" t="s">
        <v>811</v>
      </c>
      <c r="D284" t="s">
        <v>81</v>
      </c>
      <c r="E284" s="2" t="str">
        <f>HYPERLINK("capsilon://?command=openfolder&amp;siteaddress=FAM.docvelocity-na8.net&amp;folderid=FX83827DA2-E9A2-9C78-DD6B-4BC1CE5DE7DD","FX211212647")</f>
        <v>FX211212647</v>
      </c>
      <c r="F284" t="s">
        <v>19</v>
      </c>
      <c r="G284" t="s">
        <v>19</v>
      </c>
      <c r="H284" t="s">
        <v>82</v>
      </c>
      <c r="I284" t="s">
        <v>816</v>
      </c>
      <c r="J284">
        <v>28</v>
      </c>
      <c r="K284" t="s">
        <v>477</v>
      </c>
      <c r="L284" t="s">
        <v>19</v>
      </c>
      <c r="M284" t="s">
        <v>81</v>
      </c>
      <c r="N284">
        <v>0</v>
      </c>
      <c r="O284" s="1">
        <v>44564.667615740742</v>
      </c>
      <c r="P284" s="1">
        <v>44564.668935185182</v>
      </c>
      <c r="Q284">
        <v>114</v>
      </c>
      <c r="R284">
        <v>0</v>
      </c>
      <c r="S284" t="b">
        <v>0</v>
      </c>
      <c r="T284" t="s">
        <v>87</v>
      </c>
      <c r="U284" t="b">
        <v>0</v>
      </c>
      <c r="V284" t="s">
        <v>87</v>
      </c>
      <c r="W284" t="s">
        <v>87</v>
      </c>
      <c r="X284" t="s">
        <v>87</v>
      </c>
      <c r="Y284" t="s">
        <v>87</v>
      </c>
      <c r="Z284" t="s">
        <v>87</v>
      </c>
      <c r="AA284" t="s">
        <v>87</v>
      </c>
      <c r="AB284" t="s">
        <v>87</v>
      </c>
      <c r="AC284" t="s">
        <v>87</v>
      </c>
      <c r="AD284" t="s">
        <v>87</v>
      </c>
      <c r="AE284" t="s">
        <v>87</v>
      </c>
      <c r="AF284" t="s">
        <v>87</v>
      </c>
      <c r="AG284" t="s">
        <v>87</v>
      </c>
      <c r="AH284" t="s">
        <v>87</v>
      </c>
      <c r="AI284" t="s">
        <v>87</v>
      </c>
      <c r="AJ284" t="s">
        <v>87</v>
      </c>
      <c r="AK284" t="s">
        <v>87</v>
      </c>
      <c r="AL284" t="s">
        <v>87</v>
      </c>
      <c r="AM284" t="s">
        <v>87</v>
      </c>
      <c r="AN284" t="s">
        <v>87</v>
      </c>
      <c r="AO284" t="s">
        <v>87</v>
      </c>
      <c r="AP284" t="s">
        <v>87</v>
      </c>
      <c r="AQ284" t="s">
        <v>87</v>
      </c>
      <c r="AR284" t="s">
        <v>87</v>
      </c>
      <c r="AS284" t="s">
        <v>87</v>
      </c>
      <c r="AT284" t="s">
        <v>87</v>
      </c>
      <c r="AU284" t="s">
        <v>87</v>
      </c>
      <c r="AV284" t="s">
        <v>87</v>
      </c>
      <c r="AW284" t="s">
        <v>87</v>
      </c>
      <c r="AX284" t="s">
        <v>87</v>
      </c>
      <c r="AY284" t="s">
        <v>87</v>
      </c>
      <c r="AZ284" t="s">
        <v>87</v>
      </c>
      <c r="BA284" t="s">
        <v>87</v>
      </c>
      <c r="BB284" t="s">
        <v>87</v>
      </c>
      <c r="BC284" t="s">
        <v>87</v>
      </c>
      <c r="BD284" t="s">
        <v>87</v>
      </c>
      <c r="BE284" t="s">
        <v>87</v>
      </c>
    </row>
    <row r="285" spans="1:57" x14ac:dyDescent="0.45">
      <c r="A285" t="s">
        <v>817</v>
      </c>
      <c r="B285" t="s">
        <v>79</v>
      </c>
      <c r="C285" t="s">
        <v>818</v>
      </c>
      <c r="D285" t="s">
        <v>81</v>
      </c>
      <c r="E285" s="2" t="str">
        <f>HYPERLINK("capsilon://?command=openfolder&amp;siteaddress=FAM.docvelocity-na8.net&amp;folderid=FX3B184961-9F9D-1CA8-3448-E8522E7E68B2","FX22012641")</f>
        <v>FX22012641</v>
      </c>
      <c r="F285" t="s">
        <v>19</v>
      </c>
      <c r="G285" t="s">
        <v>19</v>
      </c>
      <c r="H285" t="s">
        <v>82</v>
      </c>
      <c r="I285" t="s">
        <v>819</v>
      </c>
      <c r="J285">
        <v>162</v>
      </c>
      <c r="K285" t="s">
        <v>84</v>
      </c>
      <c r="L285" t="s">
        <v>85</v>
      </c>
      <c r="M285" t="s">
        <v>86</v>
      </c>
      <c r="N285">
        <v>2</v>
      </c>
      <c r="O285" s="1">
        <v>44572.456678240742</v>
      </c>
      <c r="P285" s="1">
        <v>44572.511655092596</v>
      </c>
      <c r="Q285">
        <v>3529</v>
      </c>
      <c r="R285">
        <v>1221</v>
      </c>
      <c r="S285" t="b">
        <v>0</v>
      </c>
      <c r="T285" t="s">
        <v>87</v>
      </c>
      <c r="U285" t="b">
        <v>0</v>
      </c>
      <c r="V285" t="s">
        <v>592</v>
      </c>
      <c r="W285" s="1">
        <v>44572.462743055556</v>
      </c>
      <c r="X285">
        <v>492</v>
      </c>
      <c r="Y285">
        <v>120</v>
      </c>
      <c r="Z285">
        <v>0</v>
      </c>
      <c r="AA285">
        <v>120</v>
      </c>
      <c r="AB285">
        <v>0</v>
      </c>
      <c r="AC285">
        <v>42</v>
      </c>
      <c r="AD285">
        <v>42</v>
      </c>
      <c r="AE285">
        <v>0</v>
      </c>
      <c r="AF285">
        <v>0</v>
      </c>
      <c r="AG285">
        <v>0</v>
      </c>
      <c r="AH285" t="s">
        <v>89</v>
      </c>
      <c r="AI285" s="1">
        <v>44572.511655092596</v>
      </c>
      <c r="AJ285">
        <v>729</v>
      </c>
      <c r="AK285">
        <v>0</v>
      </c>
      <c r="AL285">
        <v>0</v>
      </c>
      <c r="AM285">
        <v>0</v>
      </c>
      <c r="AN285">
        <v>0</v>
      </c>
      <c r="AO285">
        <v>4</v>
      </c>
      <c r="AP285">
        <v>42</v>
      </c>
      <c r="AQ285">
        <v>0</v>
      </c>
      <c r="AR285">
        <v>0</v>
      </c>
      <c r="AS285">
        <v>0</v>
      </c>
      <c r="AT285" t="s">
        <v>87</v>
      </c>
      <c r="AU285" t="s">
        <v>87</v>
      </c>
      <c r="AV285" t="s">
        <v>87</v>
      </c>
      <c r="AW285" t="s">
        <v>87</v>
      </c>
      <c r="AX285" t="s">
        <v>87</v>
      </c>
      <c r="AY285" t="s">
        <v>87</v>
      </c>
      <c r="AZ285" t="s">
        <v>87</v>
      </c>
      <c r="BA285" t="s">
        <v>87</v>
      </c>
      <c r="BB285" t="s">
        <v>87</v>
      </c>
      <c r="BC285" t="s">
        <v>87</v>
      </c>
      <c r="BD285" t="s">
        <v>87</v>
      </c>
      <c r="BE285" t="s">
        <v>87</v>
      </c>
    </row>
    <row r="286" spans="1:57" x14ac:dyDescent="0.45">
      <c r="A286" t="s">
        <v>820</v>
      </c>
      <c r="B286" t="s">
        <v>79</v>
      </c>
      <c r="C286" t="s">
        <v>660</v>
      </c>
      <c r="D286" t="s">
        <v>81</v>
      </c>
      <c r="E286" s="2" t="str">
        <f>HYPERLINK("capsilon://?command=openfolder&amp;siteaddress=FAM.docvelocity-na8.net&amp;folderid=FX31717AC9-3044-D02A-373A-2E3477F551E8","FX21127862")</f>
        <v>FX21127862</v>
      </c>
      <c r="F286" t="s">
        <v>19</v>
      </c>
      <c r="G286" t="s">
        <v>19</v>
      </c>
      <c r="H286" t="s">
        <v>82</v>
      </c>
      <c r="I286" t="s">
        <v>821</v>
      </c>
      <c r="J286">
        <v>30</v>
      </c>
      <c r="K286" t="s">
        <v>84</v>
      </c>
      <c r="L286" t="s">
        <v>85</v>
      </c>
      <c r="M286" t="s">
        <v>86</v>
      </c>
      <c r="N286">
        <v>2</v>
      </c>
      <c r="O286" s="1">
        <v>44572.463750000003</v>
      </c>
      <c r="P286" s="1">
        <v>44572.504120370373</v>
      </c>
      <c r="Q286">
        <v>3378</v>
      </c>
      <c r="R286">
        <v>110</v>
      </c>
      <c r="S286" t="b">
        <v>0</v>
      </c>
      <c r="T286" t="s">
        <v>87</v>
      </c>
      <c r="U286" t="b">
        <v>0</v>
      </c>
      <c r="V286" t="s">
        <v>592</v>
      </c>
      <c r="W286" s="1">
        <v>44572.464270833334</v>
      </c>
      <c r="X286">
        <v>41</v>
      </c>
      <c r="Y286">
        <v>9</v>
      </c>
      <c r="Z286">
        <v>0</v>
      </c>
      <c r="AA286">
        <v>9</v>
      </c>
      <c r="AB286">
        <v>0</v>
      </c>
      <c r="AC286">
        <v>3</v>
      </c>
      <c r="AD286">
        <v>21</v>
      </c>
      <c r="AE286">
        <v>0</v>
      </c>
      <c r="AF286">
        <v>0</v>
      </c>
      <c r="AG286">
        <v>0</v>
      </c>
      <c r="AH286" t="s">
        <v>555</v>
      </c>
      <c r="AI286" s="1">
        <v>44572.504120370373</v>
      </c>
      <c r="AJ286">
        <v>69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21</v>
      </c>
      <c r="AQ286">
        <v>0</v>
      </c>
      <c r="AR286">
        <v>0</v>
      </c>
      <c r="AS286">
        <v>0</v>
      </c>
      <c r="AT286" t="s">
        <v>87</v>
      </c>
      <c r="AU286" t="s">
        <v>87</v>
      </c>
      <c r="AV286" t="s">
        <v>87</v>
      </c>
      <c r="AW286" t="s">
        <v>87</v>
      </c>
      <c r="AX286" t="s">
        <v>87</v>
      </c>
      <c r="AY286" t="s">
        <v>87</v>
      </c>
      <c r="AZ286" t="s">
        <v>87</v>
      </c>
      <c r="BA286" t="s">
        <v>87</v>
      </c>
      <c r="BB286" t="s">
        <v>87</v>
      </c>
      <c r="BC286" t="s">
        <v>87</v>
      </c>
      <c r="BD286" t="s">
        <v>87</v>
      </c>
      <c r="BE286" t="s">
        <v>87</v>
      </c>
    </row>
    <row r="287" spans="1:57" x14ac:dyDescent="0.45">
      <c r="A287" t="s">
        <v>822</v>
      </c>
      <c r="B287" t="s">
        <v>79</v>
      </c>
      <c r="C287" t="s">
        <v>250</v>
      </c>
      <c r="D287" t="s">
        <v>81</v>
      </c>
      <c r="E287" s="2" t="str">
        <f>HYPERLINK("capsilon://?command=openfolder&amp;siteaddress=FAM.docvelocity-na8.net&amp;folderid=FXC61D8E3A-FEFD-5C2B-CF16-D19F716DCFB7","FX2201719")</f>
        <v>FX2201719</v>
      </c>
      <c r="F287" t="s">
        <v>19</v>
      </c>
      <c r="G287" t="s">
        <v>19</v>
      </c>
      <c r="H287" t="s">
        <v>82</v>
      </c>
      <c r="I287" t="s">
        <v>823</v>
      </c>
      <c r="J287">
        <v>304</v>
      </c>
      <c r="K287" t="s">
        <v>84</v>
      </c>
      <c r="L287" t="s">
        <v>85</v>
      </c>
      <c r="M287" t="s">
        <v>86</v>
      </c>
      <c r="N287">
        <v>2</v>
      </c>
      <c r="O287" s="1">
        <v>44572.464560185188</v>
      </c>
      <c r="P287" s="1">
        <v>44572.527407407404</v>
      </c>
      <c r="Q287">
        <v>2385</v>
      </c>
      <c r="R287">
        <v>3045</v>
      </c>
      <c r="S287" t="b">
        <v>0</v>
      </c>
      <c r="T287" t="s">
        <v>87</v>
      </c>
      <c r="U287" t="b">
        <v>0</v>
      </c>
      <c r="V287" t="s">
        <v>592</v>
      </c>
      <c r="W287" s="1">
        <v>44572.483807870369</v>
      </c>
      <c r="X287">
        <v>1662</v>
      </c>
      <c r="Y287">
        <v>282</v>
      </c>
      <c r="Z287">
        <v>0</v>
      </c>
      <c r="AA287">
        <v>282</v>
      </c>
      <c r="AB287">
        <v>0</v>
      </c>
      <c r="AC287">
        <v>138</v>
      </c>
      <c r="AD287">
        <v>22</v>
      </c>
      <c r="AE287">
        <v>0</v>
      </c>
      <c r="AF287">
        <v>0</v>
      </c>
      <c r="AG287">
        <v>0</v>
      </c>
      <c r="AH287" t="s">
        <v>89</v>
      </c>
      <c r="AI287" s="1">
        <v>44572.527407407404</v>
      </c>
      <c r="AJ287">
        <v>1360</v>
      </c>
      <c r="AK287">
        <v>14</v>
      </c>
      <c r="AL287">
        <v>0</v>
      </c>
      <c r="AM287">
        <v>14</v>
      </c>
      <c r="AN287">
        <v>0</v>
      </c>
      <c r="AO287">
        <v>14</v>
      </c>
      <c r="AP287">
        <v>8</v>
      </c>
      <c r="AQ287">
        <v>0</v>
      </c>
      <c r="AR287">
        <v>0</v>
      </c>
      <c r="AS287">
        <v>0</v>
      </c>
      <c r="AT287" t="s">
        <v>87</v>
      </c>
      <c r="AU287" t="s">
        <v>87</v>
      </c>
      <c r="AV287" t="s">
        <v>87</v>
      </c>
      <c r="AW287" t="s">
        <v>87</v>
      </c>
      <c r="AX287" t="s">
        <v>87</v>
      </c>
      <c r="AY287" t="s">
        <v>87</v>
      </c>
      <c r="AZ287" t="s">
        <v>87</v>
      </c>
      <c r="BA287" t="s">
        <v>87</v>
      </c>
      <c r="BB287" t="s">
        <v>87</v>
      </c>
      <c r="BC287" t="s">
        <v>87</v>
      </c>
      <c r="BD287" t="s">
        <v>87</v>
      </c>
      <c r="BE287" t="s">
        <v>87</v>
      </c>
    </row>
    <row r="288" spans="1:57" x14ac:dyDescent="0.45">
      <c r="A288" t="s">
        <v>824</v>
      </c>
      <c r="B288" t="s">
        <v>79</v>
      </c>
      <c r="C288" t="s">
        <v>811</v>
      </c>
      <c r="D288" t="s">
        <v>81</v>
      </c>
      <c r="E288" s="2" t="str">
        <f>HYPERLINK("capsilon://?command=openfolder&amp;siteaddress=FAM.docvelocity-na8.net&amp;folderid=FX83827DA2-E9A2-9C78-DD6B-4BC1CE5DE7DD","FX211212647")</f>
        <v>FX211212647</v>
      </c>
      <c r="F288" t="s">
        <v>19</v>
      </c>
      <c r="G288" t="s">
        <v>19</v>
      </c>
      <c r="H288" t="s">
        <v>82</v>
      </c>
      <c r="I288" t="s">
        <v>825</v>
      </c>
      <c r="J288">
        <v>28</v>
      </c>
      <c r="K288" t="s">
        <v>84</v>
      </c>
      <c r="L288" t="s">
        <v>85</v>
      </c>
      <c r="M288" t="s">
        <v>86</v>
      </c>
      <c r="N288">
        <v>2</v>
      </c>
      <c r="O288" s="1">
        <v>44564.668854166666</v>
      </c>
      <c r="P288" s="1">
        <v>44565.1874537037</v>
      </c>
      <c r="Q288">
        <v>42729</v>
      </c>
      <c r="R288">
        <v>2078</v>
      </c>
      <c r="S288" t="b">
        <v>0</v>
      </c>
      <c r="T288" t="s">
        <v>87</v>
      </c>
      <c r="U288" t="b">
        <v>0</v>
      </c>
      <c r="V288" t="s">
        <v>125</v>
      </c>
      <c r="W288" s="1">
        <v>44564.777719907404</v>
      </c>
      <c r="X288">
        <v>1203</v>
      </c>
      <c r="Y288">
        <v>21</v>
      </c>
      <c r="Z288">
        <v>0</v>
      </c>
      <c r="AA288">
        <v>21</v>
      </c>
      <c r="AB288">
        <v>0</v>
      </c>
      <c r="AC288">
        <v>17</v>
      </c>
      <c r="AD288">
        <v>7</v>
      </c>
      <c r="AE288">
        <v>0</v>
      </c>
      <c r="AF288">
        <v>0</v>
      </c>
      <c r="AG288">
        <v>0</v>
      </c>
      <c r="AH288" t="s">
        <v>176</v>
      </c>
      <c r="AI288" s="1">
        <v>44565.1874537037</v>
      </c>
      <c r="AJ288">
        <v>706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7</v>
      </c>
      <c r="AQ288">
        <v>0</v>
      </c>
      <c r="AR288">
        <v>0</v>
      </c>
      <c r="AS288">
        <v>0</v>
      </c>
      <c r="AT288" t="s">
        <v>87</v>
      </c>
      <c r="AU288" t="s">
        <v>87</v>
      </c>
      <c r="AV288" t="s">
        <v>87</v>
      </c>
      <c r="AW288" t="s">
        <v>87</v>
      </c>
      <c r="AX288" t="s">
        <v>87</v>
      </c>
      <c r="AY288" t="s">
        <v>87</v>
      </c>
      <c r="AZ288" t="s">
        <v>87</v>
      </c>
      <c r="BA288" t="s">
        <v>87</v>
      </c>
      <c r="BB288" t="s">
        <v>87</v>
      </c>
      <c r="BC288" t="s">
        <v>87</v>
      </c>
      <c r="BD288" t="s">
        <v>87</v>
      </c>
      <c r="BE288" t="s">
        <v>87</v>
      </c>
    </row>
    <row r="289" spans="1:57" x14ac:dyDescent="0.45">
      <c r="A289" t="s">
        <v>826</v>
      </c>
      <c r="B289" t="s">
        <v>79</v>
      </c>
      <c r="C289" t="s">
        <v>827</v>
      </c>
      <c r="D289" t="s">
        <v>81</v>
      </c>
      <c r="E289" s="2" t="str">
        <f>HYPERLINK("capsilon://?command=openfolder&amp;siteaddress=FAM.docvelocity-na8.net&amp;folderid=FXB0836240-7318-2DCD-5B7C-CC14917286AE","FX211213342")</f>
        <v>FX211213342</v>
      </c>
      <c r="F289" t="s">
        <v>19</v>
      </c>
      <c r="G289" t="s">
        <v>19</v>
      </c>
      <c r="H289" t="s">
        <v>82</v>
      </c>
      <c r="I289" t="s">
        <v>828</v>
      </c>
      <c r="J289">
        <v>66</v>
      </c>
      <c r="K289" t="s">
        <v>84</v>
      </c>
      <c r="L289" t="s">
        <v>85</v>
      </c>
      <c r="M289" t="s">
        <v>86</v>
      </c>
      <c r="N289">
        <v>1</v>
      </c>
      <c r="O289" s="1">
        <v>44572.480127314811</v>
      </c>
      <c r="P289" s="1">
        <v>44572.488043981481</v>
      </c>
      <c r="Q289">
        <v>379</v>
      </c>
      <c r="R289">
        <v>305</v>
      </c>
      <c r="S289" t="b">
        <v>0</v>
      </c>
      <c r="T289" t="s">
        <v>87</v>
      </c>
      <c r="U289" t="b">
        <v>0</v>
      </c>
      <c r="V289" t="s">
        <v>88</v>
      </c>
      <c r="W289" s="1">
        <v>44572.488043981481</v>
      </c>
      <c r="X289">
        <v>118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66</v>
      </c>
      <c r="AE289">
        <v>52</v>
      </c>
      <c r="AF289">
        <v>0</v>
      </c>
      <c r="AG289">
        <v>1</v>
      </c>
      <c r="AH289" t="s">
        <v>87</v>
      </c>
      <c r="AI289" t="s">
        <v>87</v>
      </c>
      <c r="AJ289" t="s">
        <v>87</v>
      </c>
      <c r="AK289" t="s">
        <v>87</v>
      </c>
      <c r="AL289" t="s">
        <v>87</v>
      </c>
      <c r="AM289" t="s">
        <v>87</v>
      </c>
      <c r="AN289" t="s">
        <v>87</v>
      </c>
      <c r="AO289" t="s">
        <v>87</v>
      </c>
      <c r="AP289" t="s">
        <v>87</v>
      </c>
      <c r="AQ289" t="s">
        <v>87</v>
      </c>
      <c r="AR289" t="s">
        <v>87</v>
      </c>
      <c r="AS289" t="s">
        <v>87</v>
      </c>
      <c r="AT289" t="s">
        <v>87</v>
      </c>
      <c r="AU289" t="s">
        <v>87</v>
      </c>
      <c r="AV289" t="s">
        <v>87</v>
      </c>
      <c r="AW289" t="s">
        <v>87</v>
      </c>
      <c r="AX289" t="s">
        <v>87</v>
      </c>
      <c r="AY289" t="s">
        <v>87</v>
      </c>
      <c r="AZ289" t="s">
        <v>87</v>
      </c>
      <c r="BA289" t="s">
        <v>87</v>
      </c>
      <c r="BB289" t="s">
        <v>87</v>
      </c>
      <c r="BC289" t="s">
        <v>87</v>
      </c>
      <c r="BD289" t="s">
        <v>87</v>
      </c>
      <c r="BE289" t="s">
        <v>87</v>
      </c>
    </row>
    <row r="290" spans="1:57" x14ac:dyDescent="0.45">
      <c r="A290" t="s">
        <v>829</v>
      </c>
      <c r="B290" t="s">
        <v>79</v>
      </c>
      <c r="C290" t="s">
        <v>827</v>
      </c>
      <c r="D290" t="s">
        <v>81</v>
      </c>
      <c r="E290" s="2" t="str">
        <f>HYPERLINK("capsilon://?command=openfolder&amp;siteaddress=FAM.docvelocity-na8.net&amp;folderid=FXB0836240-7318-2DCD-5B7C-CC14917286AE","FX211213342")</f>
        <v>FX211213342</v>
      </c>
      <c r="F290" t="s">
        <v>19</v>
      </c>
      <c r="G290" t="s">
        <v>19</v>
      </c>
      <c r="H290" t="s">
        <v>82</v>
      </c>
      <c r="I290" t="s">
        <v>830</v>
      </c>
      <c r="J290">
        <v>66</v>
      </c>
      <c r="K290" t="s">
        <v>84</v>
      </c>
      <c r="L290" t="s">
        <v>85</v>
      </c>
      <c r="M290" t="s">
        <v>86</v>
      </c>
      <c r="N290">
        <v>2</v>
      </c>
      <c r="O290" s="1">
        <v>44572.480497685188</v>
      </c>
      <c r="P290" s="1">
        <v>44572.515787037039</v>
      </c>
      <c r="Q290">
        <v>2946</v>
      </c>
      <c r="R290">
        <v>103</v>
      </c>
      <c r="S290" t="b">
        <v>0</v>
      </c>
      <c r="T290" t="s">
        <v>87</v>
      </c>
      <c r="U290" t="b">
        <v>0</v>
      </c>
      <c r="V290" t="s">
        <v>135</v>
      </c>
      <c r="W290" s="1">
        <v>44572.48096064815</v>
      </c>
      <c r="X290">
        <v>36</v>
      </c>
      <c r="Y290">
        <v>0</v>
      </c>
      <c r="Z290">
        <v>0</v>
      </c>
      <c r="AA290">
        <v>0</v>
      </c>
      <c r="AB290">
        <v>52</v>
      </c>
      <c r="AC290">
        <v>0</v>
      </c>
      <c r="AD290">
        <v>66</v>
      </c>
      <c r="AE290">
        <v>0</v>
      </c>
      <c r="AF290">
        <v>0</v>
      </c>
      <c r="AG290">
        <v>0</v>
      </c>
      <c r="AH290" t="s">
        <v>372</v>
      </c>
      <c r="AI290" s="1">
        <v>44572.515787037039</v>
      </c>
      <c r="AJ290">
        <v>67</v>
      </c>
      <c r="AK290">
        <v>0</v>
      </c>
      <c r="AL290">
        <v>0</v>
      </c>
      <c r="AM290">
        <v>0</v>
      </c>
      <c r="AN290">
        <v>52</v>
      </c>
      <c r="AO290">
        <v>0</v>
      </c>
      <c r="AP290">
        <v>66</v>
      </c>
      <c r="AQ290">
        <v>0</v>
      </c>
      <c r="AR290">
        <v>0</v>
      </c>
      <c r="AS290">
        <v>0</v>
      </c>
      <c r="AT290" t="s">
        <v>87</v>
      </c>
      <c r="AU290" t="s">
        <v>87</v>
      </c>
      <c r="AV290" t="s">
        <v>87</v>
      </c>
      <c r="AW290" t="s">
        <v>87</v>
      </c>
      <c r="AX290" t="s">
        <v>87</v>
      </c>
      <c r="AY290" t="s">
        <v>87</v>
      </c>
      <c r="AZ290" t="s">
        <v>87</v>
      </c>
      <c r="BA290" t="s">
        <v>87</v>
      </c>
      <c r="BB290" t="s">
        <v>87</v>
      </c>
      <c r="BC290" t="s">
        <v>87</v>
      </c>
      <c r="BD290" t="s">
        <v>87</v>
      </c>
      <c r="BE290" t="s">
        <v>87</v>
      </c>
    </row>
    <row r="291" spans="1:57" x14ac:dyDescent="0.45">
      <c r="A291" t="s">
        <v>831</v>
      </c>
      <c r="B291" t="s">
        <v>79</v>
      </c>
      <c r="C291" t="s">
        <v>594</v>
      </c>
      <c r="D291" t="s">
        <v>81</v>
      </c>
      <c r="E291" s="2" t="str">
        <f>HYPERLINK("capsilon://?command=openfolder&amp;siteaddress=FAM.docvelocity-na8.net&amp;folderid=FX12C0EF7A-D41A-3087-0854-837754CDC27D","FX211211062")</f>
        <v>FX211211062</v>
      </c>
      <c r="F291" t="s">
        <v>19</v>
      </c>
      <c r="G291" t="s">
        <v>19</v>
      </c>
      <c r="H291" t="s">
        <v>82</v>
      </c>
      <c r="I291" t="s">
        <v>832</v>
      </c>
      <c r="J291">
        <v>38</v>
      </c>
      <c r="K291" t="s">
        <v>84</v>
      </c>
      <c r="L291" t="s">
        <v>85</v>
      </c>
      <c r="M291" t="s">
        <v>86</v>
      </c>
      <c r="N291">
        <v>1</v>
      </c>
      <c r="O291" s="1">
        <v>44572.481817129628</v>
      </c>
      <c r="P291" s="1">
        <v>44572.49009259259</v>
      </c>
      <c r="Q291">
        <v>454</v>
      </c>
      <c r="R291">
        <v>261</v>
      </c>
      <c r="S291" t="b">
        <v>0</v>
      </c>
      <c r="T291" t="s">
        <v>87</v>
      </c>
      <c r="U291" t="b">
        <v>0</v>
      </c>
      <c r="V291" t="s">
        <v>88</v>
      </c>
      <c r="W291" s="1">
        <v>44572.49009259259</v>
      </c>
      <c r="X291">
        <v>176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38</v>
      </c>
      <c r="AE291">
        <v>37</v>
      </c>
      <c r="AF291">
        <v>0</v>
      </c>
      <c r="AG291">
        <v>2</v>
      </c>
      <c r="AH291" t="s">
        <v>87</v>
      </c>
      <c r="AI291" t="s">
        <v>87</v>
      </c>
      <c r="AJ291" t="s">
        <v>87</v>
      </c>
      <c r="AK291" t="s">
        <v>87</v>
      </c>
      <c r="AL291" t="s">
        <v>87</v>
      </c>
      <c r="AM291" t="s">
        <v>87</v>
      </c>
      <c r="AN291" t="s">
        <v>87</v>
      </c>
      <c r="AO291" t="s">
        <v>87</v>
      </c>
      <c r="AP291" t="s">
        <v>87</v>
      </c>
      <c r="AQ291" t="s">
        <v>87</v>
      </c>
      <c r="AR291" t="s">
        <v>87</v>
      </c>
      <c r="AS291" t="s">
        <v>87</v>
      </c>
      <c r="AT291" t="s">
        <v>87</v>
      </c>
      <c r="AU291" t="s">
        <v>87</v>
      </c>
      <c r="AV291" t="s">
        <v>87</v>
      </c>
      <c r="AW291" t="s">
        <v>87</v>
      </c>
      <c r="AX291" t="s">
        <v>87</v>
      </c>
      <c r="AY291" t="s">
        <v>87</v>
      </c>
      <c r="AZ291" t="s">
        <v>87</v>
      </c>
      <c r="BA291" t="s">
        <v>87</v>
      </c>
      <c r="BB291" t="s">
        <v>87</v>
      </c>
      <c r="BC291" t="s">
        <v>87</v>
      </c>
      <c r="BD291" t="s">
        <v>87</v>
      </c>
      <c r="BE291" t="s">
        <v>87</v>
      </c>
    </row>
    <row r="292" spans="1:57" x14ac:dyDescent="0.45">
      <c r="A292" t="s">
        <v>833</v>
      </c>
      <c r="B292" t="s">
        <v>79</v>
      </c>
      <c r="C292" t="s">
        <v>761</v>
      </c>
      <c r="D292" t="s">
        <v>81</v>
      </c>
      <c r="E292" s="2" t="str">
        <f>HYPERLINK("capsilon://?command=openfolder&amp;siteaddress=FAM.docvelocity-na8.net&amp;folderid=FX8DEBCA2B-8F2C-D945-0457-03C46D4DB296","FX220161")</f>
        <v>FX220161</v>
      </c>
      <c r="F292" t="s">
        <v>19</v>
      </c>
      <c r="G292" t="s">
        <v>19</v>
      </c>
      <c r="H292" t="s">
        <v>82</v>
      </c>
      <c r="I292" t="s">
        <v>834</v>
      </c>
      <c r="J292">
        <v>66</v>
      </c>
      <c r="K292" t="s">
        <v>84</v>
      </c>
      <c r="L292" t="s">
        <v>85</v>
      </c>
      <c r="M292" t="s">
        <v>86</v>
      </c>
      <c r="N292">
        <v>1</v>
      </c>
      <c r="O292" s="1">
        <v>44572.487800925926</v>
      </c>
      <c r="P292" s="1">
        <v>44572.537291666667</v>
      </c>
      <c r="Q292">
        <v>3351</v>
      </c>
      <c r="R292">
        <v>925</v>
      </c>
      <c r="S292" t="b">
        <v>0</v>
      </c>
      <c r="T292" t="s">
        <v>87</v>
      </c>
      <c r="U292" t="b">
        <v>0</v>
      </c>
      <c r="V292" t="s">
        <v>88</v>
      </c>
      <c r="W292" s="1">
        <v>44572.537291666667</v>
      </c>
      <c r="X292">
        <v>171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66</v>
      </c>
      <c r="AE292">
        <v>52</v>
      </c>
      <c r="AF292">
        <v>0</v>
      </c>
      <c r="AG292">
        <v>1</v>
      </c>
      <c r="AH292" t="s">
        <v>87</v>
      </c>
      <c r="AI292" t="s">
        <v>87</v>
      </c>
      <c r="AJ292" t="s">
        <v>87</v>
      </c>
      <c r="AK292" t="s">
        <v>87</v>
      </c>
      <c r="AL292" t="s">
        <v>87</v>
      </c>
      <c r="AM292" t="s">
        <v>87</v>
      </c>
      <c r="AN292" t="s">
        <v>87</v>
      </c>
      <c r="AO292" t="s">
        <v>87</v>
      </c>
      <c r="AP292" t="s">
        <v>87</v>
      </c>
      <c r="AQ292" t="s">
        <v>87</v>
      </c>
      <c r="AR292" t="s">
        <v>87</v>
      </c>
      <c r="AS292" t="s">
        <v>87</v>
      </c>
      <c r="AT292" t="s">
        <v>87</v>
      </c>
      <c r="AU292" t="s">
        <v>87</v>
      </c>
      <c r="AV292" t="s">
        <v>87</v>
      </c>
      <c r="AW292" t="s">
        <v>87</v>
      </c>
      <c r="AX292" t="s">
        <v>87</v>
      </c>
      <c r="AY292" t="s">
        <v>87</v>
      </c>
      <c r="AZ292" t="s">
        <v>87</v>
      </c>
      <c r="BA292" t="s">
        <v>87</v>
      </c>
      <c r="BB292" t="s">
        <v>87</v>
      </c>
      <c r="BC292" t="s">
        <v>87</v>
      </c>
      <c r="BD292" t="s">
        <v>87</v>
      </c>
      <c r="BE292" t="s">
        <v>87</v>
      </c>
    </row>
    <row r="293" spans="1:57" x14ac:dyDescent="0.45">
      <c r="A293" t="s">
        <v>835</v>
      </c>
      <c r="B293" t="s">
        <v>79</v>
      </c>
      <c r="C293" t="s">
        <v>827</v>
      </c>
      <c r="D293" t="s">
        <v>81</v>
      </c>
      <c r="E293" s="2" t="str">
        <f>HYPERLINK("capsilon://?command=openfolder&amp;siteaddress=FAM.docvelocity-na8.net&amp;folderid=FXB0836240-7318-2DCD-5B7C-CC14917286AE","FX211213342")</f>
        <v>FX211213342</v>
      </c>
      <c r="F293" t="s">
        <v>19</v>
      </c>
      <c r="G293" t="s">
        <v>19</v>
      </c>
      <c r="H293" t="s">
        <v>82</v>
      </c>
      <c r="I293" t="s">
        <v>828</v>
      </c>
      <c r="J293">
        <v>38</v>
      </c>
      <c r="K293" t="s">
        <v>84</v>
      </c>
      <c r="L293" t="s">
        <v>85</v>
      </c>
      <c r="M293" t="s">
        <v>86</v>
      </c>
      <c r="N293">
        <v>2</v>
      </c>
      <c r="O293" s="1">
        <v>44572.488483796296</v>
      </c>
      <c r="P293" s="1">
        <v>44572.497777777775</v>
      </c>
      <c r="Q293">
        <v>315</v>
      </c>
      <c r="R293">
        <v>488</v>
      </c>
      <c r="S293" t="b">
        <v>0</v>
      </c>
      <c r="T293" t="s">
        <v>87</v>
      </c>
      <c r="U293" t="b">
        <v>1</v>
      </c>
      <c r="V293" t="s">
        <v>175</v>
      </c>
      <c r="W293" s="1">
        <v>44572.492430555554</v>
      </c>
      <c r="X293">
        <v>320</v>
      </c>
      <c r="Y293">
        <v>37</v>
      </c>
      <c r="Z293">
        <v>0</v>
      </c>
      <c r="AA293">
        <v>37</v>
      </c>
      <c r="AB293">
        <v>0</v>
      </c>
      <c r="AC293">
        <v>24</v>
      </c>
      <c r="AD293">
        <v>1</v>
      </c>
      <c r="AE293">
        <v>0</v>
      </c>
      <c r="AF293">
        <v>0</v>
      </c>
      <c r="AG293">
        <v>0</v>
      </c>
      <c r="AH293" t="s">
        <v>555</v>
      </c>
      <c r="AI293" s="1">
        <v>44572.497777777775</v>
      </c>
      <c r="AJ293">
        <v>168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1</v>
      </c>
      <c r="AQ293">
        <v>0</v>
      </c>
      <c r="AR293">
        <v>0</v>
      </c>
      <c r="AS293">
        <v>0</v>
      </c>
      <c r="AT293" t="s">
        <v>87</v>
      </c>
      <c r="AU293" t="s">
        <v>87</v>
      </c>
      <c r="AV293" t="s">
        <v>87</v>
      </c>
      <c r="AW293" t="s">
        <v>87</v>
      </c>
      <c r="AX293" t="s">
        <v>87</v>
      </c>
      <c r="AY293" t="s">
        <v>87</v>
      </c>
      <c r="AZ293" t="s">
        <v>87</v>
      </c>
      <c r="BA293" t="s">
        <v>87</v>
      </c>
      <c r="BB293" t="s">
        <v>87</v>
      </c>
      <c r="BC293" t="s">
        <v>87</v>
      </c>
      <c r="BD293" t="s">
        <v>87</v>
      </c>
      <c r="BE293" t="s">
        <v>87</v>
      </c>
    </row>
    <row r="294" spans="1:57" x14ac:dyDescent="0.45">
      <c r="A294" t="s">
        <v>836</v>
      </c>
      <c r="B294" t="s">
        <v>79</v>
      </c>
      <c r="C294" t="s">
        <v>594</v>
      </c>
      <c r="D294" t="s">
        <v>81</v>
      </c>
      <c r="E294" s="2" t="str">
        <f>HYPERLINK("capsilon://?command=openfolder&amp;siteaddress=FAM.docvelocity-na8.net&amp;folderid=FX12C0EF7A-D41A-3087-0854-837754CDC27D","FX211211062")</f>
        <v>FX211211062</v>
      </c>
      <c r="F294" t="s">
        <v>19</v>
      </c>
      <c r="G294" t="s">
        <v>19</v>
      </c>
      <c r="H294" t="s">
        <v>82</v>
      </c>
      <c r="I294" t="s">
        <v>832</v>
      </c>
      <c r="J294">
        <v>76</v>
      </c>
      <c r="K294" t="s">
        <v>84</v>
      </c>
      <c r="L294" t="s">
        <v>85</v>
      </c>
      <c r="M294" t="s">
        <v>86</v>
      </c>
      <c r="N294">
        <v>2</v>
      </c>
      <c r="O294" s="1">
        <v>44572.490497685183</v>
      </c>
      <c r="P294" s="1">
        <v>44572.501319444447</v>
      </c>
      <c r="Q294">
        <v>272</v>
      </c>
      <c r="R294">
        <v>663</v>
      </c>
      <c r="S294" t="b">
        <v>0</v>
      </c>
      <c r="T294" t="s">
        <v>87</v>
      </c>
      <c r="U294" t="b">
        <v>1</v>
      </c>
      <c r="V294" t="s">
        <v>135</v>
      </c>
      <c r="W294" s="1">
        <v>44572.495578703703</v>
      </c>
      <c r="X294">
        <v>357</v>
      </c>
      <c r="Y294">
        <v>74</v>
      </c>
      <c r="Z294">
        <v>0</v>
      </c>
      <c r="AA294">
        <v>74</v>
      </c>
      <c r="AB294">
        <v>0</v>
      </c>
      <c r="AC294">
        <v>55</v>
      </c>
      <c r="AD294">
        <v>2</v>
      </c>
      <c r="AE294">
        <v>0</v>
      </c>
      <c r="AF294">
        <v>0</v>
      </c>
      <c r="AG294">
        <v>0</v>
      </c>
      <c r="AH294" t="s">
        <v>555</v>
      </c>
      <c r="AI294" s="1">
        <v>44572.501319444447</v>
      </c>
      <c r="AJ294">
        <v>306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2</v>
      </c>
      <c r="AQ294">
        <v>0</v>
      </c>
      <c r="AR294">
        <v>0</v>
      </c>
      <c r="AS294">
        <v>0</v>
      </c>
      <c r="AT294" t="s">
        <v>87</v>
      </c>
      <c r="AU294" t="s">
        <v>87</v>
      </c>
      <c r="AV294" t="s">
        <v>87</v>
      </c>
      <c r="AW294" t="s">
        <v>87</v>
      </c>
      <c r="AX294" t="s">
        <v>87</v>
      </c>
      <c r="AY294" t="s">
        <v>87</v>
      </c>
      <c r="AZ294" t="s">
        <v>87</v>
      </c>
      <c r="BA294" t="s">
        <v>87</v>
      </c>
      <c r="BB294" t="s">
        <v>87</v>
      </c>
      <c r="BC294" t="s">
        <v>87</v>
      </c>
      <c r="BD294" t="s">
        <v>87</v>
      </c>
      <c r="BE294" t="s">
        <v>87</v>
      </c>
    </row>
    <row r="295" spans="1:57" x14ac:dyDescent="0.45">
      <c r="A295" t="s">
        <v>837</v>
      </c>
      <c r="B295" t="s">
        <v>79</v>
      </c>
      <c r="C295" t="s">
        <v>838</v>
      </c>
      <c r="D295" t="s">
        <v>81</v>
      </c>
      <c r="E295" s="2" t="str">
        <f>HYPERLINK("capsilon://?command=openfolder&amp;siteaddress=FAM.docvelocity-na8.net&amp;folderid=FXD1491340-0155-E2A7-6D84-3E5825D9ECD1","FX22013107")</f>
        <v>FX22013107</v>
      </c>
      <c r="F295" t="s">
        <v>19</v>
      </c>
      <c r="G295" t="s">
        <v>19</v>
      </c>
      <c r="H295" t="s">
        <v>82</v>
      </c>
      <c r="I295" t="s">
        <v>839</v>
      </c>
      <c r="J295">
        <v>38</v>
      </c>
      <c r="K295" t="s">
        <v>84</v>
      </c>
      <c r="L295" t="s">
        <v>85</v>
      </c>
      <c r="M295" t="s">
        <v>86</v>
      </c>
      <c r="N295">
        <v>2</v>
      </c>
      <c r="O295" s="1">
        <v>44572.492743055554</v>
      </c>
      <c r="P295" s="1">
        <v>44572.517071759263</v>
      </c>
      <c r="Q295">
        <v>1615</v>
      </c>
      <c r="R295">
        <v>487</v>
      </c>
      <c r="S295" t="b">
        <v>0</v>
      </c>
      <c r="T295" t="s">
        <v>87</v>
      </c>
      <c r="U295" t="b">
        <v>0</v>
      </c>
      <c r="V295" t="s">
        <v>146</v>
      </c>
      <c r="W295" s="1">
        <v>44572.499189814815</v>
      </c>
      <c r="X295">
        <v>377</v>
      </c>
      <c r="Y295">
        <v>37</v>
      </c>
      <c r="Z295">
        <v>0</v>
      </c>
      <c r="AA295">
        <v>37</v>
      </c>
      <c r="AB295">
        <v>0</v>
      </c>
      <c r="AC295">
        <v>25</v>
      </c>
      <c r="AD295">
        <v>1</v>
      </c>
      <c r="AE295">
        <v>0</v>
      </c>
      <c r="AF295">
        <v>0</v>
      </c>
      <c r="AG295">
        <v>0</v>
      </c>
      <c r="AH295" t="s">
        <v>372</v>
      </c>
      <c r="AI295" s="1">
        <v>44572.517071759263</v>
      </c>
      <c r="AJ295">
        <v>110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1</v>
      </c>
      <c r="AQ295">
        <v>0</v>
      </c>
      <c r="AR295">
        <v>0</v>
      </c>
      <c r="AS295">
        <v>0</v>
      </c>
      <c r="AT295" t="s">
        <v>87</v>
      </c>
      <c r="AU295" t="s">
        <v>87</v>
      </c>
      <c r="AV295" t="s">
        <v>87</v>
      </c>
      <c r="AW295" t="s">
        <v>87</v>
      </c>
      <c r="AX295" t="s">
        <v>87</v>
      </c>
      <c r="AY295" t="s">
        <v>87</v>
      </c>
      <c r="AZ295" t="s">
        <v>87</v>
      </c>
      <c r="BA295" t="s">
        <v>87</v>
      </c>
      <c r="BB295" t="s">
        <v>87</v>
      </c>
      <c r="BC295" t="s">
        <v>87</v>
      </c>
      <c r="BD295" t="s">
        <v>87</v>
      </c>
      <c r="BE295" t="s">
        <v>87</v>
      </c>
    </row>
    <row r="296" spans="1:57" x14ac:dyDescent="0.45">
      <c r="A296" t="s">
        <v>840</v>
      </c>
      <c r="B296" t="s">
        <v>79</v>
      </c>
      <c r="C296" t="s">
        <v>401</v>
      </c>
      <c r="D296" t="s">
        <v>81</v>
      </c>
      <c r="E296" s="2" t="str">
        <f>HYPERLINK("capsilon://?command=openfolder&amp;siteaddress=FAM.docvelocity-na8.net&amp;folderid=FX2773EFDE-A426-5B68-5200-26C618724819","FX2201669")</f>
        <v>FX2201669</v>
      </c>
      <c r="F296" t="s">
        <v>19</v>
      </c>
      <c r="G296" t="s">
        <v>19</v>
      </c>
      <c r="H296" t="s">
        <v>82</v>
      </c>
      <c r="I296" t="s">
        <v>841</v>
      </c>
      <c r="J296">
        <v>66</v>
      </c>
      <c r="K296" t="s">
        <v>84</v>
      </c>
      <c r="L296" t="s">
        <v>85</v>
      </c>
      <c r="M296" t="s">
        <v>86</v>
      </c>
      <c r="N296">
        <v>2</v>
      </c>
      <c r="O296" s="1">
        <v>44572.506238425929</v>
      </c>
      <c r="P296" s="1">
        <v>44572.518807870372</v>
      </c>
      <c r="Q296">
        <v>328</v>
      </c>
      <c r="R296">
        <v>758</v>
      </c>
      <c r="S296" t="b">
        <v>0</v>
      </c>
      <c r="T296" t="s">
        <v>87</v>
      </c>
      <c r="U296" t="b">
        <v>0</v>
      </c>
      <c r="V296" t="s">
        <v>92</v>
      </c>
      <c r="W296" s="1">
        <v>44572.513368055559</v>
      </c>
      <c r="X296">
        <v>609</v>
      </c>
      <c r="Y296">
        <v>52</v>
      </c>
      <c r="Z296">
        <v>0</v>
      </c>
      <c r="AA296">
        <v>52</v>
      </c>
      <c r="AB296">
        <v>0</v>
      </c>
      <c r="AC296">
        <v>26</v>
      </c>
      <c r="AD296">
        <v>14</v>
      </c>
      <c r="AE296">
        <v>0</v>
      </c>
      <c r="AF296">
        <v>0</v>
      </c>
      <c r="AG296">
        <v>0</v>
      </c>
      <c r="AH296" t="s">
        <v>372</v>
      </c>
      <c r="AI296" s="1">
        <v>44572.518807870372</v>
      </c>
      <c r="AJ296">
        <v>149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14</v>
      </c>
      <c r="AQ296">
        <v>0</v>
      </c>
      <c r="AR296">
        <v>0</v>
      </c>
      <c r="AS296">
        <v>0</v>
      </c>
      <c r="AT296" t="s">
        <v>87</v>
      </c>
      <c r="AU296" t="s">
        <v>87</v>
      </c>
      <c r="AV296" t="s">
        <v>87</v>
      </c>
      <c r="AW296" t="s">
        <v>87</v>
      </c>
      <c r="AX296" t="s">
        <v>87</v>
      </c>
      <c r="AY296" t="s">
        <v>87</v>
      </c>
      <c r="AZ296" t="s">
        <v>87</v>
      </c>
      <c r="BA296" t="s">
        <v>87</v>
      </c>
      <c r="BB296" t="s">
        <v>87</v>
      </c>
      <c r="BC296" t="s">
        <v>87</v>
      </c>
      <c r="BD296" t="s">
        <v>87</v>
      </c>
      <c r="BE296" t="s">
        <v>87</v>
      </c>
    </row>
    <row r="297" spans="1:57" x14ac:dyDescent="0.45">
      <c r="A297" t="s">
        <v>842</v>
      </c>
      <c r="B297" t="s">
        <v>79</v>
      </c>
      <c r="C297" t="s">
        <v>843</v>
      </c>
      <c r="D297" t="s">
        <v>81</v>
      </c>
      <c r="E297" s="2" t="str">
        <f>HYPERLINK("capsilon://?command=openfolder&amp;siteaddress=FAM.docvelocity-na8.net&amp;folderid=FX87E1F396-D9AC-AB81-EE08-469208D85183","FX211211457")</f>
        <v>FX211211457</v>
      </c>
      <c r="F297" t="s">
        <v>19</v>
      </c>
      <c r="G297" t="s">
        <v>19</v>
      </c>
      <c r="H297" t="s">
        <v>82</v>
      </c>
      <c r="I297" t="s">
        <v>844</v>
      </c>
      <c r="J297">
        <v>30</v>
      </c>
      <c r="K297" t="s">
        <v>84</v>
      </c>
      <c r="L297" t="s">
        <v>85</v>
      </c>
      <c r="M297" t="s">
        <v>86</v>
      </c>
      <c r="N297">
        <v>2</v>
      </c>
      <c r="O297" s="1">
        <v>44572.517893518518</v>
      </c>
      <c r="P297" s="1">
        <v>44572.535671296297</v>
      </c>
      <c r="Q297">
        <v>1025</v>
      </c>
      <c r="R297">
        <v>511</v>
      </c>
      <c r="S297" t="b">
        <v>0</v>
      </c>
      <c r="T297" t="s">
        <v>87</v>
      </c>
      <c r="U297" t="b">
        <v>0</v>
      </c>
      <c r="V297" t="s">
        <v>92</v>
      </c>
      <c r="W297" s="1">
        <v>44572.5309375</v>
      </c>
      <c r="X297">
        <v>129</v>
      </c>
      <c r="Y297">
        <v>9</v>
      </c>
      <c r="Z297">
        <v>0</v>
      </c>
      <c r="AA297">
        <v>9</v>
      </c>
      <c r="AB297">
        <v>0</v>
      </c>
      <c r="AC297">
        <v>5</v>
      </c>
      <c r="AD297">
        <v>21</v>
      </c>
      <c r="AE297">
        <v>0</v>
      </c>
      <c r="AF297">
        <v>0</v>
      </c>
      <c r="AG297">
        <v>0</v>
      </c>
      <c r="AH297" t="s">
        <v>136</v>
      </c>
      <c r="AI297" s="1">
        <v>44572.535671296297</v>
      </c>
      <c r="AJ297">
        <v>382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21</v>
      </c>
      <c r="AQ297">
        <v>0</v>
      </c>
      <c r="AR297">
        <v>0</v>
      </c>
      <c r="AS297">
        <v>0</v>
      </c>
      <c r="AT297" t="s">
        <v>87</v>
      </c>
      <c r="AU297" t="s">
        <v>87</v>
      </c>
      <c r="AV297" t="s">
        <v>87</v>
      </c>
      <c r="AW297" t="s">
        <v>87</v>
      </c>
      <c r="AX297" t="s">
        <v>87</v>
      </c>
      <c r="AY297" t="s">
        <v>87</v>
      </c>
      <c r="AZ297" t="s">
        <v>87</v>
      </c>
      <c r="BA297" t="s">
        <v>87</v>
      </c>
      <c r="BB297" t="s">
        <v>87</v>
      </c>
      <c r="BC297" t="s">
        <v>87</v>
      </c>
      <c r="BD297" t="s">
        <v>87</v>
      </c>
      <c r="BE297" t="s">
        <v>87</v>
      </c>
    </row>
    <row r="298" spans="1:57" x14ac:dyDescent="0.45">
      <c r="A298" t="s">
        <v>845</v>
      </c>
      <c r="B298" t="s">
        <v>79</v>
      </c>
      <c r="C298" t="s">
        <v>846</v>
      </c>
      <c r="D298" t="s">
        <v>81</v>
      </c>
      <c r="E298" s="2" t="str">
        <f>HYPERLINK("capsilon://?command=openfolder&amp;siteaddress=FAM.docvelocity-na8.net&amp;folderid=FXE27621A6-AE33-3AFB-193D-4F580E1479C7","FX22012631")</f>
        <v>FX22012631</v>
      </c>
      <c r="F298" t="s">
        <v>19</v>
      </c>
      <c r="G298" t="s">
        <v>19</v>
      </c>
      <c r="H298" t="s">
        <v>82</v>
      </c>
      <c r="I298" t="s">
        <v>847</v>
      </c>
      <c r="J298">
        <v>166</v>
      </c>
      <c r="K298" t="s">
        <v>84</v>
      </c>
      <c r="L298" t="s">
        <v>85</v>
      </c>
      <c r="M298" t="s">
        <v>86</v>
      </c>
      <c r="N298">
        <v>1</v>
      </c>
      <c r="O298" s="1">
        <v>44572.52716435185</v>
      </c>
      <c r="P298" s="1">
        <v>44572.5390625</v>
      </c>
      <c r="Q298">
        <v>845</v>
      </c>
      <c r="R298">
        <v>183</v>
      </c>
      <c r="S298" t="b">
        <v>0</v>
      </c>
      <c r="T298" t="s">
        <v>87</v>
      </c>
      <c r="U298" t="b">
        <v>0</v>
      </c>
      <c r="V298" t="s">
        <v>88</v>
      </c>
      <c r="W298" s="1">
        <v>44572.5390625</v>
      </c>
      <c r="X298">
        <v>153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166</v>
      </c>
      <c r="AE298">
        <v>147</v>
      </c>
      <c r="AF298">
        <v>0</v>
      </c>
      <c r="AG298">
        <v>4</v>
      </c>
      <c r="AH298" t="s">
        <v>87</v>
      </c>
      <c r="AI298" t="s">
        <v>87</v>
      </c>
      <c r="AJ298" t="s">
        <v>87</v>
      </c>
      <c r="AK298" t="s">
        <v>87</v>
      </c>
      <c r="AL298" t="s">
        <v>87</v>
      </c>
      <c r="AM298" t="s">
        <v>87</v>
      </c>
      <c r="AN298" t="s">
        <v>87</v>
      </c>
      <c r="AO298" t="s">
        <v>87</v>
      </c>
      <c r="AP298" t="s">
        <v>87</v>
      </c>
      <c r="AQ298" t="s">
        <v>87</v>
      </c>
      <c r="AR298" t="s">
        <v>87</v>
      </c>
      <c r="AS298" t="s">
        <v>87</v>
      </c>
      <c r="AT298" t="s">
        <v>87</v>
      </c>
      <c r="AU298" t="s">
        <v>87</v>
      </c>
      <c r="AV298" t="s">
        <v>87</v>
      </c>
      <c r="AW298" t="s">
        <v>87</v>
      </c>
      <c r="AX298" t="s">
        <v>87</v>
      </c>
      <c r="AY298" t="s">
        <v>87</v>
      </c>
      <c r="AZ298" t="s">
        <v>87</v>
      </c>
      <c r="BA298" t="s">
        <v>87</v>
      </c>
      <c r="BB298" t="s">
        <v>87</v>
      </c>
      <c r="BC298" t="s">
        <v>87</v>
      </c>
      <c r="BD298" t="s">
        <v>87</v>
      </c>
      <c r="BE298" t="s">
        <v>87</v>
      </c>
    </row>
    <row r="299" spans="1:57" x14ac:dyDescent="0.45">
      <c r="A299" t="s">
        <v>848</v>
      </c>
      <c r="B299" t="s">
        <v>79</v>
      </c>
      <c r="C299" t="s">
        <v>849</v>
      </c>
      <c r="D299" t="s">
        <v>81</v>
      </c>
      <c r="E299" s="2" t="str">
        <f>HYPERLINK("capsilon://?command=openfolder&amp;siteaddress=FAM.docvelocity-na8.net&amp;folderid=FX9C57017E-EFDA-48EC-E5FC-00EDFD52BF01","FX21128675")</f>
        <v>FX21128675</v>
      </c>
      <c r="F299" t="s">
        <v>19</v>
      </c>
      <c r="G299" t="s">
        <v>19</v>
      </c>
      <c r="H299" t="s">
        <v>82</v>
      </c>
      <c r="I299" t="s">
        <v>850</v>
      </c>
      <c r="J299">
        <v>66</v>
      </c>
      <c r="K299" t="s">
        <v>84</v>
      </c>
      <c r="L299" t="s">
        <v>85</v>
      </c>
      <c r="M299" t="s">
        <v>86</v>
      </c>
      <c r="N299">
        <v>2</v>
      </c>
      <c r="O299" s="1">
        <v>44572.529942129629</v>
      </c>
      <c r="P299" s="1">
        <v>44572.539942129632</v>
      </c>
      <c r="Q299">
        <v>734</v>
      </c>
      <c r="R299">
        <v>130</v>
      </c>
      <c r="S299" t="b">
        <v>0</v>
      </c>
      <c r="T299" t="s">
        <v>87</v>
      </c>
      <c r="U299" t="b">
        <v>0</v>
      </c>
      <c r="V299" t="s">
        <v>88</v>
      </c>
      <c r="W299" s="1">
        <v>44572.539351851854</v>
      </c>
      <c r="X299">
        <v>13</v>
      </c>
      <c r="Y299">
        <v>0</v>
      </c>
      <c r="Z299">
        <v>0</v>
      </c>
      <c r="AA299">
        <v>0</v>
      </c>
      <c r="AB299">
        <v>52</v>
      </c>
      <c r="AC299">
        <v>0</v>
      </c>
      <c r="AD299">
        <v>66</v>
      </c>
      <c r="AE299">
        <v>0</v>
      </c>
      <c r="AF299">
        <v>0</v>
      </c>
      <c r="AG299">
        <v>0</v>
      </c>
      <c r="AH299" t="s">
        <v>136</v>
      </c>
      <c r="AI299" s="1">
        <v>44572.539942129632</v>
      </c>
      <c r="AJ299">
        <v>28</v>
      </c>
      <c r="AK299">
        <v>0</v>
      </c>
      <c r="AL299">
        <v>0</v>
      </c>
      <c r="AM299">
        <v>0</v>
      </c>
      <c r="AN299">
        <v>52</v>
      </c>
      <c r="AO299">
        <v>0</v>
      </c>
      <c r="AP299">
        <v>66</v>
      </c>
      <c r="AQ299">
        <v>0</v>
      </c>
      <c r="AR299">
        <v>0</v>
      </c>
      <c r="AS299">
        <v>0</v>
      </c>
      <c r="AT299" t="s">
        <v>87</v>
      </c>
      <c r="AU299" t="s">
        <v>87</v>
      </c>
      <c r="AV299" t="s">
        <v>87</v>
      </c>
      <c r="AW299" t="s">
        <v>87</v>
      </c>
      <c r="AX299" t="s">
        <v>87</v>
      </c>
      <c r="AY299" t="s">
        <v>87</v>
      </c>
      <c r="AZ299" t="s">
        <v>87</v>
      </c>
      <c r="BA299" t="s">
        <v>87</v>
      </c>
      <c r="BB299" t="s">
        <v>87</v>
      </c>
      <c r="BC299" t="s">
        <v>87</v>
      </c>
      <c r="BD299" t="s">
        <v>87</v>
      </c>
      <c r="BE299" t="s">
        <v>87</v>
      </c>
    </row>
    <row r="300" spans="1:57" x14ac:dyDescent="0.45">
      <c r="A300" t="s">
        <v>851</v>
      </c>
      <c r="B300" t="s">
        <v>79</v>
      </c>
      <c r="C300" t="s">
        <v>761</v>
      </c>
      <c r="D300" t="s">
        <v>81</v>
      </c>
      <c r="E300" s="2" t="str">
        <f>HYPERLINK("capsilon://?command=openfolder&amp;siteaddress=FAM.docvelocity-na8.net&amp;folderid=FX8DEBCA2B-8F2C-D945-0457-03C46D4DB296","FX220161")</f>
        <v>FX220161</v>
      </c>
      <c r="F300" t="s">
        <v>19</v>
      </c>
      <c r="G300" t="s">
        <v>19</v>
      </c>
      <c r="H300" t="s">
        <v>82</v>
      </c>
      <c r="I300" t="s">
        <v>834</v>
      </c>
      <c r="J300">
        <v>66</v>
      </c>
      <c r="K300" t="s">
        <v>84</v>
      </c>
      <c r="L300" t="s">
        <v>85</v>
      </c>
      <c r="M300" t="s">
        <v>86</v>
      </c>
      <c r="N300">
        <v>2</v>
      </c>
      <c r="O300" s="1">
        <v>44572.537685185183</v>
      </c>
      <c r="P300" s="1">
        <v>44572.811909722222</v>
      </c>
      <c r="Q300">
        <v>21544</v>
      </c>
      <c r="R300">
        <v>2149</v>
      </c>
      <c r="S300" t="b">
        <v>0</v>
      </c>
      <c r="T300" t="s">
        <v>87</v>
      </c>
      <c r="U300" t="b">
        <v>1</v>
      </c>
      <c r="V300" t="s">
        <v>310</v>
      </c>
      <c r="W300" s="1">
        <v>44572.715868055559</v>
      </c>
      <c r="X300">
        <v>1475</v>
      </c>
      <c r="Y300">
        <v>52</v>
      </c>
      <c r="Z300">
        <v>0</v>
      </c>
      <c r="AA300">
        <v>52</v>
      </c>
      <c r="AB300">
        <v>0</v>
      </c>
      <c r="AC300">
        <v>26</v>
      </c>
      <c r="AD300">
        <v>14</v>
      </c>
      <c r="AE300">
        <v>0</v>
      </c>
      <c r="AF300">
        <v>0</v>
      </c>
      <c r="AG300">
        <v>0</v>
      </c>
      <c r="AH300" t="s">
        <v>151</v>
      </c>
      <c r="AI300" s="1">
        <v>44572.811909722222</v>
      </c>
      <c r="AJ300">
        <v>434</v>
      </c>
      <c r="AK300">
        <v>2</v>
      </c>
      <c r="AL300">
        <v>0</v>
      </c>
      <c r="AM300">
        <v>2</v>
      </c>
      <c r="AN300">
        <v>0</v>
      </c>
      <c r="AO300">
        <v>2</v>
      </c>
      <c r="AP300">
        <v>12</v>
      </c>
      <c r="AQ300">
        <v>0</v>
      </c>
      <c r="AR300">
        <v>0</v>
      </c>
      <c r="AS300">
        <v>0</v>
      </c>
      <c r="AT300" t="s">
        <v>87</v>
      </c>
      <c r="AU300" t="s">
        <v>87</v>
      </c>
      <c r="AV300" t="s">
        <v>87</v>
      </c>
      <c r="AW300" t="s">
        <v>87</v>
      </c>
      <c r="AX300" t="s">
        <v>87</v>
      </c>
      <c r="AY300" t="s">
        <v>87</v>
      </c>
      <c r="AZ300" t="s">
        <v>87</v>
      </c>
      <c r="BA300" t="s">
        <v>87</v>
      </c>
      <c r="BB300" t="s">
        <v>87</v>
      </c>
      <c r="BC300" t="s">
        <v>87</v>
      </c>
      <c r="BD300" t="s">
        <v>87</v>
      </c>
      <c r="BE300" t="s">
        <v>87</v>
      </c>
    </row>
    <row r="301" spans="1:57" x14ac:dyDescent="0.45">
      <c r="A301" t="s">
        <v>852</v>
      </c>
      <c r="B301" t="s">
        <v>79</v>
      </c>
      <c r="C301" t="s">
        <v>365</v>
      </c>
      <c r="D301" t="s">
        <v>81</v>
      </c>
      <c r="E301" s="2" t="str">
        <f>HYPERLINK("capsilon://?command=openfolder&amp;siteaddress=FAM.docvelocity-na8.net&amp;folderid=FX425831DE-A761-135B-0297-6C8DBF6DB447","FX21125200")</f>
        <v>FX21125200</v>
      </c>
      <c r="F301" t="s">
        <v>19</v>
      </c>
      <c r="G301" t="s">
        <v>19</v>
      </c>
      <c r="H301" t="s">
        <v>82</v>
      </c>
      <c r="I301" t="s">
        <v>853</v>
      </c>
      <c r="J301">
        <v>66</v>
      </c>
      <c r="K301" t="s">
        <v>84</v>
      </c>
      <c r="L301" t="s">
        <v>85</v>
      </c>
      <c r="M301" t="s">
        <v>86</v>
      </c>
      <c r="N301">
        <v>1</v>
      </c>
      <c r="O301" s="1">
        <v>44572.539699074077</v>
      </c>
      <c r="P301" s="1">
        <v>44572.603425925925</v>
      </c>
      <c r="Q301">
        <v>5380</v>
      </c>
      <c r="R301">
        <v>126</v>
      </c>
      <c r="S301" t="b">
        <v>0</v>
      </c>
      <c r="T301" t="s">
        <v>87</v>
      </c>
      <c r="U301" t="b">
        <v>0</v>
      </c>
      <c r="V301" t="s">
        <v>88</v>
      </c>
      <c r="W301" s="1">
        <v>44572.603425925925</v>
      </c>
      <c r="X301">
        <v>126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66</v>
      </c>
      <c r="AE301">
        <v>52</v>
      </c>
      <c r="AF301">
        <v>0</v>
      </c>
      <c r="AG301">
        <v>1</v>
      </c>
      <c r="AH301" t="s">
        <v>87</v>
      </c>
      <c r="AI301" t="s">
        <v>87</v>
      </c>
      <c r="AJ301" t="s">
        <v>87</v>
      </c>
      <c r="AK301" t="s">
        <v>87</v>
      </c>
      <c r="AL301" t="s">
        <v>87</v>
      </c>
      <c r="AM301" t="s">
        <v>87</v>
      </c>
      <c r="AN301" t="s">
        <v>87</v>
      </c>
      <c r="AO301" t="s">
        <v>87</v>
      </c>
      <c r="AP301" t="s">
        <v>87</v>
      </c>
      <c r="AQ301" t="s">
        <v>87</v>
      </c>
      <c r="AR301" t="s">
        <v>87</v>
      </c>
      <c r="AS301" t="s">
        <v>87</v>
      </c>
      <c r="AT301" t="s">
        <v>87</v>
      </c>
      <c r="AU301" t="s">
        <v>87</v>
      </c>
      <c r="AV301" t="s">
        <v>87</v>
      </c>
      <c r="AW301" t="s">
        <v>87</v>
      </c>
      <c r="AX301" t="s">
        <v>87</v>
      </c>
      <c r="AY301" t="s">
        <v>87</v>
      </c>
      <c r="AZ301" t="s">
        <v>87</v>
      </c>
      <c r="BA301" t="s">
        <v>87</v>
      </c>
      <c r="BB301" t="s">
        <v>87</v>
      </c>
      <c r="BC301" t="s">
        <v>87</v>
      </c>
      <c r="BD301" t="s">
        <v>87</v>
      </c>
      <c r="BE301" t="s">
        <v>87</v>
      </c>
    </row>
    <row r="302" spans="1:57" x14ac:dyDescent="0.45">
      <c r="A302" t="s">
        <v>854</v>
      </c>
      <c r="B302" t="s">
        <v>79</v>
      </c>
      <c r="C302" t="s">
        <v>846</v>
      </c>
      <c r="D302" t="s">
        <v>81</v>
      </c>
      <c r="E302" s="2" t="str">
        <f>HYPERLINK("capsilon://?command=openfolder&amp;siteaddress=FAM.docvelocity-na8.net&amp;folderid=FXE27621A6-AE33-3AFB-193D-4F580E1479C7","FX22012631")</f>
        <v>FX22012631</v>
      </c>
      <c r="F302" t="s">
        <v>19</v>
      </c>
      <c r="G302" t="s">
        <v>19</v>
      </c>
      <c r="H302" t="s">
        <v>82</v>
      </c>
      <c r="I302" t="s">
        <v>847</v>
      </c>
      <c r="J302">
        <v>276</v>
      </c>
      <c r="K302" t="s">
        <v>84</v>
      </c>
      <c r="L302" t="s">
        <v>85</v>
      </c>
      <c r="M302" t="s">
        <v>86</v>
      </c>
      <c r="N302">
        <v>2</v>
      </c>
      <c r="O302" s="1">
        <v>44572.540636574071</v>
      </c>
      <c r="P302" s="1">
        <v>44572.82135416667</v>
      </c>
      <c r="Q302">
        <v>20117</v>
      </c>
      <c r="R302">
        <v>4137</v>
      </c>
      <c r="S302" t="b">
        <v>0</v>
      </c>
      <c r="T302" t="s">
        <v>87</v>
      </c>
      <c r="U302" t="b">
        <v>1</v>
      </c>
      <c r="V302" t="s">
        <v>190</v>
      </c>
      <c r="W302" s="1">
        <v>44572.659108796295</v>
      </c>
      <c r="X302">
        <v>3295</v>
      </c>
      <c r="Y302">
        <v>228</v>
      </c>
      <c r="Z302">
        <v>0</v>
      </c>
      <c r="AA302">
        <v>228</v>
      </c>
      <c r="AB302">
        <v>0</v>
      </c>
      <c r="AC302">
        <v>99</v>
      </c>
      <c r="AD302">
        <v>48</v>
      </c>
      <c r="AE302">
        <v>0</v>
      </c>
      <c r="AF302">
        <v>0</v>
      </c>
      <c r="AG302">
        <v>0</v>
      </c>
      <c r="AH302" t="s">
        <v>151</v>
      </c>
      <c r="AI302" s="1">
        <v>44572.82135416667</v>
      </c>
      <c r="AJ302">
        <v>815</v>
      </c>
      <c r="AK302">
        <v>2</v>
      </c>
      <c r="AL302">
        <v>0</v>
      </c>
      <c r="AM302">
        <v>2</v>
      </c>
      <c r="AN302">
        <v>0</v>
      </c>
      <c r="AO302">
        <v>2</v>
      </c>
      <c r="AP302">
        <v>46</v>
      </c>
      <c r="AQ302">
        <v>0</v>
      </c>
      <c r="AR302">
        <v>0</v>
      </c>
      <c r="AS302">
        <v>0</v>
      </c>
      <c r="AT302" t="s">
        <v>87</v>
      </c>
      <c r="AU302" t="s">
        <v>87</v>
      </c>
      <c r="AV302" t="s">
        <v>87</v>
      </c>
      <c r="AW302" t="s">
        <v>87</v>
      </c>
      <c r="AX302" t="s">
        <v>87</v>
      </c>
      <c r="AY302" t="s">
        <v>87</v>
      </c>
      <c r="AZ302" t="s">
        <v>87</v>
      </c>
      <c r="BA302" t="s">
        <v>87</v>
      </c>
      <c r="BB302" t="s">
        <v>87</v>
      </c>
      <c r="BC302" t="s">
        <v>87</v>
      </c>
      <c r="BD302" t="s">
        <v>87</v>
      </c>
      <c r="BE302" t="s">
        <v>87</v>
      </c>
    </row>
    <row r="303" spans="1:57" x14ac:dyDescent="0.45">
      <c r="A303" t="s">
        <v>855</v>
      </c>
      <c r="B303" t="s">
        <v>79</v>
      </c>
      <c r="C303" t="s">
        <v>856</v>
      </c>
      <c r="D303" t="s">
        <v>81</v>
      </c>
      <c r="E303" s="2" t="str">
        <f>HYPERLINK("capsilon://?command=openfolder&amp;siteaddress=FAM.docvelocity-na8.net&amp;folderid=FXE1BBA395-D34B-7DB2-8B23-1C409AFA44D0","FX211212868")</f>
        <v>FX211212868</v>
      </c>
      <c r="F303" t="s">
        <v>19</v>
      </c>
      <c r="G303" t="s">
        <v>19</v>
      </c>
      <c r="H303" t="s">
        <v>82</v>
      </c>
      <c r="I303" t="s">
        <v>857</v>
      </c>
      <c r="J303">
        <v>38</v>
      </c>
      <c r="K303" t="s">
        <v>84</v>
      </c>
      <c r="L303" t="s">
        <v>85</v>
      </c>
      <c r="M303" t="s">
        <v>86</v>
      </c>
      <c r="N303">
        <v>2</v>
      </c>
      <c r="O303" s="1">
        <v>44564.674062500002</v>
      </c>
      <c r="P303" s="1">
        <v>44565.195335648146</v>
      </c>
      <c r="Q303">
        <v>44237</v>
      </c>
      <c r="R303">
        <v>801</v>
      </c>
      <c r="S303" t="b">
        <v>0</v>
      </c>
      <c r="T303" t="s">
        <v>87</v>
      </c>
      <c r="U303" t="b">
        <v>0</v>
      </c>
      <c r="V303" t="s">
        <v>88</v>
      </c>
      <c r="W303" s="1">
        <v>44564.704861111109</v>
      </c>
      <c r="X303">
        <v>121</v>
      </c>
      <c r="Y303">
        <v>37</v>
      </c>
      <c r="Z303">
        <v>0</v>
      </c>
      <c r="AA303">
        <v>37</v>
      </c>
      <c r="AB303">
        <v>0</v>
      </c>
      <c r="AC303">
        <v>9</v>
      </c>
      <c r="AD303">
        <v>1</v>
      </c>
      <c r="AE303">
        <v>0</v>
      </c>
      <c r="AF303">
        <v>0</v>
      </c>
      <c r="AG303">
        <v>0</v>
      </c>
      <c r="AH303" t="s">
        <v>176</v>
      </c>
      <c r="AI303" s="1">
        <v>44565.195335648146</v>
      </c>
      <c r="AJ303">
        <v>680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1</v>
      </c>
      <c r="AQ303">
        <v>0</v>
      </c>
      <c r="AR303">
        <v>0</v>
      </c>
      <c r="AS303">
        <v>0</v>
      </c>
      <c r="AT303" t="s">
        <v>87</v>
      </c>
      <c r="AU303" t="s">
        <v>87</v>
      </c>
      <c r="AV303" t="s">
        <v>87</v>
      </c>
      <c r="AW303" t="s">
        <v>87</v>
      </c>
      <c r="AX303" t="s">
        <v>87</v>
      </c>
      <c r="AY303" t="s">
        <v>87</v>
      </c>
      <c r="AZ303" t="s">
        <v>87</v>
      </c>
      <c r="BA303" t="s">
        <v>87</v>
      </c>
      <c r="BB303" t="s">
        <v>87</v>
      </c>
      <c r="BC303" t="s">
        <v>87</v>
      </c>
      <c r="BD303" t="s">
        <v>87</v>
      </c>
      <c r="BE303" t="s">
        <v>87</v>
      </c>
    </row>
    <row r="304" spans="1:57" x14ac:dyDescent="0.45">
      <c r="A304" t="s">
        <v>858</v>
      </c>
      <c r="B304" t="s">
        <v>79</v>
      </c>
      <c r="C304" t="s">
        <v>530</v>
      </c>
      <c r="D304" t="s">
        <v>81</v>
      </c>
      <c r="E304" s="2" t="str">
        <f>HYPERLINK("capsilon://?command=openfolder&amp;siteaddress=FAM.docvelocity-na8.net&amp;folderid=FXEA255F1E-2C8E-704D-BB17-70375CFABAF8","FX22012485")</f>
        <v>FX22012485</v>
      </c>
      <c r="F304" t="s">
        <v>19</v>
      </c>
      <c r="G304" t="s">
        <v>19</v>
      </c>
      <c r="H304" t="s">
        <v>82</v>
      </c>
      <c r="I304" t="s">
        <v>859</v>
      </c>
      <c r="J304">
        <v>38</v>
      </c>
      <c r="K304" t="s">
        <v>477</v>
      </c>
      <c r="L304" t="s">
        <v>19</v>
      </c>
      <c r="M304" t="s">
        <v>81</v>
      </c>
      <c r="N304">
        <v>0</v>
      </c>
      <c r="O304" s="1">
        <v>44572.54791666667</v>
      </c>
      <c r="P304" s="1">
        <v>44572.551469907405</v>
      </c>
      <c r="Q304">
        <v>307</v>
      </c>
      <c r="R304">
        <v>0</v>
      </c>
      <c r="S304" t="b">
        <v>0</v>
      </c>
      <c r="T304" t="s">
        <v>87</v>
      </c>
      <c r="U304" t="b">
        <v>0</v>
      </c>
      <c r="V304" t="s">
        <v>87</v>
      </c>
      <c r="W304" t="s">
        <v>87</v>
      </c>
      <c r="X304" t="s">
        <v>87</v>
      </c>
      <c r="Y304" t="s">
        <v>87</v>
      </c>
      <c r="Z304" t="s">
        <v>87</v>
      </c>
      <c r="AA304" t="s">
        <v>87</v>
      </c>
      <c r="AB304" t="s">
        <v>87</v>
      </c>
      <c r="AC304" t="s">
        <v>87</v>
      </c>
      <c r="AD304" t="s">
        <v>87</v>
      </c>
      <c r="AE304" t="s">
        <v>87</v>
      </c>
      <c r="AF304" t="s">
        <v>87</v>
      </c>
      <c r="AG304" t="s">
        <v>87</v>
      </c>
      <c r="AH304" t="s">
        <v>87</v>
      </c>
      <c r="AI304" t="s">
        <v>87</v>
      </c>
      <c r="AJ304" t="s">
        <v>87</v>
      </c>
      <c r="AK304" t="s">
        <v>87</v>
      </c>
      <c r="AL304" t="s">
        <v>87</v>
      </c>
      <c r="AM304" t="s">
        <v>87</v>
      </c>
      <c r="AN304" t="s">
        <v>87</v>
      </c>
      <c r="AO304" t="s">
        <v>87</v>
      </c>
      <c r="AP304" t="s">
        <v>87</v>
      </c>
      <c r="AQ304" t="s">
        <v>87</v>
      </c>
      <c r="AR304" t="s">
        <v>87</v>
      </c>
      <c r="AS304" t="s">
        <v>87</v>
      </c>
      <c r="AT304" t="s">
        <v>87</v>
      </c>
      <c r="AU304" t="s">
        <v>87</v>
      </c>
      <c r="AV304" t="s">
        <v>87</v>
      </c>
      <c r="AW304" t="s">
        <v>87</v>
      </c>
      <c r="AX304" t="s">
        <v>87</v>
      </c>
      <c r="AY304" t="s">
        <v>87</v>
      </c>
      <c r="AZ304" t="s">
        <v>87</v>
      </c>
      <c r="BA304" t="s">
        <v>87</v>
      </c>
      <c r="BB304" t="s">
        <v>87</v>
      </c>
      <c r="BC304" t="s">
        <v>87</v>
      </c>
      <c r="BD304" t="s">
        <v>87</v>
      </c>
      <c r="BE304" t="s">
        <v>87</v>
      </c>
    </row>
    <row r="305" spans="1:57" x14ac:dyDescent="0.45">
      <c r="A305" t="s">
        <v>860</v>
      </c>
      <c r="B305" t="s">
        <v>79</v>
      </c>
      <c r="C305" t="s">
        <v>861</v>
      </c>
      <c r="D305" t="s">
        <v>81</v>
      </c>
      <c r="E305" s="2" t="str">
        <f>HYPERLINK("capsilon://?command=openfolder&amp;siteaddress=FAM.docvelocity-na8.net&amp;folderid=FXC8CD0E93-0BAE-3E72-F80A-1366E959AE55","FX22012976")</f>
        <v>FX22012976</v>
      </c>
      <c r="F305" t="s">
        <v>19</v>
      </c>
      <c r="G305" t="s">
        <v>19</v>
      </c>
      <c r="H305" t="s">
        <v>82</v>
      </c>
      <c r="I305" t="s">
        <v>862</v>
      </c>
      <c r="J305">
        <v>38</v>
      </c>
      <c r="K305" t="s">
        <v>84</v>
      </c>
      <c r="L305" t="s">
        <v>85</v>
      </c>
      <c r="M305" t="s">
        <v>86</v>
      </c>
      <c r="N305">
        <v>2</v>
      </c>
      <c r="O305" s="1">
        <v>44572.548263888886</v>
      </c>
      <c r="P305" s="1">
        <v>44573.233773148146</v>
      </c>
      <c r="Q305">
        <v>58241</v>
      </c>
      <c r="R305">
        <v>987</v>
      </c>
      <c r="S305" t="b">
        <v>0</v>
      </c>
      <c r="T305" t="s">
        <v>87</v>
      </c>
      <c r="U305" t="b">
        <v>0</v>
      </c>
      <c r="V305" t="s">
        <v>190</v>
      </c>
      <c r="W305" s="1">
        <v>44572.728912037041</v>
      </c>
      <c r="X305">
        <v>752</v>
      </c>
      <c r="Y305">
        <v>37</v>
      </c>
      <c r="Z305">
        <v>0</v>
      </c>
      <c r="AA305">
        <v>37</v>
      </c>
      <c r="AB305">
        <v>0</v>
      </c>
      <c r="AC305">
        <v>21</v>
      </c>
      <c r="AD305">
        <v>1</v>
      </c>
      <c r="AE305">
        <v>0</v>
      </c>
      <c r="AF305">
        <v>0</v>
      </c>
      <c r="AG305">
        <v>0</v>
      </c>
      <c r="AH305" t="s">
        <v>555</v>
      </c>
      <c r="AI305" s="1">
        <v>44573.233773148146</v>
      </c>
      <c r="AJ305">
        <v>219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1</v>
      </c>
      <c r="AQ305">
        <v>0</v>
      </c>
      <c r="AR305">
        <v>0</v>
      </c>
      <c r="AS305">
        <v>0</v>
      </c>
      <c r="AT305" t="s">
        <v>87</v>
      </c>
      <c r="AU305" t="s">
        <v>87</v>
      </c>
      <c r="AV305" t="s">
        <v>87</v>
      </c>
      <c r="AW305" t="s">
        <v>87</v>
      </c>
      <c r="AX305" t="s">
        <v>87</v>
      </c>
      <c r="AY305" t="s">
        <v>87</v>
      </c>
      <c r="AZ305" t="s">
        <v>87</v>
      </c>
      <c r="BA305" t="s">
        <v>87</v>
      </c>
      <c r="BB305" t="s">
        <v>87</v>
      </c>
      <c r="BC305" t="s">
        <v>87</v>
      </c>
      <c r="BD305" t="s">
        <v>87</v>
      </c>
      <c r="BE305" t="s">
        <v>87</v>
      </c>
    </row>
    <row r="306" spans="1:57" x14ac:dyDescent="0.45">
      <c r="A306" t="s">
        <v>863</v>
      </c>
      <c r="B306" t="s">
        <v>79</v>
      </c>
      <c r="C306" t="s">
        <v>864</v>
      </c>
      <c r="D306" t="s">
        <v>81</v>
      </c>
      <c r="E306" s="2" t="str">
        <f>HYPERLINK("capsilon://?command=openfolder&amp;siteaddress=FAM.docvelocity-na8.net&amp;folderid=FXBC43C3EC-8811-05EA-5FAE-D3F5429F7C5F","FX22013899")</f>
        <v>FX22013899</v>
      </c>
      <c r="F306" t="s">
        <v>19</v>
      </c>
      <c r="G306" t="s">
        <v>19</v>
      </c>
      <c r="H306" t="s">
        <v>82</v>
      </c>
      <c r="I306" t="s">
        <v>865</v>
      </c>
      <c r="J306">
        <v>220</v>
      </c>
      <c r="K306" t="s">
        <v>84</v>
      </c>
      <c r="L306" t="s">
        <v>85</v>
      </c>
      <c r="M306" t="s">
        <v>86</v>
      </c>
      <c r="N306">
        <v>2</v>
      </c>
      <c r="O306" s="1">
        <v>44572.555358796293</v>
      </c>
      <c r="P306" s="1">
        <v>44573.247395833336</v>
      </c>
      <c r="Q306">
        <v>56298</v>
      </c>
      <c r="R306">
        <v>3494</v>
      </c>
      <c r="S306" t="b">
        <v>0</v>
      </c>
      <c r="T306" t="s">
        <v>87</v>
      </c>
      <c r="U306" t="b">
        <v>0</v>
      </c>
      <c r="V306" t="s">
        <v>190</v>
      </c>
      <c r="W306" s="1">
        <v>44572.755208333336</v>
      </c>
      <c r="X306">
        <v>2271</v>
      </c>
      <c r="Y306">
        <v>216</v>
      </c>
      <c r="Z306">
        <v>0</v>
      </c>
      <c r="AA306">
        <v>216</v>
      </c>
      <c r="AB306">
        <v>27</v>
      </c>
      <c r="AC306">
        <v>129</v>
      </c>
      <c r="AD306">
        <v>4</v>
      </c>
      <c r="AE306">
        <v>0</v>
      </c>
      <c r="AF306">
        <v>0</v>
      </c>
      <c r="AG306">
        <v>0</v>
      </c>
      <c r="AH306" t="s">
        <v>555</v>
      </c>
      <c r="AI306" s="1">
        <v>44573.247395833336</v>
      </c>
      <c r="AJ306">
        <v>1177</v>
      </c>
      <c r="AK306">
        <v>18</v>
      </c>
      <c r="AL306">
        <v>0</v>
      </c>
      <c r="AM306">
        <v>18</v>
      </c>
      <c r="AN306">
        <v>27</v>
      </c>
      <c r="AO306">
        <v>16</v>
      </c>
      <c r="AP306">
        <v>-14</v>
      </c>
      <c r="AQ306">
        <v>0</v>
      </c>
      <c r="AR306">
        <v>0</v>
      </c>
      <c r="AS306">
        <v>0</v>
      </c>
      <c r="AT306" t="s">
        <v>87</v>
      </c>
      <c r="AU306" t="s">
        <v>87</v>
      </c>
      <c r="AV306" t="s">
        <v>87</v>
      </c>
      <c r="AW306" t="s">
        <v>87</v>
      </c>
      <c r="AX306" t="s">
        <v>87</v>
      </c>
      <c r="AY306" t="s">
        <v>87</v>
      </c>
      <c r="AZ306" t="s">
        <v>87</v>
      </c>
      <c r="BA306" t="s">
        <v>87</v>
      </c>
      <c r="BB306" t="s">
        <v>87</v>
      </c>
      <c r="BC306" t="s">
        <v>87</v>
      </c>
      <c r="BD306" t="s">
        <v>87</v>
      </c>
      <c r="BE306" t="s">
        <v>87</v>
      </c>
    </row>
    <row r="307" spans="1:57" x14ac:dyDescent="0.45">
      <c r="A307" t="s">
        <v>866</v>
      </c>
      <c r="B307" t="s">
        <v>79</v>
      </c>
      <c r="C307" t="s">
        <v>867</v>
      </c>
      <c r="D307" t="s">
        <v>81</v>
      </c>
      <c r="E307" s="2" t="str">
        <f>HYPERLINK("capsilon://?command=openfolder&amp;siteaddress=FAM.docvelocity-na8.net&amp;folderid=FX6354E03B-B6C5-5373-B96A-9E3C23A29853","FX22013524")</f>
        <v>FX22013524</v>
      </c>
      <c r="F307" t="s">
        <v>19</v>
      </c>
      <c r="G307" t="s">
        <v>19</v>
      </c>
      <c r="H307" t="s">
        <v>82</v>
      </c>
      <c r="I307" t="s">
        <v>868</v>
      </c>
      <c r="J307">
        <v>138</v>
      </c>
      <c r="K307" t="s">
        <v>84</v>
      </c>
      <c r="L307" t="s">
        <v>85</v>
      </c>
      <c r="M307" t="s">
        <v>86</v>
      </c>
      <c r="N307">
        <v>1</v>
      </c>
      <c r="O307" s="1">
        <v>44572.559791666667</v>
      </c>
      <c r="P307" s="1">
        <v>44572.607800925929</v>
      </c>
      <c r="Q307">
        <v>3865</v>
      </c>
      <c r="R307">
        <v>283</v>
      </c>
      <c r="S307" t="b">
        <v>0</v>
      </c>
      <c r="T307" t="s">
        <v>87</v>
      </c>
      <c r="U307" t="b">
        <v>0</v>
      </c>
      <c r="V307" t="s">
        <v>88</v>
      </c>
      <c r="W307" s="1">
        <v>44572.607800925929</v>
      </c>
      <c r="X307">
        <v>283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138</v>
      </c>
      <c r="AE307">
        <v>118</v>
      </c>
      <c r="AF307">
        <v>0</v>
      </c>
      <c r="AG307">
        <v>5</v>
      </c>
      <c r="AH307" t="s">
        <v>87</v>
      </c>
      <c r="AI307" t="s">
        <v>87</v>
      </c>
      <c r="AJ307" t="s">
        <v>87</v>
      </c>
      <c r="AK307" t="s">
        <v>87</v>
      </c>
      <c r="AL307" t="s">
        <v>87</v>
      </c>
      <c r="AM307" t="s">
        <v>87</v>
      </c>
      <c r="AN307" t="s">
        <v>87</v>
      </c>
      <c r="AO307" t="s">
        <v>87</v>
      </c>
      <c r="AP307" t="s">
        <v>87</v>
      </c>
      <c r="AQ307" t="s">
        <v>87</v>
      </c>
      <c r="AR307" t="s">
        <v>87</v>
      </c>
      <c r="AS307" t="s">
        <v>87</v>
      </c>
      <c r="AT307" t="s">
        <v>87</v>
      </c>
      <c r="AU307" t="s">
        <v>87</v>
      </c>
      <c r="AV307" t="s">
        <v>87</v>
      </c>
      <c r="AW307" t="s">
        <v>87</v>
      </c>
      <c r="AX307" t="s">
        <v>87</v>
      </c>
      <c r="AY307" t="s">
        <v>87</v>
      </c>
      <c r="AZ307" t="s">
        <v>87</v>
      </c>
      <c r="BA307" t="s">
        <v>87</v>
      </c>
      <c r="BB307" t="s">
        <v>87</v>
      </c>
      <c r="BC307" t="s">
        <v>87</v>
      </c>
      <c r="BD307" t="s">
        <v>87</v>
      </c>
      <c r="BE307" t="s">
        <v>87</v>
      </c>
    </row>
    <row r="308" spans="1:57" x14ac:dyDescent="0.45">
      <c r="A308" t="s">
        <v>869</v>
      </c>
      <c r="B308" t="s">
        <v>79</v>
      </c>
      <c r="C308" t="s">
        <v>870</v>
      </c>
      <c r="D308" t="s">
        <v>81</v>
      </c>
      <c r="E308" s="2" t="str">
        <f>HYPERLINK("capsilon://?command=openfolder&amp;siteaddress=FAM.docvelocity-na8.net&amp;folderid=FX26B8C674-E769-CA92-54FF-4FBCD97D9D2C","FX211213234")</f>
        <v>FX211213234</v>
      </c>
      <c r="F308" t="s">
        <v>19</v>
      </c>
      <c r="G308" t="s">
        <v>19</v>
      </c>
      <c r="H308" t="s">
        <v>82</v>
      </c>
      <c r="I308" t="s">
        <v>871</v>
      </c>
      <c r="J308">
        <v>214</v>
      </c>
      <c r="K308" t="s">
        <v>84</v>
      </c>
      <c r="L308" t="s">
        <v>85</v>
      </c>
      <c r="M308" t="s">
        <v>86</v>
      </c>
      <c r="N308">
        <v>1</v>
      </c>
      <c r="O308" s="1">
        <v>44572.561516203707</v>
      </c>
      <c r="P308" s="1">
        <v>44572.61109953704</v>
      </c>
      <c r="Q308">
        <v>4008</v>
      </c>
      <c r="R308">
        <v>276</v>
      </c>
      <c r="S308" t="b">
        <v>0</v>
      </c>
      <c r="T308" t="s">
        <v>87</v>
      </c>
      <c r="U308" t="b">
        <v>0</v>
      </c>
      <c r="V308" t="s">
        <v>88</v>
      </c>
      <c r="W308" s="1">
        <v>44572.61109953704</v>
      </c>
      <c r="X308">
        <v>247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214</v>
      </c>
      <c r="AE308">
        <v>178</v>
      </c>
      <c r="AF308">
        <v>0</v>
      </c>
      <c r="AG308">
        <v>6</v>
      </c>
      <c r="AH308" t="s">
        <v>87</v>
      </c>
      <c r="AI308" t="s">
        <v>87</v>
      </c>
      <c r="AJ308" t="s">
        <v>87</v>
      </c>
      <c r="AK308" t="s">
        <v>87</v>
      </c>
      <c r="AL308" t="s">
        <v>87</v>
      </c>
      <c r="AM308" t="s">
        <v>87</v>
      </c>
      <c r="AN308" t="s">
        <v>87</v>
      </c>
      <c r="AO308" t="s">
        <v>87</v>
      </c>
      <c r="AP308" t="s">
        <v>87</v>
      </c>
      <c r="AQ308" t="s">
        <v>87</v>
      </c>
      <c r="AR308" t="s">
        <v>87</v>
      </c>
      <c r="AS308" t="s">
        <v>87</v>
      </c>
      <c r="AT308" t="s">
        <v>87</v>
      </c>
      <c r="AU308" t="s">
        <v>87</v>
      </c>
      <c r="AV308" t="s">
        <v>87</v>
      </c>
      <c r="AW308" t="s">
        <v>87</v>
      </c>
      <c r="AX308" t="s">
        <v>87</v>
      </c>
      <c r="AY308" t="s">
        <v>87</v>
      </c>
      <c r="AZ308" t="s">
        <v>87</v>
      </c>
      <c r="BA308" t="s">
        <v>87</v>
      </c>
      <c r="BB308" t="s">
        <v>87</v>
      </c>
      <c r="BC308" t="s">
        <v>87</v>
      </c>
      <c r="BD308" t="s">
        <v>87</v>
      </c>
      <c r="BE308" t="s">
        <v>87</v>
      </c>
    </row>
    <row r="309" spans="1:57" x14ac:dyDescent="0.45">
      <c r="A309" t="s">
        <v>872</v>
      </c>
      <c r="B309" t="s">
        <v>79</v>
      </c>
      <c r="C309" t="s">
        <v>873</v>
      </c>
      <c r="D309" t="s">
        <v>81</v>
      </c>
      <c r="E309" s="2" t="str">
        <f>HYPERLINK("capsilon://?command=openfolder&amp;siteaddress=FAM.docvelocity-na8.net&amp;folderid=FX842676C3-4D42-FBFD-60FC-C452C0A3146F","FX22013942")</f>
        <v>FX22013942</v>
      </c>
      <c r="F309" t="s">
        <v>19</v>
      </c>
      <c r="G309" t="s">
        <v>19</v>
      </c>
      <c r="H309" t="s">
        <v>82</v>
      </c>
      <c r="I309" t="s">
        <v>874</v>
      </c>
      <c r="J309">
        <v>38</v>
      </c>
      <c r="K309" t="s">
        <v>84</v>
      </c>
      <c r="L309" t="s">
        <v>85</v>
      </c>
      <c r="M309" t="s">
        <v>86</v>
      </c>
      <c r="N309">
        <v>2</v>
      </c>
      <c r="O309" s="1">
        <v>44572.563275462962</v>
      </c>
      <c r="P309" s="1">
        <v>44572.642766203702</v>
      </c>
      <c r="Q309">
        <v>6621</v>
      </c>
      <c r="R309">
        <v>247</v>
      </c>
      <c r="S309" t="b">
        <v>0</v>
      </c>
      <c r="T309" t="s">
        <v>87</v>
      </c>
      <c r="U309" t="b">
        <v>0</v>
      </c>
      <c r="V309" t="s">
        <v>88</v>
      </c>
      <c r="W309" s="1">
        <v>44572.615949074076</v>
      </c>
      <c r="X309">
        <v>135</v>
      </c>
      <c r="Y309">
        <v>37</v>
      </c>
      <c r="Z309">
        <v>0</v>
      </c>
      <c r="AA309">
        <v>37</v>
      </c>
      <c r="AB309">
        <v>0</v>
      </c>
      <c r="AC309">
        <v>19</v>
      </c>
      <c r="AD309">
        <v>1</v>
      </c>
      <c r="AE309">
        <v>0</v>
      </c>
      <c r="AF309">
        <v>0</v>
      </c>
      <c r="AG309">
        <v>0</v>
      </c>
      <c r="AH309" t="s">
        <v>372</v>
      </c>
      <c r="AI309" s="1">
        <v>44572.642766203702</v>
      </c>
      <c r="AJ309">
        <v>105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1</v>
      </c>
      <c r="AQ309">
        <v>0</v>
      </c>
      <c r="AR309">
        <v>0</v>
      </c>
      <c r="AS309">
        <v>0</v>
      </c>
      <c r="AT309" t="s">
        <v>87</v>
      </c>
      <c r="AU309" t="s">
        <v>87</v>
      </c>
      <c r="AV309" t="s">
        <v>87</v>
      </c>
      <c r="AW309" t="s">
        <v>87</v>
      </c>
      <c r="AX309" t="s">
        <v>87</v>
      </c>
      <c r="AY309" t="s">
        <v>87</v>
      </c>
      <c r="AZ309" t="s">
        <v>87</v>
      </c>
      <c r="BA309" t="s">
        <v>87</v>
      </c>
      <c r="BB309" t="s">
        <v>87</v>
      </c>
      <c r="BC309" t="s">
        <v>87</v>
      </c>
      <c r="BD309" t="s">
        <v>87</v>
      </c>
      <c r="BE309" t="s">
        <v>87</v>
      </c>
    </row>
    <row r="310" spans="1:57" x14ac:dyDescent="0.45">
      <c r="A310" t="s">
        <v>875</v>
      </c>
      <c r="B310" t="s">
        <v>79</v>
      </c>
      <c r="C310" t="s">
        <v>148</v>
      </c>
      <c r="D310" t="s">
        <v>81</v>
      </c>
      <c r="E310" s="2" t="str">
        <f>HYPERLINK("capsilon://?command=openfolder&amp;siteaddress=FAM.docvelocity-na8.net&amp;folderid=FX4A7CE2EA-C614-5A00-09BC-77C8A0E5C8AF","FX2201758")</f>
        <v>FX2201758</v>
      </c>
      <c r="F310" t="s">
        <v>19</v>
      </c>
      <c r="G310" t="s">
        <v>19</v>
      </c>
      <c r="H310" t="s">
        <v>82</v>
      </c>
      <c r="I310" t="s">
        <v>876</v>
      </c>
      <c r="J310">
        <v>66</v>
      </c>
      <c r="K310" t="s">
        <v>84</v>
      </c>
      <c r="L310" t="s">
        <v>85</v>
      </c>
      <c r="M310" t="s">
        <v>86</v>
      </c>
      <c r="N310">
        <v>1</v>
      </c>
      <c r="O310" s="1">
        <v>44572.565706018519</v>
      </c>
      <c r="P310" s="1">
        <v>44572.619664351849</v>
      </c>
      <c r="Q310">
        <v>4342</v>
      </c>
      <c r="R310">
        <v>320</v>
      </c>
      <c r="S310" t="b">
        <v>0</v>
      </c>
      <c r="T310" t="s">
        <v>87</v>
      </c>
      <c r="U310" t="b">
        <v>0</v>
      </c>
      <c r="V310" t="s">
        <v>88</v>
      </c>
      <c r="W310" s="1">
        <v>44572.619664351849</v>
      </c>
      <c r="X310">
        <v>320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66</v>
      </c>
      <c r="AE310">
        <v>52</v>
      </c>
      <c r="AF310">
        <v>0</v>
      </c>
      <c r="AG310">
        <v>1</v>
      </c>
      <c r="AH310" t="s">
        <v>87</v>
      </c>
      <c r="AI310" t="s">
        <v>87</v>
      </c>
      <c r="AJ310" t="s">
        <v>87</v>
      </c>
      <c r="AK310" t="s">
        <v>87</v>
      </c>
      <c r="AL310" t="s">
        <v>87</v>
      </c>
      <c r="AM310" t="s">
        <v>87</v>
      </c>
      <c r="AN310" t="s">
        <v>87</v>
      </c>
      <c r="AO310" t="s">
        <v>87</v>
      </c>
      <c r="AP310" t="s">
        <v>87</v>
      </c>
      <c r="AQ310" t="s">
        <v>87</v>
      </c>
      <c r="AR310" t="s">
        <v>87</v>
      </c>
      <c r="AS310" t="s">
        <v>87</v>
      </c>
      <c r="AT310" t="s">
        <v>87</v>
      </c>
      <c r="AU310" t="s">
        <v>87</v>
      </c>
      <c r="AV310" t="s">
        <v>87</v>
      </c>
      <c r="AW310" t="s">
        <v>87</v>
      </c>
      <c r="AX310" t="s">
        <v>87</v>
      </c>
      <c r="AY310" t="s">
        <v>87</v>
      </c>
      <c r="AZ310" t="s">
        <v>87</v>
      </c>
      <c r="BA310" t="s">
        <v>87</v>
      </c>
      <c r="BB310" t="s">
        <v>87</v>
      </c>
      <c r="BC310" t="s">
        <v>87</v>
      </c>
      <c r="BD310" t="s">
        <v>87</v>
      </c>
      <c r="BE310" t="s">
        <v>87</v>
      </c>
    </row>
    <row r="311" spans="1:57" x14ac:dyDescent="0.45">
      <c r="A311" t="s">
        <v>877</v>
      </c>
      <c r="B311" t="s">
        <v>79</v>
      </c>
      <c r="C311" t="s">
        <v>123</v>
      </c>
      <c r="D311" t="s">
        <v>81</v>
      </c>
      <c r="E311" s="2" t="str">
        <f>HYPERLINK("capsilon://?command=openfolder&amp;siteaddress=FAM.docvelocity-na8.net&amp;folderid=FXACE823D3-D1EF-8D03-8357-486E4B4F4682","FX21127633")</f>
        <v>FX21127633</v>
      </c>
      <c r="F311" t="s">
        <v>19</v>
      </c>
      <c r="G311" t="s">
        <v>19</v>
      </c>
      <c r="H311" t="s">
        <v>82</v>
      </c>
      <c r="I311" t="s">
        <v>878</v>
      </c>
      <c r="J311">
        <v>66</v>
      </c>
      <c r="K311" t="s">
        <v>84</v>
      </c>
      <c r="L311" t="s">
        <v>85</v>
      </c>
      <c r="M311" t="s">
        <v>86</v>
      </c>
      <c r="N311">
        <v>2</v>
      </c>
      <c r="O311" s="1">
        <v>44572.586736111109</v>
      </c>
      <c r="P311" s="1">
        <v>44572.642974537041</v>
      </c>
      <c r="Q311">
        <v>4815</v>
      </c>
      <c r="R311">
        <v>44</v>
      </c>
      <c r="S311" t="b">
        <v>0</v>
      </c>
      <c r="T311" t="s">
        <v>87</v>
      </c>
      <c r="U311" t="b">
        <v>0</v>
      </c>
      <c r="V311" t="s">
        <v>88</v>
      </c>
      <c r="W311" s="1">
        <v>44572.619988425926</v>
      </c>
      <c r="X311">
        <v>27</v>
      </c>
      <c r="Y311">
        <v>0</v>
      </c>
      <c r="Z311">
        <v>0</v>
      </c>
      <c r="AA311">
        <v>0</v>
      </c>
      <c r="AB311">
        <v>52</v>
      </c>
      <c r="AC311">
        <v>0</v>
      </c>
      <c r="AD311">
        <v>66</v>
      </c>
      <c r="AE311">
        <v>0</v>
      </c>
      <c r="AF311">
        <v>0</v>
      </c>
      <c r="AG311">
        <v>0</v>
      </c>
      <c r="AH311" t="s">
        <v>372</v>
      </c>
      <c r="AI311" s="1">
        <v>44572.642974537041</v>
      </c>
      <c r="AJ311">
        <v>17</v>
      </c>
      <c r="AK311">
        <v>0</v>
      </c>
      <c r="AL311">
        <v>0</v>
      </c>
      <c r="AM311">
        <v>0</v>
      </c>
      <c r="AN311">
        <v>52</v>
      </c>
      <c r="AO311">
        <v>0</v>
      </c>
      <c r="AP311">
        <v>66</v>
      </c>
      <c r="AQ311">
        <v>0</v>
      </c>
      <c r="AR311">
        <v>0</v>
      </c>
      <c r="AS311">
        <v>0</v>
      </c>
      <c r="AT311" t="s">
        <v>87</v>
      </c>
      <c r="AU311" t="s">
        <v>87</v>
      </c>
      <c r="AV311" t="s">
        <v>87</v>
      </c>
      <c r="AW311" t="s">
        <v>87</v>
      </c>
      <c r="AX311" t="s">
        <v>87</v>
      </c>
      <c r="AY311" t="s">
        <v>87</v>
      </c>
      <c r="AZ311" t="s">
        <v>87</v>
      </c>
      <c r="BA311" t="s">
        <v>87</v>
      </c>
      <c r="BB311" t="s">
        <v>87</v>
      </c>
      <c r="BC311" t="s">
        <v>87</v>
      </c>
      <c r="BD311" t="s">
        <v>87</v>
      </c>
      <c r="BE311" t="s">
        <v>87</v>
      </c>
    </row>
    <row r="312" spans="1:57" x14ac:dyDescent="0.45">
      <c r="A312" t="s">
        <v>879</v>
      </c>
      <c r="B312" t="s">
        <v>79</v>
      </c>
      <c r="C312" t="s">
        <v>365</v>
      </c>
      <c r="D312" t="s">
        <v>81</v>
      </c>
      <c r="E312" s="2" t="str">
        <f>HYPERLINK("capsilon://?command=openfolder&amp;siteaddress=FAM.docvelocity-na8.net&amp;folderid=FX425831DE-A761-135B-0297-6C8DBF6DB447","FX21125200")</f>
        <v>FX21125200</v>
      </c>
      <c r="F312" t="s">
        <v>19</v>
      </c>
      <c r="G312" t="s">
        <v>19</v>
      </c>
      <c r="H312" t="s">
        <v>82</v>
      </c>
      <c r="I312" t="s">
        <v>853</v>
      </c>
      <c r="J312">
        <v>38</v>
      </c>
      <c r="K312" t="s">
        <v>84</v>
      </c>
      <c r="L312" t="s">
        <v>85</v>
      </c>
      <c r="M312" t="s">
        <v>86</v>
      </c>
      <c r="N312">
        <v>2</v>
      </c>
      <c r="O312" s="1">
        <v>44572.603842592594</v>
      </c>
      <c r="P312" s="1">
        <v>44572.824432870373</v>
      </c>
      <c r="Q312">
        <v>18152</v>
      </c>
      <c r="R312">
        <v>907</v>
      </c>
      <c r="S312" t="b">
        <v>0</v>
      </c>
      <c r="T312" t="s">
        <v>87</v>
      </c>
      <c r="U312" t="b">
        <v>1</v>
      </c>
      <c r="V312" t="s">
        <v>135</v>
      </c>
      <c r="W312" s="1">
        <v>44572.693032407406</v>
      </c>
      <c r="X312">
        <v>601</v>
      </c>
      <c r="Y312">
        <v>37</v>
      </c>
      <c r="Z312">
        <v>0</v>
      </c>
      <c r="AA312">
        <v>37</v>
      </c>
      <c r="AB312">
        <v>0</v>
      </c>
      <c r="AC312">
        <v>33</v>
      </c>
      <c r="AD312">
        <v>1</v>
      </c>
      <c r="AE312">
        <v>0</v>
      </c>
      <c r="AF312">
        <v>0</v>
      </c>
      <c r="AG312">
        <v>0</v>
      </c>
      <c r="AH312" t="s">
        <v>151</v>
      </c>
      <c r="AI312" s="1">
        <v>44572.824432870373</v>
      </c>
      <c r="AJ312">
        <v>265</v>
      </c>
      <c r="AK312">
        <v>1</v>
      </c>
      <c r="AL312">
        <v>0</v>
      </c>
      <c r="AM312">
        <v>1</v>
      </c>
      <c r="AN312">
        <v>0</v>
      </c>
      <c r="AO312">
        <v>1</v>
      </c>
      <c r="AP312">
        <v>0</v>
      </c>
      <c r="AQ312">
        <v>0</v>
      </c>
      <c r="AR312">
        <v>0</v>
      </c>
      <c r="AS312">
        <v>0</v>
      </c>
      <c r="AT312" t="s">
        <v>87</v>
      </c>
      <c r="AU312" t="s">
        <v>87</v>
      </c>
      <c r="AV312" t="s">
        <v>87</v>
      </c>
      <c r="AW312" t="s">
        <v>87</v>
      </c>
      <c r="AX312" t="s">
        <v>87</v>
      </c>
      <c r="AY312" t="s">
        <v>87</v>
      </c>
      <c r="AZ312" t="s">
        <v>87</v>
      </c>
      <c r="BA312" t="s">
        <v>87</v>
      </c>
      <c r="BB312" t="s">
        <v>87</v>
      </c>
      <c r="BC312" t="s">
        <v>87</v>
      </c>
      <c r="BD312" t="s">
        <v>87</v>
      </c>
      <c r="BE312" t="s">
        <v>87</v>
      </c>
    </row>
    <row r="313" spans="1:57" x14ac:dyDescent="0.45">
      <c r="A313" t="s">
        <v>880</v>
      </c>
      <c r="B313" t="s">
        <v>79</v>
      </c>
      <c r="C313" t="s">
        <v>867</v>
      </c>
      <c r="D313" t="s">
        <v>81</v>
      </c>
      <c r="E313" s="2" t="str">
        <f>HYPERLINK("capsilon://?command=openfolder&amp;siteaddress=FAM.docvelocity-na8.net&amp;folderid=FX6354E03B-B6C5-5373-B96A-9E3C23A29853","FX22013524")</f>
        <v>FX22013524</v>
      </c>
      <c r="F313" t="s">
        <v>19</v>
      </c>
      <c r="G313" t="s">
        <v>19</v>
      </c>
      <c r="H313" t="s">
        <v>82</v>
      </c>
      <c r="I313" t="s">
        <v>868</v>
      </c>
      <c r="J313">
        <v>182</v>
      </c>
      <c r="K313" t="s">
        <v>84</v>
      </c>
      <c r="L313" t="s">
        <v>85</v>
      </c>
      <c r="M313" t="s">
        <v>86</v>
      </c>
      <c r="N313">
        <v>2</v>
      </c>
      <c r="O313" s="1">
        <v>44572.608993055554</v>
      </c>
      <c r="P313" s="1">
        <v>44573.154826388891</v>
      </c>
      <c r="Q313">
        <v>45659</v>
      </c>
      <c r="R313">
        <v>1501</v>
      </c>
      <c r="S313" t="b">
        <v>0</v>
      </c>
      <c r="T313" t="s">
        <v>87</v>
      </c>
      <c r="U313" t="b">
        <v>1</v>
      </c>
      <c r="V313" t="s">
        <v>135</v>
      </c>
      <c r="W313" s="1">
        <v>44572.70103009259</v>
      </c>
      <c r="X313">
        <v>691</v>
      </c>
      <c r="Y313">
        <v>157</v>
      </c>
      <c r="Z313">
        <v>0</v>
      </c>
      <c r="AA313">
        <v>157</v>
      </c>
      <c r="AB313">
        <v>0</v>
      </c>
      <c r="AC313">
        <v>39</v>
      </c>
      <c r="AD313">
        <v>25</v>
      </c>
      <c r="AE313">
        <v>0</v>
      </c>
      <c r="AF313">
        <v>0</v>
      </c>
      <c r="AG313">
        <v>0</v>
      </c>
      <c r="AH313" t="s">
        <v>555</v>
      </c>
      <c r="AI313" s="1">
        <v>44573.154826388891</v>
      </c>
      <c r="AJ313">
        <v>742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25</v>
      </c>
      <c r="AQ313">
        <v>0</v>
      </c>
      <c r="AR313">
        <v>0</v>
      </c>
      <c r="AS313">
        <v>0</v>
      </c>
      <c r="AT313" t="s">
        <v>87</v>
      </c>
      <c r="AU313" t="s">
        <v>87</v>
      </c>
      <c r="AV313" t="s">
        <v>87</v>
      </c>
      <c r="AW313" t="s">
        <v>87</v>
      </c>
      <c r="AX313" t="s">
        <v>87</v>
      </c>
      <c r="AY313" t="s">
        <v>87</v>
      </c>
      <c r="AZ313" t="s">
        <v>87</v>
      </c>
      <c r="BA313" t="s">
        <v>87</v>
      </c>
      <c r="BB313" t="s">
        <v>87</v>
      </c>
      <c r="BC313" t="s">
        <v>87</v>
      </c>
      <c r="BD313" t="s">
        <v>87</v>
      </c>
      <c r="BE313" t="s">
        <v>87</v>
      </c>
    </row>
    <row r="314" spans="1:57" x14ac:dyDescent="0.45">
      <c r="A314" t="s">
        <v>881</v>
      </c>
      <c r="B314" t="s">
        <v>79</v>
      </c>
      <c r="C314" t="s">
        <v>882</v>
      </c>
      <c r="D314" t="s">
        <v>81</v>
      </c>
      <c r="E314" s="2" t="str">
        <f>HYPERLINK("capsilon://?command=openfolder&amp;siteaddress=FAM.docvelocity-na8.net&amp;folderid=FX4D21576D-3502-31CD-A3C4-BACE513F4E04","FX21125070")</f>
        <v>FX21125070</v>
      </c>
      <c r="F314" t="s">
        <v>19</v>
      </c>
      <c r="G314" t="s">
        <v>19</v>
      </c>
      <c r="H314" t="s">
        <v>82</v>
      </c>
      <c r="I314" t="s">
        <v>883</v>
      </c>
      <c r="J314">
        <v>66</v>
      </c>
      <c r="K314" t="s">
        <v>84</v>
      </c>
      <c r="L314" t="s">
        <v>85</v>
      </c>
      <c r="M314" t="s">
        <v>86</v>
      </c>
      <c r="N314">
        <v>2</v>
      </c>
      <c r="O314" s="1">
        <v>44572.6096412037</v>
      </c>
      <c r="P314" s="1">
        <v>44572.643171296295</v>
      </c>
      <c r="Q314">
        <v>2869</v>
      </c>
      <c r="R314">
        <v>28</v>
      </c>
      <c r="S314" t="b">
        <v>0</v>
      </c>
      <c r="T314" t="s">
        <v>87</v>
      </c>
      <c r="U314" t="b">
        <v>0</v>
      </c>
      <c r="V314" t="s">
        <v>88</v>
      </c>
      <c r="W314" s="1">
        <v>44572.620138888888</v>
      </c>
      <c r="X314">
        <v>12</v>
      </c>
      <c r="Y314">
        <v>0</v>
      </c>
      <c r="Z314">
        <v>0</v>
      </c>
      <c r="AA314">
        <v>0</v>
      </c>
      <c r="AB314">
        <v>52</v>
      </c>
      <c r="AC314">
        <v>0</v>
      </c>
      <c r="AD314">
        <v>66</v>
      </c>
      <c r="AE314">
        <v>0</v>
      </c>
      <c r="AF314">
        <v>0</v>
      </c>
      <c r="AG314">
        <v>0</v>
      </c>
      <c r="AH314" t="s">
        <v>372</v>
      </c>
      <c r="AI314" s="1">
        <v>44572.643171296295</v>
      </c>
      <c r="AJ314">
        <v>16</v>
      </c>
      <c r="AK314">
        <v>0</v>
      </c>
      <c r="AL314">
        <v>0</v>
      </c>
      <c r="AM314">
        <v>0</v>
      </c>
      <c r="AN314">
        <v>52</v>
      </c>
      <c r="AO314">
        <v>0</v>
      </c>
      <c r="AP314">
        <v>66</v>
      </c>
      <c r="AQ314">
        <v>0</v>
      </c>
      <c r="AR314">
        <v>0</v>
      </c>
      <c r="AS314">
        <v>0</v>
      </c>
      <c r="AT314" t="s">
        <v>87</v>
      </c>
      <c r="AU314" t="s">
        <v>87</v>
      </c>
      <c r="AV314" t="s">
        <v>87</v>
      </c>
      <c r="AW314" t="s">
        <v>87</v>
      </c>
      <c r="AX314" t="s">
        <v>87</v>
      </c>
      <c r="AY314" t="s">
        <v>87</v>
      </c>
      <c r="AZ314" t="s">
        <v>87</v>
      </c>
      <c r="BA314" t="s">
        <v>87</v>
      </c>
      <c r="BB314" t="s">
        <v>87</v>
      </c>
      <c r="BC314" t="s">
        <v>87</v>
      </c>
      <c r="BD314" t="s">
        <v>87</v>
      </c>
      <c r="BE314" t="s">
        <v>87</v>
      </c>
    </row>
    <row r="315" spans="1:57" x14ac:dyDescent="0.45">
      <c r="A315" t="s">
        <v>884</v>
      </c>
      <c r="B315" t="s">
        <v>79</v>
      </c>
      <c r="C315" t="s">
        <v>870</v>
      </c>
      <c r="D315" t="s">
        <v>81</v>
      </c>
      <c r="E315" s="2" t="str">
        <f>HYPERLINK("capsilon://?command=openfolder&amp;siteaddress=FAM.docvelocity-na8.net&amp;folderid=FX26B8C674-E769-CA92-54FF-4FBCD97D9D2C","FX211213234")</f>
        <v>FX211213234</v>
      </c>
      <c r="F315" t="s">
        <v>19</v>
      </c>
      <c r="G315" t="s">
        <v>19</v>
      </c>
      <c r="H315" t="s">
        <v>82</v>
      </c>
      <c r="I315" t="s">
        <v>871</v>
      </c>
      <c r="J315">
        <v>214</v>
      </c>
      <c r="K315" t="s">
        <v>84</v>
      </c>
      <c r="L315" t="s">
        <v>85</v>
      </c>
      <c r="M315" t="s">
        <v>86</v>
      </c>
      <c r="N315">
        <v>2</v>
      </c>
      <c r="O315" s="1">
        <v>44572.61273148148</v>
      </c>
      <c r="P315" s="1">
        <v>44573.164594907408</v>
      </c>
      <c r="Q315">
        <v>45931</v>
      </c>
      <c r="R315">
        <v>1750</v>
      </c>
      <c r="S315" t="b">
        <v>0</v>
      </c>
      <c r="T315" t="s">
        <v>87</v>
      </c>
      <c r="U315" t="b">
        <v>1</v>
      </c>
      <c r="V315" t="s">
        <v>135</v>
      </c>
      <c r="W315" s="1">
        <v>44572.710370370369</v>
      </c>
      <c r="X315">
        <v>806</v>
      </c>
      <c r="Y315">
        <v>178</v>
      </c>
      <c r="Z315">
        <v>0</v>
      </c>
      <c r="AA315">
        <v>178</v>
      </c>
      <c r="AB315">
        <v>0</v>
      </c>
      <c r="AC315">
        <v>50</v>
      </c>
      <c r="AD315">
        <v>36</v>
      </c>
      <c r="AE315">
        <v>0</v>
      </c>
      <c r="AF315">
        <v>0</v>
      </c>
      <c r="AG315">
        <v>0</v>
      </c>
      <c r="AH315" t="s">
        <v>555</v>
      </c>
      <c r="AI315" s="1">
        <v>44573.164594907408</v>
      </c>
      <c r="AJ315">
        <v>843</v>
      </c>
      <c r="AK315">
        <v>2</v>
      </c>
      <c r="AL315">
        <v>0</v>
      </c>
      <c r="AM315">
        <v>2</v>
      </c>
      <c r="AN315">
        <v>0</v>
      </c>
      <c r="AO315">
        <v>1</v>
      </c>
      <c r="AP315">
        <v>34</v>
      </c>
      <c r="AQ315">
        <v>0</v>
      </c>
      <c r="AR315">
        <v>0</v>
      </c>
      <c r="AS315">
        <v>0</v>
      </c>
      <c r="AT315" t="s">
        <v>87</v>
      </c>
      <c r="AU315" t="s">
        <v>87</v>
      </c>
      <c r="AV315" t="s">
        <v>87</v>
      </c>
      <c r="AW315" t="s">
        <v>87</v>
      </c>
      <c r="AX315" t="s">
        <v>87</v>
      </c>
      <c r="AY315" t="s">
        <v>87</v>
      </c>
      <c r="AZ315" t="s">
        <v>87</v>
      </c>
      <c r="BA315" t="s">
        <v>87</v>
      </c>
      <c r="BB315" t="s">
        <v>87</v>
      </c>
      <c r="BC315" t="s">
        <v>87</v>
      </c>
      <c r="BD315" t="s">
        <v>87</v>
      </c>
      <c r="BE315" t="s">
        <v>87</v>
      </c>
    </row>
    <row r="316" spans="1:57" x14ac:dyDescent="0.45">
      <c r="A316" t="s">
        <v>885</v>
      </c>
      <c r="B316" t="s">
        <v>79</v>
      </c>
      <c r="C316" t="s">
        <v>148</v>
      </c>
      <c r="D316" t="s">
        <v>81</v>
      </c>
      <c r="E316" s="2" t="str">
        <f>HYPERLINK("capsilon://?command=openfolder&amp;siteaddress=FAM.docvelocity-na8.net&amp;folderid=FX4A7CE2EA-C614-5A00-09BC-77C8A0E5C8AF","FX2201758")</f>
        <v>FX2201758</v>
      </c>
      <c r="F316" t="s">
        <v>19</v>
      </c>
      <c r="G316" t="s">
        <v>19</v>
      </c>
      <c r="H316" t="s">
        <v>82</v>
      </c>
      <c r="I316" t="s">
        <v>876</v>
      </c>
      <c r="J316">
        <v>38</v>
      </c>
      <c r="K316" t="s">
        <v>84</v>
      </c>
      <c r="L316" t="s">
        <v>85</v>
      </c>
      <c r="M316" t="s">
        <v>86</v>
      </c>
      <c r="N316">
        <v>2</v>
      </c>
      <c r="O316" s="1">
        <v>44572.622002314813</v>
      </c>
      <c r="P316" s="1">
        <v>44573.168564814812</v>
      </c>
      <c r="Q316">
        <v>46718</v>
      </c>
      <c r="R316">
        <v>505</v>
      </c>
      <c r="S316" t="b">
        <v>0</v>
      </c>
      <c r="T316" t="s">
        <v>87</v>
      </c>
      <c r="U316" t="b">
        <v>1</v>
      </c>
      <c r="V316" t="s">
        <v>88</v>
      </c>
      <c r="W316" s="1">
        <v>44572.689340277779</v>
      </c>
      <c r="X316">
        <v>146</v>
      </c>
      <c r="Y316">
        <v>37</v>
      </c>
      <c r="Z316">
        <v>0</v>
      </c>
      <c r="AA316">
        <v>37</v>
      </c>
      <c r="AB316">
        <v>0</v>
      </c>
      <c r="AC316">
        <v>24</v>
      </c>
      <c r="AD316">
        <v>1</v>
      </c>
      <c r="AE316">
        <v>0</v>
      </c>
      <c r="AF316">
        <v>0</v>
      </c>
      <c r="AG316">
        <v>0</v>
      </c>
      <c r="AH316" t="s">
        <v>555</v>
      </c>
      <c r="AI316" s="1">
        <v>44573.168564814812</v>
      </c>
      <c r="AJ316">
        <v>342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1</v>
      </c>
      <c r="AQ316">
        <v>0</v>
      </c>
      <c r="AR316">
        <v>0</v>
      </c>
      <c r="AS316">
        <v>0</v>
      </c>
      <c r="AT316" t="s">
        <v>87</v>
      </c>
      <c r="AU316" t="s">
        <v>87</v>
      </c>
      <c r="AV316" t="s">
        <v>87</v>
      </c>
      <c r="AW316" t="s">
        <v>87</v>
      </c>
      <c r="AX316" t="s">
        <v>87</v>
      </c>
      <c r="AY316" t="s">
        <v>87</v>
      </c>
      <c r="AZ316" t="s">
        <v>87</v>
      </c>
      <c r="BA316" t="s">
        <v>87</v>
      </c>
      <c r="BB316" t="s">
        <v>87</v>
      </c>
      <c r="BC316" t="s">
        <v>87</v>
      </c>
      <c r="BD316" t="s">
        <v>87</v>
      </c>
      <c r="BE316" t="s">
        <v>87</v>
      </c>
    </row>
    <row r="317" spans="1:57" x14ac:dyDescent="0.45">
      <c r="A317" t="s">
        <v>886</v>
      </c>
      <c r="B317" t="s">
        <v>79</v>
      </c>
      <c r="C317" t="s">
        <v>887</v>
      </c>
      <c r="D317" t="s">
        <v>81</v>
      </c>
      <c r="E317" s="2" t="str">
        <f>HYPERLINK("capsilon://?command=openfolder&amp;siteaddress=FAM.docvelocity-na8.net&amp;folderid=FX127A20B0-5CF2-9B33-3471-28321807235E","FX22014293")</f>
        <v>FX22014293</v>
      </c>
      <c r="F317" t="s">
        <v>19</v>
      </c>
      <c r="G317" t="s">
        <v>19</v>
      </c>
      <c r="H317" t="s">
        <v>82</v>
      </c>
      <c r="I317" t="s">
        <v>888</v>
      </c>
      <c r="J317">
        <v>38</v>
      </c>
      <c r="K317" t="s">
        <v>84</v>
      </c>
      <c r="L317" t="s">
        <v>85</v>
      </c>
      <c r="M317" t="s">
        <v>86</v>
      </c>
      <c r="N317">
        <v>1</v>
      </c>
      <c r="O317" s="1">
        <v>44572.62232638889</v>
      </c>
      <c r="P317" s="1">
        <v>44572.691446759258</v>
      </c>
      <c r="Q317">
        <v>5791</v>
      </c>
      <c r="R317">
        <v>181</v>
      </c>
      <c r="S317" t="b">
        <v>0</v>
      </c>
      <c r="T317" t="s">
        <v>87</v>
      </c>
      <c r="U317" t="b">
        <v>0</v>
      </c>
      <c r="V317" t="s">
        <v>88</v>
      </c>
      <c r="W317" s="1">
        <v>44572.691446759258</v>
      </c>
      <c r="X317">
        <v>181</v>
      </c>
      <c r="Y317">
        <v>37</v>
      </c>
      <c r="Z317">
        <v>0</v>
      </c>
      <c r="AA317">
        <v>37</v>
      </c>
      <c r="AB317">
        <v>0</v>
      </c>
      <c r="AC317">
        <v>23</v>
      </c>
      <c r="AD317">
        <v>1</v>
      </c>
      <c r="AE317">
        <v>37</v>
      </c>
      <c r="AF317">
        <v>0</v>
      </c>
      <c r="AG317">
        <v>2</v>
      </c>
      <c r="AH317" t="s">
        <v>87</v>
      </c>
      <c r="AI317" t="s">
        <v>87</v>
      </c>
      <c r="AJ317" t="s">
        <v>87</v>
      </c>
      <c r="AK317" t="s">
        <v>87</v>
      </c>
      <c r="AL317" t="s">
        <v>87</v>
      </c>
      <c r="AM317" t="s">
        <v>87</v>
      </c>
      <c r="AN317" t="s">
        <v>87</v>
      </c>
      <c r="AO317" t="s">
        <v>87</v>
      </c>
      <c r="AP317" t="s">
        <v>87</v>
      </c>
      <c r="AQ317" t="s">
        <v>87</v>
      </c>
      <c r="AR317" t="s">
        <v>87</v>
      </c>
      <c r="AS317" t="s">
        <v>87</v>
      </c>
      <c r="AT317" t="s">
        <v>87</v>
      </c>
      <c r="AU317" t="s">
        <v>87</v>
      </c>
      <c r="AV317" t="s">
        <v>87</v>
      </c>
      <c r="AW317" t="s">
        <v>87</v>
      </c>
      <c r="AX317" t="s">
        <v>87</v>
      </c>
      <c r="AY317" t="s">
        <v>87</v>
      </c>
      <c r="AZ317" t="s">
        <v>87</v>
      </c>
      <c r="BA317" t="s">
        <v>87</v>
      </c>
      <c r="BB317" t="s">
        <v>87</v>
      </c>
      <c r="BC317" t="s">
        <v>87</v>
      </c>
      <c r="BD317" t="s">
        <v>87</v>
      </c>
      <c r="BE317" t="s">
        <v>87</v>
      </c>
    </row>
    <row r="318" spans="1:57" x14ac:dyDescent="0.45">
      <c r="A318" t="s">
        <v>889</v>
      </c>
      <c r="B318" t="s">
        <v>79</v>
      </c>
      <c r="C318" t="s">
        <v>890</v>
      </c>
      <c r="D318" t="s">
        <v>81</v>
      </c>
      <c r="E318" s="2" t="str">
        <f>HYPERLINK("capsilon://?command=openfolder&amp;siteaddress=FAM.docvelocity-na8.net&amp;folderid=FX3C07DEFE-B516-D32D-2AE6-550B6FFE73DD","FX22012928")</f>
        <v>FX22012928</v>
      </c>
      <c r="F318" t="s">
        <v>19</v>
      </c>
      <c r="G318" t="s">
        <v>19</v>
      </c>
      <c r="H318" t="s">
        <v>82</v>
      </c>
      <c r="I318" t="s">
        <v>891</v>
      </c>
      <c r="J318">
        <v>297</v>
      </c>
      <c r="K318" t="s">
        <v>477</v>
      </c>
      <c r="L318" t="s">
        <v>19</v>
      </c>
      <c r="M318" t="s">
        <v>81</v>
      </c>
      <c r="N318">
        <v>0</v>
      </c>
      <c r="O318" s="1">
        <v>44572.623877314814</v>
      </c>
      <c r="P318" s="1">
        <v>44572.626932870371</v>
      </c>
      <c r="Q318">
        <v>264</v>
      </c>
      <c r="R318">
        <v>0</v>
      </c>
      <c r="S318" t="b">
        <v>0</v>
      </c>
      <c r="T318" t="s">
        <v>87</v>
      </c>
      <c r="U318" t="b">
        <v>0</v>
      </c>
      <c r="V318" t="s">
        <v>87</v>
      </c>
      <c r="W318" t="s">
        <v>87</v>
      </c>
      <c r="X318" t="s">
        <v>87</v>
      </c>
      <c r="Y318" t="s">
        <v>87</v>
      </c>
      <c r="Z318" t="s">
        <v>87</v>
      </c>
      <c r="AA318" t="s">
        <v>87</v>
      </c>
      <c r="AB318" t="s">
        <v>87</v>
      </c>
      <c r="AC318" t="s">
        <v>87</v>
      </c>
      <c r="AD318" t="s">
        <v>87</v>
      </c>
      <c r="AE318" t="s">
        <v>87</v>
      </c>
      <c r="AF318" t="s">
        <v>87</v>
      </c>
      <c r="AG318" t="s">
        <v>87</v>
      </c>
      <c r="AH318" t="s">
        <v>87</v>
      </c>
      <c r="AI318" t="s">
        <v>87</v>
      </c>
      <c r="AJ318" t="s">
        <v>87</v>
      </c>
      <c r="AK318" t="s">
        <v>87</v>
      </c>
      <c r="AL318" t="s">
        <v>87</v>
      </c>
      <c r="AM318" t="s">
        <v>87</v>
      </c>
      <c r="AN318" t="s">
        <v>87</v>
      </c>
      <c r="AO318" t="s">
        <v>87</v>
      </c>
      <c r="AP318" t="s">
        <v>87</v>
      </c>
      <c r="AQ318" t="s">
        <v>87</v>
      </c>
      <c r="AR318" t="s">
        <v>87</v>
      </c>
      <c r="AS318" t="s">
        <v>87</v>
      </c>
      <c r="AT318" t="s">
        <v>87</v>
      </c>
      <c r="AU318" t="s">
        <v>87</v>
      </c>
      <c r="AV318" t="s">
        <v>87</v>
      </c>
      <c r="AW318" t="s">
        <v>87</v>
      </c>
      <c r="AX318" t="s">
        <v>87</v>
      </c>
      <c r="AY318" t="s">
        <v>87</v>
      </c>
      <c r="AZ318" t="s">
        <v>87</v>
      </c>
      <c r="BA318" t="s">
        <v>87</v>
      </c>
      <c r="BB318" t="s">
        <v>87</v>
      </c>
      <c r="BC318" t="s">
        <v>87</v>
      </c>
      <c r="BD318" t="s">
        <v>87</v>
      </c>
      <c r="BE318" t="s">
        <v>87</v>
      </c>
    </row>
    <row r="319" spans="1:57" x14ac:dyDescent="0.45">
      <c r="A319" t="s">
        <v>892</v>
      </c>
      <c r="B319" t="s">
        <v>79</v>
      </c>
      <c r="C319" t="s">
        <v>893</v>
      </c>
      <c r="D319" t="s">
        <v>81</v>
      </c>
      <c r="E319" s="2" t="str">
        <f>HYPERLINK("capsilon://?command=openfolder&amp;siteaddress=FAM.docvelocity-na8.net&amp;folderid=FXAB0DA95D-939C-47E1-ABF3-3B6CD44E5D7A","FX211211809")</f>
        <v>FX211211809</v>
      </c>
      <c r="F319" t="s">
        <v>19</v>
      </c>
      <c r="G319" t="s">
        <v>19</v>
      </c>
      <c r="H319" t="s">
        <v>82</v>
      </c>
      <c r="I319" t="s">
        <v>894</v>
      </c>
      <c r="J319">
        <v>66</v>
      </c>
      <c r="K319" t="s">
        <v>84</v>
      </c>
      <c r="L319" t="s">
        <v>85</v>
      </c>
      <c r="M319" t="s">
        <v>86</v>
      </c>
      <c r="N319">
        <v>2</v>
      </c>
      <c r="O319" s="1">
        <v>44572.625069444446</v>
      </c>
      <c r="P319" s="1">
        <v>44573.251585648148</v>
      </c>
      <c r="Q319">
        <v>53549</v>
      </c>
      <c r="R319">
        <v>582</v>
      </c>
      <c r="S319" t="b">
        <v>0</v>
      </c>
      <c r="T319" t="s">
        <v>87</v>
      </c>
      <c r="U319" t="b">
        <v>0</v>
      </c>
      <c r="V319" t="s">
        <v>88</v>
      </c>
      <c r="W319" s="1">
        <v>44572.697326388887</v>
      </c>
      <c r="X319">
        <v>183</v>
      </c>
      <c r="Y319">
        <v>52</v>
      </c>
      <c r="Z319">
        <v>0</v>
      </c>
      <c r="AA319">
        <v>52</v>
      </c>
      <c r="AB319">
        <v>0</v>
      </c>
      <c r="AC319">
        <v>21</v>
      </c>
      <c r="AD319">
        <v>14</v>
      </c>
      <c r="AE319">
        <v>0</v>
      </c>
      <c r="AF319">
        <v>0</v>
      </c>
      <c r="AG319">
        <v>0</v>
      </c>
      <c r="AH319" t="s">
        <v>555</v>
      </c>
      <c r="AI319" s="1">
        <v>44573.251585648148</v>
      </c>
      <c r="AJ319">
        <v>361</v>
      </c>
      <c r="AK319">
        <v>2</v>
      </c>
      <c r="AL319">
        <v>0</v>
      </c>
      <c r="AM319">
        <v>2</v>
      </c>
      <c r="AN319">
        <v>0</v>
      </c>
      <c r="AO319">
        <v>1</v>
      </c>
      <c r="AP319">
        <v>12</v>
      </c>
      <c r="AQ319">
        <v>0</v>
      </c>
      <c r="AR319">
        <v>0</v>
      </c>
      <c r="AS319">
        <v>0</v>
      </c>
      <c r="AT319" t="s">
        <v>87</v>
      </c>
      <c r="AU319" t="s">
        <v>87</v>
      </c>
      <c r="AV319" t="s">
        <v>87</v>
      </c>
      <c r="AW319" t="s">
        <v>87</v>
      </c>
      <c r="AX319" t="s">
        <v>87</v>
      </c>
      <c r="AY319" t="s">
        <v>87</v>
      </c>
      <c r="AZ319" t="s">
        <v>87</v>
      </c>
      <c r="BA319" t="s">
        <v>87</v>
      </c>
      <c r="BB319" t="s">
        <v>87</v>
      </c>
      <c r="BC319" t="s">
        <v>87</v>
      </c>
      <c r="BD319" t="s">
        <v>87</v>
      </c>
      <c r="BE319" t="s">
        <v>87</v>
      </c>
    </row>
    <row r="320" spans="1:57" x14ac:dyDescent="0.45">
      <c r="A320" t="s">
        <v>895</v>
      </c>
      <c r="B320" t="s">
        <v>79</v>
      </c>
      <c r="C320" t="s">
        <v>597</v>
      </c>
      <c r="D320" t="s">
        <v>81</v>
      </c>
      <c r="E320" s="2" t="str">
        <f>HYPERLINK("capsilon://?command=openfolder&amp;siteaddress=FAM.docvelocity-na8.net&amp;folderid=FXF24DC51C-3794-1F44-4D5C-80F44AE13748","FX22011875")</f>
        <v>FX22011875</v>
      </c>
      <c r="F320" t="s">
        <v>19</v>
      </c>
      <c r="G320" t="s">
        <v>19</v>
      </c>
      <c r="H320" t="s">
        <v>82</v>
      </c>
      <c r="I320" t="s">
        <v>896</v>
      </c>
      <c r="J320">
        <v>66</v>
      </c>
      <c r="K320" t="s">
        <v>84</v>
      </c>
      <c r="L320" t="s">
        <v>85</v>
      </c>
      <c r="M320" t="s">
        <v>86</v>
      </c>
      <c r="N320">
        <v>2</v>
      </c>
      <c r="O320" s="1">
        <v>44572.628668981481</v>
      </c>
      <c r="P320" s="1">
        <v>44573.257152777776</v>
      </c>
      <c r="Q320">
        <v>53622</v>
      </c>
      <c r="R320">
        <v>679</v>
      </c>
      <c r="S320" t="b">
        <v>0</v>
      </c>
      <c r="T320" t="s">
        <v>87</v>
      </c>
      <c r="U320" t="b">
        <v>0</v>
      </c>
      <c r="V320" t="s">
        <v>88</v>
      </c>
      <c r="W320" s="1">
        <v>44572.699629629627</v>
      </c>
      <c r="X320">
        <v>199</v>
      </c>
      <c r="Y320">
        <v>52</v>
      </c>
      <c r="Z320">
        <v>0</v>
      </c>
      <c r="AA320">
        <v>52</v>
      </c>
      <c r="AB320">
        <v>0</v>
      </c>
      <c r="AC320">
        <v>31</v>
      </c>
      <c r="AD320">
        <v>14</v>
      </c>
      <c r="AE320">
        <v>0</v>
      </c>
      <c r="AF320">
        <v>0</v>
      </c>
      <c r="AG320">
        <v>0</v>
      </c>
      <c r="AH320" t="s">
        <v>555</v>
      </c>
      <c r="AI320" s="1">
        <v>44573.257152777776</v>
      </c>
      <c r="AJ320">
        <v>480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14</v>
      </c>
      <c r="AQ320">
        <v>0</v>
      </c>
      <c r="AR320">
        <v>0</v>
      </c>
      <c r="AS320">
        <v>0</v>
      </c>
      <c r="AT320" t="s">
        <v>87</v>
      </c>
      <c r="AU320" t="s">
        <v>87</v>
      </c>
      <c r="AV320" t="s">
        <v>87</v>
      </c>
      <c r="AW320" t="s">
        <v>87</v>
      </c>
      <c r="AX320" t="s">
        <v>87</v>
      </c>
      <c r="AY320" t="s">
        <v>87</v>
      </c>
      <c r="AZ320" t="s">
        <v>87</v>
      </c>
      <c r="BA320" t="s">
        <v>87</v>
      </c>
      <c r="BB320" t="s">
        <v>87</v>
      </c>
      <c r="BC320" t="s">
        <v>87</v>
      </c>
      <c r="BD320" t="s">
        <v>87</v>
      </c>
      <c r="BE320" t="s">
        <v>87</v>
      </c>
    </row>
    <row r="321" spans="1:57" x14ac:dyDescent="0.45">
      <c r="A321" t="s">
        <v>897</v>
      </c>
      <c r="B321" t="s">
        <v>79</v>
      </c>
      <c r="C321" t="s">
        <v>597</v>
      </c>
      <c r="D321" t="s">
        <v>81</v>
      </c>
      <c r="E321" s="2" t="str">
        <f>HYPERLINK("capsilon://?command=openfolder&amp;siteaddress=FAM.docvelocity-na8.net&amp;folderid=FXF24DC51C-3794-1F44-4D5C-80F44AE13748","FX22011875")</f>
        <v>FX22011875</v>
      </c>
      <c r="F321" t="s">
        <v>19</v>
      </c>
      <c r="G321" t="s">
        <v>19</v>
      </c>
      <c r="H321" t="s">
        <v>82</v>
      </c>
      <c r="I321" t="s">
        <v>898</v>
      </c>
      <c r="J321">
        <v>66</v>
      </c>
      <c r="K321" t="s">
        <v>84</v>
      </c>
      <c r="L321" t="s">
        <v>85</v>
      </c>
      <c r="M321" t="s">
        <v>86</v>
      </c>
      <c r="N321">
        <v>1</v>
      </c>
      <c r="O321" s="1">
        <v>44572.630520833336</v>
      </c>
      <c r="P321" s="1">
        <v>44572.70579861111</v>
      </c>
      <c r="Q321">
        <v>5971</v>
      </c>
      <c r="R321">
        <v>533</v>
      </c>
      <c r="S321" t="b">
        <v>0</v>
      </c>
      <c r="T321" t="s">
        <v>87</v>
      </c>
      <c r="U321" t="b">
        <v>0</v>
      </c>
      <c r="V321" t="s">
        <v>88</v>
      </c>
      <c r="W321" s="1">
        <v>44572.70579861111</v>
      </c>
      <c r="X321">
        <v>533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66</v>
      </c>
      <c r="AE321">
        <v>52</v>
      </c>
      <c r="AF321">
        <v>0</v>
      </c>
      <c r="AG321">
        <v>1</v>
      </c>
      <c r="AH321" t="s">
        <v>87</v>
      </c>
      <c r="AI321" t="s">
        <v>87</v>
      </c>
      <c r="AJ321" t="s">
        <v>87</v>
      </c>
      <c r="AK321" t="s">
        <v>87</v>
      </c>
      <c r="AL321" t="s">
        <v>87</v>
      </c>
      <c r="AM321" t="s">
        <v>87</v>
      </c>
      <c r="AN321" t="s">
        <v>87</v>
      </c>
      <c r="AO321" t="s">
        <v>87</v>
      </c>
      <c r="AP321" t="s">
        <v>87</v>
      </c>
      <c r="AQ321" t="s">
        <v>87</v>
      </c>
      <c r="AR321" t="s">
        <v>87</v>
      </c>
      <c r="AS321" t="s">
        <v>87</v>
      </c>
      <c r="AT321" t="s">
        <v>87</v>
      </c>
      <c r="AU321" t="s">
        <v>87</v>
      </c>
      <c r="AV321" t="s">
        <v>87</v>
      </c>
      <c r="AW321" t="s">
        <v>87</v>
      </c>
      <c r="AX321" t="s">
        <v>87</v>
      </c>
      <c r="AY321" t="s">
        <v>87</v>
      </c>
      <c r="AZ321" t="s">
        <v>87</v>
      </c>
      <c r="BA321" t="s">
        <v>87</v>
      </c>
      <c r="BB321" t="s">
        <v>87</v>
      </c>
      <c r="BC321" t="s">
        <v>87</v>
      </c>
      <c r="BD321" t="s">
        <v>87</v>
      </c>
      <c r="BE321" t="s">
        <v>87</v>
      </c>
    </row>
    <row r="322" spans="1:57" x14ac:dyDescent="0.45">
      <c r="A322" t="s">
        <v>899</v>
      </c>
      <c r="B322" t="s">
        <v>79</v>
      </c>
      <c r="C322" t="s">
        <v>396</v>
      </c>
      <c r="D322" t="s">
        <v>81</v>
      </c>
      <c r="E322" s="2" t="str">
        <f>HYPERLINK("capsilon://?command=openfolder&amp;siteaddress=FAM.docvelocity-na8.net&amp;folderid=FX6A8259AB-4EFB-5D03-F7C4-7D264A5817C6","FX22011658")</f>
        <v>FX22011658</v>
      </c>
      <c r="F322" t="s">
        <v>19</v>
      </c>
      <c r="G322" t="s">
        <v>19</v>
      </c>
      <c r="H322" t="s">
        <v>82</v>
      </c>
      <c r="I322" t="s">
        <v>900</v>
      </c>
      <c r="J322">
        <v>30</v>
      </c>
      <c r="K322" t="s">
        <v>84</v>
      </c>
      <c r="L322" t="s">
        <v>85</v>
      </c>
      <c r="M322" t="s">
        <v>86</v>
      </c>
      <c r="N322">
        <v>2</v>
      </c>
      <c r="O322" s="1">
        <v>44572.632337962961</v>
      </c>
      <c r="P322" s="1">
        <v>44573.258263888885</v>
      </c>
      <c r="Q322">
        <v>53909</v>
      </c>
      <c r="R322">
        <v>171</v>
      </c>
      <c r="S322" t="b">
        <v>0</v>
      </c>
      <c r="T322" t="s">
        <v>87</v>
      </c>
      <c r="U322" t="b">
        <v>0</v>
      </c>
      <c r="V322" t="s">
        <v>88</v>
      </c>
      <c r="W322" s="1">
        <v>44572.706689814811</v>
      </c>
      <c r="X322">
        <v>76</v>
      </c>
      <c r="Y322">
        <v>9</v>
      </c>
      <c r="Z322">
        <v>0</v>
      </c>
      <c r="AA322">
        <v>9</v>
      </c>
      <c r="AB322">
        <v>0</v>
      </c>
      <c r="AC322">
        <v>3</v>
      </c>
      <c r="AD322">
        <v>21</v>
      </c>
      <c r="AE322">
        <v>0</v>
      </c>
      <c r="AF322">
        <v>0</v>
      </c>
      <c r="AG322">
        <v>0</v>
      </c>
      <c r="AH322" t="s">
        <v>555</v>
      </c>
      <c r="AI322" s="1">
        <v>44573.258263888885</v>
      </c>
      <c r="AJ322">
        <v>95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21</v>
      </c>
      <c r="AQ322">
        <v>0</v>
      </c>
      <c r="AR322">
        <v>0</v>
      </c>
      <c r="AS322">
        <v>0</v>
      </c>
      <c r="AT322" t="s">
        <v>87</v>
      </c>
      <c r="AU322" t="s">
        <v>87</v>
      </c>
      <c r="AV322" t="s">
        <v>87</v>
      </c>
      <c r="AW322" t="s">
        <v>87</v>
      </c>
      <c r="AX322" t="s">
        <v>87</v>
      </c>
      <c r="AY322" t="s">
        <v>87</v>
      </c>
      <c r="AZ322" t="s">
        <v>87</v>
      </c>
      <c r="BA322" t="s">
        <v>87</v>
      </c>
      <c r="BB322" t="s">
        <v>87</v>
      </c>
      <c r="BC322" t="s">
        <v>87</v>
      </c>
      <c r="BD322" t="s">
        <v>87</v>
      </c>
      <c r="BE322" t="s">
        <v>87</v>
      </c>
    </row>
    <row r="323" spans="1:57" x14ac:dyDescent="0.45">
      <c r="A323" t="s">
        <v>901</v>
      </c>
      <c r="B323" t="s">
        <v>79</v>
      </c>
      <c r="C323" t="s">
        <v>380</v>
      </c>
      <c r="D323" t="s">
        <v>81</v>
      </c>
      <c r="E323" s="2" t="str">
        <f>HYPERLINK("capsilon://?command=openfolder&amp;siteaddress=FAM.docvelocity-na8.net&amp;folderid=FX28ED4547-8D07-BF84-69B5-440F3A4D1996","FX211114558")</f>
        <v>FX211114558</v>
      </c>
      <c r="F323" t="s">
        <v>19</v>
      </c>
      <c r="G323" t="s">
        <v>19</v>
      </c>
      <c r="H323" t="s">
        <v>82</v>
      </c>
      <c r="I323" t="s">
        <v>902</v>
      </c>
      <c r="J323">
        <v>199</v>
      </c>
      <c r="K323" t="s">
        <v>84</v>
      </c>
      <c r="L323" t="s">
        <v>85</v>
      </c>
      <c r="M323" t="s">
        <v>86</v>
      </c>
      <c r="N323">
        <v>2</v>
      </c>
      <c r="O323" s="1">
        <v>44572.634606481479</v>
      </c>
      <c r="P323" s="1">
        <v>44573.261331018519</v>
      </c>
      <c r="Q323">
        <v>53436</v>
      </c>
      <c r="R323">
        <v>713</v>
      </c>
      <c r="S323" t="b">
        <v>0</v>
      </c>
      <c r="T323" t="s">
        <v>87</v>
      </c>
      <c r="U323" t="b">
        <v>0</v>
      </c>
      <c r="V323" t="s">
        <v>88</v>
      </c>
      <c r="W323" s="1">
        <v>44572.712060185186</v>
      </c>
      <c r="X323">
        <v>449</v>
      </c>
      <c r="Y323">
        <v>99</v>
      </c>
      <c r="Z323">
        <v>0</v>
      </c>
      <c r="AA323">
        <v>99</v>
      </c>
      <c r="AB323">
        <v>0</v>
      </c>
      <c r="AC323">
        <v>40</v>
      </c>
      <c r="AD323">
        <v>100</v>
      </c>
      <c r="AE323">
        <v>0</v>
      </c>
      <c r="AF323">
        <v>0</v>
      </c>
      <c r="AG323">
        <v>0</v>
      </c>
      <c r="AH323" t="s">
        <v>555</v>
      </c>
      <c r="AI323" s="1">
        <v>44573.261331018519</v>
      </c>
      <c r="AJ323">
        <v>264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100</v>
      </c>
      <c r="AQ323">
        <v>0</v>
      </c>
      <c r="AR323">
        <v>0</v>
      </c>
      <c r="AS323">
        <v>0</v>
      </c>
      <c r="AT323" t="s">
        <v>87</v>
      </c>
      <c r="AU323" t="s">
        <v>87</v>
      </c>
      <c r="AV323" t="s">
        <v>87</v>
      </c>
      <c r="AW323" t="s">
        <v>87</v>
      </c>
      <c r="AX323" t="s">
        <v>87</v>
      </c>
      <c r="AY323" t="s">
        <v>87</v>
      </c>
      <c r="AZ323" t="s">
        <v>87</v>
      </c>
      <c r="BA323" t="s">
        <v>87</v>
      </c>
      <c r="BB323" t="s">
        <v>87</v>
      </c>
      <c r="BC323" t="s">
        <v>87</v>
      </c>
      <c r="BD323" t="s">
        <v>87</v>
      </c>
      <c r="BE323" t="s">
        <v>87</v>
      </c>
    </row>
    <row r="324" spans="1:57" x14ac:dyDescent="0.45">
      <c r="A324" t="s">
        <v>903</v>
      </c>
      <c r="B324" t="s">
        <v>79</v>
      </c>
      <c r="C324" t="s">
        <v>904</v>
      </c>
      <c r="D324" t="s">
        <v>81</v>
      </c>
      <c r="E324" s="2" t="str">
        <f>HYPERLINK("capsilon://?command=openfolder&amp;siteaddress=FAM.docvelocity-na8.net&amp;folderid=FX51CA0C42-AD77-FF0A-40AB-EF7704CD3F1E","FX21128718")</f>
        <v>FX21128718</v>
      </c>
      <c r="F324" t="s">
        <v>19</v>
      </c>
      <c r="G324" t="s">
        <v>19</v>
      </c>
      <c r="H324" t="s">
        <v>82</v>
      </c>
      <c r="I324" t="s">
        <v>905</v>
      </c>
      <c r="J324">
        <v>66</v>
      </c>
      <c r="K324" t="s">
        <v>84</v>
      </c>
      <c r="L324" t="s">
        <v>85</v>
      </c>
      <c r="M324" t="s">
        <v>86</v>
      </c>
      <c r="N324">
        <v>2</v>
      </c>
      <c r="O324" s="1">
        <v>44564.683877314812</v>
      </c>
      <c r="P324" s="1">
        <v>44565.196087962962</v>
      </c>
      <c r="Q324">
        <v>44121</v>
      </c>
      <c r="R324">
        <v>134</v>
      </c>
      <c r="S324" t="b">
        <v>0</v>
      </c>
      <c r="T324" t="s">
        <v>87</v>
      </c>
      <c r="U324" t="b">
        <v>0</v>
      </c>
      <c r="V324" t="s">
        <v>88</v>
      </c>
      <c r="W324" s="1">
        <v>44564.705659722225</v>
      </c>
      <c r="X324">
        <v>69</v>
      </c>
      <c r="Y324">
        <v>0</v>
      </c>
      <c r="Z324">
        <v>0</v>
      </c>
      <c r="AA324">
        <v>0</v>
      </c>
      <c r="AB324">
        <v>52</v>
      </c>
      <c r="AC324">
        <v>0</v>
      </c>
      <c r="AD324">
        <v>66</v>
      </c>
      <c r="AE324">
        <v>0</v>
      </c>
      <c r="AF324">
        <v>0</v>
      </c>
      <c r="AG324">
        <v>0</v>
      </c>
      <c r="AH324" t="s">
        <v>176</v>
      </c>
      <c r="AI324" s="1">
        <v>44565.196087962962</v>
      </c>
      <c r="AJ324">
        <v>65</v>
      </c>
      <c r="AK324">
        <v>0</v>
      </c>
      <c r="AL324">
        <v>0</v>
      </c>
      <c r="AM324">
        <v>0</v>
      </c>
      <c r="AN324">
        <v>52</v>
      </c>
      <c r="AO324">
        <v>0</v>
      </c>
      <c r="AP324">
        <v>66</v>
      </c>
      <c r="AQ324">
        <v>0</v>
      </c>
      <c r="AR324">
        <v>0</v>
      </c>
      <c r="AS324">
        <v>0</v>
      </c>
      <c r="AT324" t="s">
        <v>87</v>
      </c>
      <c r="AU324" t="s">
        <v>87</v>
      </c>
      <c r="AV324" t="s">
        <v>87</v>
      </c>
      <c r="AW324" t="s">
        <v>87</v>
      </c>
      <c r="AX324" t="s">
        <v>87</v>
      </c>
      <c r="AY324" t="s">
        <v>87</v>
      </c>
      <c r="AZ324" t="s">
        <v>87</v>
      </c>
      <c r="BA324" t="s">
        <v>87</v>
      </c>
      <c r="BB324" t="s">
        <v>87</v>
      </c>
      <c r="BC324" t="s">
        <v>87</v>
      </c>
      <c r="BD324" t="s">
        <v>87</v>
      </c>
      <c r="BE324" t="s">
        <v>87</v>
      </c>
    </row>
    <row r="325" spans="1:57" x14ac:dyDescent="0.45">
      <c r="A325" t="s">
        <v>906</v>
      </c>
      <c r="B325" t="s">
        <v>79</v>
      </c>
      <c r="C325" t="s">
        <v>611</v>
      </c>
      <c r="D325" t="s">
        <v>81</v>
      </c>
      <c r="E325" s="2" t="str">
        <f>HYPERLINK("capsilon://?command=openfolder&amp;siteaddress=FAM.docvelocity-na8.net&amp;folderid=FXD436DCB7-DF47-1E0D-5992-AF5AC5E26F39","FX2201224")</f>
        <v>FX2201224</v>
      </c>
      <c r="F325" t="s">
        <v>19</v>
      </c>
      <c r="G325" t="s">
        <v>19</v>
      </c>
      <c r="H325" t="s">
        <v>82</v>
      </c>
      <c r="I325" t="s">
        <v>907</v>
      </c>
      <c r="J325">
        <v>66</v>
      </c>
      <c r="K325" t="s">
        <v>84</v>
      </c>
      <c r="L325" t="s">
        <v>85</v>
      </c>
      <c r="M325" t="s">
        <v>86</v>
      </c>
      <c r="N325">
        <v>2</v>
      </c>
      <c r="O325" s="1">
        <v>44572.645462962966</v>
      </c>
      <c r="P325" s="1">
        <v>44573.263206018521</v>
      </c>
      <c r="Q325">
        <v>52515</v>
      </c>
      <c r="R325">
        <v>858</v>
      </c>
      <c r="S325" t="b">
        <v>0</v>
      </c>
      <c r="T325" t="s">
        <v>87</v>
      </c>
      <c r="U325" t="b">
        <v>0</v>
      </c>
      <c r="V325" t="s">
        <v>88</v>
      </c>
      <c r="W325" s="1">
        <v>44572.7422337963</v>
      </c>
      <c r="X325">
        <v>282</v>
      </c>
      <c r="Y325">
        <v>52</v>
      </c>
      <c r="Z325">
        <v>0</v>
      </c>
      <c r="AA325">
        <v>52</v>
      </c>
      <c r="AB325">
        <v>0</v>
      </c>
      <c r="AC325">
        <v>8</v>
      </c>
      <c r="AD325">
        <v>14</v>
      </c>
      <c r="AE325">
        <v>0</v>
      </c>
      <c r="AF325">
        <v>0</v>
      </c>
      <c r="AG325">
        <v>0</v>
      </c>
      <c r="AH325" t="s">
        <v>555</v>
      </c>
      <c r="AI325" s="1">
        <v>44573.263206018521</v>
      </c>
      <c r="AJ325">
        <v>161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14</v>
      </c>
      <c r="AQ325">
        <v>0</v>
      </c>
      <c r="AR325">
        <v>0</v>
      </c>
      <c r="AS325">
        <v>0</v>
      </c>
      <c r="AT325" t="s">
        <v>87</v>
      </c>
      <c r="AU325" t="s">
        <v>87</v>
      </c>
      <c r="AV325" t="s">
        <v>87</v>
      </c>
      <c r="AW325" t="s">
        <v>87</v>
      </c>
      <c r="AX325" t="s">
        <v>87</v>
      </c>
      <c r="AY325" t="s">
        <v>87</v>
      </c>
      <c r="AZ325" t="s">
        <v>87</v>
      </c>
      <c r="BA325" t="s">
        <v>87</v>
      </c>
      <c r="BB325" t="s">
        <v>87</v>
      </c>
      <c r="BC325" t="s">
        <v>87</v>
      </c>
      <c r="BD325" t="s">
        <v>87</v>
      </c>
      <c r="BE325" t="s">
        <v>87</v>
      </c>
    </row>
    <row r="326" spans="1:57" x14ac:dyDescent="0.45">
      <c r="A326" t="s">
        <v>908</v>
      </c>
      <c r="B326" t="s">
        <v>79</v>
      </c>
      <c r="C326" t="s">
        <v>133</v>
      </c>
      <c r="D326" t="s">
        <v>81</v>
      </c>
      <c r="E326" s="2" t="str">
        <f>HYPERLINK("capsilon://?command=openfolder&amp;siteaddress=FAM.docvelocity-na8.net&amp;folderid=FXE94EE25F-214F-5E60-8FB8-57A8E8CFBF69","FX211213192")</f>
        <v>FX211213192</v>
      </c>
      <c r="F326" t="s">
        <v>19</v>
      </c>
      <c r="G326" t="s">
        <v>19</v>
      </c>
      <c r="H326" t="s">
        <v>82</v>
      </c>
      <c r="I326" t="s">
        <v>909</v>
      </c>
      <c r="J326">
        <v>30</v>
      </c>
      <c r="K326" t="s">
        <v>84</v>
      </c>
      <c r="L326" t="s">
        <v>85</v>
      </c>
      <c r="M326" t="s">
        <v>86</v>
      </c>
      <c r="N326">
        <v>2</v>
      </c>
      <c r="O326" s="1">
        <v>44572.655624999999</v>
      </c>
      <c r="P326" s="1">
        <v>44573.264189814814</v>
      </c>
      <c r="Q326">
        <v>52366</v>
      </c>
      <c r="R326">
        <v>214</v>
      </c>
      <c r="S326" t="b">
        <v>0</v>
      </c>
      <c r="T326" t="s">
        <v>87</v>
      </c>
      <c r="U326" t="b">
        <v>0</v>
      </c>
      <c r="V326" t="s">
        <v>304</v>
      </c>
      <c r="W326" s="1">
        <v>44572.734074074076</v>
      </c>
      <c r="X326">
        <v>130</v>
      </c>
      <c r="Y326">
        <v>9</v>
      </c>
      <c r="Z326">
        <v>0</v>
      </c>
      <c r="AA326">
        <v>9</v>
      </c>
      <c r="AB326">
        <v>0</v>
      </c>
      <c r="AC326">
        <v>3</v>
      </c>
      <c r="AD326">
        <v>21</v>
      </c>
      <c r="AE326">
        <v>0</v>
      </c>
      <c r="AF326">
        <v>0</v>
      </c>
      <c r="AG326">
        <v>0</v>
      </c>
      <c r="AH326" t="s">
        <v>555</v>
      </c>
      <c r="AI326" s="1">
        <v>44573.264189814814</v>
      </c>
      <c r="AJ326">
        <v>84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21</v>
      </c>
      <c r="AQ326">
        <v>0</v>
      </c>
      <c r="AR326">
        <v>0</v>
      </c>
      <c r="AS326">
        <v>0</v>
      </c>
      <c r="AT326" t="s">
        <v>87</v>
      </c>
      <c r="AU326" t="s">
        <v>87</v>
      </c>
      <c r="AV326" t="s">
        <v>87</v>
      </c>
      <c r="AW326" t="s">
        <v>87</v>
      </c>
      <c r="AX326" t="s">
        <v>87</v>
      </c>
      <c r="AY326" t="s">
        <v>87</v>
      </c>
      <c r="AZ326" t="s">
        <v>87</v>
      </c>
      <c r="BA326" t="s">
        <v>87</v>
      </c>
      <c r="BB326" t="s">
        <v>87</v>
      </c>
      <c r="BC326" t="s">
        <v>87</v>
      </c>
      <c r="BD326" t="s">
        <v>87</v>
      </c>
      <c r="BE326" t="s">
        <v>87</v>
      </c>
    </row>
    <row r="327" spans="1:57" x14ac:dyDescent="0.45">
      <c r="A327" t="s">
        <v>910</v>
      </c>
      <c r="B327" t="s">
        <v>79</v>
      </c>
      <c r="C327" t="s">
        <v>911</v>
      </c>
      <c r="D327" t="s">
        <v>81</v>
      </c>
      <c r="E327" s="2" t="str">
        <f>HYPERLINK("capsilon://?command=openfolder&amp;siteaddress=FAM.docvelocity-na8.net&amp;folderid=FXD42D9D82-113E-1197-EB64-2B8A4A875576","FX21127095")</f>
        <v>FX21127095</v>
      </c>
      <c r="F327" t="s">
        <v>19</v>
      </c>
      <c r="G327" t="s">
        <v>19</v>
      </c>
      <c r="H327" t="s">
        <v>82</v>
      </c>
      <c r="I327" t="s">
        <v>912</v>
      </c>
      <c r="J327">
        <v>66</v>
      </c>
      <c r="K327" t="s">
        <v>84</v>
      </c>
      <c r="L327" t="s">
        <v>85</v>
      </c>
      <c r="M327" t="s">
        <v>86</v>
      </c>
      <c r="N327">
        <v>2</v>
      </c>
      <c r="O327" s="1">
        <v>44572.656805555554</v>
      </c>
      <c r="P327" s="1">
        <v>44573.265636574077</v>
      </c>
      <c r="Q327">
        <v>51803</v>
      </c>
      <c r="R327">
        <v>800</v>
      </c>
      <c r="S327" t="b">
        <v>0</v>
      </c>
      <c r="T327" t="s">
        <v>87</v>
      </c>
      <c r="U327" t="b">
        <v>0</v>
      </c>
      <c r="V327" t="s">
        <v>88</v>
      </c>
      <c r="W327" s="1">
        <v>44572.748252314814</v>
      </c>
      <c r="X327">
        <v>519</v>
      </c>
      <c r="Y327">
        <v>0</v>
      </c>
      <c r="Z327">
        <v>0</v>
      </c>
      <c r="AA327">
        <v>0</v>
      </c>
      <c r="AB327">
        <v>52</v>
      </c>
      <c r="AC327">
        <v>0</v>
      </c>
      <c r="AD327">
        <v>66</v>
      </c>
      <c r="AE327">
        <v>0</v>
      </c>
      <c r="AF327">
        <v>0</v>
      </c>
      <c r="AG327">
        <v>0</v>
      </c>
      <c r="AH327" t="s">
        <v>555</v>
      </c>
      <c r="AI327" s="1">
        <v>44573.265636574077</v>
      </c>
      <c r="AJ327">
        <v>124</v>
      </c>
      <c r="AK327">
        <v>0</v>
      </c>
      <c r="AL327">
        <v>0</v>
      </c>
      <c r="AM327">
        <v>0</v>
      </c>
      <c r="AN327">
        <v>52</v>
      </c>
      <c r="AO327">
        <v>0</v>
      </c>
      <c r="AP327">
        <v>66</v>
      </c>
      <c r="AQ327">
        <v>0</v>
      </c>
      <c r="AR327">
        <v>0</v>
      </c>
      <c r="AS327">
        <v>0</v>
      </c>
      <c r="AT327" t="s">
        <v>87</v>
      </c>
      <c r="AU327" t="s">
        <v>87</v>
      </c>
      <c r="AV327" t="s">
        <v>87</v>
      </c>
      <c r="AW327" t="s">
        <v>87</v>
      </c>
      <c r="AX327" t="s">
        <v>87</v>
      </c>
      <c r="AY327" t="s">
        <v>87</v>
      </c>
      <c r="AZ327" t="s">
        <v>87</v>
      </c>
      <c r="BA327" t="s">
        <v>87</v>
      </c>
      <c r="BB327" t="s">
        <v>87</v>
      </c>
      <c r="BC327" t="s">
        <v>87</v>
      </c>
      <c r="BD327" t="s">
        <v>87</v>
      </c>
      <c r="BE327" t="s">
        <v>87</v>
      </c>
    </row>
    <row r="328" spans="1:57" x14ac:dyDescent="0.45">
      <c r="A328" t="s">
        <v>913</v>
      </c>
      <c r="B328" t="s">
        <v>79</v>
      </c>
      <c r="C328" t="s">
        <v>914</v>
      </c>
      <c r="D328" t="s">
        <v>81</v>
      </c>
      <c r="E328" s="2" t="str">
        <f>HYPERLINK("capsilon://?command=openfolder&amp;siteaddress=FAM.docvelocity-na8.net&amp;folderid=FX8BD8228F-4F68-8058-6FD9-CC7DD0293FD4","FX22014")</f>
        <v>FX22014</v>
      </c>
      <c r="F328" t="s">
        <v>19</v>
      </c>
      <c r="G328" t="s">
        <v>19</v>
      </c>
      <c r="H328" t="s">
        <v>82</v>
      </c>
      <c r="I328" t="s">
        <v>915</v>
      </c>
      <c r="J328">
        <v>81</v>
      </c>
      <c r="K328" t="s">
        <v>84</v>
      </c>
      <c r="L328" t="s">
        <v>85</v>
      </c>
      <c r="M328" t="s">
        <v>86</v>
      </c>
      <c r="N328">
        <v>1</v>
      </c>
      <c r="O328" s="1">
        <v>44572.658101851855</v>
      </c>
      <c r="P328" s="1">
        <v>44572.749074074076</v>
      </c>
      <c r="Q328">
        <v>7626</v>
      </c>
      <c r="R328">
        <v>234</v>
      </c>
      <c r="S328" t="b">
        <v>0</v>
      </c>
      <c r="T328" t="s">
        <v>87</v>
      </c>
      <c r="U328" t="b">
        <v>0</v>
      </c>
      <c r="V328" t="s">
        <v>88</v>
      </c>
      <c r="W328" s="1">
        <v>44572.749074074076</v>
      </c>
      <c r="X328">
        <v>70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81</v>
      </c>
      <c r="AE328">
        <v>76</v>
      </c>
      <c r="AF328">
        <v>0</v>
      </c>
      <c r="AG328">
        <v>2</v>
      </c>
      <c r="AH328" t="s">
        <v>87</v>
      </c>
      <c r="AI328" t="s">
        <v>87</v>
      </c>
      <c r="AJ328" t="s">
        <v>87</v>
      </c>
      <c r="AK328" t="s">
        <v>87</v>
      </c>
      <c r="AL328" t="s">
        <v>87</v>
      </c>
      <c r="AM328" t="s">
        <v>87</v>
      </c>
      <c r="AN328" t="s">
        <v>87</v>
      </c>
      <c r="AO328" t="s">
        <v>87</v>
      </c>
      <c r="AP328" t="s">
        <v>87</v>
      </c>
      <c r="AQ328" t="s">
        <v>87</v>
      </c>
      <c r="AR328" t="s">
        <v>87</v>
      </c>
      <c r="AS328" t="s">
        <v>87</v>
      </c>
      <c r="AT328" t="s">
        <v>87</v>
      </c>
      <c r="AU328" t="s">
        <v>87</v>
      </c>
      <c r="AV328" t="s">
        <v>87</v>
      </c>
      <c r="AW328" t="s">
        <v>87</v>
      </c>
      <c r="AX328" t="s">
        <v>87</v>
      </c>
      <c r="AY328" t="s">
        <v>87</v>
      </c>
      <c r="AZ328" t="s">
        <v>87</v>
      </c>
      <c r="BA328" t="s">
        <v>87</v>
      </c>
      <c r="BB328" t="s">
        <v>87</v>
      </c>
      <c r="BC328" t="s">
        <v>87</v>
      </c>
      <c r="BD328" t="s">
        <v>87</v>
      </c>
      <c r="BE328" t="s">
        <v>87</v>
      </c>
    </row>
    <row r="329" spans="1:57" x14ac:dyDescent="0.45">
      <c r="A329" t="s">
        <v>916</v>
      </c>
      <c r="B329" t="s">
        <v>79</v>
      </c>
      <c r="C329" t="s">
        <v>827</v>
      </c>
      <c r="D329" t="s">
        <v>81</v>
      </c>
      <c r="E329" s="2" t="str">
        <f>HYPERLINK("capsilon://?command=openfolder&amp;siteaddress=FAM.docvelocity-na8.net&amp;folderid=FXB0836240-7318-2DCD-5B7C-CC14917286AE","FX211213342")</f>
        <v>FX211213342</v>
      </c>
      <c r="F329" t="s">
        <v>19</v>
      </c>
      <c r="G329" t="s">
        <v>19</v>
      </c>
      <c r="H329" t="s">
        <v>82</v>
      </c>
      <c r="I329" t="s">
        <v>917</v>
      </c>
      <c r="J329">
        <v>319</v>
      </c>
      <c r="K329" t="s">
        <v>84</v>
      </c>
      <c r="L329" t="s">
        <v>85</v>
      </c>
      <c r="M329" t="s">
        <v>86</v>
      </c>
      <c r="N329">
        <v>2</v>
      </c>
      <c r="O329" s="1">
        <v>44564.686377314814</v>
      </c>
      <c r="P329" s="1">
        <v>44565.233865740738</v>
      </c>
      <c r="Q329">
        <v>44436</v>
      </c>
      <c r="R329">
        <v>2867</v>
      </c>
      <c r="S329" t="b">
        <v>0</v>
      </c>
      <c r="T329" t="s">
        <v>87</v>
      </c>
      <c r="U329" t="b">
        <v>0</v>
      </c>
      <c r="V329" t="s">
        <v>92</v>
      </c>
      <c r="W329" s="1">
        <v>44564.789652777778</v>
      </c>
      <c r="X329">
        <v>1376</v>
      </c>
      <c r="Y329">
        <v>267</v>
      </c>
      <c r="Z329">
        <v>0</v>
      </c>
      <c r="AA329">
        <v>267</v>
      </c>
      <c r="AB329">
        <v>0</v>
      </c>
      <c r="AC329">
        <v>81</v>
      </c>
      <c r="AD329">
        <v>52</v>
      </c>
      <c r="AE329">
        <v>0</v>
      </c>
      <c r="AF329">
        <v>0</v>
      </c>
      <c r="AG329">
        <v>0</v>
      </c>
      <c r="AH329" t="s">
        <v>98</v>
      </c>
      <c r="AI329" s="1">
        <v>44565.233865740738</v>
      </c>
      <c r="AJ329">
        <v>1377</v>
      </c>
      <c r="AK329">
        <v>3</v>
      </c>
      <c r="AL329">
        <v>0</v>
      </c>
      <c r="AM329">
        <v>3</v>
      </c>
      <c r="AN329">
        <v>0</v>
      </c>
      <c r="AO329">
        <v>4</v>
      </c>
      <c r="AP329">
        <v>49</v>
      </c>
      <c r="AQ329">
        <v>0</v>
      </c>
      <c r="AR329">
        <v>0</v>
      </c>
      <c r="AS329">
        <v>0</v>
      </c>
      <c r="AT329" t="s">
        <v>87</v>
      </c>
      <c r="AU329" t="s">
        <v>87</v>
      </c>
      <c r="AV329" t="s">
        <v>87</v>
      </c>
      <c r="AW329" t="s">
        <v>87</v>
      </c>
      <c r="AX329" t="s">
        <v>87</v>
      </c>
      <c r="AY329" t="s">
        <v>87</v>
      </c>
      <c r="AZ329" t="s">
        <v>87</v>
      </c>
      <c r="BA329" t="s">
        <v>87</v>
      </c>
      <c r="BB329" t="s">
        <v>87</v>
      </c>
      <c r="BC329" t="s">
        <v>87</v>
      </c>
      <c r="BD329" t="s">
        <v>87</v>
      </c>
      <c r="BE329" t="s">
        <v>87</v>
      </c>
    </row>
    <row r="330" spans="1:57" x14ac:dyDescent="0.45">
      <c r="A330" t="s">
        <v>918</v>
      </c>
      <c r="B330" t="s">
        <v>79</v>
      </c>
      <c r="C330" t="s">
        <v>919</v>
      </c>
      <c r="D330" t="s">
        <v>81</v>
      </c>
      <c r="E330" s="2" t="str">
        <f>HYPERLINK("capsilon://?command=openfolder&amp;siteaddress=FAM.docvelocity-na8.net&amp;folderid=FX47774CE0-B888-765C-1DC8-1957C0FA7085","FX211212889")</f>
        <v>FX211212889</v>
      </c>
      <c r="F330" t="s">
        <v>19</v>
      </c>
      <c r="G330" t="s">
        <v>19</v>
      </c>
      <c r="H330" t="s">
        <v>82</v>
      </c>
      <c r="I330" t="s">
        <v>920</v>
      </c>
      <c r="J330">
        <v>38</v>
      </c>
      <c r="K330" t="s">
        <v>84</v>
      </c>
      <c r="L330" t="s">
        <v>85</v>
      </c>
      <c r="M330" t="s">
        <v>86</v>
      </c>
      <c r="N330">
        <v>2</v>
      </c>
      <c r="O330" s="1">
        <v>44564.688252314816</v>
      </c>
      <c r="P330" s="1">
        <v>44565.231400462966</v>
      </c>
      <c r="Q330">
        <v>46245</v>
      </c>
      <c r="R330">
        <v>683</v>
      </c>
      <c r="S330" t="b">
        <v>0</v>
      </c>
      <c r="T330" t="s">
        <v>87</v>
      </c>
      <c r="U330" t="b">
        <v>0</v>
      </c>
      <c r="V330" t="s">
        <v>88</v>
      </c>
      <c r="W330" s="1">
        <v>44564.707916666666</v>
      </c>
      <c r="X330">
        <v>99</v>
      </c>
      <c r="Y330">
        <v>37</v>
      </c>
      <c r="Z330">
        <v>0</v>
      </c>
      <c r="AA330">
        <v>37</v>
      </c>
      <c r="AB330">
        <v>0</v>
      </c>
      <c r="AC330">
        <v>9</v>
      </c>
      <c r="AD330">
        <v>1</v>
      </c>
      <c r="AE330">
        <v>0</v>
      </c>
      <c r="AF330">
        <v>0</v>
      </c>
      <c r="AG330">
        <v>0</v>
      </c>
      <c r="AH330" t="s">
        <v>176</v>
      </c>
      <c r="AI330" s="1">
        <v>44565.231400462966</v>
      </c>
      <c r="AJ330">
        <v>584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1</v>
      </c>
      <c r="AQ330">
        <v>0</v>
      </c>
      <c r="AR330">
        <v>0</v>
      </c>
      <c r="AS330">
        <v>0</v>
      </c>
      <c r="AT330" t="s">
        <v>87</v>
      </c>
      <c r="AU330" t="s">
        <v>87</v>
      </c>
      <c r="AV330" t="s">
        <v>87</v>
      </c>
      <c r="AW330" t="s">
        <v>87</v>
      </c>
      <c r="AX330" t="s">
        <v>87</v>
      </c>
      <c r="AY330" t="s">
        <v>87</v>
      </c>
      <c r="AZ330" t="s">
        <v>87</v>
      </c>
      <c r="BA330" t="s">
        <v>87</v>
      </c>
      <c r="BB330" t="s">
        <v>87</v>
      </c>
      <c r="BC330" t="s">
        <v>87</v>
      </c>
      <c r="BD330" t="s">
        <v>87</v>
      </c>
      <c r="BE330" t="s">
        <v>87</v>
      </c>
    </row>
    <row r="331" spans="1:57" x14ac:dyDescent="0.45">
      <c r="A331" t="s">
        <v>921</v>
      </c>
      <c r="B331" t="s">
        <v>79</v>
      </c>
      <c r="C331" t="s">
        <v>922</v>
      </c>
      <c r="D331" t="s">
        <v>81</v>
      </c>
      <c r="E331" s="2" t="str">
        <f>HYPERLINK("capsilon://?command=openfolder&amp;siteaddress=FAM.docvelocity-na8.net&amp;folderid=FX3FA1C77E-0E4C-F60D-6506-4B1DB31B63DC","FX21128748")</f>
        <v>FX21128748</v>
      </c>
      <c r="F331" t="s">
        <v>19</v>
      </c>
      <c r="G331" t="s">
        <v>19</v>
      </c>
      <c r="H331" t="s">
        <v>82</v>
      </c>
      <c r="I331" t="s">
        <v>923</v>
      </c>
      <c r="J331">
        <v>66</v>
      </c>
      <c r="K331" t="s">
        <v>84</v>
      </c>
      <c r="L331" t="s">
        <v>85</v>
      </c>
      <c r="M331" t="s">
        <v>86</v>
      </c>
      <c r="N331">
        <v>2</v>
      </c>
      <c r="O331" s="1">
        <v>44572.675173611111</v>
      </c>
      <c r="P331" s="1">
        <v>44573.266087962962</v>
      </c>
      <c r="Q331">
        <v>50925</v>
      </c>
      <c r="R331">
        <v>130</v>
      </c>
      <c r="S331" t="b">
        <v>0</v>
      </c>
      <c r="T331" t="s">
        <v>87</v>
      </c>
      <c r="U331" t="b">
        <v>0</v>
      </c>
      <c r="V331" t="s">
        <v>304</v>
      </c>
      <c r="W331" s="1">
        <v>44572.738078703704</v>
      </c>
      <c r="X331">
        <v>92</v>
      </c>
      <c r="Y331">
        <v>0</v>
      </c>
      <c r="Z331">
        <v>0</v>
      </c>
      <c r="AA331">
        <v>0</v>
      </c>
      <c r="AB331">
        <v>52</v>
      </c>
      <c r="AC331">
        <v>0</v>
      </c>
      <c r="AD331">
        <v>66</v>
      </c>
      <c r="AE331">
        <v>0</v>
      </c>
      <c r="AF331">
        <v>0</v>
      </c>
      <c r="AG331">
        <v>0</v>
      </c>
      <c r="AH331" t="s">
        <v>555</v>
      </c>
      <c r="AI331" s="1">
        <v>44573.266087962962</v>
      </c>
      <c r="AJ331">
        <v>38</v>
      </c>
      <c r="AK331">
        <v>0</v>
      </c>
      <c r="AL331">
        <v>0</v>
      </c>
      <c r="AM331">
        <v>0</v>
      </c>
      <c r="AN331">
        <v>52</v>
      </c>
      <c r="AO331">
        <v>0</v>
      </c>
      <c r="AP331">
        <v>66</v>
      </c>
      <c r="AQ331">
        <v>0</v>
      </c>
      <c r="AR331">
        <v>0</v>
      </c>
      <c r="AS331">
        <v>0</v>
      </c>
      <c r="AT331" t="s">
        <v>87</v>
      </c>
      <c r="AU331" t="s">
        <v>87</v>
      </c>
      <c r="AV331" t="s">
        <v>87</v>
      </c>
      <c r="AW331" t="s">
        <v>87</v>
      </c>
      <c r="AX331" t="s">
        <v>87</v>
      </c>
      <c r="AY331" t="s">
        <v>87</v>
      </c>
      <c r="AZ331" t="s">
        <v>87</v>
      </c>
      <c r="BA331" t="s">
        <v>87</v>
      </c>
      <c r="BB331" t="s">
        <v>87</v>
      </c>
      <c r="BC331" t="s">
        <v>87</v>
      </c>
      <c r="BD331" t="s">
        <v>87</v>
      </c>
      <c r="BE331" t="s">
        <v>87</v>
      </c>
    </row>
    <row r="332" spans="1:57" x14ac:dyDescent="0.45">
      <c r="A332" t="s">
        <v>924</v>
      </c>
      <c r="B332" t="s">
        <v>79</v>
      </c>
      <c r="C332" t="s">
        <v>925</v>
      </c>
      <c r="D332" t="s">
        <v>81</v>
      </c>
      <c r="E332" s="2" t="str">
        <f>HYPERLINK("capsilon://?command=openfolder&amp;siteaddress=FAM.docvelocity-na8.net&amp;folderid=FX7B1864C3-C31C-E090-22C9-E79CBB933970","FX22013639")</f>
        <v>FX22013639</v>
      </c>
      <c r="F332" t="s">
        <v>19</v>
      </c>
      <c r="G332" t="s">
        <v>19</v>
      </c>
      <c r="H332" t="s">
        <v>82</v>
      </c>
      <c r="I332" t="s">
        <v>926</v>
      </c>
      <c r="J332">
        <v>76</v>
      </c>
      <c r="K332" t="s">
        <v>84</v>
      </c>
      <c r="L332" t="s">
        <v>85</v>
      </c>
      <c r="M332" t="s">
        <v>86</v>
      </c>
      <c r="N332">
        <v>2</v>
      </c>
      <c r="O332" s="1">
        <v>44572.67895833333</v>
      </c>
      <c r="P332" s="1">
        <v>44573.270578703705</v>
      </c>
      <c r="Q332">
        <v>49901</v>
      </c>
      <c r="R332">
        <v>1215</v>
      </c>
      <c r="S332" t="b">
        <v>0</v>
      </c>
      <c r="T332" t="s">
        <v>87</v>
      </c>
      <c r="U332" t="b">
        <v>0</v>
      </c>
      <c r="V332" t="s">
        <v>304</v>
      </c>
      <c r="W332" s="1">
        <v>44572.747673611113</v>
      </c>
      <c r="X332">
        <v>828</v>
      </c>
      <c r="Y332">
        <v>74</v>
      </c>
      <c r="Z332">
        <v>0</v>
      </c>
      <c r="AA332">
        <v>74</v>
      </c>
      <c r="AB332">
        <v>0</v>
      </c>
      <c r="AC332">
        <v>28</v>
      </c>
      <c r="AD332">
        <v>2</v>
      </c>
      <c r="AE332">
        <v>0</v>
      </c>
      <c r="AF332">
        <v>0</v>
      </c>
      <c r="AG332">
        <v>0</v>
      </c>
      <c r="AH332" t="s">
        <v>555</v>
      </c>
      <c r="AI332" s="1">
        <v>44573.270578703705</v>
      </c>
      <c r="AJ332">
        <v>387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2</v>
      </c>
      <c r="AQ332">
        <v>0</v>
      </c>
      <c r="AR332">
        <v>0</v>
      </c>
      <c r="AS332">
        <v>0</v>
      </c>
      <c r="AT332" t="s">
        <v>87</v>
      </c>
      <c r="AU332" t="s">
        <v>87</v>
      </c>
      <c r="AV332" t="s">
        <v>87</v>
      </c>
      <c r="AW332" t="s">
        <v>87</v>
      </c>
      <c r="AX332" t="s">
        <v>87</v>
      </c>
      <c r="AY332" t="s">
        <v>87</v>
      </c>
      <c r="AZ332" t="s">
        <v>87</v>
      </c>
      <c r="BA332" t="s">
        <v>87</v>
      </c>
      <c r="BB332" t="s">
        <v>87</v>
      </c>
      <c r="BC332" t="s">
        <v>87</v>
      </c>
      <c r="BD332" t="s">
        <v>87</v>
      </c>
      <c r="BE332" t="s">
        <v>87</v>
      </c>
    </row>
    <row r="333" spans="1:57" x14ac:dyDescent="0.45">
      <c r="A333" t="s">
        <v>927</v>
      </c>
      <c r="B333" t="s">
        <v>79</v>
      </c>
      <c r="C333" t="s">
        <v>928</v>
      </c>
      <c r="D333" t="s">
        <v>81</v>
      </c>
      <c r="E333" s="2" t="str">
        <f>HYPERLINK("capsilon://?command=openfolder&amp;siteaddress=FAM.docvelocity-na8.net&amp;folderid=FX9C9EE62C-A45B-90AF-2272-8A1A206E11D7","FX21127924")</f>
        <v>FX21127924</v>
      </c>
      <c r="F333" t="s">
        <v>19</v>
      </c>
      <c r="G333" t="s">
        <v>19</v>
      </c>
      <c r="H333" t="s">
        <v>82</v>
      </c>
      <c r="I333" t="s">
        <v>929</v>
      </c>
      <c r="J333">
        <v>66</v>
      </c>
      <c r="K333" t="s">
        <v>84</v>
      </c>
      <c r="L333" t="s">
        <v>85</v>
      </c>
      <c r="M333" t="s">
        <v>86</v>
      </c>
      <c r="N333">
        <v>2</v>
      </c>
      <c r="O333" s="1">
        <v>44572.682893518519</v>
      </c>
      <c r="P333" s="1">
        <v>44573.271296296298</v>
      </c>
      <c r="Q333">
        <v>50596</v>
      </c>
      <c r="R333">
        <v>242</v>
      </c>
      <c r="S333" t="b">
        <v>0</v>
      </c>
      <c r="T333" t="s">
        <v>87</v>
      </c>
      <c r="U333" t="b">
        <v>0</v>
      </c>
      <c r="V333" t="s">
        <v>88</v>
      </c>
      <c r="W333" s="1">
        <v>44572.7496875</v>
      </c>
      <c r="X333">
        <v>52</v>
      </c>
      <c r="Y333">
        <v>0</v>
      </c>
      <c r="Z333">
        <v>0</v>
      </c>
      <c r="AA333">
        <v>0</v>
      </c>
      <c r="AB333">
        <v>52</v>
      </c>
      <c r="AC333">
        <v>0</v>
      </c>
      <c r="AD333">
        <v>66</v>
      </c>
      <c r="AE333">
        <v>0</v>
      </c>
      <c r="AF333">
        <v>0</v>
      </c>
      <c r="AG333">
        <v>0</v>
      </c>
      <c r="AH333" t="s">
        <v>555</v>
      </c>
      <c r="AI333" s="1">
        <v>44573.271296296298</v>
      </c>
      <c r="AJ333">
        <v>61</v>
      </c>
      <c r="AK333">
        <v>0</v>
      </c>
      <c r="AL333">
        <v>0</v>
      </c>
      <c r="AM333">
        <v>0</v>
      </c>
      <c r="AN333">
        <v>52</v>
      </c>
      <c r="AO333">
        <v>0</v>
      </c>
      <c r="AP333">
        <v>66</v>
      </c>
      <c r="AQ333">
        <v>0</v>
      </c>
      <c r="AR333">
        <v>0</v>
      </c>
      <c r="AS333">
        <v>0</v>
      </c>
      <c r="AT333" t="s">
        <v>87</v>
      </c>
      <c r="AU333" t="s">
        <v>87</v>
      </c>
      <c r="AV333" t="s">
        <v>87</v>
      </c>
      <c r="AW333" t="s">
        <v>87</v>
      </c>
      <c r="AX333" t="s">
        <v>87</v>
      </c>
      <c r="AY333" t="s">
        <v>87</v>
      </c>
      <c r="AZ333" t="s">
        <v>87</v>
      </c>
      <c r="BA333" t="s">
        <v>87</v>
      </c>
      <c r="BB333" t="s">
        <v>87</v>
      </c>
      <c r="BC333" t="s">
        <v>87</v>
      </c>
      <c r="BD333" t="s">
        <v>87</v>
      </c>
      <c r="BE333" t="s">
        <v>87</v>
      </c>
    </row>
    <row r="334" spans="1:57" x14ac:dyDescent="0.45">
      <c r="A334" t="s">
        <v>930</v>
      </c>
      <c r="B334" t="s">
        <v>79</v>
      </c>
      <c r="C334" t="s">
        <v>887</v>
      </c>
      <c r="D334" t="s">
        <v>81</v>
      </c>
      <c r="E334" s="2" t="str">
        <f>HYPERLINK("capsilon://?command=openfolder&amp;siteaddress=FAM.docvelocity-na8.net&amp;folderid=FX127A20B0-5CF2-9B33-3471-28321807235E","FX22014293")</f>
        <v>FX22014293</v>
      </c>
      <c r="F334" t="s">
        <v>19</v>
      </c>
      <c r="G334" t="s">
        <v>19</v>
      </c>
      <c r="H334" t="s">
        <v>82</v>
      </c>
      <c r="I334" t="s">
        <v>888</v>
      </c>
      <c r="J334">
        <v>76</v>
      </c>
      <c r="K334" t="s">
        <v>84</v>
      </c>
      <c r="L334" t="s">
        <v>85</v>
      </c>
      <c r="M334" t="s">
        <v>86</v>
      </c>
      <c r="N334">
        <v>2</v>
      </c>
      <c r="O334" s="1">
        <v>44572.691874999997</v>
      </c>
      <c r="P334" s="1">
        <v>44573.210682870369</v>
      </c>
      <c r="Q334">
        <v>44204</v>
      </c>
      <c r="R334">
        <v>621</v>
      </c>
      <c r="S334" t="b">
        <v>0</v>
      </c>
      <c r="T334" t="s">
        <v>87</v>
      </c>
      <c r="U334" t="b">
        <v>1</v>
      </c>
      <c r="V334" t="s">
        <v>88</v>
      </c>
      <c r="W334" s="1">
        <v>44572.695196759261</v>
      </c>
      <c r="X334">
        <v>282</v>
      </c>
      <c r="Y334">
        <v>74</v>
      </c>
      <c r="Z334">
        <v>0</v>
      </c>
      <c r="AA334">
        <v>74</v>
      </c>
      <c r="AB334">
        <v>0</v>
      </c>
      <c r="AC334">
        <v>42</v>
      </c>
      <c r="AD334">
        <v>2</v>
      </c>
      <c r="AE334">
        <v>0</v>
      </c>
      <c r="AF334">
        <v>0</v>
      </c>
      <c r="AG334">
        <v>0</v>
      </c>
      <c r="AH334" t="s">
        <v>555</v>
      </c>
      <c r="AI334" s="1">
        <v>44573.210682870369</v>
      </c>
      <c r="AJ334">
        <v>332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2</v>
      </c>
      <c r="AQ334">
        <v>0</v>
      </c>
      <c r="AR334">
        <v>0</v>
      </c>
      <c r="AS334">
        <v>0</v>
      </c>
      <c r="AT334" t="s">
        <v>87</v>
      </c>
      <c r="AU334" t="s">
        <v>87</v>
      </c>
      <c r="AV334" t="s">
        <v>87</v>
      </c>
      <c r="AW334" t="s">
        <v>87</v>
      </c>
      <c r="AX334" t="s">
        <v>87</v>
      </c>
      <c r="AY334" t="s">
        <v>87</v>
      </c>
      <c r="AZ334" t="s">
        <v>87</v>
      </c>
      <c r="BA334" t="s">
        <v>87</v>
      </c>
      <c r="BB334" t="s">
        <v>87</v>
      </c>
      <c r="BC334" t="s">
        <v>87</v>
      </c>
      <c r="BD334" t="s">
        <v>87</v>
      </c>
      <c r="BE334" t="s">
        <v>87</v>
      </c>
    </row>
    <row r="335" spans="1:57" x14ac:dyDescent="0.45">
      <c r="A335" t="s">
        <v>931</v>
      </c>
      <c r="B335" t="s">
        <v>79</v>
      </c>
      <c r="C335" t="s">
        <v>537</v>
      </c>
      <c r="D335" t="s">
        <v>81</v>
      </c>
      <c r="E335" s="2" t="str">
        <f>HYPERLINK("capsilon://?command=openfolder&amp;siteaddress=FAM.docvelocity-na8.net&amp;folderid=FX2AA1CE15-B927-1929-2604-1A3526B68B48","FX22012444")</f>
        <v>FX22012444</v>
      </c>
      <c r="F335" t="s">
        <v>19</v>
      </c>
      <c r="G335" t="s">
        <v>19</v>
      </c>
      <c r="H335" t="s">
        <v>82</v>
      </c>
      <c r="I335" t="s">
        <v>932</v>
      </c>
      <c r="J335">
        <v>38</v>
      </c>
      <c r="K335" t="s">
        <v>84</v>
      </c>
      <c r="L335" t="s">
        <v>85</v>
      </c>
      <c r="M335" t="s">
        <v>86</v>
      </c>
      <c r="N335">
        <v>2</v>
      </c>
      <c r="O335" s="1">
        <v>44572.692106481481</v>
      </c>
      <c r="P335" s="1">
        <v>44573.272939814815</v>
      </c>
      <c r="Q335">
        <v>49030</v>
      </c>
      <c r="R335">
        <v>1154</v>
      </c>
      <c r="S335" t="b">
        <v>0</v>
      </c>
      <c r="T335" t="s">
        <v>87</v>
      </c>
      <c r="U335" t="b">
        <v>0</v>
      </c>
      <c r="V335" t="s">
        <v>310</v>
      </c>
      <c r="W335" s="1">
        <v>44572.754571759258</v>
      </c>
      <c r="X335">
        <v>1013</v>
      </c>
      <c r="Y335">
        <v>37</v>
      </c>
      <c r="Z335">
        <v>0</v>
      </c>
      <c r="AA335">
        <v>37</v>
      </c>
      <c r="AB335">
        <v>0</v>
      </c>
      <c r="AC335">
        <v>16</v>
      </c>
      <c r="AD335">
        <v>1</v>
      </c>
      <c r="AE335">
        <v>0</v>
      </c>
      <c r="AF335">
        <v>0</v>
      </c>
      <c r="AG335">
        <v>0</v>
      </c>
      <c r="AH335" t="s">
        <v>555</v>
      </c>
      <c r="AI335" s="1">
        <v>44573.272939814815</v>
      </c>
      <c r="AJ335">
        <v>141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</v>
      </c>
      <c r="AQ335">
        <v>0</v>
      </c>
      <c r="AR335">
        <v>0</v>
      </c>
      <c r="AS335">
        <v>0</v>
      </c>
      <c r="AT335" t="s">
        <v>87</v>
      </c>
      <c r="AU335" t="s">
        <v>87</v>
      </c>
      <c r="AV335" t="s">
        <v>87</v>
      </c>
      <c r="AW335" t="s">
        <v>87</v>
      </c>
      <c r="AX335" t="s">
        <v>87</v>
      </c>
      <c r="AY335" t="s">
        <v>87</v>
      </c>
      <c r="AZ335" t="s">
        <v>87</v>
      </c>
      <c r="BA335" t="s">
        <v>87</v>
      </c>
      <c r="BB335" t="s">
        <v>87</v>
      </c>
      <c r="BC335" t="s">
        <v>87</v>
      </c>
      <c r="BD335" t="s">
        <v>87</v>
      </c>
      <c r="BE335" t="s">
        <v>87</v>
      </c>
    </row>
    <row r="336" spans="1:57" x14ac:dyDescent="0.45">
      <c r="A336" t="s">
        <v>933</v>
      </c>
      <c r="B336" t="s">
        <v>79</v>
      </c>
      <c r="C336" t="s">
        <v>934</v>
      </c>
      <c r="D336" t="s">
        <v>81</v>
      </c>
      <c r="E336" s="2" t="str">
        <f>HYPERLINK("capsilon://?command=openfolder&amp;siteaddress=FAM.docvelocity-na8.net&amp;folderid=FXB4885F69-5B64-35D8-3480-5A708D8A2FC9","FX211013312")</f>
        <v>FX211013312</v>
      </c>
      <c r="F336" t="s">
        <v>19</v>
      </c>
      <c r="G336" t="s">
        <v>19</v>
      </c>
      <c r="H336" t="s">
        <v>82</v>
      </c>
      <c r="I336" t="s">
        <v>935</v>
      </c>
      <c r="J336">
        <v>30</v>
      </c>
      <c r="K336" t="s">
        <v>84</v>
      </c>
      <c r="L336" t="s">
        <v>85</v>
      </c>
      <c r="M336" t="s">
        <v>86</v>
      </c>
      <c r="N336">
        <v>2</v>
      </c>
      <c r="O336" s="1">
        <v>44572.694189814814</v>
      </c>
      <c r="P336" s="1">
        <v>44573.273645833331</v>
      </c>
      <c r="Q336">
        <v>49839</v>
      </c>
      <c r="R336">
        <v>226</v>
      </c>
      <c r="S336" t="b">
        <v>0</v>
      </c>
      <c r="T336" t="s">
        <v>87</v>
      </c>
      <c r="U336" t="b">
        <v>0</v>
      </c>
      <c r="V336" t="s">
        <v>304</v>
      </c>
      <c r="W336" s="1">
        <v>44572.7500462963</v>
      </c>
      <c r="X336">
        <v>166</v>
      </c>
      <c r="Y336">
        <v>9</v>
      </c>
      <c r="Z336">
        <v>0</v>
      </c>
      <c r="AA336">
        <v>9</v>
      </c>
      <c r="AB336">
        <v>0</v>
      </c>
      <c r="AC336">
        <v>3</v>
      </c>
      <c r="AD336">
        <v>21</v>
      </c>
      <c r="AE336">
        <v>0</v>
      </c>
      <c r="AF336">
        <v>0</v>
      </c>
      <c r="AG336">
        <v>0</v>
      </c>
      <c r="AH336" t="s">
        <v>555</v>
      </c>
      <c r="AI336" s="1">
        <v>44573.273645833331</v>
      </c>
      <c r="AJ336">
        <v>60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21</v>
      </c>
      <c r="AQ336">
        <v>0</v>
      </c>
      <c r="AR336">
        <v>0</v>
      </c>
      <c r="AS336">
        <v>0</v>
      </c>
      <c r="AT336" t="s">
        <v>87</v>
      </c>
      <c r="AU336" t="s">
        <v>87</v>
      </c>
      <c r="AV336" t="s">
        <v>87</v>
      </c>
      <c r="AW336" t="s">
        <v>87</v>
      </c>
      <c r="AX336" t="s">
        <v>87</v>
      </c>
      <c r="AY336" t="s">
        <v>87</v>
      </c>
      <c r="AZ336" t="s">
        <v>87</v>
      </c>
      <c r="BA336" t="s">
        <v>87</v>
      </c>
      <c r="BB336" t="s">
        <v>87</v>
      </c>
      <c r="BC336" t="s">
        <v>87</v>
      </c>
      <c r="BD336" t="s">
        <v>87</v>
      </c>
      <c r="BE336" t="s">
        <v>87</v>
      </c>
    </row>
    <row r="337" spans="1:57" x14ac:dyDescent="0.45">
      <c r="A337" t="s">
        <v>936</v>
      </c>
      <c r="B337" t="s">
        <v>79</v>
      </c>
      <c r="C337" t="s">
        <v>597</v>
      </c>
      <c r="D337" t="s">
        <v>81</v>
      </c>
      <c r="E337" s="2" t="str">
        <f>HYPERLINK("capsilon://?command=openfolder&amp;siteaddress=FAM.docvelocity-na8.net&amp;folderid=FXF24DC51C-3794-1F44-4D5C-80F44AE13748","FX22011875")</f>
        <v>FX22011875</v>
      </c>
      <c r="F337" t="s">
        <v>19</v>
      </c>
      <c r="G337" t="s">
        <v>19</v>
      </c>
      <c r="H337" t="s">
        <v>82</v>
      </c>
      <c r="I337" t="s">
        <v>898</v>
      </c>
      <c r="J337">
        <v>38</v>
      </c>
      <c r="K337" t="s">
        <v>84</v>
      </c>
      <c r="L337" t="s">
        <v>85</v>
      </c>
      <c r="M337" t="s">
        <v>86</v>
      </c>
      <c r="N337">
        <v>2</v>
      </c>
      <c r="O337" s="1">
        <v>44572.706307870372</v>
      </c>
      <c r="P337" s="1">
        <v>44573.216041666667</v>
      </c>
      <c r="Q337">
        <v>41380</v>
      </c>
      <c r="R337">
        <v>2661</v>
      </c>
      <c r="S337" t="b">
        <v>0</v>
      </c>
      <c r="T337" t="s">
        <v>87</v>
      </c>
      <c r="U337" t="b">
        <v>1</v>
      </c>
      <c r="V337" t="s">
        <v>310</v>
      </c>
      <c r="W337" s="1">
        <v>44572.740937499999</v>
      </c>
      <c r="X337">
        <v>2165</v>
      </c>
      <c r="Y337">
        <v>37</v>
      </c>
      <c r="Z337">
        <v>0</v>
      </c>
      <c r="AA337">
        <v>37</v>
      </c>
      <c r="AB337">
        <v>0</v>
      </c>
      <c r="AC337">
        <v>34</v>
      </c>
      <c r="AD337">
        <v>1</v>
      </c>
      <c r="AE337">
        <v>0</v>
      </c>
      <c r="AF337">
        <v>0</v>
      </c>
      <c r="AG337">
        <v>0</v>
      </c>
      <c r="AH337" t="s">
        <v>555</v>
      </c>
      <c r="AI337" s="1">
        <v>44573.216041666667</v>
      </c>
      <c r="AJ337">
        <v>463</v>
      </c>
      <c r="AK337">
        <v>3</v>
      </c>
      <c r="AL337">
        <v>0</v>
      </c>
      <c r="AM337">
        <v>3</v>
      </c>
      <c r="AN337">
        <v>0</v>
      </c>
      <c r="AO337">
        <v>3</v>
      </c>
      <c r="AP337">
        <v>-2</v>
      </c>
      <c r="AQ337">
        <v>0</v>
      </c>
      <c r="AR337">
        <v>0</v>
      </c>
      <c r="AS337">
        <v>0</v>
      </c>
      <c r="AT337" t="s">
        <v>87</v>
      </c>
      <c r="AU337" t="s">
        <v>87</v>
      </c>
      <c r="AV337" t="s">
        <v>87</v>
      </c>
      <c r="AW337" t="s">
        <v>87</v>
      </c>
      <c r="AX337" t="s">
        <v>87</v>
      </c>
      <c r="AY337" t="s">
        <v>87</v>
      </c>
      <c r="AZ337" t="s">
        <v>87</v>
      </c>
      <c r="BA337" t="s">
        <v>87</v>
      </c>
      <c r="BB337" t="s">
        <v>87</v>
      </c>
      <c r="BC337" t="s">
        <v>87</v>
      </c>
      <c r="BD337" t="s">
        <v>87</v>
      </c>
      <c r="BE337" t="s">
        <v>87</v>
      </c>
    </row>
    <row r="338" spans="1:57" x14ac:dyDescent="0.45">
      <c r="A338" t="s">
        <v>937</v>
      </c>
      <c r="B338" t="s">
        <v>79</v>
      </c>
      <c r="C338" t="s">
        <v>617</v>
      </c>
      <c r="D338" t="s">
        <v>81</v>
      </c>
      <c r="E338" s="2" t="str">
        <f>HYPERLINK("capsilon://?command=openfolder&amp;siteaddress=FAM.docvelocity-na8.net&amp;folderid=FX821870E1-A1A3-3858-6094-C59F095082B5","FX22012734")</f>
        <v>FX22012734</v>
      </c>
      <c r="F338" t="s">
        <v>19</v>
      </c>
      <c r="G338" t="s">
        <v>19</v>
      </c>
      <c r="H338" t="s">
        <v>82</v>
      </c>
      <c r="I338" t="s">
        <v>938</v>
      </c>
      <c r="J338">
        <v>66</v>
      </c>
      <c r="K338" t="s">
        <v>84</v>
      </c>
      <c r="L338" t="s">
        <v>85</v>
      </c>
      <c r="M338" t="s">
        <v>86</v>
      </c>
      <c r="N338">
        <v>1</v>
      </c>
      <c r="O338" s="1">
        <v>44572.715208333335</v>
      </c>
      <c r="P338" s="1">
        <v>44572.750925925924</v>
      </c>
      <c r="Q338">
        <v>2980</v>
      </c>
      <c r="R338">
        <v>106</v>
      </c>
      <c r="S338" t="b">
        <v>0</v>
      </c>
      <c r="T338" t="s">
        <v>87</v>
      </c>
      <c r="U338" t="b">
        <v>0</v>
      </c>
      <c r="V338" t="s">
        <v>88</v>
      </c>
      <c r="W338" s="1">
        <v>44572.750925925924</v>
      </c>
      <c r="X338">
        <v>106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66</v>
      </c>
      <c r="AE338">
        <v>52</v>
      </c>
      <c r="AF338">
        <v>0</v>
      </c>
      <c r="AG338">
        <v>1</v>
      </c>
      <c r="AH338" t="s">
        <v>87</v>
      </c>
      <c r="AI338" t="s">
        <v>87</v>
      </c>
      <c r="AJ338" t="s">
        <v>87</v>
      </c>
      <c r="AK338" t="s">
        <v>87</v>
      </c>
      <c r="AL338" t="s">
        <v>87</v>
      </c>
      <c r="AM338" t="s">
        <v>87</v>
      </c>
      <c r="AN338" t="s">
        <v>87</v>
      </c>
      <c r="AO338" t="s">
        <v>87</v>
      </c>
      <c r="AP338" t="s">
        <v>87</v>
      </c>
      <c r="AQ338" t="s">
        <v>87</v>
      </c>
      <c r="AR338" t="s">
        <v>87</v>
      </c>
      <c r="AS338" t="s">
        <v>87</v>
      </c>
      <c r="AT338" t="s">
        <v>87</v>
      </c>
      <c r="AU338" t="s">
        <v>87</v>
      </c>
      <c r="AV338" t="s">
        <v>87</v>
      </c>
      <c r="AW338" t="s">
        <v>87</v>
      </c>
      <c r="AX338" t="s">
        <v>87</v>
      </c>
      <c r="AY338" t="s">
        <v>87</v>
      </c>
      <c r="AZ338" t="s">
        <v>87</v>
      </c>
      <c r="BA338" t="s">
        <v>87</v>
      </c>
      <c r="BB338" t="s">
        <v>87</v>
      </c>
      <c r="BC338" t="s">
        <v>87</v>
      </c>
      <c r="BD338" t="s">
        <v>87</v>
      </c>
      <c r="BE338" t="s">
        <v>87</v>
      </c>
    </row>
    <row r="339" spans="1:57" x14ac:dyDescent="0.45">
      <c r="A339" t="s">
        <v>939</v>
      </c>
      <c r="B339" t="s">
        <v>79</v>
      </c>
      <c r="C339" t="s">
        <v>590</v>
      </c>
      <c r="D339" t="s">
        <v>81</v>
      </c>
      <c r="E339" s="2" t="str">
        <f>HYPERLINK("capsilon://?command=openfolder&amp;siteaddress=FAM.docvelocity-na8.net&amp;folderid=FX14D96A0E-576E-41BA-FDB9-143372889EF6","FX22011897")</f>
        <v>FX22011897</v>
      </c>
      <c r="F339" t="s">
        <v>19</v>
      </c>
      <c r="G339" t="s">
        <v>19</v>
      </c>
      <c r="H339" t="s">
        <v>82</v>
      </c>
      <c r="I339" t="s">
        <v>940</v>
      </c>
      <c r="J339">
        <v>66</v>
      </c>
      <c r="K339" t="s">
        <v>84</v>
      </c>
      <c r="L339" t="s">
        <v>85</v>
      </c>
      <c r="M339" t="s">
        <v>86</v>
      </c>
      <c r="N339">
        <v>2</v>
      </c>
      <c r="O339" s="1">
        <v>44572.717685185184</v>
      </c>
      <c r="P339" s="1">
        <v>44573.27721064815</v>
      </c>
      <c r="Q339">
        <v>45476</v>
      </c>
      <c r="R339">
        <v>2867</v>
      </c>
      <c r="S339" t="b">
        <v>0</v>
      </c>
      <c r="T339" t="s">
        <v>87</v>
      </c>
      <c r="U339" t="b">
        <v>0</v>
      </c>
      <c r="V339" t="s">
        <v>153</v>
      </c>
      <c r="W339" s="1">
        <v>44572.819050925929</v>
      </c>
      <c r="X339">
        <v>2205</v>
      </c>
      <c r="Y339">
        <v>52</v>
      </c>
      <c r="Z339">
        <v>0</v>
      </c>
      <c r="AA339">
        <v>52</v>
      </c>
      <c r="AB339">
        <v>0</v>
      </c>
      <c r="AC339">
        <v>33</v>
      </c>
      <c r="AD339">
        <v>14</v>
      </c>
      <c r="AE339">
        <v>0</v>
      </c>
      <c r="AF339">
        <v>0</v>
      </c>
      <c r="AG339">
        <v>0</v>
      </c>
      <c r="AH339" t="s">
        <v>106</v>
      </c>
      <c r="AI339" s="1">
        <v>44573.27721064815</v>
      </c>
      <c r="AJ339">
        <v>357</v>
      </c>
      <c r="AK339">
        <v>1</v>
      </c>
      <c r="AL339">
        <v>0</v>
      </c>
      <c r="AM339">
        <v>1</v>
      </c>
      <c r="AN339">
        <v>0</v>
      </c>
      <c r="AO339">
        <v>1</v>
      </c>
      <c r="AP339">
        <v>13</v>
      </c>
      <c r="AQ339">
        <v>0</v>
      </c>
      <c r="AR339">
        <v>0</v>
      </c>
      <c r="AS339">
        <v>0</v>
      </c>
      <c r="AT339" t="s">
        <v>87</v>
      </c>
      <c r="AU339" t="s">
        <v>87</v>
      </c>
      <c r="AV339" t="s">
        <v>87</v>
      </c>
      <c r="AW339" t="s">
        <v>87</v>
      </c>
      <c r="AX339" t="s">
        <v>87</v>
      </c>
      <c r="AY339" t="s">
        <v>87</v>
      </c>
      <c r="AZ339" t="s">
        <v>87</v>
      </c>
      <c r="BA339" t="s">
        <v>87</v>
      </c>
      <c r="BB339" t="s">
        <v>87</v>
      </c>
      <c r="BC339" t="s">
        <v>87</v>
      </c>
      <c r="BD339" t="s">
        <v>87</v>
      </c>
      <c r="BE339" t="s">
        <v>87</v>
      </c>
    </row>
    <row r="340" spans="1:57" x14ac:dyDescent="0.45">
      <c r="A340" t="s">
        <v>941</v>
      </c>
      <c r="B340" t="s">
        <v>79</v>
      </c>
      <c r="C340" t="s">
        <v>934</v>
      </c>
      <c r="D340" t="s">
        <v>81</v>
      </c>
      <c r="E340" s="2" t="str">
        <f>HYPERLINK("capsilon://?command=openfolder&amp;siteaddress=FAM.docvelocity-na8.net&amp;folderid=FXB4885F69-5B64-35D8-3480-5A708D8A2FC9","FX211013312")</f>
        <v>FX211013312</v>
      </c>
      <c r="F340" t="s">
        <v>19</v>
      </c>
      <c r="G340" t="s">
        <v>19</v>
      </c>
      <c r="H340" t="s">
        <v>82</v>
      </c>
      <c r="I340" t="s">
        <v>942</v>
      </c>
      <c r="J340">
        <v>306</v>
      </c>
      <c r="K340" t="s">
        <v>84</v>
      </c>
      <c r="L340" t="s">
        <v>85</v>
      </c>
      <c r="M340" t="s">
        <v>86</v>
      </c>
      <c r="N340">
        <v>2</v>
      </c>
      <c r="O340" s="1">
        <v>44564.698009259257</v>
      </c>
      <c r="P340" s="1">
        <v>44565.245671296296</v>
      </c>
      <c r="Q340">
        <v>45437</v>
      </c>
      <c r="R340">
        <v>1881</v>
      </c>
      <c r="S340" t="b">
        <v>0</v>
      </c>
      <c r="T340" t="s">
        <v>87</v>
      </c>
      <c r="U340" t="b">
        <v>0</v>
      </c>
      <c r="V340" t="s">
        <v>88</v>
      </c>
      <c r="W340" s="1">
        <v>44564.715439814812</v>
      </c>
      <c r="X340">
        <v>649</v>
      </c>
      <c r="Y340">
        <v>211</v>
      </c>
      <c r="Z340">
        <v>0</v>
      </c>
      <c r="AA340">
        <v>211</v>
      </c>
      <c r="AB340">
        <v>0</v>
      </c>
      <c r="AC340">
        <v>93</v>
      </c>
      <c r="AD340">
        <v>95</v>
      </c>
      <c r="AE340">
        <v>0</v>
      </c>
      <c r="AF340">
        <v>0</v>
      </c>
      <c r="AG340">
        <v>0</v>
      </c>
      <c r="AH340" t="s">
        <v>176</v>
      </c>
      <c r="AI340" s="1">
        <v>44565.245671296296</v>
      </c>
      <c r="AJ340">
        <v>1232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95</v>
      </c>
      <c r="AQ340">
        <v>0</v>
      </c>
      <c r="AR340">
        <v>0</v>
      </c>
      <c r="AS340">
        <v>0</v>
      </c>
      <c r="AT340" t="s">
        <v>87</v>
      </c>
      <c r="AU340" t="s">
        <v>87</v>
      </c>
      <c r="AV340" t="s">
        <v>87</v>
      </c>
      <c r="AW340" t="s">
        <v>87</v>
      </c>
      <c r="AX340" t="s">
        <v>87</v>
      </c>
      <c r="AY340" t="s">
        <v>87</v>
      </c>
      <c r="AZ340" t="s">
        <v>87</v>
      </c>
      <c r="BA340" t="s">
        <v>87</v>
      </c>
      <c r="BB340" t="s">
        <v>87</v>
      </c>
      <c r="BC340" t="s">
        <v>87</v>
      </c>
      <c r="BD340" t="s">
        <v>87</v>
      </c>
      <c r="BE340" t="s">
        <v>87</v>
      </c>
    </row>
    <row r="341" spans="1:57" x14ac:dyDescent="0.45">
      <c r="A341" t="s">
        <v>943</v>
      </c>
      <c r="B341" t="s">
        <v>79</v>
      </c>
      <c r="C341" t="s">
        <v>944</v>
      </c>
      <c r="D341" t="s">
        <v>81</v>
      </c>
      <c r="E341" s="2" t="str">
        <f>HYPERLINK("capsilon://?command=openfolder&amp;siteaddress=FAM.docvelocity-na8.net&amp;folderid=FX086A8DEF-97A4-52FE-34FD-E8FB01ECCE49","FX211211072")</f>
        <v>FX211211072</v>
      </c>
      <c r="F341" t="s">
        <v>19</v>
      </c>
      <c r="G341" t="s">
        <v>19</v>
      </c>
      <c r="H341" t="s">
        <v>82</v>
      </c>
      <c r="I341" t="s">
        <v>945</v>
      </c>
      <c r="J341">
        <v>66</v>
      </c>
      <c r="K341" t="s">
        <v>84</v>
      </c>
      <c r="L341" t="s">
        <v>85</v>
      </c>
      <c r="M341" t="s">
        <v>86</v>
      </c>
      <c r="N341">
        <v>2</v>
      </c>
      <c r="O341" s="1">
        <v>44572.74690972222</v>
      </c>
      <c r="P341" s="1">
        <v>44573.274062500001</v>
      </c>
      <c r="Q341">
        <v>45409</v>
      </c>
      <c r="R341">
        <v>137</v>
      </c>
      <c r="S341" t="b">
        <v>0</v>
      </c>
      <c r="T341" t="s">
        <v>87</v>
      </c>
      <c r="U341" t="b">
        <v>0</v>
      </c>
      <c r="V341" t="s">
        <v>304</v>
      </c>
      <c r="W341" s="1">
        <v>44572.775613425925</v>
      </c>
      <c r="X341">
        <v>56</v>
      </c>
      <c r="Y341">
        <v>0</v>
      </c>
      <c r="Z341">
        <v>0</v>
      </c>
      <c r="AA341">
        <v>0</v>
      </c>
      <c r="AB341">
        <v>52</v>
      </c>
      <c r="AC341">
        <v>0</v>
      </c>
      <c r="AD341">
        <v>66</v>
      </c>
      <c r="AE341">
        <v>0</v>
      </c>
      <c r="AF341">
        <v>0</v>
      </c>
      <c r="AG341">
        <v>0</v>
      </c>
      <c r="AH341" t="s">
        <v>555</v>
      </c>
      <c r="AI341" s="1">
        <v>44573.274062500001</v>
      </c>
      <c r="AJ341">
        <v>35</v>
      </c>
      <c r="AK341">
        <v>0</v>
      </c>
      <c r="AL341">
        <v>0</v>
      </c>
      <c r="AM341">
        <v>0</v>
      </c>
      <c r="AN341">
        <v>52</v>
      </c>
      <c r="AO341">
        <v>0</v>
      </c>
      <c r="AP341">
        <v>66</v>
      </c>
      <c r="AQ341">
        <v>0</v>
      </c>
      <c r="AR341">
        <v>0</v>
      </c>
      <c r="AS341">
        <v>0</v>
      </c>
      <c r="AT341" t="s">
        <v>87</v>
      </c>
      <c r="AU341" t="s">
        <v>87</v>
      </c>
      <c r="AV341" t="s">
        <v>87</v>
      </c>
      <c r="AW341" t="s">
        <v>87</v>
      </c>
      <c r="AX341" t="s">
        <v>87</v>
      </c>
      <c r="AY341" t="s">
        <v>87</v>
      </c>
      <c r="AZ341" t="s">
        <v>87</v>
      </c>
      <c r="BA341" t="s">
        <v>87</v>
      </c>
      <c r="BB341" t="s">
        <v>87</v>
      </c>
      <c r="BC341" t="s">
        <v>87</v>
      </c>
      <c r="BD341" t="s">
        <v>87</v>
      </c>
      <c r="BE341" t="s">
        <v>87</v>
      </c>
    </row>
    <row r="342" spans="1:57" x14ac:dyDescent="0.45">
      <c r="A342" t="s">
        <v>946</v>
      </c>
      <c r="B342" t="s">
        <v>79</v>
      </c>
      <c r="C342" t="s">
        <v>914</v>
      </c>
      <c r="D342" t="s">
        <v>81</v>
      </c>
      <c r="E342" s="2" t="str">
        <f>HYPERLINK("capsilon://?command=openfolder&amp;siteaddress=FAM.docvelocity-na8.net&amp;folderid=FX8BD8228F-4F68-8058-6FD9-CC7DD0293FD4","FX22014")</f>
        <v>FX22014</v>
      </c>
      <c r="F342" t="s">
        <v>19</v>
      </c>
      <c r="G342" t="s">
        <v>19</v>
      </c>
      <c r="H342" t="s">
        <v>82</v>
      </c>
      <c r="I342" t="s">
        <v>915</v>
      </c>
      <c r="J342">
        <v>151</v>
      </c>
      <c r="K342" t="s">
        <v>84</v>
      </c>
      <c r="L342" t="s">
        <v>85</v>
      </c>
      <c r="M342" t="s">
        <v>86</v>
      </c>
      <c r="N342">
        <v>2</v>
      </c>
      <c r="O342" s="1">
        <v>44572.750405092593</v>
      </c>
      <c r="P342" s="1">
        <v>44573.218888888892</v>
      </c>
      <c r="Q342">
        <v>39940</v>
      </c>
      <c r="R342">
        <v>537</v>
      </c>
      <c r="S342" t="b">
        <v>0</v>
      </c>
      <c r="T342" t="s">
        <v>87</v>
      </c>
      <c r="U342" t="b">
        <v>1</v>
      </c>
      <c r="V342" t="s">
        <v>88</v>
      </c>
      <c r="W342" s="1">
        <v>44572.754317129627</v>
      </c>
      <c r="X342">
        <v>292</v>
      </c>
      <c r="Y342">
        <v>82</v>
      </c>
      <c r="Z342">
        <v>0</v>
      </c>
      <c r="AA342">
        <v>82</v>
      </c>
      <c r="AB342">
        <v>0</v>
      </c>
      <c r="AC342">
        <v>27</v>
      </c>
      <c r="AD342">
        <v>69</v>
      </c>
      <c r="AE342">
        <v>0</v>
      </c>
      <c r="AF342">
        <v>0</v>
      </c>
      <c r="AG342">
        <v>0</v>
      </c>
      <c r="AH342" t="s">
        <v>555</v>
      </c>
      <c r="AI342" s="1">
        <v>44573.218888888892</v>
      </c>
      <c r="AJ342">
        <v>245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69</v>
      </c>
      <c r="AQ342">
        <v>0</v>
      </c>
      <c r="AR342">
        <v>0</v>
      </c>
      <c r="AS342">
        <v>0</v>
      </c>
      <c r="AT342" t="s">
        <v>87</v>
      </c>
      <c r="AU342" t="s">
        <v>87</v>
      </c>
      <c r="AV342" t="s">
        <v>87</v>
      </c>
      <c r="AW342" t="s">
        <v>87</v>
      </c>
      <c r="AX342" t="s">
        <v>87</v>
      </c>
      <c r="AY342" t="s">
        <v>87</v>
      </c>
      <c r="AZ342" t="s">
        <v>87</v>
      </c>
      <c r="BA342" t="s">
        <v>87</v>
      </c>
      <c r="BB342" t="s">
        <v>87</v>
      </c>
      <c r="BC342" t="s">
        <v>87</v>
      </c>
      <c r="BD342" t="s">
        <v>87</v>
      </c>
      <c r="BE342" t="s">
        <v>87</v>
      </c>
    </row>
    <row r="343" spans="1:57" x14ac:dyDescent="0.45">
      <c r="A343" t="s">
        <v>947</v>
      </c>
      <c r="B343" t="s">
        <v>79</v>
      </c>
      <c r="C343" t="s">
        <v>617</v>
      </c>
      <c r="D343" t="s">
        <v>81</v>
      </c>
      <c r="E343" s="2" t="str">
        <f>HYPERLINK("capsilon://?command=openfolder&amp;siteaddress=FAM.docvelocity-na8.net&amp;folderid=FX821870E1-A1A3-3858-6094-C59F095082B5","FX22012734")</f>
        <v>FX22012734</v>
      </c>
      <c r="F343" t="s">
        <v>19</v>
      </c>
      <c r="G343" t="s">
        <v>19</v>
      </c>
      <c r="H343" t="s">
        <v>82</v>
      </c>
      <c r="I343" t="s">
        <v>938</v>
      </c>
      <c r="J343">
        <v>38</v>
      </c>
      <c r="K343" t="s">
        <v>84</v>
      </c>
      <c r="L343" t="s">
        <v>85</v>
      </c>
      <c r="M343" t="s">
        <v>86</v>
      </c>
      <c r="N343">
        <v>2</v>
      </c>
      <c r="O343" s="1">
        <v>44572.751400462963</v>
      </c>
      <c r="P343" s="1">
        <v>44573.231226851851</v>
      </c>
      <c r="Q343">
        <v>38379</v>
      </c>
      <c r="R343">
        <v>3078</v>
      </c>
      <c r="S343" t="b">
        <v>0</v>
      </c>
      <c r="T343" t="s">
        <v>87</v>
      </c>
      <c r="U343" t="b">
        <v>1</v>
      </c>
      <c r="V343" t="s">
        <v>304</v>
      </c>
      <c r="W343" s="1">
        <v>44572.774953703702</v>
      </c>
      <c r="X343">
        <v>2015</v>
      </c>
      <c r="Y343">
        <v>37</v>
      </c>
      <c r="Z343">
        <v>0</v>
      </c>
      <c r="AA343">
        <v>37</v>
      </c>
      <c r="AB343">
        <v>0</v>
      </c>
      <c r="AC343">
        <v>34</v>
      </c>
      <c r="AD343">
        <v>1</v>
      </c>
      <c r="AE343">
        <v>0</v>
      </c>
      <c r="AF343">
        <v>0</v>
      </c>
      <c r="AG343">
        <v>0</v>
      </c>
      <c r="AH343" t="s">
        <v>555</v>
      </c>
      <c r="AI343" s="1">
        <v>44573.231226851851</v>
      </c>
      <c r="AJ343">
        <v>53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1</v>
      </c>
      <c r="AQ343">
        <v>0</v>
      </c>
      <c r="AR343">
        <v>0</v>
      </c>
      <c r="AS343">
        <v>0</v>
      </c>
      <c r="AT343" t="s">
        <v>87</v>
      </c>
      <c r="AU343" t="s">
        <v>87</v>
      </c>
      <c r="AV343" t="s">
        <v>87</v>
      </c>
      <c r="AW343" t="s">
        <v>87</v>
      </c>
      <c r="AX343" t="s">
        <v>87</v>
      </c>
      <c r="AY343" t="s">
        <v>87</v>
      </c>
      <c r="AZ343" t="s">
        <v>87</v>
      </c>
      <c r="BA343" t="s">
        <v>87</v>
      </c>
      <c r="BB343" t="s">
        <v>87</v>
      </c>
      <c r="BC343" t="s">
        <v>87</v>
      </c>
      <c r="BD343" t="s">
        <v>87</v>
      </c>
      <c r="BE343" t="s">
        <v>87</v>
      </c>
    </row>
    <row r="344" spans="1:57" x14ac:dyDescent="0.45">
      <c r="A344" t="s">
        <v>948</v>
      </c>
      <c r="B344" t="s">
        <v>79</v>
      </c>
      <c r="C344" t="s">
        <v>127</v>
      </c>
      <c r="D344" t="s">
        <v>81</v>
      </c>
      <c r="E344" s="2" t="str">
        <f>HYPERLINK("capsilon://?command=openfolder&amp;siteaddress=FAM.docvelocity-na8.net&amp;folderid=FX16AAA44C-B207-BC13-8894-D9F07367E875","FX21129236")</f>
        <v>FX21129236</v>
      </c>
      <c r="F344" t="s">
        <v>19</v>
      </c>
      <c r="G344" t="s">
        <v>19</v>
      </c>
      <c r="H344" t="s">
        <v>82</v>
      </c>
      <c r="I344" t="s">
        <v>753</v>
      </c>
      <c r="J344">
        <v>348</v>
      </c>
      <c r="K344" t="s">
        <v>84</v>
      </c>
      <c r="L344" t="s">
        <v>85</v>
      </c>
      <c r="M344" t="s">
        <v>86</v>
      </c>
      <c r="N344">
        <v>2</v>
      </c>
      <c r="O344" s="1">
        <v>44564.703125</v>
      </c>
      <c r="P344" s="1">
        <v>44564.814942129633</v>
      </c>
      <c r="Q344">
        <v>4726</v>
      </c>
      <c r="R344">
        <v>4935</v>
      </c>
      <c r="S344" t="b">
        <v>0</v>
      </c>
      <c r="T344" t="s">
        <v>87</v>
      </c>
      <c r="U344" t="b">
        <v>1</v>
      </c>
      <c r="V344" t="s">
        <v>92</v>
      </c>
      <c r="W344" s="1">
        <v>44564.773715277777</v>
      </c>
      <c r="X344">
        <v>2943</v>
      </c>
      <c r="Y344">
        <v>330</v>
      </c>
      <c r="Z344">
        <v>0</v>
      </c>
      <c r="AA344">
        <v>330</v>
      </c>
      <c r="AB344">
        <v>0</v>
      </c>
      <c r="AC344">
        <v>138</v>
      </c>
      <c r="AD344">
        <v>18</v>
      </c>
      <c r="AE344">
        <v>0</v>
      </c>
      <c r="AF344">
        <v>0</v>
      </c>
      <c r="AG344">
        <v>0</v>
      </c>
      <c r="AH344" t="s">
        <v>151</v>
      </c>
      <c r="AI344" s="1">
        <v>44564.814942129633</v>
      </c>
      <c r="AJ344">
        <v>1493</v>
      </c>
      <c r="AK344">
        <v>0</v>
      </c>
      <c r="AL344">
        <v>0</v>
      </c>
      <c r="AM344">
        <v>0</v>
      </c>
      <c r="AN344">
        <v>21</v>
      </c>
      <c r="AO344">
        <v>0</v>
      </c>
      <c r="AP344">
        <v>18</v>
      </c>
      <c r="AQ344">
        <v>0</v>
      </c>
      <c r="AR344">
        <v>0</v>
      </c>
      <c r="AS344">
        <v>0</v>
      </c>
      <c r="AT344" t="s">
        <v>87</v>
      </c>
      <c r="AU344" t="s">
        <v>87</v>
      </c>
      <c r="AV344" t="s">
        <v>87</v>
      </c>
      <c r="AW344" t="s">
        <v>87</v>
      </c>
      <c r="AX344" t="s">
        <v>87</v>
      </c>
      <c r="AY344" t="s">
        <v>87</v>
      </c>
      <c r="AZ344" t="s">
        <v>87</v>
      </c>
      <c r="BA344" t="s">
        <v>87</v>
      </c>
      <c r="BB344" t="s">
        <v>87</v>
      </c>
      <c r="BC344" t="s">
        <v>87</v>
      </c>
      <c r="BD344" t="s">
        <v>87</v>
      </c>
      <c r="BE344" t="s">
        <v>87</v>
      </c>
    </row>
    <row r="345" spans="1:57" x14ac:dyDescent="0.45">
      <c r="A345" t="s">
        <v>949</v>
      </c>
      <c r="B345" t="s">
        <v>79</v>
      </c>
      <c r="C345" t="s">
        <v>950</v>
      </c>
      <c r="D345" t="s">
        <v>81</v>
      </c>
      <c r="E345" s="2" t="str">
        <f>HYPERLINK("capsilon://?command=openfolder&amp;siteaddress=FAM.docvelocity-na8.net&amp;folderid=FX44BE4822-E63B-CE7F-32A5-9956216015D1","FX21125457")</f>
        <v>FX21125457</v>
      </c>
      <c r="F345" t="s">
        <v>19</v>
      </c>
      <c r="G345" t="s">
        <v>19</v>
      </c>
      <c r="H345" t="s">
        <v>82</v>
      </c>
      <c r="I345" t="s">
        <v>951</v>
      </c>
      <c r="J345">
        <v>66</v>
      </c>
      <c r="K345" t="s">
        <v>84</v>
      </c>
      <c r="L345" t="s">
        <v>85</v>
      </c>
      <c r="M345" t="s">
        <v>86</v>
      </c>
      <c r="N345">
        <v>2</v>
      </c>
      <c r="O345" s="1">
        <v>44572.870046296295</v>
      </c>
      <c r="P345" s="1">
        <v>44573.274560185186</v>
      </c>
      <c r="Q345">
        <v>34781</v>
      </c>
      <c r="R345">
        <v>169</v>
      </c>
      <c r="S345" t="b">
        <v>0</v>
      </c>
      <c r="T345" t="s">
        <v>87</v>
      </c>
      <c r="U345" t="b">
        <v>0</v>
      </c>
      <c r="V345" t="s">
        <v>105</v>
      </c>
      <c r="W345" s="1">
        <v>44573.143611111111</v>
      </c>
      <c r="X345">
        <v>114</v>
      </c>
      <c r="Y345">
        <v>0</v>
      </c>
      <c r="Z345">
        <v>0</v>
      </c>
      <c r="AA345">
        <v>0</v>
      </c>
      <c r="AB345">
        <v>52</v>
      </c>
      <c r="AC345">
        <v>0</v>
      </c>
      <c r="AD345">
        <v>66</v>
      </c>
      <c r="AE345">
        <v>0</v>
      </c>
      <c r="AF345">
        <v>0</v>
      </c>
      <c r="AG345">
        <v>0</v>
      </c>
      <c r="AH345" t="s">
        <v>555</v>
      </c>
      <c r="AI345" s="1">
        <v>44573.274560185186</v>
      </c>
      <c r="AJ345">
        <v>42</v>
      </c>
      <c r="AK345">
        <v>0</v>
      </c>
      <c r="AL345">
        <v>0</v>
      </c>
      <c r="AM345">
        <v>0</v>
      </c>
      <c r="AN345">
        <v>52</v>
      </c>
      <c r="AO345">
        <v>0</v>
      </c>
      <c r="AP345">
        <v>66</v>
      </c>
      <c r="AQ345">
        <v>0</v>
      </c>
      <c r="AR345">
        <v>0</v>
      </c>
      <c r="AS345">
        <v>0</v>
      </c>
      <c r="AT345" t="s">
        <v>87</v>
      </c>
      <c r="AU345" t="s">
        <v>87</v>
      </c>
      <c r="AV345" t="s">
        <v>87</v>
      </c>
      <c r="AW345" t="s">
        <v>87</v>
      </c>
      <c r="AX345" t="s">
        <v>87</v>
      </c>
      <c r="AY345" t="s">
        <v>87</v>
      </c>
      <c r="AZ345" t="s">
        <v>87</v>
      </c>
      <c r="BA345" t="s">
        <v>87</v>
      </c>
      <c r="BB345" t="s">
        <v>87</v>
      </c>
      <c r="BC345" t="s">
        <v>87</v>
      </c>
      <c r="BD345" t="s">
        <v>87</v>
      </c>
      <c r="BE345" t="s">
        <v>87</v>
      </c>
    </row>
    <row r="346" spans="1:57" x14ac:dyDescent="0.45">
      <c r="A346" t="s">
        <v>952</v>
      </c>
      <c r="B346" t="s">
        <v>79</v>
      </c>
      <c r="C346" t="s">
        <v>277</v>
      </c>
      <c r="D346" t="s">
        <v>81</v>
      </c>
      <c r="E346" s="2" t="str">
        <f>HYPERLINK("capsilon://?command=openfolder&amp;siteaddress=FAM.docvelocity-na8.net&amp;folderid=FXBCCF4952-D5E7-1092-319E-861EEE5BAF1F","FX211212632")</f>
        <v>FX211212632</v>
      </c>
      <c r="F346" t="s">
        <v>19</v>
      </c>
      <c r="G346" t="s">
        <v>19</v>
      </c>
      <c r="H346" t="s">
        <v>82</v>
      </c>
      <c r="I346" t="s">
        <v>953</v>
      </c>
      <c r="J346">
        <v>66</v>
      </c>
      <c r="K346" t="s">
        <v>84</v>
      </c>
      <c r="L346" t="s">
        <v>85</v>
      </c>
      <c r="M346" t="s">
        <v>86</v>
      </c>
      <c r="N346">
        <v>2</v>
      </c>
      <c r="O346" s="1">
        <v>44572.872974537036</v>
      </c>
      <c r="P346" s="1">
        <v>44573.275034722225</v>
      </c>
      <c r="Q346">
        <v>34630</v>
      </c>
      <c r="R346">
        <v>108</v>
      </c>
      <c r="S346" t="b">
        <v>0</v>
      </c>
      <c r="T346" t="s">
        <v>87</v>
      </c>
      <c r="U346" t="b">
        <v>0</v>
      </c>
      <c r="V346" t="s">
        <v>105</v>
      </c>
      <c r="W346" s="1">
        <v>44573.144409722219</v>
      </c>
      <c r="X346">
        <v>68</v>
      </c>
      <c r="Y346">
        <v>0</v>
      </c>
      <c r="Z346">
        <v>0</v>
      </c>
      <c r="AA346">
        <v>0</v>
      </c>
      <c r="AB346">
        <v>52</v>
      </c>
      <c r="AC346">
        <v>0</v>
      </c>
      <c r="AD346">
        <v>66</v>
      </c>
      <c r="AE346">
        <v>0</v>
      </c>
      <c r="AF346">
        <v>0</v>
      </c>
      <c r="AG346">
        <v>0</v>
      </c>
      <c r="AH346" t="s">
        <v>555</v>
      </c>
      <c r="AI346" s="1">
        <v>44573.275034722225</v>
      </c>
      <c r="AJ346">
        <v>40</v>
      </c>
      <c r="AK346">
        <v>0</v>
      </c>
      <c r="AL346">
        <v>0</v>
      </c>
      <c r="AM346">
        <v>0</v>
      </c>
      <c r="AN346">
        <v>52</v>
      </c>
      <c r="AO346">
        <v>0</v>
      </c>
      <c r="AP346">
        <v>66</v>
      </c>
      <c r="AQ346">
        <v>0</v>
      </c>
      <c r="AR346">
        <v>0</v>
      </c>
      <c r="AS346">
        <v>0</v>
      </c>
      <c r="AT346" t="s">
        <v>87</v>
      </c>
      <c r="AU346" t="s">
        <v>87</v>
      </c>
      <c r="AV346" t="s">
        <v>87</v>
      </c>
      <c r="AW346" t="s">
        <v>87</v>
      </c>
      <c r="AX346" t="s">
        <v>87</v>
      </c>
      <c r="AY346" t="s">
        <v>87</v>
      </c>
      <c r="AZ346" t="s">
        <v>87</v>
      </c>
      <c r="BA346" t="s">
        <v>87</v>
      </c>
      <c r="BB346" t="s">
        <v>87</v>
      </c>
      <c r="BC346" t="s">
        <v>87</v>
      </c>
      <c r="BD346" t="s">
        <v>87</v>
      </c>
      <c r="BE346" t="s">
        <v>87</v>
      </c>
    </row>
    <row r="347" spans="1:57" x14ac:dyDescent="0.45">
      <c r="A347" t="s">
        <v>954</v>
      </c>
      <c r="B347" t="s">
        <v>79</v>
      </c>
      <c r="C347" t="s">
        <v>955</v>
      </c>
      <c r="D347" t="s">
        <v>81</v>
      </c>
      <c r="E347" s="2" t="str">
        <f>HYPERLINK("capsilon://?command=openfolder&amp;siteaddress=FAM.docvelocity-na8.net&amp;folderid=FX6F47642D-7E41-8EB3-C6F8-985E384C6701","FX211213731")</f>
        <v>FX211213731</v>
      </c>
      <c r="F347" t="s">
        <v>19</v>
      </c>
      <c r="G347" t="s">
        <v>19</v>
      </c>
      <c r="H347" t="s">
        <v>82</v>
      </c>
      <c r="I347" t="s">
        <v>956</v>
      </c>
      <c r="J347">
        <v>498</v>
      </c>
      <c r="K347" t="s">
        <v>84</v>
      </c>
      <c r="L347" t="s">
        <v>85</v>
      </c>
      <c r="M347" t="s">
        <v>86</v>
      </c>
      <c r="N347">
        <v>2</v>
      </c>
      <c r="O347" s="1">
        <v>44564.708819444444</v>
      </c>
      <c r="P347" s="1">
        <v>44565.279166666667</v>
      </c>
      <c r="Q347">
        <v>44171</v>
      </c>
      <c r="R347">
        <v>5107</v>
      </c>
      <c r="S347" t="b">
        <v>0</v>
      </c>
      <c r="T347" t="s">
        <v>87</v>
      </c>
      <c r="U347" t="b">
        <v>0</v>
      </c>
      <c r="V347" t="s">
        <v>135</v>
      </c>
      <c r="W347" s="1">
        <v>44564.801666666666</v>
      </c>
      <c r="X347">
        <v>2165</v>
      </c>
      <c r="Y347">
        <v>437</v>
      </c>
      <c r="Z347">
        <v>0</v>
      </c>
      <c r="AA347">
        <v>437</v>
      </c>
      <c r="AB347">
        <v>42</v>
      </c>
      <c r="AC347">
        <v>246</v>
      </c>
      <c r="AD347">
        <v>61</v>
      </c>
      <c r="AE347">
        <v>0</v>
      </c>
      <c r="AF347">
        <v>0</v>
      </c>
      <c r="AG347">
        <v>0</v>
      </c>
      <c r="AH347" t="s">
        <v>176</v>
      </c>
      <c r="AI347" s="1">
        <v>44565.279166666667</v>
      </c>
      <c r="AJ347">
        <v>2893</v>
      </c>
      <c r="AK347">
        <v>4</v>
      </c>
      <c r="AL347">
        <v>0</v>
      </c>
      <c r="AM347">
        <v>4</v>
      </c>
      <c r="AN347">
        <v>42</v>
      </c>
      <c r="AO347">
        <v>4</v>
      </c>
      <c r="AP347">
        <v>57</v>
      </c>
      <c r="AQ347">
        <v>0</v>
      </c>
      <c r="AR347">
        <v>0</v>
      </c>
      <c r="AS347">
        <v>0</v>
      </c>
      <c r="AT347" t="s">
        <v>87</v>
      </c>
      <c r="AU347" t="s">
        <v>87</v>
      </c>
      <c r="AV347" t="s">
        <v>87</v>
      </c>
      <c r="AW347" t="s">
        <v>87</v>
      </c>
      <c r="AX347" t="s">
        <v>87</v>
      </c>
      <c r="AY347" t="s">
        <v>87</v>
      </c>
      <c r="AZ347" t="s">
        <v>87</v>
      </c>
      <c r="BA347" t="s">
        <v>87</v>
      </c>
      <c r="BB347" t="s">
        <v>87</v>
      </c>
      <c r="BC347" t="s">
        <v>87</v>
      </c>
      <c r="BD347" t="s">
        <v>87</v>
      </c>
      <c r="BE347" t="s">
        <v>87</v>
      </c>
    </row>
    <row r="348" spans="1:57" x14ac:dyDescent="0.45">
      <c r="A348" t="s">
        <v>957</v>
      </c>
      <c r="B348" t="s">
        <v>79</v>
      </c>
      <c r="C348" t="s">
        <v>365</v>
      </c>
      <c r="D348" t="s">
        <v>81</v>
      </c>
      <c r="E348" s="2" t="str">
        <f>HYPERLINK("capsilon://?command=openfolder&amp;siteaddress=FAM.docvelocity-na8.net&amp;folderid=FX425831DE-A761-135B-0297-6C8DBF6DB447","FX21125200")</f>
        <v>FX21125200</v>
      </c>
      <c r="F348" t="s">
        <v>19</v>
      </c>
      <c r="G348" t="s">
        <v>19</v>
      </c>
      <c r="H348" t="s">
        <v>82</v>
      </c>
      <c r="I348" t="s">
        <v>958</v>
      </c>
      <c r="J348">
        <v>66</v>
      </c>
      <c r="K348" t="s">
        <v>84</v>
      </c>
      <c r="L348" t="s">
        <v>85</v>
      </c>
      <c r="M348" t="s">
        <v>86</v>
      </c>
      <c r="N348">
        <v>1</v>
      </c>
      <c r="O348" s="1">
        <v>44564.711365740739</v>
      </c>
      <c r="P348" s="1">
        <v>44564.7340625</v>
      </c>
      <c r="Q348">
        <v>1913</v>
      </c>
      <c r="R348">
        <v>48</v>
      </c>
      <c r="S348" t="b">
        <v>0</v>
      </c>
      <c r="T348" t="s">
        <v>87</v>
      </c>
      <c r="U348" t="b">
        <v>0</v>
      </c>
      <c r="V348" t="s">
        <v>88</v>
      </c>
      <c r="W348" s="1">
        <v>44564.7340625</v>
      </c>
      <c r="X348">
        <v>48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66</v>
      </c>
      <c r="AE348">
        <v>52</v>
      </c>
      <c r="AF348">
        <v>0</v>
      </c>
      <c r="AG348">
        <v>1</v>
      </c>
      <c r="AH348" t="s">
        <v>87</v>
      </c>
      <c r="AI348" t="s">
        <v>87</v>
      </c>
      <c r="AJ348" t="s">
        <v>87</v>
      </c>
      <c r="AK348" t="s">
        <v>87</v>
      </c>
      <c r="AL348" t="s">
        <v>87</v>
      </c>
      <c r="AM348" t="s">
        <v>87</v>
      </c>
      <c r="AN348" t="s">
        <v>87</v>
      </c>
      <c r="AO348" t="s">
        <v>87</v>
      </c>
      <c r="AP348" t="s">
        <v>87</v>
      </c>
      <c r="AQ348" t="s">
        <v>87</v>
      </c>
      <c r="AR348" t="s">
        <v>87</v>
      </c>
      <c r="AS348" t="s">
        <v>87</v>
      </c>
      <c r="AT348" t="s">
        <v>87</v>
      </c>
      <c r="AU348" t="s">
        <v>87</v>
      </c>
      <c r="AV348" t="s">
        <v>87</v>
      </c>
      <c r="AW348" t="s">
        <v>87</v>
      </c>
      <c r="AX348" t="s">
        <v>87</v>
      </c>
      <c r="AY348" t="s">
        <v>87</v>
      </c>
      <c r="AZ348" t="s">
        <v>87</v>
      </c>
      <c r="BA348" t="s">
        <v>87</v>
      </c>
      <c r="BB348" t="s">
        <v>87</v>
      </c>
      <c r="BC348" t="s">
        <v>87</v>
      </c>
      <c r="BD348" t="s">
        <v>87</v>
      </c>
      <c r="BE348" t="s">
        <v>87</v>
      </c>
    </row>
    <row r="349" spans="1:57" x14ac:dyDescent="0.45">
      <c r="A349" t="s">
        <v>959</v>
      </c>
      <c r="B349" t="s">
        <v>79</v>
      </c>
      <c r="C349" t="s">
        <v>960</v>
      </c>
      <c r="D349" t="s">
        <v>81</v>
      </c>
      <c r="E349" s="2" t="str">
        <f>HYPERLINK("capsilon://?command=openfolder&amp;siteaddress=FAM.docvelocity-na8.net&amp;folderid=FXB231E064-8A48-9676-88F2-BACA26BD239B","FX211213802")</f>
        <v>FX211213802</v>
      </c>
      <c r="F349" t="s">
        <v>19</v>
      </c>
      <c r="G349" t="s">
        <v>19</v>
      </c>
      <c r="H349" t="s">
        <v>82</v>
      </c>
      <c r="I349" t="s">
        <v>961</v>
      </c>
      <c r="J349">
        <v>284</v>
      </c>
      <c r="K349" t="s">
        <v>84</v>
      </c>
      <c r="L349" t="s">
        <v>85</v>
      </c>
      <c r="M349" t="s">
        <v>86</v>
      </c>
      <c r="N349">
        <v>2</v>
      </c>
      <c r="O349" s="1">
        <v>44564.714699074073</v>
      </c>
      <c r="P349" s="1">
        <v>44565.278090277781</v>
      </c>
      <c r="Q349">
        <v>44857</v>
      </c>
      <c r="R349">
        <v>3820</v>
      </c>
      <c r="S349" t="b">
        <v>0</v>
      </c>
      <c r="T349" t="s">
        <v>87</v>
      </c>
      <c r="U349" t="b">
        <v>0</v>
      </c>
      <c r="V349" t="s">
        <v>125</v>
      </c>
      <c r="W349" s="1">
        <v>44564.807997685188</v>
      </c>
      <c r="X349">
        <v>2615</v>
      </c>
      <c r="Y349">
        <v>236</v>
      </c>
      <c r="Z349">
        <v>0</v>
      </c>
      <c r="AA349">
        <v>236</v>
      </c>
      <c r="AB349">
        <v>0</v>
      </c>
      <c r="AC349">
        <v>79</v>
      </c>
      <c r="AD349">
        <v>48</v>
      </c>
      <c r="AE349">
        <v>0</v>
      </c>
      <c r="AF349">
        <v>0</v>
      </c>
      <c r="AG349">
        <v>0</v>
      </c>
      <c r="AH349" t="s">
        <v>106</v>
      </c>
      <c r="AI349" s="1">
        <v>44565.278090277781</v>
      </c>
      <c r="AJ349">
        <v>1184</v>
      </c>
      <c r="AK349">
        <v>4</v>
      </c>
      <c r="AL349">
        <v>0</v>
      </c>
      <c r="AM349">
        <v>4</v>
      </c>
      <c r="AN349">
        <v>0</v>
      </c>
      <c r="AO349">
        <v>4</v>
      </c>
      <c r="AP349">
        <v>44</v>
      </c>
      <c r="AQ349">
        <v>0</v>
      </c>
      <c r="AR349">
        <v>0</v>
      </c>
      <c r="AS349">
        <v>0</v>
      </c>
      <c r="AT349" t="s">
        <v>87</v>
      </c>
      <c r="AU349" t="s">
        <v>87</v>
      </c>
      <c r="AV349" t="s">
        <v>87</v>
      </c>
      <c r="AW349" t="s">
        <v>87</v>
      </c>
      <c r="AX349" t="s">
        <v>87</v>
      </c>
      <c r="AY349" t="s">
        <v>87</v>
      </c>
      <c r="AZ349" t="s">
        <v>87</v>
      </c>
      <c r="BA349" t="s">
        <v>87</v>
      </c>
      <c r="BB349" t="s">
        <v>87</v>
      </c>
      <c r="BC349" t="s">
        <v>87</v>
      </c>
      <c r="BD349" t="s">
        <v>87</v>
      </c>
      <c r="BE349" t="s">
        <v>87</v>
      </c>
    </row>
    <row r="350" spans="1:57" x14ac:dyDescent="0.45">
      <c r="A350" t="s">
        <v>962</v>
      </c>
      <c r="B350" t="s">
        <v>79</v>
      </c>
      <c r="C350" t="s">
        <v>928</v>
      </c>
      <c r="D350" t="s">
        <v>81</v>
      </c>
      <c r="E350" s="2" t="str">
        <f>HYPERLINK("capsilon://?command=openfolder&amp;siteaddress=FAM.docvelocity-na8.net&amp;folderid=FX9C9EE62C-A45B-90AF-2272-8A1A206E11D7","FX21127924")</f>
        <v>FX21127924</v>
      </c>
      <c r="F350" t="s">
        <v>19</v>
      </c>
      <c r="G350" t="s">
        <v>19</v>
      </c>
      <c r="H350" t="s">
        <v>82</v>
      </c>
      <c r="I350" t="s">
        <v>963</v>
      </c>
      <c r="J350">
        <v>66</v>
      </c>
      <c r="K350" t="s">
        <v>84</v>
      </c>
      <c r="L350" t="s">
        <v>85</v>
      </c>
      <c r="M350" t="s">
        <v>86</v>
      </c>
      <c r="N350">
        <v>2</v>
      </c>
      <c r="O350" s="1">
        <v>44573.368981481479</v>
      </c>
      <c r="P350" s="1">
        <v>44573.385555555556</v>
      </c>
      <c r="Q350">
        <v>1272</v>
      </c>
      <c r="R350">
        <v>160</v>
      </c>
      <c r="S350" t="b">
        <v>0</v>
      </c>
      <c r="T350" t="s">
        <v>87</v>
      </c>
      <c r="U350" t="b">
        <v>0</v>
      </c>
      <c r="V350" t="s">
        <v>592</v>
      </c>
      <c r="W350" s="1">
        <v>44573.375555555554</v>
      </c>
      <c r="X350">
        <v>28</v>
      </c>
      <c r="Y350">
        <v>0</v>
      </c>
      <c r="Z350">
        <v>0</v>
      </c>
      <c r="AA350">
        <v>0</v>
      </c>
      <c r="AB350">
        <v>52</v>
      </c>
      <c r="AC350">
        <v>0</v>
      </c>
      <c r="AD350">
        <v>66</v>
      </c>
      <c r="AE350">
        <v>0</v>
      </c>
      <c r="AF350">
        <v>0</v>
      </c>
      <c r="AG350">
        <v>0</v>
      </c>
      <c r="AH350" t="s">
        <v>98</v>
      </c>
      <c r="AI350" s="1">
        <v>44573.385555555556</v>
      </c>
      <c r="AJ350">
        <v>132</v>
      </c>
      <c r="AK350">
        <v>0</v>
      </c>
      <c r="AL350">
        <v>0</v>
      </c>
      <c r="AM350">
        <v>0</v>
      </c>
      <c r="AN350">
        <v>52</v>
      </c>
      <c r="AO350">
        <v>0</v>
      </c>
      <c r="AP350">
        <v>66</v>
      </c>
      <c r="AQ350">
        <v>0</v>
      </c>
      <c r="AR350">
        <v>0</v>
      </c>
      <c r="AS350">
        <v>0</v>
      </c>
      <c r="AT350" t="s">
        <v>87</v>
      </c>
      <c r="AU350" t="s">
        <v>87</v>
      </c>
      <c r="AV350" t="s">
        <v>87</v>
      </c>
      <c r="AW350" t="s">
        <v>87</v>
      </c>
      <c r="AX350" t="s">
        <v>87</v>
      </c>
      <c r="AY350" t="s">
        <v>87</v>
      </c>
      <c r="AZ350" t="s">
        <v>87</v>
      </c>
      <c r="BA350" t="s">
        <v>87</v>
      </c>
      <c r="BB350" t="s">
        <v>87</v>
      </c>
      <c r="BC350" t="s">
        <v>87</v>
      </c>
      <c r="BD350" t="s">
        <v>87</v>
      </c>
      <c r="BE350" t="s">
        <v>87</v>
      </c>
    </row>
    <row r="351" spans="1:57" x14ac:dyDescent="0.45">
      <c r="A351" t="s">
        <v>964</v>
      </c>
      <c r="B351" t="s">
        <v>79</v>
      </c>
      <c r="C351" t="s">
        <v>965</v>
      </c>
      <c r="D351" t="s">
        <v>81</v>
      </c>
      <c r="E351" s="2" t="str">
        <f>HYPERLINK("capsilon://?command=openfolder&amp;siteaddress=FAM.docvelocity-na8.net&amp;folderid=FXB96F3181-424B-EA7D-B5CF-1BC2352193BE","FX22014575")</f>
        <v>FX22014575</v>
      </c>
      <c r="F351" t="s">
        <v>19</v>
      </c>
      <c r="G351" t="s">
        <v>19</v>
      </c>
      <c r="H351" t="s">
        <v>82</v>
      </c>
      <c r="I351" t="s">
        <v>966</v>
      </c>
      <c r="J351">
        <v>154</v>
      </c>
      <c r="K351" t="s">
        <v>84</v>
      </c>
      <c r="L351" t="s">
        <v>85</v>
      </c>
      <c r="M351" t="s">
        <v>86</v>
      </c>
      <c r="N351">
        <v>2</v>
      </c>
      <c r="O351" s="1">
        <v>44573.376886574071</v>
      </c>
      <c r="P351" s="1">
        <v>44573.502384259256</v>
      </c>
      <c r="Q351">
        <v>8008</v>
      </c>
      <c r="R351">
        <v>2835</v>
      </c>
      <c r="S351" t="b">
        <v>0</v>
      </c>
      <c r="T351" t="s">
        <v>87</v>
      </c>
      <c r="U351" t="b">
        <v>0</v>
      </c>
      <c r="V351" t="s">
        <v>592</v>
      </c>
      <c r="W351" s="1">
        <v>44573.397662037038</v>
      </c>
      <c r="X351">
        <v>1591</v>
      </c>
      <c r="Y351">
        <v>173</v>
      </c>
      <c r="Z351">
        <v>0</v>
      </c>
      <c r="AA351">
        <v>173</v>
      </c>
      <c r="AB351">
        <v>0</v>
      </c>
      <c r="AC351">
        <v>110</v>
      </c>
      <c r="AD351">
        <v>-19</v>
      </c>
      <c r="AE351">
        <v>0</v>
      </c>
      <c r="AF351">
        <v>0</v>
      </c>
      <c r="AG351">
        <v>0</v>
      </c>
      <c r="AH351" t="s">
        <v>89</v>
      </c>
      <c r="AI351" s="1">
        <v>44573.502384259256</v>
      </c>
      <c r="AJ351">
        <v>1086</v>
      </c>
      <c r="AK351">
        <v>1</v>
      </c>
      <c r="AL351">
        <v>0</v>
      </c>
      <c r="AM351">
        <v>1</v>
      </c>
      <c r="AN351">
        <v>0</v>
      </c>
      <c r="AO351">
        <v>2</v>
      </c>
      <c r="AP351">
        <v>-20</v>
      </c>
      <c r="AQ351">
        <v>0</v>
      </c>
      <c r="AR351">
        <v>0</v>
      </c>
      <c r="AS351">
        <v>0</v>
      </c>
      <c r="AT351" t="s">
        <v>87</v>
      </c>
      <c r="AU351" t="s">
        <v>87</v>
      </c>
      <c r="AV351" t="s">
        <v>87</v>
      </c>
      <c r="AW351" t="s">
        <v>87</v>
      </c>
      <c r="AX351" t="s">
        <v>87</v>
      </c>
      <c r="AY351" t="s">
        <v>87</v>
      </c>
      <c r="AZ351" t="s">
        <v>87</v>
      </c>
      <c r="BA351" t="s">
        <v>87</v>
      </c>
      <c r="BB351" t="s">
        <v>87</v>
      </c>
      <c r="BC351" t="s">
        <v>87</v>
      </c>
      <c r="BD351" t="s">
        <v>87</v>
      </c>
      <c r="BE351" t="s">
        <v>87</v>
      </c>
    </row>
    <row r="352" spans="1:57" x14ac:dyDescent="0.45">
      <c r="A352" t="s">
        <v>967</v>
      </c>
      <c r="B352" t="s">
        <v>79</v>
      </c>
      <c r="C352" t="s">
        <v>705</v>
      </c>
      <c r="D352" t="s">
        <v>81</v>
      </c>
      <c r="E352" s="2" t="str">
        <f>HYPERLINK("capsilon://?command=openfolder&amp;siteaddress=FAM.docvelocity-na8.net&amp;folderid=FX10E78761-4994-A924-12AB-8DE6DD68D450","FX22012620")</f>
        <v>FX22012620</v>
      </c>
      <c r="F352" t="s">
        <v>19</v>
      </c>
      <c r="G352" t="s">
        <v>19</v>
      </c>
      <c r="H352" t="s">
        <v>82</v>
      </c>
      <c r="I352" t="s">
        <v>968</v>
      </c>
      <c r="J352">
        <v>55</v>
      </c>
      <c r="K352" t="s">
        <v>84</v>
      </c>
      <c r="L352" t="s">
        <v>85</v>
      </c>
      <c r="M352" t="s">
        <v>86</v>
      </c>
      <c r="N352">
        <v>2</v>
      </c>
      <c r="O352" s="1">
        <v>44573.379976851851</v>
      </c>
      <c r="P352" s="1">
        <v>44573.506064814814</v>
      </c>
      <c r="Q352">
        <v>10109</v>
      </c>
      <c r="R352">
        <v>785</v>
      </c>
      <c r="S352" t="b">
        <v>0</v>
      </c>
      <c r="T352" t="s">
        <v>87</v>
      </c>
      <c r="U352" t="b">
        <v>0</v>
      </c>
      <c r="V352" t="s">
        <v>592</v>
      </c>
      <c r="W352" s="1">
        <v>44573.402592592596</v>
      </c>
      <c r="X352">
        <v>426</v>
      </c>
      <c r="Y352">
        <v>45</v>
      </c>
      <c r="Z352">
        <v>0</v>
      </c>
      <c r="AA352">
        <v>45</v>
      </c>
      <c r="AB352">
        <v>0</v>
      </c>
      <c r="AC352">
        <v>31</v>
      </c>
      <c r="AD352">
        <v>10</v>
      </c>
      <c r="AE352">
        <v>0</v>
      </c>
      <c r="AF352">
        <v>0</v>
      </c>
      <c r="AG352">
        <v>0</v>
      </c>
      <c r="AH352" t="s">
        <v>89</v>
      </c>
      <c r="AI352" s="1">
        <v>44573.506064814814</v>
      </c>
      <c r="AJ352">
        <v>317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10</v>
      </c>
      <c r="AQ352">
        <v>0</v>
      </c>
      <c r="AR352">
        <v>0</v>
      </c>
      <c r="AS352">
        <v>0</v>
      </c>
      <c r="AT352" t="s">
        <v>87</v>
      </c>
      <c r="AU352" t="s">
        <v>87</v>
      </c>
      <c r="AV352" t="s">
        <v>87</v>
      </c>
      <c r="AW352" t="s">
        <v>87</v>
      </c>
      <c r="AX352" t="s">
        <v>87</v>
      </c>
      <c r="AY352" t="s">
        <v>87</v>
      </c>
      <c r="AZ352" t="s">
        <v>87</v>
      </c>
      <c r="BA352" t="s">
        <v>87</v>
      </c>
      <c r="BB352" t="s">
        <v>87</v>
      </c>
      <c r="BC352" t="s">
        <v>87</v>
      </c>
      <c r="BD352" t="s">
        <v>87</v>
      </c>
      <c r="BE352" t="s">
        <v>87</v>
      </c>
    </row>
    <row r="353" spans="1:57" x14ac:dyDescent="0.45">
      <c r="A353" t="s">
        <v>969</v>
      </c>
      <c r="B353" t="s">
        <v>79</v>
      </c>
      <c r="C353" t="s">
        <v>705</v>
      </c>
      <c r="D353" t="s">
        <v>81</v>
      </c>
      <c r="E353" s="2" t="str">
        <f>HYPERLINK("capsilon://?command=openfolder&amp;siteaddress=FAM.docvelocity-na8.net&amp;folderid=FX10E78761-4994-A924-12AB-8DE6DD68D450","FX22012620")</f>
        <v>FX22012620</v>
      </c>
      <c r="F353" t="s">
        <v>19</v>
      </c>
      <c r="G353" t="s">
        <v>19</v>
      </c>
      <c r="H353" t="s">
        <v>82</v>
      </c>
      <c r="I353" t="s">
        <v>970</v>
      </c>
      <c r="J353">
        <v>37</v>
      </c>
      <c r="K353" t="s">
        <v>84</v>
      </c>
      <c r="L353" t="s">
        <v>85</v>
      </c>
      <c r="M353" t="s">
        <v>86</v>
      </c>
      <c r="N353">
        <v>2</v>
      </c>
      <c r="O353" s="1">
        <v>44573.380428240744</v>
      </c>
      <c r="P353" s="1">
        <v>44573.5078125</v>
      </c>
      <c r="Q353">
        <v>10626</v>
      </c>
      <c r="R353">
        <v>380</v>
      </c>
      <c r="S353" t="b">
        <v>0</v>
      </c>
      <c r="T353" t="s">
        <v>87</v>
      </c>
      <c r="U353" t="b">
        <v>0</v>
      </c>
      <c r="V353" t="s">
        <v>592</v>
      </c>
      <c r="W353" s="1">
        <v>44573.405243055553</v>
      </c>
      <c r="X353">
        <v>229</v>
      </c>
      <c r="Y353">
        <v>42</v>
      </c>
      <c r="Z353">
        <v>0</v>
      </c>
      <c r="AA353">
        <v>42</v>
      </c>
      <c r="AB353">
        <v>0</v>
      </c>
      <c r="AC353">
        <v>30</v>
      </c>
      <c r="AD353">
        <v>-5</v>
      </c>
      <c r="AE353">
        <v>0</v>
      </c>
      <c r="AF353">
        <v>0</v>
      </c>
      <c r="AG353">
        <v>0</v>
      </c>
      <c r="AH353" t="s">
        <v>89</v>
      </c>
      <c r="AI353" s="1">
        <v>44573.5078125</v>
      </c>
      <c r="AJ353">
        <v>151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-5</v>
      </c>
      <c r="AQ353">
        <v>0</v>
      </c>
      <c r="AR353">
        <v>0</v>
      </c>
      <c r="AS353">
        <v>0</v>
      </c>
      <c r="AT353" t="s">
        <v>87</v>
      </c>
      <c r="AU353" t="s">
        <v>87</v>
      </c>
      <c r="AV353" t="s">
        <v>87</v>
      </c>
      <c r="AW353" t="s">
        <v>87</v>
      </c>
      <c r="AX353" t="s">
        <v>87</v>
      </c>
      <c r="AY353" t="s">
        <v>87</v>
      </c>
      <c r="AZ353" t="s">
        <v>87</v>
      </c>
      <c r="BA353" t="s">
        <v>87</v>
      </c>
      <c r="BB353" t="s">
        <v>87</v>
      </c>
      <c r="BC353" t="s">
        <v>87</v>
      </c>
      <c r="BD353" t="s">
        <v>87</v>
      </c>
      <c r="BE353" t="s">
        <v>87</v>
      </c>
    </row>
    <row r="354" spans="1:57" x14ac:dyDescent="0.45">
      <c r="A354" t="s">
        <v>971</v>
      </c>
      <c r="B354" t="s">
        <v>79</v>
      </c>
      <c r="C354" t="s">
        <v>972</v>
      </c>
      <c r="D354" t="s">
        <v>81</v>
      </c>
      <c r="E354" s="2" t="str">
        <f>HYPERLINK("capsilon://?command=openfolder&amp;siteaddress=FAM.docvelocity-na8.net&amp;folderid=FX55BB841F-83C0-88B3-1F03-A59FBC92EB32","FX21128686")</f>
        <v>FX21128686</v>
      </c>
      <c r="F354" t="s">
        <v>19</v>
      </c>
      <c r="G354" t="s">
        <v>19</v>
      </c>
      <c r="H354" t="s">
        <v>82</v>
      </c>
      <c r="I354" t="s">
        <v>973</v>
      </c>
      <c r="J354">
        <v>66</v>
      </c>
      <c r="K354" t="s">
        <v>84</v>
      </c>
      <c r="L354" t="s">
        <v>85</v>
      </c>
      <c r="M354" t="s">
        <v>86</v>
      </c>
      <c r="N354">
        <v>2</v>
      </c>
      <c r="O354" s="1">
        <v>44573.384444444448</v>
      </c>
      <c r="P354" s="1">
        <v>44573.508229166669</v>
      </c>
      <c r="Q354">
        <v>10638</v>
      </c>
      <c r="R354">
        <v>57</v>
      </c>
      <c r="S354" t="b">
        <v>0</v>
      </c>
      <c r="T354" t="s">
        <v>87</v>
      </c>
      <c r="U354" t="b">
        <v>0</v>
      </c>
      <c r="V354" t="s">
        <v>592</v>
      </c>
      <c r="W354" s="1">
        <v>44573.405497685184</v>
      </c>
      <c r="X354">
        <v>22</v>
      </c>
      <c r="Y354">
        <v>0</v>
      </c>
      <c r="Z354">
        <v>0</v>
      </c>
      <c r="AA354">
        <v>0</v>
      </c>
      <c r="AB354">
        <v>52</v>
      </c>
      <c r="AC354">
        <v>0</v>
      </c>
      <c r="AD354">
        <v>66</v>
      </c>
      <c r="AE354">
        <v>0</v>
      </c>
      <c r="AF354">
        <v>0</v>
      </c>
      <c r="AG354">
        <v>0</v>
      </c>
      <c r="AH354" t="s">
        <v>89</v>
      </c>
      <c r="AI354" s="1">
        <v>44573.508229166669</v>
      </c>
      <c r="AJ354">
        <v>35</v>
      </c>
      <c r="AK354">
        <v>0</v>
      </c>
      <c r="AL354">
        <v>0</v>
      </c>
      <c r="AM354">
        <v>0</v>
      </c>
      <c r="AN354">
        <v>52</v>
      </c>
      <c r="AO354">
        <v>0</v>
      </c>
      <c r="AP354">
        <v>66</v>
      </c>
      <c r="AQ354">
        <v>0</v>
      </c>
      <c r="AR354">
        <v>0</v>
      </c>
      <c r="AS354">
        <v>0</v>
      </c>
      <c r="AT354" t="s">
        <v>87</v>
      </c>
      <c r="AU354" t="s">
        <v>87</v>
      </c>
      <c r="AV354" t="s">
        <v>87</v>
      </c>
      <c r="AW354" t="s">
        <v>87</v>
      </c>
      <c r="AX354" t="s">
        <v>87</v>
      </c>
      <c r="AY354" t="s">
        <v>87</v>
      </c>
      <c r="AZ354" t="s">
        <v>87</v>
      </c>
      <c r="BA354" t="s">
        <v>87</v>
      </c>
      <c r="BB354" t="s">
        <v>87</v>
      </c>
      <c r="BC354" t="s">
        <v>87</v>
      </c>
      <c r="BD354" t="s">
        <v>87</v>
      </c>
      <c r="BE354" t="s">
        <v>87</v>
      </c>
    </row>
    <row r="355" spans="1:57" x14ac:dyDescent="0.45">
      <c r="A355" t="s">
        <v>974</v>
      </c>
      <c r="B355" t="s">
        <v>79</v>
      </c>
      <c r="C355" t="s">
        <v>318</v>
      </c>
      <c r="D355" t="s">
        <v>81</v>
      </c>
      <c r="E355" s="2" t="str">
        <f>HYPERLINK("capsilon://?command=openfolder&amp;siteaddress=FAM.docvelocity-na8.net&amp;folderid=FX339EAE1D-628C-3B96-3F0B-B7868F644660","FX2201290")</f>
        <v>FX2201290</v>
      </c>
      <c r="F355" t="s">
        <v>19</v>
      </c>
      <c r="G355" t="s">
        <v>19</v>
      </c>
      <c r="H355" t="s">
        <v>82</v>
      </c>
      <c r="I355" t="s">
        <v>975</v>
      </c>
      <c r="J355">
        <v>38</v>
      </c>
      <c r="K355" t="s">
        <v>84</v>
      </c>
      <c r="L355" t="s">
        <v>85</v>
      </c>
      <c r="M355" t="s">
        <v>86</v>
      </c>
      <c r="N355">
        <v>1</v>
      </c>
      <c r="O355" s="1">
        <v>44573.394837962966</v>
      </c>
      <c r="P355" s="1">
        <v>44573.408136574071</v>
      </c>
      <c r="Q355">
        <v>926</v>
      </c>
      <c r="R355">
        <v>223</v>
      </c>
      <c r="S355" t="b">
        <v>0</v>
      </c>
      <c r="T355" t="s">
        <v>87</v>
      </c>
      <c r="U355" t="b">
        <v>0</v>
      </c>
      <c r="V355" t="s">
        <v>166</v>
      </c>
      <c r="W355" s="1">
        <v>44573.408136574071</v>
      </c>
      <c r="X355">
        <v>205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38</v>
      </c>
      <c r="AE355">
        <v>37</v>
      </c>
      <c r="AF355">
        <v>0</v>
      </c>
      <c r="AG355">
        <v>1</v>
      </c>
      <c r="AH355" t="s">
        <v>87</v>
      </c>
      <c r="AI355" t="s">
        <v>87</v>
      </c>
      <c r="AJ355" t="s">
        <v>87</v>
      </c>
      <c r="AK355" t="s">
        <v>87</v>
      </c>
      <c r="AL355" t="s">
        <v>87</v>
      </c>
      <c r="AM355" t="s">
        <v>87</v>
      </c>
      <c r="AN355" t="s">
        <v>87</v>
      </c>
      <c r="AO355" t="s">
        <v>87</v>
      </c>
      <c r="AP355" t="s">
        <v>87</v>
      </c>
      <c r="AQ355" t="s">
        <v>87</v>
      </c>
      <c r="AR355" t="s">
        <v>87</v>
      </c>
      <c r="AS355" t="s">
        <v>87</v>
      </c>
      <c r="AT355" t="s">
        <v>87</v>
      </c>
      <c r="AU355" t="s">
        <v>87</v>
      </c>
      <c r="AV355" t="s">
        <v>87</v>
      </c>
      <c r="AW355" t="s">
        <v>87</v>
      </c>
      <c r="AX355" t="s">
        <v>87</v>
      </c>
      <c r="AY355" t="s">
        <v>87</v>
      </c>
      <c r="AZ355" t="s">
        <v>87</v>
      </c>
      <c r="BA355" t="s">
        <v>87</v>
      </c>
      <c r="BB355" t="s">
        <v>87</v>
      </c>
      <c r="BC355" t="s">
        <v>87</v>
      </c>
      <c r="BD355" t="s">
        <v>87</v>
      </c>
      <c r="BE355" t="s">
        <v>87</v>
      </c>
    </row>
    <row r="356" spans="1:57" x14ac:dyDescent="0.45">
      <c r="A356" t="s">
        <v>976</v>
      </c>
      <c r="B356" t="s">
        <v>79</v>
      </c>
      <c r="C356" t="s">
        <v>977</v>
      </c>
      <c r="D356" t="s">
        <v>81</v>
      </c>
      <c r="E356" s="2" t="str">
        <f>HYPERLINK("capsilon://?command=openfolder&amp;siteaddress=FAM.docvelocity-na8.net&amp;folderid=FX7E5D6431-1F00-72F7-EA32-4B311DE2AF27","FX22011059")</f>
        <v>FX22011059</v>
      </c>
      <c r="F356" t="s">
        <v>19</v>
      </c>
      <c r="G356" t="s">
        <v>19</v>
      </c>
      <c r="H356" t="s">
        <v>82</v>
      </c>
      <c r="I356" t="s">
        <v>978</v>
      </c>
      <c r="J356">
        <v>38</v>
      </c>
      <c r="K356" t="s">
        <v>84</v>
      </c>
      <c r="L356" t="s">
        <v>85</v>
      </c>
      <c r="M356" t="s">
        <v>86</v>
      </c>
      <c r="N356">
        <v>2</v>
      </c>
      <c r="O356" s="1">
        <v>44573.398113425923</v>
      </c>
      <c r="P356" s="1">
        <v>44573.510821759257</v>
      </c>
      <c r="Q356">
        <v>9249</v>
      </c>
      <c r="R356">
        <v>489</v>
      </c>
      <c r="S356" t="b">
        <v>0</v>
      </c>
      <c r="T356" t="s">
        <v>87</v>
      </c>
      <c r="U356" t="b">
        <v>0</v>
      </c>
      <c r="V356" t="s">
        <v>592</v>
      </c>
      <c r="W356" s="1">
        <v>44573.412523148145</v>
      </c>
      <c r="X356">
        <v>197</v>
      </c>
      <c r="Y356">
        <v>37</v>
      </c>
      <c r="Z356">
        <v>0</v>
      </c>
      <c r="AA356">
        <v>37</v>
      </c>
      <c r="AB356">
        <v>0</v>
      </c>
      <c r="AC356">
        <v>12</v>
      </c>
      <c r="AD356">
        <v>1</v>
      </c>
      <c r="AE356">
        <v>0</v>
      </c>
      <c r="AF356">
        <v>0</v>
      </c>
      <c r="AG356">
        <v>0</v>
      </c>
      <c r="AH356" t="s">
        <v>89</v>
      </c>
      <c r="AI356" s="1">
        <v>44573.510821759257</v>
      </c>
      <c r="AJ356">
        <v>223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</v>
      </c>
      <c r="AQ356">
        <v>0</v>
      </c>
      <c r="AR356">
        <v>0</v>
      </c>
      <c r="AS356">
        <v>0</v>
      </c>
      <c r="AT356" t="s">
        <v>87</v>
      </c>
      <c r="AU356" t="s">
        <v>87</v>
      </c>
      <c r="AV356" t="s">
        <v>87</v>
      </c>
      <c r="AW356" t="s">
        <v>87</v>
      </c>
      <c r="AX356" t="s">
        <v>87</v>
      </c>
      <c r="AY356" t="s">
        <v>87</v>
      </c>
      <c r="AZ356" t="s">
        <v>87</v>
      </c>
      <c r="BA356" t="s">
        <v>87</v>
      </c>
      <c r="BB356" t="s">
        <v>87</v>
      </c>
      <c r="BC356" t="s">
        <v>87</v>
      </c>
      <c r="BD356" t="s">
        <v>87</v>
      </c>
      <c r="BE356" t="s">
        <v>87</v>
      </c>
    </row>
    <row r="357" spans="1:57" x14ac:dyDescent="0.45">
      <c r="A357" t="s">
        <v>979</v>
      </c>
      <c r="B357" t="s">
        <v>79</v>
      </c>
      <c r="C357" t="s">
        <v>980</v>
      </c>
      <c r="D357" t="s">
        <v>81</v>
      </c>
      <c r="E357" s="2" t="str">
        <f>HYPERLINK("capsilon://?command=openfolder&amp;siteaddress=FAM.docvelocity-na8.net&amp;folderid=FXCA5E569C-9E76-DBFC-83C9-E58E288F9D55","FX211211216")</f>
        <v>FX211211216</v>
      </c>
      <c r="F357" t="s">
        <v>19</v>
      </c>
      <c r="G357" t="s">
        <v>19</v>
      </c>
      <c r="H357" t="s">
        <v>82</v>
      </c>
      <c r="I357" t="s">
        <v>981</v>
      </c>
      <c r="J357">
        <v>38</v>
      </c>
      <c r="K357" t="s">
        <v>84</v>
      </c>
      <c r="L357" t="s">
        <v>85</v>
      </c>
      <c r="M357" t="s">
        <v>86</v>
      </c>
      <c r="N357">
        <v>2</v>
      </c>
      <c r="O357" s="1">
        <v>44573.398506944446</v>
      </c>
      <c r="P357" s="1">
        <v>44573.529606481483</v>
      </c>
      <c r="Q357">
        <v>11252</v>
      </c>
      <c r="R357">
        <v>75</v>
      </c>
      <c r="S357" t="b">
        <v>0</v>
      </c>
      <c r="T357" t="s">
        <v>87</v>
      </c>
      <c r="U357" t="b">
        <v>0</v>
      </c>
      <c r="V357" t="s">
        <v>175</v>
      </c>
      <c r="W357" s="1">
        <v>44573.410717592589</v>
      </c>
      <c r="X357">
        <v>36</v>
      </c>
      <c r="Y357">
        <v>0</v>
      </c>
      <c r="Z357">
        <v>0</v>
      </c>
      <c r="AA357">
        <v>0</v>
      </c>
      <c r="AB357">
        <v>37</v>
      </c>
      <c r="AC357">
        <v>0</v>
      </c>
      <c r="AD357">
        <v>38</v>
      </c>
      <c r="AE357">
        <v>0</v>
      </c>
      <c r="AF357">
        <v>0</v>
      </c>
      <c r="AG357">
        <v>0</v>
      </c>
      <c r="AH357" t="s">
        <v>372</v>
      </c>
      <c r="AI357" s="1">
        <v>44573.529606481483</v>
      </c>
      <c r="AJ357">
        <v>16</v>
      </c>
      <c r="AK357">
        <v>0</v>
      </c>
      <c r="AL357">
        <v>0</v>
      </c>
      <c r="AM357">
        <v>0</v>
      </c>
      <c r="AN357">
        <v>37</v>
      </c>
      <c r="AO357">
        <v>0</v>
      </c>
      <c r="AP357">
        <v>38</v>
      </c>
      <c r="AQ357">
        <v>0</v>
      </c>
      <c r="AR357">
        <v>0</v>
      </c>
      <c r="AS357">
        <v>0</v>
      </c>
      <c r="AT357" t="s">
        <v>87</v>
      </c>
      <c r="AU357" t="s">
        <v>87</v>
      </c>
      <c r="AV357" t="s">
        <v>87</v>
      </c>
      <c r="AW357" t="s">
        <v>87</v>
      </c>
      <c r="AX357" t="s">
        <v>87</v>
      </c>
      <c r="AY357" t="s">
        <v>87</v>
      </c>
      <c r="AZ357" t="s">
        <v>87</v>
      </c>
      <c r="BA357" t="s">
        <v>87</v>
      </c>
      <c r="BB357" t="s">
        <v>87</v>
      </c>
      <c r="BC357" t="s">
        <v>87</v>
      </c>
      <c r="BD357" t="s">
        <v>87</v>
      </c>
      <c r="BE357" t="s">
        <v>87</v>
      </c>
    </row>
    <row r="358" spans="1:57" x14ac:dyDescent="0.45">
      <c r="A358" t="s">
        <v>982</v>
      </c>
      <c r="B358" t="s">
        <v>79</v>
      </c>
      <c r="C358" t="s">
        <v>983</v>
      </c>
      <c r="D358" t="s">
        <v>81</v>
      </c>
      <c r="E358" s="2" t="str">
        <f>HYPERLINK("capsilon://?command=openfolder&amp;siteaddress=FAM.docvelocity-na8.net&amp;folderid=FX04BBBBAD-22E2-529A-6378-DC59BB834855","FX21117523")</f>
        <v>FX21117523</v>
      </c>
      <c r="F358" t="s">
        <v>19</v>
      </c>
      <c r="G358" t="s">
        <v>19</v>
      </c>
      <c r="H358" t="s">
        <v>82</v>
      </c>
      <c r="I358" t="s">
        <v>984</v>
      </c>
      <c r="J358">
        <v>777</v>
      </c>
      <c r="K358" t="s">
        <v>84</v>
      </c>
      <c r="L358" t="s">
        <v>85</v>
      </c>
      <c r="M358" t="s">
        <v>86</v>
      </c>
      <c r="N358">
        <v>2</v>
      </c>
      <c r="O358" s="1">
        <v>44573.403761574074</v>
      </c>
      <c r="P358" s="1">
        <v>44573.535162037035</v>
      </c>
      <c r="Q358">
        <v>5274</v>
      </c>
      <c r="R358">
        <v>6079</v>
      </c>
      <c r="S358" t="b">
        <v>0</v>
      </c>
      <c r="T358" t="s">
        <v>87</v>
      </c>
      <c r="U358" t="b">
        <v>0</v>
      </c>
      <c r="V358" t="s">
        <v>175</v>
      </c>
      <c r="W358" s="1">
        <v>44573.456747685188</v>
      </c>
      <c r="X358">
        <v>3977</v>
      </c>
      <c r="Y358">
        <v>560</v>
      </c>
      <c r="Z358">
        <v>0</v>
      </c>
      <c r="AA358">
        <v>560</v>
      </c>
      <c r="AB358">
        <v>0</v>
      </c>
      <c r="AC358">
        <v>221</v>
      </c>
      <c r="AD358">
        <v>217</v>
      </c>
      <c r="AE358">
        <v>0</v>
      </c>
      <c r="AF358">
        <v>0</v>
      </c>
      <c r="AG358">
        <v>0</v>
      </c>
      <c r="AH358" t="s">
        <v>89</v>
      </c>
      <c r="AI358" s="1">
        <v>44573.535162037035</v>
      </c>
      <c r="AJ358">
        <v>2102</v>
      </c>
      <c r="AK358">
        <v>10</v>
      </c>
      <c r="AL358">
        <v>0</v>
      </c>
      <c r="AM358">
        <v>10</v>
      </c>
      <c r="AN358">
        <v>0</v>
      </c>
      <c r="AO358">
        <v>10</v>
      </c>
      <c r="AP358">
        <v>207</v>
      </c>
      <c r="AQ358">
        <v>0</v>
      </c>
      <c r="AR358">
        <v>0</v>
      </c>
      <c r="AS358">
        <v>0</v>
      </c>
      <c r="AT358" t="s">
        <v>87</v>
      </c>
      <c r="AU358" t="s">
        <v>87</v>
      </c>
      <c r="AV358" t="s">
        <v>87</v>
      </c>
      <c r="AW358" t="s">
        <v>87</v>
      </c>
      <c r="AX358" t="s">
        <v>87</v>
      </c>
      <c r="AY358" t="s">
        <v>87</v>
      </c>
      <c r="AZ358" t="s">
        <v>87</v>
      </c>
      <c r="BA358" t="s">
        <v>87</v>
      </c>
      <c r="BB358" t="s">
        <v>87</v>
      </c>
      <c r="BC358" t="s">
        <v>87</v>
      </c>
      <c r="BD358" t="s">
        <v>87</v>
      </c>
      <c r="BE358" t="s">
        <v>87</v>
      </c>
    </row>
    <row r="359" spans="1:57" x14ac:dyDescent="0.45">
      <c r="A359" t="s">
        <v>985</v>
      </c>
      <c r="B359" t="s">
        <v>79</v>
      </c>
      <c r="C359" t="s">
        <v>986</v>
      </c>
      <c r="D359" t="s">
        <v>81</v>
      </c>
      <c r="E359" s="2" t="str">
        <f>HYPERLINK("capsilon://?command=openfolder&amp;siteaddress=FAM.docvelocity-na8.net&amp;folderid=FX7BCCF5A7-8113-CAB0-F743-770D6A97D0D0","FX22011447")</f>
        <v>FX22011447</v>
      </c>
      <c r="F359" t="s">
        <v>19</v>
      </c>
      <c r="G359" t="s">
        <v>19</v>
      </c>
      <c r="H359" t="s">
        <v>82</v>
      </c>
      <c r="I359" t="s">
        <v>987</v>
      </c>
      <c r="J359">
        <v>76</v>
      </c>
      <c r="K359" t="s">
        <v>84</v>
      </c>
      <c r="L359" t="s">
        <v>85</v>
      </c>
      <c r="M359" t="s">
        <v>86</v>
      </c>
      <c r="N359">
        <v>2</v>
      </c>
      <c r="O359" s="1">
        <v>44573.405405092592</v>
      </c>
      <c r="P359" s="1">
        <v>44573.538530092592</v>
      </c>
      <c r="Q359">
        <v>10479</v>
      </c>
      <c r="R359">
        <v>1023</v>
      </c>
      <c r="S359" t="b">
        <v>0</v>
      </c>
      <c r="T359" t="s">
        <v>87</v>
      </c>
      <c r="U359" t="b">
        <v>0</v>
      </c>
      <c r="V359" t="s">
        <v>592</v>
      </c>
      <c r="W359" s="1">
        <v>44573.415289351855</v>
      </c>
      <c r="X359">
        <v>238</v>
      </c>
      <c r="Y359">
        <v>74</v>
      </c>
      <c r="Z359">
        <v>0</v>
      </c>
      <c r="AA359">
        <v>74</v>
      </c>
      <c r="AB359">
        <v>0</v>
      </c>
      <c r="AC359">
        <v>47</v>
      </c>
      <c r="AD359">
        <v>2</v>
      </c>
      <c r="AE359">
        <v>0</v>
      </c>
      <c r="AF359">
        <v>0</v>
      </c>
      <c r="AG359">
        <v>0</v>
      </c>
      <c r="AH359" t="s">
        <v>136</v>
      </c>
      <c r="AI359" s="1">
        <v>44573.538530092592</v>
      </c>
      <c r="AJ359">
        <v>785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2</v>
      </c>
      <c r="AQ359">
        <v>0</v>
      </c>
      <c r="AR359">
        <v>0</v>
      </c>
      <c r="AS359">
        <v>0</v>
      </c>
      <c r="AT359" t="s">
        <v>87</v>
      </c>
      <c r="AU359" t="s">
        <v>87</v>
      </c>
      <c r="AV359" t="s">
        <v>87</v>
      </c>
      <c r="AW359" t="s">
        <v>87</v>
      </c>
      <c r="AX359" t="s">
        <v>87</v>
      </c>
      <c r="AY359" t="s">
        <v>87</v>
      </c>
      <c r="AZ359" t="s">
        <v>87</v>
      </c>
      <c r="BA359" t="s">
        <v>87</v>
      </c>
      <c r="BB359" t="s">
        <v>87</v>
      </c>
      <c r="BC359" t="s">
        <v>87</v>
      </c>
      <c r="BD359" t="s">
        <v>87</v>
      </c>
      <c r="BE359" t="s">
        <v>87</v>
      </c>
    </row>
    <row r="360" spans="1:57" x14ac:dyDescent="0.45">
      <c r="A360" t="s">
        <v>988</v>
      </c>
      <c r="B360" t="s">
        <v>79</v>
      </c>
      <c r="C360" t="s">
        <v>989</v>
      </c>
      <c r="D360" t="s">
        <v>81</v>
      </c>
      <c r="E360" s="2" t="str">
        <f>HYPERLINK("capsilon://?command=openfolder&amp;siteaddress=FAM.docvelocity-na8.net&amp;folderid=FX8FEE33E5-C19A-C318-8131-DCD102B878AD","FX211114669")</f>
        <v>FX211114669</v>
      </c>
      <c r="F360" t="s">
        <v>19</v>
      </c>
      <c r="G360" t="s">
        <v>19</v>
      </c>
      <c r="H360" t="s">
        <v>82</v>
      </c>
      <c r="I360" t="s">
        <v>990</v>
      </c>
      <c r="J360">
        <v>219</v>
      </c>
      <c r="K360" t="s">
        <v>84</v>
      </c>
      <c r="L360" t="s">
        <v>85</v>
      </c>
      <c r="M360" t="s">
        <v>86</v>
      </c>
      <c r="N360">
        <v>2</v>
      </c>
      <c r="O360" s="1">
        <v>44573.405752314815</v>
      </c>
      <c r="P360" s="1">
        <v>44573.536678240744</v>
      </c>
      <c r="Q360">
        <v>7182</v>
      </c>
      <c r="R360">
        <v>4130</v>
      </c>
      <c r="S360" t="b">
        <v>0</v>
      </c>
      <c r="T360" t="s">
        <v>87</v>
      </c>
      <c r="U360" t="b">
        <v>0</v>
      </c>
      <c r="V360" t="s">
        <v>592</v>
      </c>
      <c r="W360" s="1">
        <v>44573.456736111111</v>
      </c>
      <c r="X360">
        <v>3492</v>
      </c>
      <c r="Y360">
        <v>223</v>
      </c>
      <c r="Z360">
        <v>0</v>
      </c>
      <c r="AA360">
        <v>223</v>
      </c>
      <c r="AB360">
        <v>0</v>
      </c>
      <c r="AC360">
        <v>256</v>
      </c>
      <c r="AD360">
        <v>-4</v>
      </c>
      <c r="AE360">
        <v>0</v>
      </c>
      <c r="AF360">
        <v>0</v>
      </c>
      <c r="AG360">
        <v>0</v>
      </c>
      <c r="AH360" t="s">
        <v>372</v>
      </c>
      <c r="AI360" s="1">
        <v>44573.536678240744</v>
      </c>
      <c r="AJ360">
        <v>610</v>
      </c>
      <c r="AK360">
        <v>3</v>
      </c>
      <c r="AL360">
        <v>0</v>
      </c>
      <c r="AM360">
        <v>3</v>
      </c>
      <c r="AN360">
        <v>0</v>
      </c>
      <c r="AO360">
        <v>3</v>
      </c>
      <c r="AP360">
        <v>-7</v>
      </c>
      <c r="AQ360">
        <v>0</v>
      </c>
      <c r="AR360">
        <v>0</v>
      </c>
      <c r="AS360">
        <v>0</v>
      </c>
      <c r="AT360" t="s">
        <v>87</v>
      </c>
      <c r="AU360" t="s">
        <v>87</v>
      </c>
      <c r="AV360" t="s">
        <v>87</v>
      </c>
      <c r="AW360" t="s">
        <v>87</v>
      </c>
      <c r="AX360" t="s">
        <v>87</v>
      </c>
      <c r="AY360" t="s">
        <v>87</v>
      </c>
      <c r="AZ360" t="s">
        <v>87</v>
      </c>
      <c r="BA360" t="s">
        <v>87</v>
      </c>
      <c r="BB360" t="s">
        <v>87</v>
      </c>
      <c r="BC360" t="s">
        <v>87</v>
      </c>
      <c r="BD360" t="s">
        <v>87</v>
      </c>
      <c r="BE360" t="s">
        <v>87</v>
      </c>
    </row>
    <row r="361" spans="1:57" x14ac:dyDescent="0.45">
      <c r="A361" t="s">
        <v>991</v>
      </c>
      <c r="B361" t="s">
        <v>79</v>
      </c>
      <c r="C361" t="s">
        <v>318</v>
      </c>
      <c r="D361" t="s">
        <v>81</v>
      </c>
      <c r="E361" s="2" t="str">
        <f>HYPERLINK("capsilon://?command=openfolder&amp;siteaddress=FAM.docvelocity-na8.net&amp;folderid=FX339EAE1D-628C-3B96-3F0B-B7868F644660","FX2201290")</f>
        <v>FX2201290</v>
      </c>
      <c r="F361" t="s">
        <v>19</v>
      </c>
      <c r="G361" t="s">
        <v>19</v>
      </c>
      <c r="H361" t="s">
        <v>82</v>
      </c>
      <c r="I361" t="s">
        <v>975</v>
      </c>
      <c r="J361">
        <v>66</v>
      </c>
      <c r="K361" t="s">
        <v>84</v>
      </c>
      <c r="L361" t="s">
        <v>85</v>
      </c>
      <c r="M361" t="s">
        <v>86</v>
      </c>
      <c r="N361">
        <v>2</v>
      </c>
      <c r="O361" s="1">
        <v>44573.408553240741</v>
      </c>
      <c r="P361" s="1">
        <v>44573.453263888892</v>
      </c>
      <c r="Q361">
        <v>3362</v>
      </c>
      <c r="R361">
        <v>501</v>
      </c>
      <c r="S361" t="b">
        <v>0</v>
      </c>
      <c r="T361" t="s">
        <v>87</v>
      </c>
      <c r="U361" t="b">
        <v>1</v>
      </c>
      <c r="V361" t="s">
        <v>166</v>
      </c>
      <c r="W361" s="1">
        <v>44573.412997685184</v>
      </c>
      <c r="X361">
        <v>333</v>
      </c>
      <c r="Y361">
        <v>52</v>
      </c>
      <c r="Z361">
        <v>0</v>
      </c>
      <c r="AA361">
        <v>52</v>
      </c>
      <c r="AB361">
        <v>0</v>
      </c>
      <c r="AC361">
        <v>25</v>
      </c>
      <c r="AD361">
        <v>14</v>
      </c>
      <c r="AE361">
        <v>0</v>
      </c>
      <c r="AF361">
        <v>0</v>
      </c>
      <c r="AG361">
        <v>0</v>
      </c>
      <c r="AH361" t="s">
        <v>98</v>
      </c>
      <c r="AI361" s="1">
        <v>44573.453263888892</v>
      </c>
      <c r="AJ361">
        <v>168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14</v>
      </c>
      <c r="AQ361">
        <v>0</v>
      </c>
      <c r="AR361">
        <v>0</v>
      </c>
      <c r="AS361">
        <v>0</v>
      </c>
      <c r="AT361" t="s">
        <v>87</v>
      </c>
      <c r="AU361" t="s">
        <v>87</v>
      </c>
      <c r="AV361" t="s">
        <v>87</v>
      </c>
      <c r="AW361" t="s">
        <v>87</v>
      </c>
      <c r="AX361" t="s">
        <v>87</v>
      </c>
      <c r="AY361" t="s">
        <v>87</v>
      </c>
      <c r="AZ361" t="s">
        <v>87</v>
      </c>
      <c r="BA361" t="s">
        <v>87</v>
      </c>
      <c r="BB361" t="s">
        <v>87</v>
      </c>
      <c r="BC361" t="s">
        <v>87</v>
      </c>
      <c r="BD361" t="s">
        <v>87</v>
      </c>
      <c r="BE361" t="s">
        <v>87</v>
      </c>
    </row>
    <row r="362" spans="1:57" x14ac:dyDescent="0.45">
      <c r="A362" t="s">
        <v>992</v>
      </c>
      <c r="B362" t="s">
        <v>79</v>
      </c>
      <c r="C362" t="s">
        <v>993</v>
      </c>
      <c r="D362" t="s">
        <v>81</v>
      </c>
      <c r="E362" s="2" t="str">
        <f>HYPERLINK("capsilon://?command=openfolder&amp;siteaddress=FAM.docvelocity-na8.net&amp;folderid=FX4FC63CE9-33CF-4FE0-49D4-A2A5D5E94D4E","FX211213409")</f>
        <v>FX211213409</v>
      </c>
      <c r="F362" t="s">
        <v>19</v>
      </c>
      <c r="G362" t="s">
        <v>19</v>
      </c>
      <c r="H362" t="s">
        <v>82</v>
      </c>
      <c r="I362" t="s">
        <v>994</v>
      </c>
      <c r="J362">
        <v>66</v>
      </c>
      <c r="K362" t="s">
        <v>84</v>
      </c>
      <c r="L362" t="s">
        <v>85</v>
      </c>
      <c r="M362" t="s">
        <v>86</v>
      </c>
      <c r="N362">
        <v>2</v>
      </c>
      <c r="O362" s="1">
        <v>44573.40896990741</v>
      </c>
      <c r="P362" s="1">
        <v>44573.536805555559</v>
      </c>
      <c r="Q362">
        <v>10788</v>
      </c>
      <c r="R362">
        <v>257</v>
      </c>
      <c r="S362" t="b">
        <v>0</v>
      </c>
      <c r="T362" t="s">
        <v>87</v>
      </c>
      <c r="U362" t="b">
        <v>0</v>
      </c>
      <c r="V362" t="s">
        <v>166</v>
      </c>
      <c r="W362" s="1">
        <v>44573.426423611112</v>
      </c>
      <c r="X362">
        <v>170</v>
      </c>
      <c r="Y362">
        <v>0</v>
      </c>
      <c r="Z362">
        <v>0</v>
      </c>
      <c r="AA362">
        <v>0</v>
      </c>
      <c r="AB362">
        <v>52</v>
      </c>
      <c r="AC362">
        <v>0</v>
      </c>
      <c r="AD362">
        <v>66</v>
      </c>
      <c r="AE362">
        <v>0</v>
      </c>
      <c r="AF362">
        <v>0</v>
      </c>
      <c r="AG362">
        <v>0</v>
      </c>
      <c r="AH362" t="s">
        <v>151</v>
      </c>
      <c r="AI362" s="1">
        <v>44573.536805555559</v>
      </c>
      <c r="AJ362">
        <v>52</v>
      </c>
      <c r="AK362">
        <v>0</v>
      </c>
      <c r="AL362">
        <v>0</v>
      </c>
      <c r="AM362">
        <v>0</v>
      </c>
      <c r="AN362">
        <v>52</v>
      </c>
      <c r="AO362">
        <v>0</v>
      </c>
      <c r="AP362">
        <v>66</v>
      </c>
      <c r="AQ362">
        <v>0</v>
      </c>
      <c r="AR362">
        <v>0</v>
      </c>
      <c r="AS362">
        <v>0</v>
      </c>
      <c r="AT362" t="s">
        <v>87</v>
      </c>
      <c r="AU362" t="s">
        <v>87</v>
      </c>
      <c r="AV362" t="s">
        <v>87</v>
      </c>
      <c r="AW362" t="s">
        <v>87</v>
      </c>
      <c r="AX362" t="s">
        <v>87</v>
      </c>
      <c r="AY362" t="s">
        <v>87</v>
      </c>
      <c r="AZ362" t="s">
        <v>87</v>
      </c>
      <c r="BA362" t="s">
        <v>87</v>
      </c>
      <c r="BB362" t="s">
        <v>87</v>
      </c>
      <c r="BC362" t="s">
        <v>87</v>
      </c>
      <c r="BD362" t="s">
        <v>87</v>
      </c>
      <c r="BE362" t="s">
        <v>87</v>
      </c>
    </row>
    <row r="363" spans="1:57" x14ac:dyDescent="0.45">
      <c r="A363" t="s">
        <v>995</v>
      </c>
      <c r="B363" t="s">
        <v>79</v>
      </c>
      <c r="C363" t="s">
        <v>682</v>
      </c>
      <c r="D363" t="s">
        <v>81</v>
      </c>
      <c r="E363" s="2" t="str">
        <f>HYPERLINK("capsilon://?command=openfolder&amp;siteaddress=FAM.docvelocity-na8.net&amp;folderid=FX19B7D90A-77C3-FC44-99BF-DA0C700A7123","FX211298")</f>
        <v>FX211298</v>
      </c>
      <c r="F363" t="s">
        <v>19</v>
      </c>
      <c r="G363" t="s">
        <v>19</v>
      </c>
      <c r="H363" t="s">
        <v>82</v>
      </c>
      <c r="I363" t="s">
        <v>996</v>
      </c>
      <c r="J363">
        <v>66</v>
      </c>
      <c r="K363" t="s">
        <v>84</v>
      </c>
      <c r="L363" t="s">
        <v>85</v>
      </c>
      <c r="M363" t="s">
        <v>86</v>
      </c>
      <c r="N363">
        <v>2</v>
      </c>
      <c r="O363" s="1">
        <v>44564.716898148145</v>
      </c>
      <c r="P363" s="1">
        <v>44565.269363425927</v>
      </c>
      <c r="Q363">
        <v>47636</v>
      </c>
      <c r="R363">
        <v>97</v>
      </c>
      <c r="S363" t="b">
        <v>0</v>
      </c>
      <c r="T363" t="s">
        <v>87</v>
      </c>
      <c r="U363" t="b">
        <v>0</v>
      </c>
      <c r="V363" t="s">
        <v>88</v>
      </c>
      <c r="W363" s="1">
        <v>44564.734513888892</v>
      </c>
      <c r="X363">
        <v>16</v>
      </c>
      <c r="Y363">
        <v>0</v>
      </c>
      <c r="Z363">
        <v>0</v>
      </c>
      <c r="AA363">
        <v>0</v>
      </c>
      <c r="AB363">
        <v>52</v>
      </c>
      <c r="AC363">
        <v>0</v>
      </c>
      <c r="AD363">
        <v>66</v>
      </c>
      <c r="AE363">
        <v>0</v>
      </c>
      <c r="AF363">
        <v>0</v>
      </c>
      <c r="AG363">
        <v>0</v>
      </c>
      <c r="AH363" t="s">
        <v>98</v>
      </c>
      <c r="AI363" s="1">
        <v>44565.269363425927</v>
      </c>
      <c r="AJ363">
        <v>81</v>
      </c>
      <c r="AK363">
        <v>0</v>
      </c>
      <c r="AL363">
        <v>0</v>
      </c>
      <c r="AM363">
        <v>0</v>
      </c>
      <c r="AN363">
        <v>52</v>
      </c>
      <c r="AO363">
        <v>0</v>
      </c>
      <c r="AP363">
        <v>66</v>
      </c>
      <c r="AQ363">
        <v>0</v>
      </c>
      <c r="AR363">
        <v>0</v>
      </c>
      <c r="AS363">
        <v>0</v>
      </c>
      <c r="AT363" t="s">
        <v>87</v>
      </c>
      <c r="AU363" t="s">
        <v>87</v>
      </c>
      <c r="AV363" t="s">
        <v>87</v>
      </c>
      <c r="AW363" t="s">
        <v>87</v>
      </c>
      <c r="AX363" t="s">
        <v>87</v>
      </c>
      <c r="AY363" t="s">
        <v>87</v>
      </c>
      <c r="AZ363" t="s">
        <v>87</v>
      </c>
      <c r="BA363" t="s">
        <v>87</v>
      </c>
      <c r="BB363" t="s">
        <v>87</v>
      </c>
      <c r="BC363" t="s">
        <v>87</v>
      </c>
      <c r="BD363" t="s">
        <v>87</v>
      </c>
      <c r="BE363" t="s">
        <v>87</v>
      </c>
    </row>
    <row r="364" spans="1:57" x14ac:dyDescent="0.45">
      <c r="A364" t="s">
        <v>997</v>
      </c>
      <c r="B364" t="s">
        <v>79</v>
      </c>
      <c r="C364" t="s">
        <v>998</v>
      </c>
      <c r="D364" t="s">
        <v>81</v>
      </c>
      <c r="E364" s="2" t="str">
        <f>HYPERLINK("capsilon://?command=openfolder&amp;siteaddress=FAM.docvelocity-na8.net&amp;folderid=FXD5D2EC2B-66D7-5E22-D966-81F789E5E629","FX21124874")</f>
        <v>FX21124874</v>
      </c>
      <c r="F364" t="s">
        <v>19</v>
      </c>
      <c r="G364" t="s">
        <v>19</v>
      </c>
      <c r="H364" t="s">
        <v>82</v>
      </c>
      <c r="I364" t="s">
        <v>999</v>
      </c>
      <c r="J364">
        <v>132</v>
      </c>
      <c r="K364" t="s">
        <v>84</v>
      </c>
      <c r="L364" t="s">
        <v>85</v>
      </c>
      <c r="M364" t="s">
        <v>86</v>
      </c>
      <c r="N364">
        <v>2</v>
      </c>
      <c r="O364" s="1">
        <v>44573.413275462961</v>
      </c>
      <c r="P364" s="1">
        <v>44573.537407407406</v>
      </c>
      <c r="Q364">
        <v>10439</v>
      </c>
      <c r="R364">
        <v>286</v>
      </c>
      <c r="S364" t="b">
        <v>0</v>
      </c>
      <c r="T364" t="s">
        <v>87</v>
      </c>
      <c r="U364" t="b">
        <v>0</v>
      </c>
      <c r="V364" t="s">
        <v>166</v>
      </c>
      <c r="W364" s="1">
        <v>44573.429016203707</v>
      </c>
      <c r="X364">
        <v>224</v>
      </c>
      <c r="Y364">
        <v>0</v>
      </c>
      <c r="Z364">
        <v>0</v>
      </c>
      <c r="AA364">
        <v>0</v>
      </c>
      <c r="AB364">
        <v>104</v>
      </c>
      <c r="AC364">
        <v>0</v>
      </c>
      <c r="AD364">
        <v>132</v>
      </c>
      <c r="AE364">
        <v>0</v>
      </c>
      <c r="AF364">
        <v>0</v>
      </c>
      <c r="AG364">
        <v>0</v>
      </c>
      <c r="AH364" t="s">
        <v>372</v>
      </c>
      <c r="AI364" s="1">
        <v>44573.537407407406</v>
      </c>
      <c r="AJ364">
        <v>62</v>
      </c>
      <c r="AK364">
        <v>0</v>
      </c>
      <c r="AL364">
        <v>0</v>
      </c>
      <c r="AM364">
        <v>0</v>
      </c>
      <c r="AN364">
        <v>104</v>
      </c>
      <c r="AO364">
        <v>0</v>
      </c>
      <c r="AP364">
        <v>132</v>
      </c>
      <c r="AQ364">
        <v>0</v>
      </c>
      <c r="AR364">
        <v>0</v>
      </c>
      <c r="AS364">
        <v>0</v>
      </c>
      <c r="AT364" t="s">
        <v>87</v>
      </c>
      <c r="AU364" t="s">
        <v>87</v>
      </c>
      <c r="AV364" t="s">
        <v>87</v>
      </c>
      <c r="AW364" t="s">
        <v>87</v>
      </c>
      <c r="AX364" t="s">
        <v>87</v>
      </c>
      <c r="AY364" t="s">
        <v>87</v>
      </c>
      <c r="AZ364" t="s">
        <v>87</v>
      </c>
      <c r="BA364" t="s">
        <v>87</v>
      </c>
      <c r="BB364" t="s">
        <v>87</v>
      </c>
      <c r="BC364" t="s">
        <v>87</v>
      </c>
      <c r="BD364" t="s">
        <v>87</v>
      </c>
      <c r="BE364" t="s">
        <v>87</v>
      </c>
    </row>
    <row r="365" spans="1:57" x14ac:dyDescent="0.45">
      <c r="A365" t="s">
        <v>1000</v>
      </c>
      <c r="B365" t="s">
        <v>79</v>
      </c>
      <c r="C365" t="s">
        <v>998</v>
      </c>
      <c r="D365" t="s">
        <v>81</v>
      </c>
      <c r="E365" s="2" t="str">
        <f>HYPERLINK("capsilon://?command=openfolder&amp;siteaddress=FAM.docvelocity-na8.net&amp;folderid=FXD5D2EC2B-66D7-5E22-D966-81F789E5E629","FX21124874")</f>
        <v>FX21124874</v>
      </c>
      <c r="F365" t="s">
        <v>19</v>
      </c>
      <c r="G365" t="s">
        <v>19</v>
      </c>
      <c r="H365" t="s">
        <v>82</v>
      </c>
      <c r="I365" t="s">
        <v>1001</v>
      </c>
      <c r="J365">
        <v>132</v>
      </c>
      <c r="K365" t="s">
        <v>84</v>
      </c>
      <c r="L365" t="s">
        <v>85</v>
      </c>
      <c r="M365" t="s">
        <v>86</v>
      </c>
      <c r="N365">
        <v>2</v>
      </c>
      <c r="O365" s="1">
        <v>44573.414097222223</v>
      </c>
      <c r="P365" s="1">
        <v>44573.537314814814</v>
      </c>
      <c r="Q365">
        <v>10438</v>
      </c>
      <c r="R365">
        <v>208</v>
      </c>
      <c r="S365" t="b">
        <v>0</v>
      </c>
      <c r="T365" t="s">
        <v>87</v>
      </c>
      <c r="U365" t="b">
        <v>0</v>
      </c>
      <c r="V365" t="s">
        <v>166</v>
      </c>
      <c r="W365" s="1">
        <v>44573.430937500001</v>
      </c>
      <c r="X365">
        <v>165</v>
      </c>
      <c r="Y365">
        <v>0</v>
      </c>
      <c r="Z365">
        <v>0</v>
      </c>
      <c r="AA365">
        <v>0</v>
      </c>
      <c r="AB365">
        <v>104</v>
      </c>
      <c r="AC365">
        <v>0</v>
      </c>
      <c r="AD365">
        <v>132</v>
      </c>
      <c r="AE365">
        <v>0</v>
      </c>
      <c r="AF365">
        <v>0</v>
      </c>
      <c r="AG365">
        <v>0</v>
      </c>
      <c r="AH365" t="s">
        <v>151</v>
      </c>
      <c r="AI365" s="1">
        <v>44573.537314814814</v>
      </c>
      <c r="AJ365">
        <v>43</v>
      </c>
      <c r="AK365">
        <v>0</v>
      </c>
      <c r="AL365">
        <v>0</v>
      </c>
      <c r="AM365">
        <v>0</v>
      </c>
      <c r="AN365">
        <v>104</v>
      </c>
      <c r="AO365">
        <v>0</v>
      </c>
      <c r="AP365">
        <v>132</v>
      </c>
      <c r="AQ365">
        <v>0</v>
      </c>
      <c r="AR365">
        <v>0</v>
      </c>
      <c r="AS365">
        <v>0</v>
      </c>
      <c r="AT365" t="s">
        <v>87</v>
      </c>
      <c r="AU365" t="s">
        <v>87</v>
      </c>
      <c r="AV365" t="s">
        <v>87</v>
      </c>
      <c r="AW365" t="s">
        <v>87</v>
      </c>
      <c r="AX365" t="s">
        <v>87</v>
      </c>
      <c r="AY365" t="s">
        <v>87</v>
      </c>
      <c r="AZ365" t="s">
        <v>87</v>
      </c>
      <c r="BA365" t="s">
        <v>87</v>
      </c>
      <c r="BB365" t="s">
        <v>87</v>
      </c>
      <c r="BC365" t="s">
        <v>87</v>
      </c>
      <c r="BD365" t="s">
        <v>87</v>
      </c>
      <c r="BE365" t="s">
        <v>87</v>
      </c>
    </row>
    <row r="366" spans="1:57" x14ac:dyDescent="0.45">
      <c r="A366" t="s">
        <v>1002</v>
      </c>
      <c r="B366" t="s">
        <v>79</v>
      </c>
      <c r="C366" t="s">
        <v>1003</v>
      </c>
      <c r="D366" t="s">
        <v>81</v>
      </c>
      <c r="E366" s="2" t="str">
        <f>HYPERLINK("capsilon://?command=openfolder&amp;siteaddress=FAM.docvelocity-na8.net&amp;folderid=FX017DE373-4F36-B7F5-2EF4-FDC8093D42A0","FX21113251")</f>
        <v>FX21113251</v>
      </c>
      <c r="F366" t="s">
        <v>19</v>
      </c>
      <c r="G366" t="s">
        <v>19</v>
      </c>
      <c r="H366" t="s">
        <v>82</v>
      </c>
      <c r="I366" t="s">
        <v>1004</v>
      </c>
      <c r="J366">
        <v>66</v>
      </c>
      <c r="K366" t="s">
        <v>84</v>
      </c>
      <c r="L366" t="s">
        <v>85</v>
      </c>
      <c r="M366" t="s">
        <v>86</v>
      </c>
      <c r="N366">
        <v>2</v>
      </c>
      <c r="O366" s="1">
        <v>44573.416504629633</v>
      </c>
      <c r="P366" s="1">
        <v>44573.543923611112</v>
      </c>
      <c r="Q366">
        <v>9735</v>
      </c>
      <c r="R366">
        <v>1274</v>
      </c>
      <c r="S366" t="b">
        <v>0</v>
      </c>
      <c r="T366" t="s">
        <v>87</v>
      </c>
      <c r="U366" t="b">
        <v>0</v>
      </c>
      <c r="V366" t="s">
        <v>166</v>
      </c>
      <c r="W366" s="1">
        <v>44573.439085648148</v>
      </c>
      <c r="X366">
        <v>704</v>
      </c>
      <c r="Y366">
        <v>52</v>
      </c>
      <c r="Z366">
        <v>0</v>
      </c>
      <c r="AA366">
        <v>52</v>
      </c>
      <c r="AB366">
        <v>0</v>
      </c>
      <c r="AC366">
        <v>27</v>
      </c>
      <c r="AD366">
        <v>14</v>
      </c>
      <c r="AE366">
        <v>0</v>
      </c>
      <c r="AF366">
        <v>0</v>
      </c>
      <c r="AG366">
        <v>0</v>
      </c>
      <c r="AH366" t="s">
        <v>151</v>
      </c>
      <c r="AI366" s="1">
        <v>44573.543923611112</v>
      </c>
      <c r="AJ366">
        <v>570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14</v>
      </c>
      <c r="AQ366">
        <v>0</v>
      </c>
      <c r="AR366">
        <v>0</v>
      </c>
      <c r="AS366">
        <v>0</v>
      </c>
      <c r="AT366" t="s">
        <v>87</v>
      </c>
      <c r="AU366" t="s">
        <v>87</v>
      </c>
      <c r="AV366" t="s">
        <v>87</v>
      </c>
      <c r="AW366" t="s">
        <v>87</v>
      </c>
      <c r="AX366" t="s">
        <v>87</v>
      </c>
      <c r="AY366" t="s">
        <v>87</v>
      </c>
      <c r="AZ366" t="s">
        <v>87</v>
      </c>
      <c r="BA366" t="s">
        <v>87</v>
      </c>
      <c r="BB366" t="s">
        <v>87</v>
      </c>
      <c r="BC366" t="s">
        <v>87</v>
      </c>
      <c r="BD366" t="s">
        <v>87</v>
      </c>
      <c r="BE366" t="s">
        <v>87</v>
      </c>
    </row>
    <row r="367" spans="1:57" x14ac:dyDescent="0.45">
      <c r="A367" t="s">
        <v>1005</v>
      </c>
      <c r="B367" t="s">
        <v>79</v>
      </c>
      <c r="C367" t="s">
        <v>396</v>
      </c>
      <c r="D367" t="s">
        <v>81</v>
      </c>
      <c r="E367" s="2" t="str">
        <f>HYPERLINK("capsilon://?command=openfolder&amp;siteaddress=FAM.docvelocity-na8.net&amp;folderid=FX6A8259AB-4EFB-5D03-F7C4-7D264A5817C6","FX22011658")</f>
        <v>FX22011658</v>
      </c>
      <c r="F367" t="s">
        <v>19</v>
      </c>
      <c r="G367" t="s">
        <v>19</v>
      </c>
      <c r="H367" t="s">
        <v>82</v>
      </c>
      <c r="I367" t="s">
        <v>1006</v>
      </c>
      <c r="J367">
        <v>66</v>
      </c>
      <c r="K367" t="s">
        <v>84</v>
      </c>
      <c r="L367" t="s">
        <v>85</v>
      </c>
      <c r="M367" t="s">
        <v>86</v>
      </c>
      <c r="N367">
        <v>2</v>
      </c>
      <c r="O367" s="1">
        <v>44573.420717592591</v>
      </c>
      <c r="P367" s="1">
        <v>44573.539351851854</v>
      </c>
      <c r="Q367">
        <v>8753</v>
      </c>
      <c r="R367">
        <v>1497</v>
      </c>
      <c r="S367" t="b">
        <v>0</v>
      </c>
      <c r="T367" t="s">
        <v>87</v>
      </c>
      <c r="U367" t="b">
        <v>0</v>
      </c>
      <c r="V367" t="s">
        <v>175</v>
      </c>
      <c r="W367" s="1">
        <v>44573.495763888888</v>
      </c>
      <c r="X367">
        <v>1156</v>
      </c>
      <c r="Y367">
        <v>52</v>
      </c>
      <c r="Z367">
        <v>0</v>
      </c>
      <c r="AA367">
        <v>52</v>
      </c>
      <c r="AB367">
        <v>0</v>
      </c>
      <c r="AC367">
        <v>40</v>
      </c>
      <c r="AD367">
        <v>14</v>
      </c>
      <c r="AE367">
        <v>0</v>
      </c>
      <c r="AF367">
        <v>0</v>
      </c>
      <c r="AG367">
        <v>0</v>
      </c>
      <c r="AH367" t="s">
        <v>372</v>
      </c>
      <c r="AI367" s="1">
        <v>44573.539351851854</v>
      </c>
      <c r="AJ367">
        <v>152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14</v>
      </c>
      <c r="AQ367">
        <v>0</v>
      </c>
      <c r="AR367">
        <v>0</v>
      </c>
      <c r="AS367">
        <v>0</v>
      </c>
      <c r="AT367" t="s">
        <v>87</v>
      </c>
      <c r="AU367" t="s">
        <v>87</v>
      </c>
      <c r="AV367" t="s">
        <v>87</v>
      </c>
      <c r="AW367" t="s">
        <v>87</v>
      </c>
      <c r="AX367" t="s">
        <v>87</v>
      </c>
      <c r="AY367" t="s">
        <v>87</v>
      </c>
      <c r="AZ367" t="s">
        <v>87</v>
      </c>
      <c r="BA367" t="s">
        <v>87</v>
      </c>
      <c r="BB367" t="s">
        <v>87</v>
      </c>
      <c r="BC367" t="s">
        <v>87</v>
      </c>
      <c r="BD367" t="s">
        <v>87</v>
      </c>
      <c r="BE367" t="s">
        <v>87</v>
      </c>
    </row>
    <row r="368" spans="1:57" x14ac:dyDescent="0.45">
      <c r="A368" t="s">
        <v>1007</v>
      </c>
      <c r="B368" t="s">
        <v>79</v>
      </c>
      <c r="C368" t="s">
        <v>1008</v>
      </c>
      <c r="D368" t="s">
        <v>81</v>
      </c>
      <c r="E368" s="2" t="str">
        <f>HYPERLINK("capsilon://?command=openfolder&amp;siteaddress=FAM.docvelocity-na8.net&amp;folderid=FXCA8A957A-8104-FC78-86F5-E4A8DC331889","FX21129115")</f>
        <v>FX21129115</v>
      </c>
      <c r="F368" t="s">
        <v>19</v>
      </c>
      <c r="G368" t="s">
        <v>19</v>
      </c>
      <c r="H368" t="s">
        <v>82</v>
      </c>
      <c r="I368" t="s">
        <v>1009</v>
      </c>
      <c r="J368">
        <v>66</v>
      </c>
      <c r="K368" t="s">
        <v>84</v>
      </c>
      <c r="L368" t="s">
        <v>85</v>
      </c>
      <c r="M368" t="s">
        <v>86</v>
      </c>
      <c r="N368">
        <v>2</v>
      </c>
      <c r="O368" s="1">
        <v>44573.425104166665</v>
      </c>
      <c r="P368" s="1">
        <v>44573.53875</v>
      </c>
      <c r="Q368">
        <v>9762</v>
      </c>
      <c r="R368">
        <v>57</v>
      </c>
      <c r="S368" t="b">
        <v>0</v>
      </c>
      <c r="T368" t="s">
        <v>87</v>
      </c>
      <c r="U368" t="b">
        <v>0</v>
      </c>
      <c r="V368" t="s">
        <v>135</v>
      </c>
      <c r="W368" s="1">
        <v>44573.485393518517</v>
      </c>
      <c r="X368">
        <v>26</v>
      </c>
      <c r="Y368">
        <v>0</v>
      </c>
      <c r="Z368">
        <v>0</v>
      </c>
      <c r="AA368">
        <v>0</v>
      </c>
      <c r="AB368">
        <v>52</v>
      </c>
      <c r="AC368">
        <v>0</v>
      </c>
      <c r="AD368">
        <v>66</v>
      </c>
      <c r="AE368">
        <v>0</v>
      </c>
      <c r="AF368">
        <v>0</v>
      </c>
      <c r="AG368">
        <v>0</v>
      </c>
      <c r="AH368" t="s">
        <v>136</v>
      </c>
      <c r="AI368" s="1">
        <v>44573.53875</v>
      </c>
      <c r="AJ368">
        <v>18</v>
      </c>
      <c r="AK368">
        <v>0</v>
      </c>
      <c r="AL368">
        <v>0</v>
      </c>
      <c r="AM368">
        <v>0</v>
      </c>
      <c r="AN368">
        <v>52</v>
      </c>
      <c r="AO368">
        <v>0</v>
      </c>
      <c r="AP368">
        <v>66</v>
      </c>
      <c r="AQ368">
        <v>0</v>
      </c>
      <c r="AR368">
        <v>0</v>
      </c>
      <c r="AS368">
        <v>0</v>
      </c>
      <c r="AT368" t="s">
        <v>87</v>
      </c>
      <c r="AU368" t="s">
        <v>87</v>
      </c>
      <c r="AV368" t="s">
        <v>87</v>
      </c>
      <c r="AW368" t="s">
        <v>87</v>
      </c>
      <c r="AX368" t="s">
        <v>87</v>
      </c>
      <c r="AY368" t="s">
        <v>87</v>
      </c>
      <c r="AZ368" t="s">
        <v>87</v>
      </c>
      <c r="BA368" t="s">
        <v>87</v>
      </c>
      <c r="BB368" t="s">
        <v>87</v>
      </c>
      <c r="BC368" t="s">
        <v>87</v>
      </c>
      <c r="BD368" t="s">
        <v>87</v>
      </c>
      <c r="BE368" t="s">
        <v>87</v>
      </c>
    </row>
    <row r="369" spans="1:57" x14ac:dyDescent="0.45">
      <c r="A369" t="s">
        <v>1010</v>
      </c>
      <c r="B369" t="s">
        <v>79</v>
      </c>
      <c r="C369" t="s">
        <v>1011</v>
      </c>
      <c r="D369" t="s">
        <v>81</v>
      </c>
      <c r="E369" s="2" t="str">
        <f>HYPERLINK("capsilon://?command=openfolder&amp;siteaddress=FAM.docvelocity-na8.net&amp;folderid=FXE5141927-2859-69F1-00DC-E2269B69B595","FX22014803")</f>
        <v>FX22014803</v>
      </c>
      <c r="F369" t="s">
        <v>19</v>
      </c>
      <c r="G369" t="s">
        <v>19</v>
      </c>
      <c r="H369" t="s">
        <v>82</v>
      </c>
      <c r="I369" t="s">
        <v>1012</v>
      </c>
      <c r="J369">
        <v>174</v>
      </c>
      <c r="K369" t="s">
        <v>84</v>
      </c>
      <c r="L369" t="s">
        <v>85</v>
      </c>
      <c r="M369" t="s">
        <v>86</v>
      </c>
      <c r="N369">
        <v>2</v>
      </c>
      <c r="O369" s="1">
        <v>44573.432766203703</v>
      </c>
      <c r="P369" s="1">
        <v>44573.548564814817</v>
      </c>
      <c r="Q369">
        <v>8511</v>
      </c>
      <c r="R369">
        <v>1494</v>
      </c>
      <c r="S369" t="b">
        <v>0</v>
      </c>
      <c r="T369" t="s">
        <v>87</v>
      </c>
      <c r="U369" t="b">
        <v>0</v>
      </c>
      <c r="V369" t="s">
        <v>92</v>
      </c>
      <c r="W369" s="1">
        <v>44573.492662037039</v>
      </c>
      <c r="X369">
        <v>647</v>
      </c>
      <c r="Y369">
        <v>124</v>
      </c>
      <c r="Z369">
        <v>0</v>
      </c>
      <c r="AA369">
        <v>124</v>
      </c>
      <c r="AB369">
        <v>0</v>
      </c>
      <c r="AC369">
        <v>43</v>
      </c>
      <c r="AD369">
        <v>50</v>
      </c>
      <c r="AE369">
        <v>0</v>
      </c>
      <c r="AF369">
        <v>0</v>
      </c>
      <c r="AG369">
        <v>0</v>
      </c>
      <c r="AH369" t="s">
        <v>136</v>
      </c>
      <c r="AI369" s="1">
        <v>44573.548564814817</v>
      </c>
      <c r="AJ369">
        <v>847</v>
      </c>
      <c r="AK369">
        <v>1</v>
      </c>
      <c r="AL369">
        <v>0</v>
      </c>
      <c r="AM369">
        <v>1</v>
      </c>
      <c r="AN369">
        <v>0</v>
      </c>
      <c r="AO369">
        <v>1</v>
      </c>
      <c r="AP369">
        <v>49</v>
      </c>
      <c r="AQ369">
        <v>0</v>
      </c>
      <c r="AR369">
        <v>0</v>
      </c>
      <c r="AS369">
        <v>0</v>
      </c>
      <c r="AT369" t="s">
        <v>87</v>
      </c>
      <c r="AU369" t="s">
        <v>87</v>
      </c>
      <c r="AV369" t="s">
        <v>87</v>
      </c>
      <c r="AW369" t="s">
        <v>87</v>
      </c>
      <c r="AX369" t="s">
        <v>87</v>
      </c>
      <c r="AY369" t="s">
        <v>87</v>
      </c>
      <c r="AZ369" t="s">
        <v>87</v>
      </c>
      <c r="BA369" t="s">
        <v>87</v>
      </c>
      <c r="BB369" t="s">
        <v>87</v>
      </c>
      <c r="BC369" t="s">
        <v>87</v>
      </c>
      <c r="BD369" t="s">
        <v>87</v>
      </c>
      <c r="BE369" t="s">
        <v>87</v>
      </c>
    </row>
    <row r="370" spans="1:57" x14ac:dyDescent="0.45">
      <c r="A370" t="s">
        <v>1013</v>
      </c>
      <c r="B370" t="s">
        <v>79</v>
      </c>
      <c r="C370" t="s">
        <v>1014</v>
      </c>
      <c r="D370" t="s">
        <v>81</v>
      </c>
      <c r="E370" s="2" t="str">
        <f>HYPERLINK("capsilon://?command=openfolder&amp;siteaddress=FAM.docvelocity-na8.net&amp;folderid=FXF6F387FF-61D5-DF93-E677-63E2A4127E7B","FX22013487")</f>
        <v>FX22013487</v>
      </c>
      <c r="F370" t="s">
        <v>19</v>
      </c>
      <c r="G370" t="s">
        <v>19</v>
      </c>
      <c r="H370" t="s">
        <v>82</v>
      </c>
      <c r="I370" t="s">
        <v>1015</v>
      </c>
      <c r="J370">
        <v>345</v>
      </c>
      <c r="K370" t="s">
        <v>84</v>
      </c>
      <c r="L370" t="s">
        <v>85</v>
      </c>
      <c r="M370" t="s">
        <v>86</v>
      </c>
      <c r="N370">
        <v>2</v>
      </c>
      <c r="O370" s="1">
        <v>44573.438807870371</v>
      </c>
      <c r="P370" s="1">
        <v>44573.545428240737</v>
      </c>
      <c r="Q370">
        <v>7989</v>
      </c>
      <c r="R370">
        <v>1223</v>
      </c>
      <c r="S370" t="b">
        <v>0</v>
      </c>
      <c r="T370" t="s">
        <v>87</v>
      </c>
      <c r="U370" t="b">
        <v>0</v>
      </c>
      <c r="V370" t="s">
        <v>135</v>
      </c>
      <c r="W370" s="1">
        <v>44573.493495370371</v>
      </c>
      <c r="X370">
        <v>699</v>
      </c>
      <c r="Y370">
        <v>266</v>
      </c>
      <c r="Z370">
        <v>0</v>
      </c>
      <c r="AA370">
        <v>266</v>
      </c>
      <c r="AB370">
        <v>0</v>
      </c>
      <c r="AC370">
        <v>66</v>
      </c>
      <c r="AD370">
        <v>79</v>
      </c>
      <c r="AE370">
        <v>0</v>
      </c>
      <c r="AF370">
        <v>0</v>
      </c>
      <c r="AG370">
        <v>0</v>
      </c>
      <c r="AH370" t="s">
        <v>372</v>
      </c>
      <c r="AI370" s="1">
        <v>44573.545428240737</v>
      </c>
      <c r="AJ370">
        <v>524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79</v>
      </c>
      <c r="AQ370">
        <v>0</v>
      </c>
      <c r="AR370">
        <v>0</v>
      </c>
      <c r="AS370">
        <v>0</v>
      </c>
      <c r="AT370" t="s">
        <v>87</v>
      </c>
      <c r="AU370" t="s">
        <v>87</v>
      </c>
      <c r="AV370" t="s">
        <v>87</v>
      </c>
      <c r="AW370" t="s">
        <v>87</v>
      </c>
      <c r="AX370" t="s">
        <v>87</v>
      </c>
      <c r="AY370" t="s">
        <v>87</v>
      </c>
      <c r="AZ370" t="s">
        <v>87</v>
      </c>
      <c r="BA370" t="s">
        <v>87</v>
      </c>
      <c r="BB370" t="s">
        <v>87</v>
      </c>
      <c r="BC370" t="s">
        <v>87</v>
      </c>
      <c r="BD370" t="s">
        <v>87</v>
      </c>
      <c r="BE370" t="s">
        <v>87</v>
      </c>
    </row>
    <row r="371" spans="1:57" x14ac:dyDescent="0.45">
      <c r="A371" t="s">
        <v>1016</v>
      </c>
      <c r="B371" t="s">
        <v>79</v>
      </c>
      <c r="C371" t="s">
        <v>989</v>
      </c>
      <c r="D371" t="s">
        <v>81</v>
      </c>
      <c r="E371" s="2" t="str">
        <f>HYPERLINK("capsilon://?command=openfolder&amp;siteaddress=FAM.docvelocity-na8.net&amp;folderid=FX8FEE33E5-C19A-C318-8131-DCD102B878AD","FX211114669")</f>
        <v>FX211114669</v>
      </c>
      <c r="F371" t="s">
        <v>19</v>
      </c>
      <c r="G371" t="s">
        <v>19</v>
      </c>
      <c r="H371" t="s">
        <v>82</v>
      </c>
      <c r="I371" t="s">
        <v>1017</v>
      </c>
      <c r="J371">
        <v>38</v>
      </c>
      <c r="K371" t="s">
        <v>84</v>
      </c>
      <c r="L371" t="s">
        <v>85</v>
      </c>
      <c r="M371" t="s">
        <v>86</v>
      </c>
      <c r="N371">
        <v>2</v>
      </c>
      <c r="O371" s="1">
        <v>44573.450381944444</v>
      </c>
      <c r="P371" s="1">
        <v>44573.547696759262</v>
      </c>
      <c r="Q371">
        <v>7793</v>
      </c>
      <c r="R371">
        <v>615</v>
      </c>
      <c r="S371" t="b">
        <v>0</v>
      </c>
      <c r="T371" t="s">
        <v>87</v>
      </c>
      <c r="U371" t="b">
        <v>0</v>
      </c>
      <c r="V371" t="s">
        <v>92</v>
      </c>
      <c r="W371" s="1">
        <v>44573.496030092596</v>
      </c>
      <c r="X371">
        <v>290</v>
      </c>
      <c r="Y371">
        <v>37</v>
      </c>
      <c r="Z371">
        <v>0</v>
      </c>
      <c r="AA371">
        <v>37</v>
      </c>
      <c r="AB371">
        <v>0</v>
      </c>
      <c r="AC371">
        <v>19</v>
      </c>
      <c r="AD371">
        <v>1</v>
      </c>
      <c r="AE371">
        <v>0</v>
      </c>
      <c r="AF371">
        <v>0</v>
      </c>
      <c r="AG371">
        <v>0</v>
      </c>
      <c r="AH371" t="s">
        <v>151</v>
      </c>
      <c r="AI371" s="1">
        <v>44573.547696759262</v>
      </c>
      <c r="AJ371">
        <v>325</v>
      </c>
      <c r="AK371">
        <v>1</v>
      </c>
      <c r="AL371">
        <v>0</v>
      </c>
      <c r="AM371">
        <v>1</v>
      </c>
      <c r="AN371">
        <v>0</v>
      </c>
      <c r="AO371">
        <v>1</v>
      </c>
      <c r="AP371">
        <v>0</v>
      </c>
      <c r="AQ371">
        <v>0</v>
      </c>
      <c r="AR371">
        <v>0</v>
      </c>
      <c r="AS371">
        <v>0</v>
      </c>
      <c r="AT371" t="s">
        <v>87</v>
      </c>
      <c r="AU371" t="s">
        <v>87</v>
      </c>
      <c r="AV371" t="s">
        <v>87</v>
      </c>
      <c r="AW371" t="s">
        <v>87</v>
      </c>
      <c r="AX371" t="s">
        <v>87</v>
      </c>
      <c r="AY371" t="s">
        <v>87</v>
      </c>
      <c r="AZ371" t="s">
        <v>87</v>
      </c>
      <c r="BA371" t="s">
        <v>87</v>
      </c>
      <c r="BB371" t="s">
        <v>87</v>
      </c>
      <c r="BC371" t="s">
        <v>87</v>
      </c>
      <c r="BD371" t="s">
        <v>87</v>
      </c>
      <c r="BE371" t="s">
        <v>87</v>
      </c>
    </row>
    <row r="372" spans="1:57" x14ac:dyDescent="0.45">
      <c r="A372" t="s">
        <v>1018</v>
      </c>
      <c r="B372" t="s">
        <v>79</v>
      </c>
      <c r="C372" t="s">
        <v>600</v>
      </c>
      <c r="D372" t="s">
        <v>81</v>
      </c>
      <c r="E372" s="2" t="str">
        <f>HYPERLINK("capsilon://?command=openfolder&amp;siteaddress=FAM.docvelocity-na8.net&amp;folderid=FX25E1FBC5-DBE2-7396-F8E4-9074EFAC939E","FX21125946")</f>
        <v>FX21125946</v>
      </c>
      <c r="F372" t="s">
        <v>19</v>
      </c>
      <c r="G372" t="s">
        <v>19</v>
      </c>
      <c r="H372" t="s">
        <v>82</v>
      </c>
      <c r="I372" t="s">
        <v>1019</v>
      </c>
      <c r="J372">
        <v>66</v>
      </c>
      <c r="K372" t="s">
        <v>84</v>
      </c>
      <c r="L372" t="s">
        <v>85</v>
      </c>
      <c r="M372" t="s">
        <v>86</v>
      </c>
      <c r="N372">
        <v>2</v>
      </c>
      <c r="O372" s="1">
        <v>44573.450729166667</v>
      </c>
      <c r="P372" s="1">
        <v>44573.546747685185</v>
      </c>
      <c r="Q372">
        <v>8161</v>
      </c>
      <c r="R372">
        <v>135</v>
      </c>
      <c r="S372" t="b">
        <v>0</v>
      </c>
      <c r="T372" t="s">
        <v>87</v>
      </c>
      <c r="U372" t="b">
        <v>0</v>
      </c>
      <c r="V372" t="s">
        <v>135</v>
      </c>
      <c r="W372" s="1">
        <v>44573.493750000001</v>
      </c>
      <c r="X372">
        <v>22</v>
      </c>
      <c r="Y372">
        <v>0</v>
      </c>
      <c r="Z372">
        <v>0</v>
      </c>
      <c r="AA372">
        <v>0</v>
      </c>
      <c r="AB372">
        <v>52</v>
      </c>
      <c r="AC372">
        <v>0</v>
      </c>
      <c r="AD372">
        <v>66</v>
      </c>
      <c r="AE372">
        <v>0</v>
      </c>
      <c r="AF372">
        <v>0</v>
      </c>
      <c r="AG372">
        <v>0</v>
      </c>
      <c r="AH372" t="s">
        <v>372</v>
      </c>
      <c r="AI372" s="1">
        <v>44573.546747685185</v>
      </c>
      <c r="AJ372">
        <v>113</v>
      </c>
      <c r="AK372">
        <v>0</v>
      </c>
      <c r="AL372">
        <v>0</v>
      </c>
      <c r="AM372">
        <v>0</v>
      </c>
      <c r="AN372">
        <v>52</v>
      </c>
      <c r="AO372">
        <v>0</v>
      </c>
      <c r="AP372">
        <v>66</v>
      </c>
      <c r="AQ372">
        <v>0</v>
      </c>
      <c r="AR372">
        <v>0</v>
      </c>
      <c r="AS372">
        <v>0</v>
      </c>
      <c r="AT372" t="s">
        <v>87</v>
      </c>
      <c r="AU372" t="s">
        <v>87</v>
      </c>
      <c r="AV372" t="s">
        <v>87</v>
      </c>
      <c r="AW372" t="s">
        <v>87</v>
      </c>
      <c r="AX372" t="s">
        <v>87</v>
      </c>
      <c r="AY372" t="s">
        <v>87</v>
      </c>
      <c r="AZ372" t="s">
        <v>87</v>
      </c>
      <c r="BA372" t="s">
        <v>87</v>
      </c>
      <c r="BB372" t="s">
        <v>87</v>
      </c>
      <c r="BC372" t="s">
        <v>87</v>
      </c>
      <c r="BD372" t="s">
        <v>87</v>
      </c>
      <c r="BE372" t="s">
        <v>87</v>
      </c>
    </row>
    <row r="373" spans="1:57" x14ac:dyDescent="0.45">
      <c r="A373" t="s">
        <v>1020</v>
      </c>
      <c r="B373" t="s">
        <v>79</v>
      </c>
      <c r="C373" t="s">
        <v>1021</v>
      </c>
      <c r="D373" t="s">
        <v>81</v>
      </c>
      <c r="E373" s="2" t="str">
        <f>HYPERLINK("capsilon://?command=openfolder&amp;siteaddress=FAM.docvelocity-na8.net&amp;folderid=FX68DE8662-DB56-56EF-E342-6DC30CBA751A","FX21129240")</f>
        <v>FX21129240</v>
      </c>
      <c r="F373" t="s">
        <v>19</v>
      </c>
      <c r="G373" t="s">
        <v>19</v>
      </c>
      <c r="H373" t="s">
        <v>82</v>
      </c>
      <c r="I373" t="s">
        <v>1022</v>
      </c>
      <c r="J373">
        <v>66</v>
      </c>
      <c r="K373" t="s">
        <v>84</v>
      </c>
      <c r="L373" t="s">
        <v>85</v>
      </c>
      <c r="M373" t="s">
        <v>86</v>
      </c>
      <c r="N373">
        <v>2</v>
      </c>
      <c r="O373" s="1">
        <v>44573.459039351852</v>
      </c>
      <c r="P373" s="1">
        <v>44573.548437500001</v>
      </c>
      <c r="Q373">
        <v>7248</v>
      </c>
      <c r="R373">
        <v>476</v>
      </c>
      <c r="S373" t="b">
        <v>0</v>
      </c>
      <c r="T373" t="s">
        <v>87</v>
      </c>
      <c r="U373" t="b">
        <v>0</v>
      </c>
      <c r="V373" t="s">
        <v>135</v>
      </c>
      <c r="W373" s="1">
        <v>44573.49759259259</v>
      </c>
      <c r="X373">
        <v>331</v>
      </c>
      <c r="Y373">
        <v>52</v>
      </c>
      <c r="Z373">
        <v>0</v>
      </c>
      <c r="AA373">
        <v>52</v>
      </c>
      <c r="AB373">
        <v>0</v>
      </c>
      <c r="AC373">
        <v>39</v>
      </c>
      <c r="AD373">
        <v>14</v>
      </c>
      <c r="AE373">
        <v>0</v>
      </c>
      <c r="AF373">
        <v>0</v>
      </c>
      <c r="AG373">
        <v>0</v>
      </c>
      <c r="AH373" t="s">
        <v>372</v>
      </c>
      <c r="AI373" s="1">
        <v>44573.548437500001</v>
      </c>
      <c r="AJ373">
        <v>145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14</v>
      </c>
      <c r="AQ373">
        <v>0</v>
      </c>
      <c r="AR373">
        <v>0</v>
      </c>
      <c r="AS373">
        <v>0</v>
      </c>
      <c r="AT373" t="s">
        <v>87</v>
      </c>
      <c r="AU373" t="s">
        <v>87</v>
      </c>
      <c r="AV373" t="s">
        <v>87</v>
      </c>
      <c r="AW373" t="s">
        <v>87</v>
      </c>
      <c r="AX373" t="s">
        <v>87</v>
      </c>
      <c r="AY373" t="s">
        <v>87</v>
      </c>
      <c r="AZ373" t="s">
        <v>87</v>
      </c>
      <c r="BA373" t="s">
        <v>87</v>
      </c>
      <c r="BB373" t="s">
        <v>87</v>
      </c>
      <c r="BC373" t="s">
        <v>87</v>
      </c>
      <c r="BD373" t="s">
        <v>87</v>
      </c>
      <c r="BE373" t="s">
        <v>87</v>
      </c>
    </row>
    <row r="374" spans="1:57" x14ac:dyDescent="0.45">
      <c r="A374" t="s">
        <v>1023</v>
      </c>
      <c r="B374" t="s">
        <v>79</v>
      </c>
      <c r="C374" t="s">
        <v>1021</v>
      </c>
      <c r="D374" t="s">
        <v>81</v>
      </c>
      <c r="E374" s="2" t="str">
        <f>HYPERLINK("capsilon://?command=openfolder&amp;siteaddress=FAM.docvelocity-na8.net&amp;folderid=FX68DE8662-DB56-56EF-E342-6DC30CBA751A","FX21129240")</f>
        <v>FX21129240</v>
      </c>
      <c r="F374" t="s">
        <v>19</v>
      </c>
      <c r="G374" t="s">
        <v>19</v>
      </c>
      <c r="H374" t="s">
        <v>82</v>
      </c>
      <c r="I374" t="s">
        <v>1024</v>
      </c>
      <c r="J374">
        <v>66</v>
      </c>
      <c r="K374" t="s">
        <v>84</v>
      </c>
      <c r="L374" t="s">
        <v>85</v>
      </c>
      <c r="M374" t="s">
        <v>86</v>
      </c>
      <c r="N374">
        <v>1</v>
      </c>
      <c r="O374" s="1">
        <v>44573.460925925923</v>
      </c>
      <c r="P374" s="1">
        <v>44573.553530092591</v>
      </c>
      <c r="Q374">
        <v>6486</v>
      </c>
      <c r="R374">
        <v>1515</v>
      </c>
      <c r="S374" t="b">
        <v>0</v>
      </c>
      <c r="T374" t="s">
        <v>87</v>
      </c>
      <c r="U374" t="b">
        <v>0</v>
      </c>
      <c r="V374" t="s">
        <v>88</v>
      </c>
      <c r="W374" s="1">
        <v>44573.553530092591</v>
      </c>
      <c r="X374">
        <v>312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66</v>
      </c>
      <c r="AE374">
        <v>52</v>
      </c>
      <c r="AF374">
        <v>0</v>
      </c>
      <c r="AG374">
        <v>3</v>
      </c>
      <c r="AH374" t="s">
        <v>87</v>
      </c>
      <c r="AI374" t="s">
        <v>87</v>
      </c>
      <c r="AJ374" t="s">
        <v>87</v>
      </c>
      <c r="AK374" t="s">
        <v>87</v>
      </c>
      <c r="AL374" t="s">
        <v>87</v>
      </c>
      <c r="AM374" t="s">
        <v>87</v>
      </c>
      <c r="AN374" t="s">
        <v>87</v>
      </c>
      <c r="AO374" t="s">
        <v>87</v>
      </c>
      <c r="AP374" t="s">
        <v>87</v>
      </c>
      <c r="AQ374" t="s">
        <v>87</v>
      </c>
      <c r="AR374" t="s">
        <v>87</v>
      </c>
      <c r="AS374" t="s">
        <v>87</v>
      </c>
      <c r="AT374" t="s">
        <v>87</v>
      </c>
      <c r="AU374" t="s">
        <v>87</v>
      </c>
      <c r="AV374" t="s">
        <v>87</v>
      </c>
      <c r="AW374" t="s">
        <v>87</v>
      </c>
      <c r="AX374" t="s">
        <v>87</v>
      </c>
      <c r="AY374" t="s">
        <v>87</v>
      </c>
      <c r="AZ374" t="s">
        <v>87</v>
      </c>
      <c r="BA374" t="s">
        <v>87</v>
      </c>
      <c r="BB374" t="s">
        <v>87</v>
      </c>
      <c r="BC374" t="s">
        <v>87</v>
      </c>
      <c r="BD374" t="s">
        <v>87</v>
      </c>
      <c r="BE374" t="s">
        <v>87</v>
      </c>
    </row>
    <row r="375" spans="1:57" x14ac:dyDescent="0.45">
      <c r="A375" t="s">
        <v>1025</v>
      </c>
      <c r="B375" t="s">
        <v>79</v>
      </c>
      <c r="C375" t="s">
        <v>1026</v>
      </c>
      <c r="D375" t="s">
        <v>81</v>
      </c>
      <c r="E375" s="2" t="str">
        <f>HYPERLINK("capsilon://?command=openfolder&amp;siteaddress=FAM.docvelocity-na8.net&amp;folderid=FXF4FEDD53-B38E-E11B-F537-FD4164D9D17B","FX22011367")</f>
        <v>FX22011367</v>
      </c>
      <c r="F375" t="s">
        <v>19</v>
      </c>
      <c r="G375" t="s">
        <v>19</v>
      </c>
      <c r="H375" t="s">
        <v>82</v>
      </c>
      <c r="I375" t="s">
        <v>1027</v>
      </c>
      <c r="J375">
        <v>222</v>
      </c>
      <c r="K375" t="s">
        <v>84</v>
      </c>
      <c r="L375" t="s">
        <v>85</v>
      </c>
      <c r="M375" t="s">
        <v>86</v>
      </c>
      <c r="N375">
        <v>2</v>
      </c>
      <c r="O375" s="1">
        <v>44573.462708333333</v>
      </c>
      <c r="P375" s="1">
        <v>44573.555497685185</v>
      </c>
      <c r="Q375">
        <v>6157</v>
      </c>
      <c r="R375">
        <v>1860</v>
      </c>
      <c r="S375" t="b">
        <v>0</v>
      </c>
      <c r="T375" t="s">
        <v>87</v>
      </c>
      <c r="U375" t="b">
        <v>0</v>
      </c>
      <c r="V375" t="s">
        <v>125</v>
      </c>
      <c r="W375" s="1">
        <v>44573.509039351855</v>
      </c>
      <c r="X375">
        <v>1187</v>
      </c>
      <c r="Y375">
        <v>191</v>
      </c>
      <c r="Z375">
        <v>0</v>
      </c>
      <c r="AA375">
        <v>191</v>
      </c>
      <c r="AB375">
        <v>0</v>
      </c>
      <c r="AC375">
        <v>11</v>
      </c>
      <c r="AD375">
        <v>31</v>
      </c>
      <c r="AE375">
        <v>0</v>
      </c>
      <c r="AF375">
        <v>0</v>
      </c>
      <c r="AG375">
        <v>0</v>
      </c>
      <c r="AH375" t="s">
        <v>151</v>
      </c>
      <c r="AI375" s="1">
        <v>44573.555497685185</v>
      </c>
      <c r="AJ375">
        <v>673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31</v>
      </c>
      <c r="AQ375">
        <v>0</v>
      </c>
      <c r="AR375">
        <v>0</v>
      </c>
      <c r="AS375">
        <v>0</v>
      </c>
      <c r="AT375" t="s">
        <v>87</v>
      </c>
      <c r="AU375" t="s">
        <v>87</v>
      </c>
      <c r="AV375" t="s">
        <v>87</v>
      </c>
      <c r="AW375" t="s">
        <v>87</v>
      </c>
      <c r="AX375" t="s">
        <v>87</v>
      </c>
      <c r="AY375" t="s">
        <v>87</v>
      </c>
      <c r="AZ375" t="s">
        <v>87</v>
      </c>
      <c r="BA375" t="s">
        <v>87</v>
      </c>
      <c r="BB375" t="s">
        <v>87</v>
      </c>
      <c r="BC375" t="s">
        <v>87</v>
      </c>
      <c r="BD375" t="s">
        <v>87</v>
      </c>
      <c r="BE375" t="s">
        <v>87</v>
      </c>
    </row>
    <row r="376" spans="1:57" x14ac:dyDescent="0.45">
      <c r="A376" t="s">
        <v>1028</v>
      </c>
      <c r="B376" t="s">
        <v>79</v>
      </c>
      <c r="C376" t="s">
        <v>1029</v>
      </c>
      <c r="D376" t="s">
        <v>81</v>
      </c>
      <c r="E376" s="2" t="str">
        <f>HYPERLINK("capsilon://?command=openfolder&amp;siteaddress=FAM.docvelocity-na8.net&amp;folderid=FX035288E3-D5E3-6953-C445-D5162D560941","FX22012161")</f>
        <v>FX22012161</v>
      </c>
      <c r="F376" t="s">
        <v>19</v>
      </c>
      <c r="G376" t="s">
        <v>19</v>
      </c>
      <c r="H376" t="s">
        <v>82</v>
      </c>
      <c r="I376" t="s">
        <v>1030</v>
      </c>
      <c r="J376">
        <v>190</v>
      </c>
      <c r="K376" t="s">
        <v>84</v>
      </c>
      <c r="L376" t="s">
        <v>85</v>
      </c>
      <c r="M376" t="s">
        <v>86</v>
      </c>
      <c r="N376">
        <v>2</v>
      </c>
      <c r="O376" s="1">
        <v>44573.464050925926</v>
      </c>
      <c r="P376" s="1">
        <v>44573.552997685183</v>
      </c>
      <c r="Q376">
        <v>6448</v>
      </c>
      <c r="R376">
        <v>1237</v>
      </c>
      <c r="S376" t="b">
        <v>0</v>
      </c>
      <c r="T376" t="s">
        <v>87</v>
      </c>
      <c r="U376" t="b">
        <v>0</v>
      </c>
      <c r="V376" t="s">
        <v>135</v>
      </c>
      <c r="W376" s="1">
        <v>44573.507222222222</v>
      </c>
      <c r="X376">
        <v>809</v>
      </c>
      <c r="Y376">
        <v>200</v>
      </c>
      <c r="Z376">
        <v>0</v>
      </c>
      <c r="AA376">
        <v>200</v>
      </c>
      <c r="AB376">
        <v>0</v>
      </c>
      <c r="AC376">
        <v>103</v>
      </c>
      <c r="AD376">
        <v>-10</v>
      </c>
      <c r="AE376">
        <v>0</v>
      </c>
      <c r="AF376">
        <v>0</v>
      </c>
      <c r="AG376">
        <v>0</v>
      </c>
      <c r="AH376" t="s">
        <v>372</v>
      </c>
      <c r="AI376" s="1">
        <v>44573.552997685183</v>
      </c>
      <c r="AJ376">
        <v>393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-10</v>
      </c>
      <c r="AQ376">
        <v>0</v>
      </c>
      <c r="AR376">
        <v>0</v>
      </c>
      <c r="AS376">
        <v>0</v>
      </c>
      <c r="AT376" t="s">
        <v>87</v>
      </c>
      <c r="AU376" t="s">
        <v>87</v>
      </c>
      <c r="AV376" t="s">
        <v>87</v>
      </c>
      <c r="AW376" t="s">
        <v>87</v>
      </c>
      <c r="AX376" t="s">
        <v>87</v>
      </c>
      <c r="AY376" t="s">
        <v>87</v>
      </c>
      <c r="AZ376" t="s">
        <v>87</v>
      </c>
      <c r="BA376" t="s">
        <v>87</v>
      </c>
      <c r="BB376" t="s">
        <v>87</v>
      </c>
      <c r="BC376" t="s">
        <v>87</v>
      </c>
      <c r="BD376" t="s">
        <v>87</v>
      </c>
      <c r="BE376" t="s">
        <v>87</v>
      </c>
    </row>
    <row r="377" spans="1:57" x14ac:dyDescent="0.45">
      <c r="A377" t="s">
        <v>1031</v>
      </c>
      <c r="B377" t="s">
        <v>79</v>
      </c>
      <c r="C377" t="s">
        <v>318</v>
      </c>
      <c r="D377" t="s">
        <v>81</v>
      </c>
      <c r="E377" s="2" t="str">
        <f>HYPERLINK("capsilon://?command=openfolder&amp;siteaddress=FAM.docvelocity-na8.net&amp;folderid=FX339EAE1D-628C-3B96-3F0B-B7868F644660","FX2201290")</f>
        <v>FX2201290</v>
      </c>
      <c r="F377" t="s">
        <v>19</v>
      </c>
      <c r="G377" t="s">
        <v>19</v>
      </c>
      <c r="H377" t="s">
        <v>82</v>
      </c>
      <c r="I377" t="s">
        <v>1032</v>
      </c>
      <c r="J377">
        <v>66</v>
      </c>
      <c r="K377" t="s">
        <v>84</v>
      </c>
      <c r="L377" t="s">
        <v>85</v>
      </c>
      <c r="M377" t="s">
        <v>86</v>
      </c>
      <c r="N377">
        <v>2</v>
      </c>
      <c r="O377" s="1">
        <v>44573.464328703703</v>
      </c>
      <c r="P377" s="1">
        <v>44573.556273148148</v>
      </c>
      <c r="Q377">
        <v>7050</v>
      </c>
      <c r="R377">
        <v>894</v>
      </c>
      <c r="S377" t="b">
        <v>0</v>
      </c>
      <c r="T377" t="s">
        <v>87</v>
      </c>
      <c r="U377" t="b">
        <v>0</v>
      </c>
      <c r="V377" t="s">
        <v>92</v>
      </c>
      <c r="W377" s="1">
        <v>44573.499074074076</v>
      </c>
      <c r="X377">
        <v>229</v>
      </c>
      <c r="Y377">
        <v>52</v>
      </c>
      <c r="Z377">
        <v>0</v>
      </c>
      <c r="AA377">
        <v>52</v>
      </c>
      <c r="AB377">
        <v>0</v>
      </c>
      <c r="AC377">
        <v>19</v>
      </c>
      <c r="AD377">
        <v>14</v>
      </c>
      <c r="AE377">
        <v>0</v>
      </c>
      <c r="AF377">
        <v>0</v>
      </c>
      <c r="AG377">
        <v>0</v>
      </c>
      <c r="AH377" t="s">
        <v>136</v>
      </c>
      <c r="AI377" s="1">
        <v>44573.556273148148</v>
      </c>
      <c r="AJ377">
        <v>665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14</v>
      </c>
      <c r="AQ377">
        <v>0</v>
      </c>
      <c r="AR377">
        <v>0</v>
      </c>
      <c r="AS377">
        <v>0</v>
      </c>
      <c r="AT377" t="s">
        <v>87</v>
      </c>
      <c r="AU377" t="s">
        <v>87</v>
      </c>
      <c r="AV377" t="s">
        <v>87</v>
      </c>
      <c r="AW377" t="s">
        <v>87</v>
      </c>
      <c r="AX377" t="s">
        <v>87</v>
      </c>
      <c r="AY377" t="s">
        <v>87</v>
      </c>
      <c r="AZ377" t="s">
        <v>87</v>
      </c>
      <c r="BA377" t="s">
        <v>87</v>
      </c>
      <c r="BB377" t="s">
        <v>87</v>
      </c>
      <c r="BC377" t="s">
        <v>87</v>
      </c>
      <c r="BD377" t="s">
        <v>87</v>
      </c>
      <c r="BE377" t="s">
        <v>87</v>
      </c>
    </row>
    <row r="378" spans="1:57" x14ac:dyDescent="0.45">
      <c r="A378" t="s">
        <v>1033</v>
      </c>
      <c r="B378" t="s">
        <v>79</v>
      </c>
      <c r="C378" t="s">
        <v>788</v>
      </c>
      <c r="D378" t="s">
        <v>81</v>
      </c>
      <c r="E378" s="2" t="str">
        <f>HYPERLINK("capsilon://?command=openfolder&amp;siteaddress=FAM.docvelocity-na8.net&amp;folderid=FX636931F7-B7CD-94EF-FC7C-EECAF5BA0FF2","FX22013008")</f>
        <v>FX22013008</v>
      </c>
      <c r="F378" t="s">
        <v>19</v>
      </c>
      <c r="G378" t="s">
        <v>19</v>
      </c>
      <c r="H378" t="s">
        <v>82</v>
      </c>
      <c r="I378" t="s">
        <v>1034</v>
      </c>
      <c r="J378">
        <v>66</v>
      </c>
      <c r="K378" t="s">
        <v>84</v>
      </c>
      <c r="L378" t="s">
        <v>85</v>
      </c>
      <c r="M378" t="s">
        <v>86</v>
      </c>
      <c r="N378">
        <v>2</v>
      </c>
      <c r="O378" s="1">
        <v>44573.466099537036</v>
      </c>
      <c r="P378" s="1">
        <v>44573.555347222224</v>
      </c>
      <c r="Q378">
        <v>7271</v>
      </c>
      <c r="R378">
        <v>440</v>
      </c>
      <c r="S378" t="b">
        <v>0</v>
      </c>
      <c r="T378" t="s">
        <v>87</v>
      </c>
      <c r="U378" t="b">
        <v>0</v>
      </c>
      <c r="V378" t="s">
        <v>92</v>
      </c>
      <c r="W378" s="1">
        <v>44573.501840277779</v>
      </c>
      <c r="X378">
        <v>238</v>
      </c>
      <c r="Y378">
        <v>52</v>
      </c>
      <c r="Z378">
        <v>0</v>
      </c>
      <c r="AA378">
        <v>52</v>
      </c>
      <c r="AB378">
        <v>0</v>
      </c>
      <c r="AC378">
        <v>18</v>
      </c>
      <c r="AD378">
        <v>14</v>
      </c>
      <c r="AE378">
        <v>0</v>
      </c>
      <c r="AF378">
        <v>0</v>
      </c>
      <c r="AG378">
        <v>0</v>
      </c>
      <c r="AH378" t="s">
        <v>372</v>
      </c>
      <c r="AI378" s="1">
        <v>44573.555347222224</v>
      </c>
      <c r="AJ378">
        <v>202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14</v>
      </c>
      <c r="AQ378">
        <v>0</v>
      </c>
      <c r="AR378">
        <v>0</v>
      </c>
      <c r="AS378">
        <v>0</v>
      </c>
      <c r="AT378" t="s">
        <v>87</v>
      </c>
      <c r="AU378" t="s">
        <v>87</v>
      </c>
      <c r="AV378" t="s">
        <v>87</v>
      </c>
      <c r="AW378" t="s">
        <v>87</v>
      </c>
      <c r="AX378" t="s">
        <v>87</v>
      </c>
      <c r="AY378" t="s">
        <v>87</v>
      </c>
      <c r="AZ378" t="s">
        <v>87</v>
      </c>
      <c r="BA378" t="s">
        <v>87</v>
      </c>
      <c r="BB378" t="s">
        <v>87</v>
      </c>
      <c r="BC378" t="s">
        <v>87</v>
      </c>
      <c r="BD378" t="s">
        <v>87</v>
      </c>
      <c r="BE378" t="s">
        <v>87</v>
      </c>
    </row>
    <row r="379" spans="1:57" x14ac:dyDescent="0.45">
      <c r="A379" t="s">
        <v>1035</v>
      </c>
      <c r="B379" t="s">
        <v>79</v>
      </c>
      <c r="C379" t="s">
        <v>803</v>
      </c>
      <c r="D379" t="s">
        <v>81</v>
      </c>
      <c r="E379" s="2" t="str">
        <f>HYPERLINK("capsilon://?command=openfolder&amp;siteaddress=FAM.docvelocity-na8.net&amp;folderid=FX27EDBD7E-7287-73AB-C7C2-85D18E240F2A","FX22012330")</f>
        <v>FX22012330</v>
      </c>
      <c r="F379" t="s">
        <v>19</v>
      </c>
      <c r="G379" t="s">
        <v>19</v>
      </c>
      <c r="H379" t="s">
        <v>82</v>
      </c>
      <c r="I379" t="s">
        <v>1036</v>
      </c>
      <c r="J379">
        <v>38</v>
      </c>
      <c r="K379" t="s">
        <v>84</v>
      </c>
      <c r="L379" t="s">
        <v>85</v>
      </c>
      <c r="M379" t="s">
        <v>86</v>
      </c>
      <c r="N379">
        <v>2</v>
      </c>
      <c r="O379" s="1">
        <v>44573.466817129629</v>
      </c>
      <c r="P379" s="1">
        <v>44573.556550925925</v>
      </c>
      <c r="Q379">
        <v>7292</v>
      </c>
      <c r="R379">
        <v>461</v>
      </c>
      <c r="S379" t="b">
        <v>0</v>
      </c>
      <c r="T379" t="s">
        <v>87</v>
      </c>
      <c r="U379" t="b">
        <v>0</v>
      </c>
      <c r="V379" t="s">
        <v>105</v>
      </c>
      <c r="W379" s="1">
        <v>44573.503449074073</v>
      </c>
      <c r="X379">
        <v>358</v>
      </c>
      <c r="Y379">
        <v>37</v>
      </c>
      <c r="Z379">
        <v>0</v>
      </c>
      <c r="AA379">
        <v>37</v>
      </c>
      <c r="AB379">
        <v>0</v>
      </c>
      <c r="AC379">
        <v>27</v>
      </c>
      <c r="AD379">
        <v>1</v>
      </c>
      <c r="AE379">
        <v>0</v>
      </c>
      <c r="AF379">
        <v>0</v>
      </c>
      <c r="AG379">
        <v>0</v>
      </c>
      <c r="AH379" t="s">
        <v>372</v>
      </c>
      <c r="AI379" s="1">
        <v>44573.556550925925</v>
      </c>
      <c r="AJ379">
        <v>103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1</v>
      </c>
      <c r="AQ379">
        <v>0</v>
      </c>
      <c r="AR379">
        <v>0</v>
      </c>
      <c r="AS379">
        <v>0</v>
      </c>
      <c r="AT379" t="s">
        <v>87</v>
      </c>
      <c r="AU379" t="s">
        <v>87</v>
      </c>
      <c r="AV379" t="s">
        <v>87</v>
      </c>
      <c r="AW379" t="s">
        <v>87</v>
      </c>
      <c r="AX379" t="s">
        <v>87</v>
      </c>
      <c r="AY379" t="s">
        <v>87</v>
      </c>
      <c r="AZ379" t="s">
        <v>87</v>
      </c>
      <c r="BA379" t="s">
        <v>87</v>
      </c>
      <c r="BB379" t="s">
        <v>87</v>
      </c>
      <c r="BC379" t="s">
        <v>87</v>
      </c>
      <c r="BD379" t="s">
        <v>87</v>
      </c>
      <c r="BE379" t="s">
        <v>87</v>
      </c>
    </row>
    <row r="380" spans="1:57" x14ac:dyDescent="0.45">
      <c r="A380" t="s">
        <v>1037</v>
      </c>
      <c r="B380" t="s">
        <v>79</v>
      </c>
      <c r="C380" t="s">
        <v>1038</v>
      </c>
      <c r="D380" t="s">
        <v>81</v>
      </c>
      <c r="E380" s="2" t="str">
        <f>HYPERLINK("capsilon://?command=openfolder&amp;siteaddress=FAM.docvelocity-na8.net&amp;folderid=FX616F23D7-F682-1303-F859-88DF22CB27BF","FX211213464")</f>
        <v>FX211213464</v>
      </c>
      <c r="F380" t="s">
        <v>19</v>
      </c>
      <c r="G380" t="s">
        <v>19</v>
      </c>
      <c r="H380" t="s">
        <v>82</v>
      </c>
      <c r="I380" t="s">
        <v>1039</v>
      </c>
      <c r="J380">
        <v>66</v>
      </c>
      <c r="K380" t="s">
        <v>84</v>
      </c>
      <c r="L380" t="s">
        <v>85</v>
      </c>
      <c r="M380" t="s">
        <v>86</v>
      </c>
      <c r="N380">
        <v>1</v>
      </c>
      <c r="O380" s="1">
        <v>44573.46702546296</v>
      </c>
      <c r="P380" s="1">
        <v>44573.561226851853</v>
      </c>
      <c r="Q380">
        <v>6833</v>
      </c>
      <c r="R380">
        <v>1306</v>
      </c>
      <c r="S380" t="b">
        <v>0</v>
      </c>
      <c r="T380" t="s">
        <v>87</v>
      </c>
      <c r="U380" t="b">
        <v>0</v>
      </c>
      <c r="V380" t="s">
        <v>88</v>
      </c>
      <c r="W380" s="1">
        <v>44573.561226851853</v>
      </c>
      <c r="X380">
        <v>664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66</v>
      </c>
      <c r="AE380">
        <v>52</v>
      </c>
      <c r="AF380">
        <v>0</v>
      </c>
      <c r="AG380">
        <v>3</v>
      </c>
      <c r="AH380" t="s">
        <v>87</v>
      </c>
      <c r="AI380" t="s">
        <v>87</v>
      </c>
      <c r="AJ380" t="s">
        <v>87</v>
      </c>
      <c r="AK380" t="s">
        <v>87</v>
      </c>
      <c r="AL380" t="s">
        <v>87</v>
      </c>
      <c r="AM380" t="s">
        <v>87</v>
      </c>
      <c r="AN380" t="s">
        <v>87</v>
      </c>
      <c r="AO380" t="s">
        <v>87</v>
      </c>
      <c r="AP380" t="s">
        <v>87</v>
      </c>
      <c r="AQ380" t="s">
        <v>87</v>
      </c>
      <c r="AR380" t="s">
        <v>87</v>
      </c>
      <c r="AS380" t="s">
        <v>87</v>
      </c>
      <c r="AT380" t="s">
        <v>87</v>
      </c>
      <c r="AU380" t="s">
        <v>87</v>
      </c>
      <c r="AV380" t="s">
        <v>87</v>
      </c>
      <c r="AW380" t="s">
        <v>87</v>
      </c>
      <c r="AX380" t="s">
        <v>87</v>
      </c>
      <c r="AY380" t="s">
        <v>87</v>
      </c>
      <c r="AZ380" t="s">
        <v>87</v>
      </c>
      <c r="BA380" t="s">
        <v>87</v>
      </c>
      <c r="BB380" t="s">
        <v>87</v>
      </c>
      <c r="BC380" t="s">
        <v>87</v>
      </c>
      <c r="BD380" t="s">
        <v>87</v>
      </c>
      <c r="BE380" t="s">
        <v>87</v>
      </c>
    </row>
    <row r="381" spans="1:57" x14ac:dyDescent="0.45">
      <c r="A381" t="s">
        <v>1040</v>
      </c>
      <c r="B381" t="s">
        <v>79</v>
      </c>
      <c r="C381" t="s">
        <v>1041</v>
      </c>
      <c r="D381" t="s">
        <v>81</v>
      </c>
      <c r="E381" s="2" t="str">
        <f>HYPERLINK("capsilon://?command=openfolder&amp;siteaddress=FAM.docvelocity-na8.net&amp;folderid=FX63CBD58C-C2C1-DAEC-FA9D-B4D96A944123","FX22014704")</f>
        <v>FX22014704</v>
      </c>
      <c r="F381" t="s">
        <v>19</v>
      </c>
      <c r="G381" t="s">
        <v>19</v>
      </c>
      <c r="H381" t="s">
        <v>82</v>
      </c>
      <c r="I381" t="s">
        <v>1042</v>
      </c>
      <c r="J381">
        <v>38</v>
      </c>
      <c r="K381" t="s">
        <v>84</v>
      </c>
      <c r="L381" t="s">
        <v>85</v>
      </c>
      <c r="M381" t="s">
        <v>86</v>
      </c>
      <c r="N381">
        <v>1</v>
      </c>
      <c r="O381" s="1">
        <v>44573.472280092596</v>
      </c>
      <c r="P381" s="1">
        <v>44573.564571759256</v>
      </c>
      <c r="Q381">
        <v>7466</v>
      </c>
      <c r="R381">
        <v>508</v>
      </c>
      <c r="S381" t="b">
        <v>0</v>
      </c>
      <c r="T381" t="s">
        <v>87</v>
      </c>
      <c r="U381" t="b">
        <v>0</v>
      </c>
      <c r="V381" t="s">
        <v>88</v>
      </c>
      <c r="W381" s="1">
        <v>44573.564571759256</v>
      </c>
      <c r="X381">
        <v>110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38</v>
      </c>
      <c r="AE381">
        <v>37</v>
      </c>
      <c r="AF381">
        <v>0</v>
      </c>
      <c r="AG381">
        <v>2</v>
      </c>
      <c r="AH381" t="s">
        <v>87</v>
      </c>
      <c r="AI381" t="s">
        <v>87</v>
      </c>
      <c r="AJ381" t="s">
        <v>87</v>
      </c>
      <c r="AK381" t="s">
        <v>87</v>
      </c>
      <c r="AL381" t="s">
        <v>87</v>
      </c>
      <c r="AM381" t="s">
        <v>87</v>
      </c>
      <c r="AN381" t="s">
        <v>87</v>
      </c>
      <c r="AO381" t="s">
        <v>87</v>
      </c>
      <c r="AP381" t="s">
        <v>87</v>
      </c>
      <c r="AQ381" t="s">
        <v>87</v>
      </c>
      <c r="AR381" t="s">
        <v>87</v>
      </c>
      <c r="AS381" t="s">
        <v>87</v>
      </c>
      <c r="AT381" t="s">
        <v>87</v>
      </c>
      <c r="AU381" t="s">
        <v>87</v>
      </c>
      <c r="AV381" t="s">
        <v>87</v>
      </c>
      <c r="AW381" t="s">
        <v>87</v>
      </c>
      <c r="AX381" t="s">
        <v>87</v>
      </c>
      <c r="AY381" t="s">
        <v>87</v>
      </c>
      <c r="AZ381" t="s">
        <v>87</v>
      </c>
      <c r="BA381" t="s">
        <v>87</v>
      </c>
      <c r="BB381" t="s">
        <v>87</v>
      </c>
      <c r="BC381" t="s">
        <v>87</v>
      </c>
      <c r="BD381" t="s">
        <v>87</v>
      </c>
      <c r="BE381" t="s">
        <v>87</v>
      </c>
    </row>
    <row r="382" spans="1:57" x14ac:dyDescent="0.45">
      <c r="A382" t="s">
        <v>1043</v>
      </c>
      <c r="B382" t="s">
        <v>79</v>
      </c>
      <c r="C382" t="s">
        <v>702</v>
      </c>
      <c r="D382" t="s">
        <v>81</v>
      </c>
      <c r="E382" s="2" t="str">
        <f>HYPERLINK("capsilon://?command=openfolder&amp;siteaddress=FAM.docvelocity-na8.net&amp;folderid=FX251719A5-0B9E-024A-FB6E-D8444DBB6A68","FX22012451")</f>
        <v>FX22012451</v>
      </c>
      <c r="F382" t="s">
        <v>19</v>
      </c>
      <c r="G382" t="s">
        <v>19</v>
      </c>
      <c r="H382" t="s">
        <v>82</v>
      </c>
      <c r="I382" t="s">
        <v>1044</v>
      </c>
      <c r="J382">
        <v>38</v>
      </c>
      <c r="K382" t="s">
        <v>84</v>
      </c>
      <c r="L382" t="s">
        <v>85</v>
      </c>
      <c r="M382" t="s">
        <v>86</v>
      </c>
      <c r="N382">
        <v>2</v>
      </c>
      <c r="O382" s="1">
        <v>44573.481249999997</v>
      </c>
      <c r="P382" s="1">
        <v>44573.559074074074</v>
      </c>
      <c r="Q382">
        <v>6178</v>
      </c>
      <c r="R382">
        <v>546</v>
      </c>
      <c r="S382" t="b">
        <v>0</v>
      </c>
      <c r="T382" t="s">
        <v>87</v>
      </c>
      <c r="U382" t="b">
        <v>0</v>
      </c>
      <c r="V382" t="s">
        <v>92</v>
      </c>
      <c r="W382" s="1">
        <v>44573.5078125</v>
      </c>
      <c r="X382">
        <v>238</v>
      </c>
      <c r="Y382">
        <v>37</v>
      </c>
      <c r="Z382">
        <v>0</v>
      </c>
      <c r="AA382">
        <v>37</v>
      </c>
      <c r="AB382">
        <v>0</v>
      </c>
      <c r="AC382">
        <v>19</v>
      </c>
      <c r="AD382">
        <v>1</v>
      </c>
      <c r="AE382">
        <v>0</v>
      </c>
      <c r="AF382">
        <v>0</v>
      </c>
      <c r="AG382">
        <v>0</v>
      </c>
      <c r="AH382" t="s">
        <v>151</v>
      </c>
      <c r="AI382" s="1">
        <v>44573.559074074074</v>
      </c>
      <c r="AJ382">
        <v>308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1</v>
      </c>
      <c r="AQ382">
        <v>0</v>
      </c>
      <c r="AR382">
        <v>0</v>
      </c>
      <c r="AS382">
        <v>0</v>
      </c>
      <c r="AT382" t="s">
        <v>87</v>
      </c>
      <c r="AU382" t="s">
        <v>87</v>
      </c>
      <c r="AV382" t="s">
        <v>87</v>
      </c>
      <c r="AW382" t="s">
        <v>87</v>
      </c>
      <c r="AX382" t="s">
        <v>87</v>
      </c>
      <c r="AY382" t="s">
        <v>87</v>
      </c>
      <c r="AZ382" t="s">
        <v>87</v>
      </c>
      <c r="BA382" t="s">
        <v>87</v>
      </c>
      <c r="BB382" t="s">
        <v>87</v>
      </c>
      <c r="BC382" t="s">
        <v>87</v>
      </c>
      <c r="BD382" t="s">
        <v>87</v>
      </c>
      <c r="BE382" t="s">
        <v>87</v>
      </c>
    </row>
    <row r="383" spans="1:57" x14ac:dyDescent="0.45">
      <c r="A383" t="s">
        <v>1045</v>
      </c>
      <c r="B383" t="s">
        <v>79</v>
      </c>
      <c r="C383" t="s">
        <v>1046</v>
      </c>
      <c r="D383" t="s">
        <v>81</v>
      </c>
      <c r="E383" s="2" t="str">
        <f>HYPERLINK("capsilon://?command=openfolder&amp;siteaddress=FAM.docvelocity-na8.net&amp;folderid=FX54EEF181-097F-9515-719A-B5BFD45E7ED1","FX21129827")</f>
        <v>FX21129827</v>
      </c>
      <c r="F383" t="s">
        <v>19</v>
      </c>
      <c r="G383" t="s">
        <v>19</v>
      </c>
      <c r="H383" t="s">
        <v>82</v>
      </c>
      <c r="I383" t="s">
        <v>1047</v>
      </c>
      <c r="J383">
        <v>66</v>
      </c>
      <c r="K383" t="s">
        <v>84</v>
      </c>
      <c r="L383" t="s">
        <v>85</v>
      </c>
      <c r="M383" t="s">
        <v>86</v>
      </c>
      <c r="N383">
        <v>2</v>
      </c>
      <c r="O383" s="1">
        <v>44573.489675925928</v>
      </c>
      <c r="P383" s="1">
        <v>44573.558194444442</v>
      </c>
      <c r="Q383">
        <v>5180</v>
      </c>
      <c r="R383">
        <v>740</v>
      </c>
      <c r="S383" t="b">
        <v>0</v>
      </c>
      <c r="T383" t="s">
        <v>87</v>
      </c>
      <c r="U383" t="b">
        <v>0</v>
      </c>
      <c r="V383" t="s">
        <v>190</v>
      </c>
      <c r="W383" s="1">
        <v>44573.512650462966</v>
      </c>
      <c r="X383">
        <v>592</v>
      </c>
      <c r="Y383">
        <v>52</v>
      </c>
      <c r="Z383">
        <v>0</v>
      </c>
      <c r="AA383">
        <v>52</v>
      </c>
      <c r="AB383">
        <v>0</v>
      </c>
      <c r="AC383">
        <v>30</v>
      </c>
      <c r="AD383">
        <v>14</v>
      </c>
      <c r="AE383">
        <v>0</v>
      </c>
      <c r="AF383">
        <v>0</v>
      </c>
      <c r="AG383">
        <v>0</v>
      </c>
      <c r="AH383" t="s">
        <v>372</v>
      </c>
      <c r="AI383" s="1">
        <v>44573.558194444442</v>
      </c>
      <c r="AJ383">
        <v>141</v>
      </c>
      <c r="AK383">
        <v>1</v>
      </c>
      <c r="AL383">
        <v>0</v>
      </c>
      <c r="AM383">
        <v>1</v>
      </c>
      <c r="AN383">
        <v>0</v>
      </c>
      <c r="AO383">
        <v>4</v>
      </c>
      <c r="AP383">
        <v>13</v>
      </c>
      <c r="AQ383">
        <v>0</v>
      </c>
      <c r="AR383">
        <v>0</v>
      </c>
      <c r="AS383">
        <v>0</v>
      </c>
      <c r="AT383" t="s">
        <v>87</v>
      </c>
      <c r="AU383" t="s">
        <v>87</v>
      </c>
      <c r="AV383" t="s">
        <v>87</v>
      </c>
      <c r="AW383" t="s">
        <v>87</v>
      </c>
      <c r="AX383" t="s">
        <v>87</v>
      </c>
      <c r="AY383" t="s">
        <v>87</v>
      </c>
      <c r="AZ383" t="s">
        <v>87</v>
      </c>
      <c r="BA383" t="s">
        <v>87</v>
      </c>
      <c r="BB383" t="s">
        <v>87</v>
      </c>
      <c r="BC383" t="s">
        <v>87</v>
      </c>
      <c r="BD383" t="s">
        <v>87</v>
      </c>
      <c r="BE383" t="s">
        <v>87</v>
      </c>
    </row>
    <row r="384" spans="1:57" x14ac:dyDescent="0.45">
      <c r="A384" t="s">
        <v>1048</v>
      </c>
      <c r="B384" t="s">
        <v>79</v>
      </c>
      <c r="C384" t="s">
        <v>1011</v>
      </c>
      <c r="D384" t="s">
        <v>81</v>
      </c>
      <c r="E384" s="2" t="str">
        <f>HYPERLINK("capsilon://?command=openfolder&amp;siteaddress=FAM.docvelocity-na8.net&amp;folderid=FXE5141927-2859-69F1-00DC-E2269B69B595","FX22014803")</f>
        <v>FX22014803</v>
      </c>
      <c r="F384" t="s">
        <v>19</v>
      </c>
      <c r="G384" t="s">
        <v>19</v>
      </c>
      <c r="H384" t="s">
        <v>82</v>
      </c>
      <c r="I384" t="s">
        <v>1049</v>
      </c>
      <c r="J384">
        <v>21</v>
      </c>
      <c r="K384" t="s">
        <v>84</v>
      </c>
      <c r="L384" t="s">
        <v>85</v>
      </c>
      <c r="M384" t="s">
        <v>86</v>
      </c>
      <c r="N384">
        <v>2</v>
      </c>
      <c r="O384" s="1">
        <v>44573.497349537036</v>
      </c>
      <c r="P384" s="1">
        <v>44573.557013888887</v>
      </c>
      <c r="Q384">
        <v>5112</v>
      </c>
      <c r="R384">
        <v>43</v>
      </c>
      <c r="S384" t="b">
        <v>0</v>
      </c>
      <c r="T384" t="s">
        <v>87</v>
      </c>
      <c r="U384" t="b">
        <v>0</v>
      </c>
      <c r="V384" t="s">
        <v>135</v>
      </c>
      <c r="W384" s="1">
        <v>44573.507905092592</v>
      </c>
      <c r="X384">
        <v>21</v>
      </c>
      <c r="Y384">
        <v>0</v>
      </c>
      <c r="Z384">
        <v>0</v>
      </c>
      <c r="AA384">
        <v>0</v>
      </c>
      <c r="AB384">
        <v>9</v>
      </c>
      <c r="AC384">
        <v>0</v>
      </c>
      <c r="AD384">
        <v>21</v>
      </c>
      <c r="AE384">
        <v>0</v>
      </c>
      <c r="AF384">
        <v>0</v>
      </c>
      <c r="AG384">
        <v>0</v>
      </c>
      <c r="AH384" t="s">
        <v>136</v>
      </c>
      <c r="AI384" s="1">
        <v>44573.557013888887</v>
      </c>
      <c r="AJ384">
        <v>22</v>
      </c>
      <c r="AK384">
        <v>0</v>
      </c>
      <c r="AL384">
        <v>0</v>
      </c>
      <c r="AM384">
        <v>0</v>
      </c>
      <c r="AN384">
        <v>9</v>
      </c>
      <c r="AO384">
        <v>0</v>
      </c>
      <c r="AP384">
        <v>21</v>
      </c>
      <c r="AQ384">
        <v>0</v>
      </c>
      <c r="AR384">
        <v>0</v>
      </c>
      <c r="AS384">
        <v>0</v>
      </c>
      <c r="AT384" t="s">
        <v>87</v>
      </c>
      <c r="AU384" t="s">
        <v>87</v>
      </c>
      <c r="AV384" t="s">
        <v>87</v>
      </c>
      <c r="AW384" t="s">
        <v>87</v>
      </c>
      <c r="AX384" t="s">
        <v>87</v>
      </c>
      <c r="AY384" t="s">
        <v>87</v>
      </c>
      <c r="AZ384" t="s">
        <v>87</v>
      </c>
      <c r="BA384" t="s">
        <v>87</v>
      </c>
      <c r="BB384" t="s">
        <v>87</v>
      </c>
      <c r="BC384" t="s">
        <v>87</v>
      </c>
      <c r="BD384" t="s">
        <v>87</v>
      </c>
      <c r="BE384" t="s">
        <v>87</v>
      </c>
    </row>
    <row r="385" spans="1:57" x14ac:dyDescent="0.45">
      <c r="A385" t="s">
        <v>1050</v>
      </c>
      <c r="B385" t="s">
        <v>79</v>
      </c>
      <c r="C385" t="s">
        <v>972</v>
      </c>
      <c r="D385" t="s">
        <v>81</v>
      </c>
      <c r="E385" s="2" t="str">
        <f>HYPERLINK("capsilon://?command=openfolder&amp;siteaddress=FAM.docvelocity-na8.net&amp;folderid=FX55BB841F-83C0-88B3-1F03-A59FBC92EB32","FX21128686")</f>
        <v>FX21128686</v>
      </c>
      <c r="F385" t="s">
        <v>19</v>
      </c>
      <c r="G385" t="s">
        <v>19</v>
      </c>
      <c r="H385" t="s">
        <v>82</v>
      </c>
      <c r="I385" t="s">
        <v>1051</v>
      </c>
      <c r="J385">
        <v>66</v>
      </c>
      <c r="K385" t="s">
        <v>84</v>
      </c>
      <c r="L385" t="s">
        <v>85</v>
      </c>
      <c r="M385" t="s">
        <v>86</v>
      </c>
      <c r="N385">
        <v>2</v>
      </c>
      <c r="O385" s="1">
        <v>44573.505624999998</v>
      </c>
      <c r="P385" s="1">
        <v>44573.557592592595</v>
      </c>
      <c r="Q385">
        <v>4419</v>
      </c>
      <c r="R385">
        <v>71</v>
      </c>
      <c r="S385" t="b">
        <v>0</v>
      </c>
      <c r="T385" t="s">
        <v>87</v>
      </c>
      <c r="U385" t="b">
        <v>0</v>
      </c>
      <c r="V385" t="s">
        <v>135</v>
      </c>
      <c r="W385" s="1">
        <v>44573.508159722223</v>
      </c>
      <c r="X385">
        <v>21</v>
      </c>
      <c r="Y385">
        <v>0</v>
      </c>
      <c r="Z385">
        <v>0</v>
      </c>
      <c r="AA385">
        <v>0</v>
      </c>
      <c r="AB385">
        <v>52</v>
      </c>
      <c r="AC385">
        <v>0</v>
      </c>
      <c r="AD385">
        <v>66</v>
      </c>
      <c r="AE385">
        <v>0</v>
      </c>
      <c r="AF385">
        <v>0</v>
      </c>
      <c r="AG385">
        <v>0</v>
      </c>
      <c r="AH385" t="s">
        <v>136</v>
      </c>
      <c r="AI385" s="1">
        <v>44573.557592592595</v>
      </c>
      <c r="AJ385">
        <v>50</v>
      </c>
      <c r="AK385">
        <v>0</v>
      </c>
      <c r="AL385">
        <v>0</v>
      </c>
      <c r="AM385">
        <v>0</v>
      </c>
      <c r="AN385">
        <v>52</v>
      </c>
      <c r="AO385">
        <v>0</v>
      </c>
      <c r="AP385">
        <v>66</v>
      </c>
      <c r="AQ385">
        <v>0</v>
      </c>
      <c r="AR385">
        <v>0</v>
      </c>
      <c r="AS385">
        <v>0</v>
      </c>
      <c r="AT385" t="s">
        <v>87</v>
      </c>
      <c r="AU385" t="s">
        <v>87</v>
      </c>
      <c r="AV385" t="s">
        <v>87</v>
      </c>
      <c r="AW385" t="s">
        <v>87</v>
      </c>
      <c r="AX385" t="s">
        <v>87</v>
      </c>
      <c r="AY385" t="s">
        <v>87</v>
      </c>
      <c r="AZ385" t="s">
        <v>87</v>
      </c>
      <c r="BA385" t="s">
        <v>87</v>
      </c>
      <c r="BB385" t="s">
        <v>87</v>
      </c>
      <c r="BC385" t="s">
        <v>87</v>
      </c>
      <c r="BD385" t="s">
        <v>87</v>
      </c>
      <c r="BE385" t="s">
        <v>87</v>
      </c>
    </row>
    <row r="386" spans="1:57" x14ac:dyDescent="0.45">
      <c r="A386" t="s">
        <v>1052</v>
      </c>
      <c r="B386" t="s">
        <v>79</v>
      </c>
      <c r="C386" t="s">
        <v>1053</v>
      </c>
      <c r="D386" t="s">
        <v>81</v>
      </c>
      <c r="E386" s="2" t="str">
        <f>HYPERLINK("capsilon://?command=openfolder&amp;siteaddress=FAM.docvelocity-na8.net&amp;folderid=FXD8E16732-1E5B-A26A-5694-F54748517192","FX22014591")</f>
        <v>FX22014591</v>
      </c>
      <c r="F386" t="s">
        <v>19</v>
      </c>
      <c r="G386" t="s">
        <v>19</v>
      </c>
      <c r="H386" t="s">
        <v>82</v>
      </c>
      <c r="I386" t="s">
        <v>1054</v>
      </c>
      <c r="J386">
        <v>198</v>
      </c>
      <c r="K386" t="s">
        <v>84</v>
      </c>
      <c r="L386" t="s">
        <v>85</v>
      </c>
      <c r="M386" t="s">
        <v>86</v>
      </c>
      <c r="N386">
        <v>2</v>
      </c>
      <c r="O386" s="1">
        <v>44573.511365740742</v>
      </c>
      <c r="P386" s="1">
        <v>44573.570601851854</v>
      </c>
      <c r="Q386">
        <v>3279</v>
      </c>
      <c r="R386">
        <v>1839</v>
      </c>
      <c r="S386" t="b">
        <v>0</v>
      </c>
      <c r="T386" t="s">
        <v>87</v>
      </c>
      <c r="U386" t="b">
        <v>0</v>
      </c>
      <c r="V386" t="s">
        <v>190</v>
      </c>
      <c r="W386" s="1">
        <v>44573.520937499998</v>
      </c>
      <c r="X386">
        <v>716</v>
      </c>
      <c r="Y386">
        <v>135</v>
      </c>
      <c r="Z386">
        <v>0</v>
      </c>
      <c r="AA386">
        <v>135</v>
      </c>
      <c r="AB386">
        <v>0</v>
      </c>
      <c r="AC386">
        <v>36</v>
      </c>
      <c r="AD386">
        <v>63</v>
      </c>
      <c r="AE386">
        <v>0</v>
      </c>
      <c r="AF386">
        <v>0</v>
      </c>
      <c r="AG386">
        <v>0</v>
      </c>
      <c r="AH386" t="s">
        <v>136</v>
      </c>
      <c r="AI386" s="1">
        <v>44573.570601851854</v>
      </c>
      <c r="AJ386">
        <v>1123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63</v>
      </c>
      <c r="AQ386">
        <v>0</v>
      </c>
      <c r="AR386">
        <v>0</v>
      </c>
      <c r="AS386">
        <v>0</v>
      </c>
      <c r="AT386" t="s">
        <v>87</v>
      </c>
      <c r="AU386" t="s">
        <v>87</v>
      </c>
      <c r="AV386" t="s">
        <v>87</v>
      </c>
      <c r="AW386" t="s">
        <v>87</v>
      </c>
      <c r="AX386" t="s">
        <v>87</v>
      </c>
      <c r="AY386" t="s">
        <v>87</v>
      </c>
      <c r="AZ386" t="s">
        <v>87</v>
      </c>
      <c r="BA386" t="s">
        <v>87</v>
      </c>
      <c r="BB386" t="s">
        <v>87</v>
      </c>
      <c r="BC386" t="s">
        <v>87</v>
      </c>
      <c r="BD386" t="s">
        <v>87</v>
      </c>
      <c r="BE386" t="s">
        <v>87</v>
      </c>
    </row>
    <row r="387" spans="1:57" x14ac:dyDescent="0.45">
      <c r="A387" t="s">
        <v>1055</v>
      </c>
      <c r="B387" t="s">
        <v>79</v>
      </c>
      <c r="C387" t="s">
        <v>1011</v>
      </c>
      <c r="D387" t="s">
        <v>81</v>
      </c>
      <c r="E387" s="2" t="str">
        <f>HYPERLINK("capsilon://?command=openfolder&amp;siteaddress=FAM.docvelocity-na8.net&amp;folderid=FXE5141927-2859-69F1-00DC-E2269B69B595","FX22014803")</f>
        <v>FX22014803</v>
      </c>
      <c r="F387" t="s">
        <v>19</v>
      </c>
      <c r="G387" t="s">
        <v>19</v>
      </c>
      <c r="H387" t="s">
        <v>82</v>
      </c>
      <c r="I387" t="s">
        <v>1056</v>
      </c>
      <c r="J387">
        <v>38</v>
      </c>
      <c r="K387" t="s">
        <v>84</v>
      </c>
      <c r="L387" t="s">
        <v>85</v>
      </c>
      <c r="M387" t="s">
        <v>86</v>
      </c>
      <c r="N387">
        <v>2</v>
      </c>
      <c r="O387" s="1">
        <v>44573.515810185185</v>
      </c>
      <c r="P387" s="1">
        <v>44573.559479166666</v>
      </c>
      <c r="Q387">
        <v>3417</v>
      </c>
      <c r="R387">
        <v>356</v>
      </c>
      <c r="S387" t="b">
        <v>0</v>
      </c>
      <c r="T387" t="s">
        <v>87</v>
      </c>
      <c r="U387" t="b">
        <v>0</v>
      </c>
      <c r="V387" t="s">
        <v>92</v>
      </c>
      <c r="W387" s="1">
        <v>44573.518865740742</v>
      </c>
      <c r="X387">
        <v>246</v>
      </c>
      <c r="Y387">
        <v>37</v>
      </c>
      <c r="Z387">
        <v>0</v>
      </c>
      <c r="AA387">
        <v>37</v>
      </c>
      <c r="AB387">
        <v>0</v>
      </c>
      <c r="AC387">
        <v>16</v>
      </c>
      <c r="AD387">
        <v>1</v>
      </c>
      <c r="AE387">
        <v>0</v>
      </c>
      <c r="AF387">
        <v>0</v>
      </c>
      <c r="AG387">
        <v>0</v>
      </c>
      <c r="AH387" t="s">
        <v>372</v>
      </c>
      <c r="AI387" s="1">
        <v>44573.559479166666</v>
      </c>
      <c r="AJ387">
        <v>110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1</v>
      </c>
      <c r="AQ387">
        <v>0</v>
      </c>
      <c r="AR387">
        <v>0</v>
      </c>
      <c r="AS387">
        <v>0</v>
      </c>
      <c r="AT387" t="s">
        <v>87</v>
      </c>
      <c r="AU387" t="s">
        <v>87</v>
      </c>
      <c r="AV387" t="s">
        <v>87</v>
      </c>
      <c r="AW387" t="s">
        <v>87</v>
      </c>
      <c r="AX387" t="s">
        <v>87</v>
      </c>
      <c r="AY387" t="s">
        <v>87</v>
      </c>
      <c r="AZ387" t="s">
        <v>87</v>
      </c>
      <c r="BA387" t="s">
        <v>87</v>
      </c>
      <c r="BB387" t="s">
        <v>87</v>
      </c>
      <c r="BC387" t="s">
        <v>87</v>
      </c>
      <c r="BD387" t="s">
        <v>87</v>
      </c>
      <c r="BE387" t="s">
        <v>87</v>
      </c>
    </row>
    <row r="388" spans="1:57" x14ac:dyDescent="0.45">
      <c r="A388" t="s">
        <v>1057</v>
      </c>
      <c r="B388" t="s">
        <v>79</v>
      </c>
      <c r="C388" t="s">
        <v>1058</v>
      </c>
      <c r="D388" t="s">
        <v>81</v>
      </c>
      <c r="E388" s="2" t="str">
        <f>HYPERLINK("capsilon://?command=openfolder&amp;siteaddress=FAM.docvelocity-na8.net&amp;folderid=FX57C9B0A9-3B1B-D10B-B953-5743AFDADF88","FX21129477")</f>
        <v>FX21129477</v>
      </c>
      <c r="F388" t="s">
        <v>19</v>
      </c>
      <c r="G388" t="s">
        <v>19</v>
      </c>
      <c r="H388" t="s">
        <v>82</v>
      </c>
      <c r="I388" t="s">
        <v>1059</v>
      </c>
      <c r="J388">
        <v>66</v>
      </c>
      <c r="K388" t="s">
        <v>84</v>
      </c>
      <c r="L388" t="s">
        <v>85</v>
      </c>
      <c r="M388" t="s">
        <v>86</v>
      </c>
      <c r="N388">
        <v>2</v>
      </c>
      <c r="O388" s="1">
        <v>44573.532048611109</v>
      </c>
      <c r="P388" s="1">
        <v>44573.562037037038</v>
      </c>
      <c r="Q388">
        <v>2210</v>
      </c>
      <c r="R388">
        <v>381</v>
      </c>
      <c r="S388" t="b">
        <v>0</v>
      </c>
      <c r="T388" t="s">
        <v>87</v>
      </c>
      <c r="U388" t="b">
        <v>0</v>
      </c>
      <c r="V388" t="s">
        <v>97</v>
      </c>
      <c r="W388" s="1">
        <v>44573.53429398148</v>
      </c>
      <c r="X388">
        <v>126</v>
      </c>
      <c r="Y388">
        <v>0</v>
      </c>
      <c r="Z388">
        <v>0</v>
      </c>
      <c r="AA388">
        <v>0</v>
      </c>
      <c r="AB388">
        <v>52</v>
      </c>
      <c r="AC388">
        <v>0</v>
      </c>
      <c r="AD388">
        <v>66</v>
      </c>
      <c r="AE388">
        <v>0</v>
      </c>
      <c r="AF388">
        <v>0</v>
      </c>
      <c r="AG388">
        <v>0</v>
      </c>
      <c r="AH388" t="s">
        <v>151</v>
      </c>
      <c r="AI388" s="1">
        <v>44573.562037037038</v>
      </c>
      <c r="AJ388">
        <v>255</v>
      </c>
      <c r="AK388">
        <v>0</v>
      </c>
      <c r="AL388">
        <v>0</v>
      </c>
      <c r="AM388">
        <v>0</v>
      </c>
      <c r="AN388">
        <v>52</v>
      </c>
      <c r="AO388">
        <v>0</v>
      </c>
      <c r="AP388">
        <v>66</v>
      </c>
      <c r="AQ388">
        <v>0</v>
      </c>
      <c r="AR388">
        <v>0</v>
      </c>
      <c r="AS388">
        <v>0</v>
      </c>
      <c r="AT388" t="s">
        <v>87</v>
      </c>
      <c r="AU388" t="s">
        <v>87</v>
      </c>
      <c r="AV388" t="s">
        <v>87</v>
      </c>
      <c r="AW388" t="s">
        <v>87</v>
      </c>
      <c r="AX388" t="s">
        <v>87</v>
      </c>
      <c r="AY388" t="s">
        <v>87</v>
      </c>
      <c r="AZ388" t="s">
        <v>87</v>
      </c>
      <c r="BA388" t="s">
        <v>87</v>
      </c>
      <c r="BB388" t="s">
        <v>87</v>
      </c>
      <c r="BC388" t="s">
        <v>87</v>
      </c>
      <c r="BD388" t="s">
        <v>87</v>
      </c>
      <c r="BE388" t="s">
        <v>87</v>
      </c>
    </row>
    <row r="389" spans="1:57" x14ac:dyDescent="0.45">
      <c r="A389" t="s">
        <v>1060</v>
      </c>
      <c r="B389" t="s">
        <v>79</v>
      </c>
      <c r="C389" t="s">
        <v>1061</v>
      </c>
      <c r="D389" t="s">
        <v>81</v>
      </c>
      <c r="E389" s="2" t="str">
        <f>HYPERLINK("capsilon://?command=openfolder&amp;siteaddress=FAM.docvelocity-na8.net&amp;folderid=FXF9F70FC2-ECF0-FAE9-9234-72C5EC4DA6FC","FX22012791")</f>
        <v>FX22012791</v>
      </c>
      <c r="F389" t="s">
        <v>19</v>
      </c>
      <c r="G389" t="s">
        <v>19</v>
      </c>
      <c r="H389" t="s">
        <v>82</v>
      </c>
      <c r="I389" t="s">
        <v>1062</v>
      </c>
      <c r="J389">
        <v>38</v>
      </c>
      <c r="K389" t="s">
        <v>84</v>
      </c>
      <c r="L389" t="s">
        <v>85</v>
      </c>
      <c r="M389" t="s">
        <v>86</v>
      </c>
      <c r="N389">
        <v>2</v>
      </c>
      <c r="O389" s="1">
        <v>44573.54278935185</v>
      </c>
      <c r="P389" s="1">
        <v>44573.595011574071</v>
      </c>
      <c r="Q389">
        <v>751</v>
      </c>
      <c r="R389">
        <v>3761</v>
      </c>
      <c r="S389" t="b">
        <v>0</v>
      </c>
      <c r="T389" t="s">
        <v>87</v>
      </c>
      <c r="U389" t="b">
        <v>0</v>
      </c>
      <c r="V389" t="s">
        <v>175</v>
      </c>
      <c r="W389" s="1">
        <v>44573.579895833333</v>
      </c>
      <c r="X389">
        <v>2558</v>
      </c>
      <c r="Y389">
        <v>37</v>
      </c>
      <c r="Z389">
        <v>0</v>
      </c>
      <c r="AA389">
        <v>37</v>
      </c>
      <c r="AB389">
        <v>0</v>
      </c>
      <c r="AC389">
        <v>21</v>
      </c>
      <c r="AD389">
        <v>1</v>
      </c>
      <c r="AE389">
        <v>0</v>
      </c>
      <c r="AF389">
        <v>0</v>
      </c>
      <c r="AG389">
        <v>0</v>
      </c>
      <c r="AH389" t="s">
        <v>136</v>
      </c>
      <c r="AI389" s="1">
        <v>44573.595011574071</v>
      </c>
      <c r="AJ389">
        <v>1203</v>
      </c>
      <c r="AK389">
        <v>4</v>
      </c>
      <c r="AL389">
        <v>0</v>
      </c>
      <c r="AM389">
        <v>4</v>
      </c>
      <c r="AN389">
        <v>0</v>
      </c>
      <c r="AO389">
        <v>0</v>
      </c>
      <c r="AP389">
        <v>-3</v>
      </c>
      <c r="AQ389">
        <v>0</v>
      </c>
      <c r="AR389">
        <v>0</v>
      </c>
      <c r="AS389">
        <v>0</v>
      </c>
      <c r="AT389" t="s">
        <v>87</v>
      </c>
      <c r="AU389" t="s">
        <v>87</v>
      </c>
      <c r="AV389" t="s">
        <v>87</v>
      </c>
      <c r="AW389" t="s">
        <v>87</v>
      </c>
      <c r="AX389" t="s">
        <v>87</v>
      </c>
      <c r="AY389" t="s">
        <v>87</v>
      </c>
      <c r="AZ389" t="s">
        <v>87</v>
      </c>
      <c r="BA389" t="s">
        <v>87</v>
      </c>
      <c r="BB389" t="s">
        <v>87</v>
      </c>
      <c r="BC389" t="s">
        <v>87</v>
      </c>
      <c r="BD389" t="s">
        <v>87</v>
      </c>
      <c r="BE389" t="s">
        <v>87</v>
      </c>
    </row>
    <row r="390" spans="1:57" x14ac:dyDescent="0.45">
      <c r="A390" t="s">
        <v>1063</v>
      </c>
      <c r="B390" t="s">
        <v>79</v>
      </c>
      <c r="C390" t="s">
        <v>1021</v>
      </c>
      <c r="D390" t="s">
        <v>81</v>
      </c>
      <c r="E390" s="2" t="str">
        <f>HYPERLINK("capsilon://?command=openfolder&amp;siteaddress=FAM.docvelocity-na8.net&amp;folderid=FX68DE8662-DB56-56EF-E342-6DC30CBA751A","FX21129240")</f>
        <v>FX21129240</v>
      </c>
      <c r="F390" t="s">
        <v>19</v>
      </c>
      <c r="G390" t="s">
        <v>19</v>
      </c>
      <c r="H390" t="s">
        <v>82</v>
      </c>
      <c r="I390" t="s">
        <v>1024</v>
      </c>
      <c r="J390">
        <v>136</v>
      </c>
      <c r="K390" t="s">
        <v>84</v>
      </c>
      <c r="L390" t="s">
        <v>85</v>
      </c>
      <c r="M390" t="s">
        <v>86</v>
      </c>
      <c r="N390">
        <v>2</v>
      </c>
      <c r="O390" s="1">
        <v>44573.554444444446</v>
      </c>
      <c r="P390" s="1">
        <v>44573.618263888886</v>
      </c>
      <c r="Q390">
        <v>1643</v>
      </c>
      <c r="R390">
        <v>3871</v>
      </c>
      <c r="S390" t="b">
        <v>0</v>
      </c>
      <c r="T390" t="s">
        <v>87</v>
      </c>
      <c r="U390" t="b">
        <v>1</v>
      </c>
      <c r="V390" t="s">
        <v>153</v>
      </c>
      <c r="W390" s="1">
        <v>44573.610717592594</v>
      </c>
      <c r="X390">
        <v>3312</v>
      </c>
      <c r="Y390">
        <v>69</v>
      </c>
      <c r="Z390">
        <v>0</v>
      </c>
      <c r="AA390">
        <v>69</v>
      </c>
      <c r="AB390">
        <v>52</v>
      </c>
      <c r="AC390">
        <v>55</v>
      </c>
      <c r="AD390">
        <v>67</v>
      </c>
      <c r="AE390">
        <v>0</v>
      </c>
      <c r="AF390">
        <v>0</v>
      </c>
      <c r="AG390">
        <v>0</v>
      </c>
      <c r="AH390" t="s">
        <v>372</v>
      </c>
      <c r="AI390" s="1">
        <v>44573.618263888886</v>
      </c>
      <c r="AJ390">
        <v>455</v>
      </c>
      <c r="AK390">
        <v>1</v>
      </c>
      <c r="AL390">
        <v>0</v>
      </c>
      <c r="AM390">
        <v>1</v>
      </c>
      <c r="AN390">
        <v>52</v>
      </c>
      <c r="AO390">
        <v>1</v>
      </c>
      <c r="AP390">
        <v>66</v>
      </c>
      <c r="AQ390">
        <v>0</v>
      </c>
      <c r="AR390">
        <v>0</v>
      </c>
      <c r="AS390">
        <v>0</v>
      </c>
      <c r="AT390" t="s">
        <v>87</v>
      </c>
      <c r="AU390" t="s">
        <v>87</v>
      </c>
      <c r="AV390" t="s">
        <v>87</v>
      </c>
      <c r="AW390" t="s">
        <v>87</v>
      </c>
      <c r="AX390" t="s">
        <v>87</v>
      </c>
      <c r="AY390" t="s">
        <v>87</v>
      </c>
      <c r="AZ390" t="s">
        <v>87</v>
      </c>
      <c r="BA390" t="s">
        <v>87</v>
      </c>
      <c r="BB390" t="s">
        <v>87</v>
      </c>
      <c r="BC390" t="s">
        <v>87</v>
      </c>
      <c r="BD390" t="s">
        <v>87</v>
      </c>
      <c r="BE390" t="s">
        <v>87</v>
      </c>
    </row>
    <row r="391" spans="1:57" x14ac:dyDescent="0.45">
      <c r="A391" t="s">
        <v>1064</v>
      </c>
      <c r="B391" t="s">
        <v>79</v>
      </c>
      <c r="C391" t="s">
        <v>1065</v>
      </c>
      <c r="D391" t="s">
        <v>81</v>
      </c>
      <c r="E391" s="2" t="str">
        <f>HYPERLINK("capsilon://?command=openfolder&amp;siteaddress=FAM.docvelocity-na8.net&amp;folderid=FX344CF489-A8B9-D178-1C1F-BAA1CDEC33F4","FX22014066")</f>
        <v>FX22014066</v>
      </c>
      <c r="F391" t="s">
        <v>19</v>
      </c>
      <c r="G391" t="s">
        <v>19</v>
      </c>
      <c r="H391" t="s">
        <v>82</v>
      </c>
      <c r="I391" t="s">
        <v>1066</v>
      </c>
      <c r="J391">
        <v>466</v>
      </c>
      <c r="K391" t="s">
        <v>84</v>
      </c>
      <c r="L391" t="s">
        <v>85</v>
      </c>
      <c r="M391" t="s">
        <v>86</v>
      </c>
      <c r="N391">
        <v>2</v>
      </c>
      <c r="O391" s="1">
        <v>44573.561064814814</v>
      </c>
      <c r="P391" s="1">
        <v>44573.609143518515</v>
      </c>
      <c r="Q391">
        <v>2195</v>
      </c>
      <c r="R391">
        <v>1959</v>
      </c>
      <c r="S391" t="b">
        <v>0</v>
      </c>
      <c r="T391" t="s">
        <v>87</v>
      </c>
      <c r="U391" t="b">
        <v>0</v>
      </c>
      <c r="V391" t="s">
        <v>88</v>
      </c>
      <c r="W391" s="1">
        <v>44573.578402777777</v>
      </c>
      <c r="X391">
        <v>1194</v>
      </c>
      <c r="Y391">
        <v>388</v>
      </c>
      <c r="Z391">
        <v>0</v>
      </c>
      <c r="AA391">
        <v>388</v>
      </c>
      <c r="AB391">
        <v>0</v>
      </c>
      <c r="AC391">
        <v>122</v>
      </c>
      <c r="AD391">
        <v>78</v>
      </c>
      <c r="AE391">
        <v>0</v>
      </c>
      <c r="AF391">
        <v>0</v>
      </c>
      <c r="AG391">
        <v>0</v>
      </c>
      <c r="AH391" t="s">
        <v>372</v>
      </c>
      <c r="AI391" s="1">
        <v>44573.609143518515</v>
      </c>
      <c r="AJ391">
        <v>736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78</v>
      </c>
      <c r="AQ391">
        <v>0</v>
      </c>
      <c r="AR391">
        <v>0</v>
      </c>
      <c r="AS391">
        <v>0</v>
      </c>
      <c r="AT391" t="s">
        <v>87</v>
      </c>
      <c r="AU391" t="s">
        <v>87</v>
      </c>
      <c r="AV391" t="s">
        <v>87</v>
      </c>
      <c r="AW391" t="s">
        <v>87</v>
      </c>
      <c r="AX391" t="s">
        <v>87</v>
      </c>
      <c r="AY391" t="s">
        <v>87</v>
      </c>
      <c r="AZ391" t="s">
        <v>87</v>
      </c>
      <c r="BA391" t="s">
        <v>87</v>
      </c>
      <c r="BB391" t="s">
        <v>87</v>
      </c>
      <c r="BC391" t="s">
        <v>87</v>
      </c>
      <c r="BD391" t="s">
        <v>87</v>
      </c>
      <c r="BE391" t="s">
        <v>87</v>
      </c>
    </row>
    <row r="392" spans="1:57" x14ac:dyDescent="0.45">
      <c r="A392" t="s">
        <v>1067</v>
      </c>
      <c r="B392" t="s">
        <v>79</v>
      </c>
      <c r="C392" t="s">
        <v>1038</v>
      </c>
      <c r="D392" t="s">
        <v>81</v>
      </c>
      <c r="E392" s="2" t="str">
        <f>HYPERLINK("capsilon://?command=openfolder&amp;siteaddress=FAM.docvelocity-na8.net&amp;folderid=FX616F23D7-F682-1303-F859-88DF22CB27BF","FX211213464")</f>
        <v>FX211213464</v>
      </c>
      <c r="F392" t="s">
        <v>19</v>
      </c>
      <c r="G392" t="s">
        <v>19</v>
      </c>
      <c r="H392" t="s">
        <v>82</v>
      </c>
      <c r="I392" t="s">
        <v>1039</v>
      </c>
      <c r="J392">
        <v>198</v>
      </c>
      <c r="K392" t="s">
        <v>84</v>
      </c>
      <c r="L392" t="s">
        <v>85</v>
      </c>
      <c r="M392" t="s">
        <v>86</v>
      </c>
      <c r="N392">
        <v>2</v>
      </c>
      <c r="O392" s="1">
        <v>44573.561956018515</v>
      </c>
      <c r="P392" s="1">
        <v>44573.693113425928</v>
      </c>
      <c r="Q392">
        <v>6193</v>
      </c>
      <c r="R392">
        <v>5139</v>
      </c>
      <c r="S392" t="b">
        <v>0</v>
      </c>
      <c r="T392" t="s">
        <v>87</v>
      </c>
      <c r="U392" t="b">
        <v>1</v>
      </c>
      <c r="V392" t="s">
        <v>125</v>
      </c>
      <c r="W392" s="1">
        <v>44573.623564814814</v>
      </c>
      <c r="X392">
        <v>3982</v>
      </c>
      <c r="Y392">
        <v>156</v>
      </c>
      <c r="Z392">
        <v>0</v>
      </c>
      <c r="AA392">
        <v>156</v>
      </c>
      <c r="AB392">
        <v>0</v>
      </c>
      <c r="AC392">
        <v>72</v>
      </c>
      <c r="AD392">
        <v>42</v>
      </c>
      <c r="AE392">
        <v>0</v>
      </c>
      <c r="AF392">
        <v>0</v>
      </c>
      <c r="AG392">
        <v>0</v>
      </c>
      <c r="AH392" t="s">
        <v>89</v>
      </c>
      <c r="AI392" s="1">
        <v>44573.693113425928</v>
      </c>
      <c r="AJ392">
        <v>1151</v>
      </c>
      <c r="AK392">
        <v>5</v>
      </c>
      <c r="AL392">
        <v>0</v>
      </c>
      <c r="AM392">
        <v>5</v>
      </c>
      <c r="AN392">
        <v>0</v>
      </c>
      <c r="AO392">
        <v>4</v>
      </c>
      <c r="AP392">
        <v>37</v>
      </c>
      <c r="AQ392">
        <v>0</v>
      </c>
      <c r="AR392">
        <v>0</v>
      </c>
      <c r="AS392">
        <v>0</v>
      </c>
      <c r="AT392" t="s">
        <v>87</v>
      </c>
      <c r="AU392" t="s">
        <v>87</v>
      </c>
      <c r="AV392" t="s">
        <v>87</v>
      </c>
      <c r="AW392" t="s">
        <v>87</v>
      </c>
      <c r="AX392" t="s">
        <v>87</v>
      </c>
      <c r="AY392" t="s">
        <v>87</v>
      </c>
      <c r="AZ392" t="s">
        <v>87</v>
      </c>
      <c r="BA392" t="s">
        <v>87</v>
      </c>
      <c r="BB392" t="s">
        <v>87</v>
      </c>
      <c r="BC392" t="s">
        <v>87</v>
      </c>
      <c r="BD392" t="s">
        <v>87</v>
      </c>
      <c r="BE392" t="s">
        <v>87</v>
      </c>
    </row>
    <row r="393" spans="1:57" x14ac:dyDescent="0.45">
      <c r="A393" t="s">
        <v>1068</v>
      </c>
      <c r="B393" t="s">
        <v>79</v>
      </c>
      <c r="C393" t="s">
        <v>1041</v>
      </c>
      <c r="D393" t="s">
        <v>81</v>
      </c>
      <c r="E393" s="2" t="str">
        <f>HYPERLINK("capsilon://?command=openfolder&amp;siteaddress=FAM.docvelocity-na8.net&amp;folderid=FX63CBD58C-C2C1-DAEC-FA9D-B4D96A944123","FX22014704")</f>
        <v>FX22014704</v>
      </c>
      <c r="F393" t="s">
        <v>19</v>
      </c>
      <c r="G393" t="s">
        <v>19</v>
      </c>
      <c r="H393" t="s">
        <v>82</v>
      </c>
      <c r="I393" t="s">
        <v>1042</v>
      </c>
      <c r="J393">
        <v>76</v>
      </c>
      <c r="K393" t="s">
        <v>84</v>
      </c>
      <c r="L393" t="s">
        <v>85</v>
      </c>
      <c r="M393" t="s">
        <v>86</v>
      </c>
      <c r="N393">
        <v>2</v>
      </c>
      <c r="O393" s="1">
        <v>44573.564976851849</v>
      </c>
      <c r="P393" s="1">
        <v>44573.611516203702</v>
      </c>
      <c r="Q393">
        <v>1823</v>
      </c>
      <c r="R393">
        <v>2198</v>
      </c>
      <c r="S393" t="b">
        <v>0</v>
      </c>
      <c r="T393" t="s">
        <v>87</v>
      </c>
      <c r="U393" t="b">
        <v>1</v>
      </c>
      <c r="V393" t="s">
        <v>175</v>
      </c>
      <c r="W393" s="1">
        <v>44573.592627314814</v>
      </c>
      <c r="X393">
        <v>1100</v>
      </c>
      <c r="Y393">
        <v>74</v>
      </c>
      <c r="Z393">
        <v>0</v>
      </c>
      <c r="AA393">
        <v>74</v>
      </c>
      <c r="AB393">
        <v>0</v>
      </c>
      <c r="AC393">
        <v>44</v>
      </c>
      <c r="AD393">
        <v>2</v>
      </c>
      <c r="AE393">
        <v>0</v>
      </c>
      <c r="AF393">
        <v>0</v>
      </c>
      <c r="AG393">
        <v>0</v>
      </c>
      <c r="AH393" t="s">
        <v>136</v>
      </c>
      <c r="AI393" s="1">
        <v>44573.611516203702</v>
      </c>
      <c r="AJ393">
        <v>1072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2</v>
      </c>
      <c r="AQ393">
        <v>0</v>
      </c>
      <c r="AR393">
        <v>0</v>
      </c>
      <c r="AS393">
        <v>0</v>
      </c>
      <c r="AT393" t="s">
        <v>87</v>
      </c>
      <c r="AU393" t="s">
        <v>87</v>
      </c>
      <c r="AV393" t="s">
        <v>87</v>
      </c>
      <c r="AW393" t="s">
        <v>87</v>
      </c>
      <c r="AX393" t="s">
        <v>87</v>
      </c>
      <c r="AY393" t="s">
        <v>87</v>
      </c>
      <c r="AZ393" t="s">
        <v>87</v>
      </c>
      <c r="BA393" t="s">
        <v>87</v>
      </c>
      <c r="BB393" t="s">
        <v>87</v>
      </c>
      <c r="BC393" t="s">
        <v>87</v>
      </c>
      <c r="BD393" t="s">
        <v>87</v>
      </c>
      <c r="BE393" t="s">
        <v>87</v>
      </c>
    </row>
    <row r="394" spans="1:57" x14ac:dyDescent="0.45">
      <c r="A394" t="s">
        <v>1069</v>
      </c>
      <c r="B394" t="s">
        <v>79</v>
      </c>
      <c r="C394" t="s">
        <v>870</v>
      </c>
      <c r="D394" t="s">
        <v>81</v>
      </c>
      <c r="E394" s="2" t="str">
        <f>HYPERLINK("capsilon://?command=openfolder&amp;siteaddress=FAM.docvelocity-na8.net&amp;folderid=FX26B8C674-E769-CA92-54FF-4FBCD97D9D2C","FX211213234")</f>
        <v>FX211213234</v>
      </c>
      <c r="F394" t="s">
        <v>19</v>
      </c>
      <c r="G394" t="s">
        <v>19</v>
      </c>
      <c r="H394" t="s">
        <v>82</v>
      </c>
      <c r="I394" t="s">
        <v>1070</v>
      </c>
      <c r="J394">
        <v>66</v>
      </c>
      <c r="K394" t="s">
        <v>84</v>
      </c>
      <c r="L394" t="s">
        <v>85</v>
      </c>
      <c r="M394" t="s">
        <v>86</v>
      </c>
      <c r="N394">
        <v>1</v>
      </c>
      <c r="O394" s="1">
        <v>44573.572129629632</v>
      </c>
      <c r="P394" s="1">
        <v>44573.589409722219</v>
      </c>
      <c r="Q394">
        <v>1282</v>
      </c>
      <c r="R394">
        <v>211</v>
      </c>
      <c r="S394" t="b">
        <v>0</v>
      </c>
      <c r="T394" t="s">
        <v>87</v>
      </c>
      <c r="U394" t="b">
        <v>0</v>
      </c>
      <c r="V394" t="s">
        <v>88</v>
      </c>
      <c r="W394" s="1">
        <v>44573.589409722219</v>
      </c>
      <c r="X394">
        <v>211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66</v>
      </c>
      <c r="AE394">
        <v>52</v>
      </c>
      <c r="AF394">
        <v>0</v>
      </c>
      <c r="AG394">
        <v>1</v>
      </c>
      <c r="AH394" t="s">
        <v>87</v>
      </c>
      <c r="AI394" t="s">
        <v>87</v>
      </c>
      <c r="AJ394" t="s">
        <v>87</v>
      </c>
      <c r="AK394" t="s">
        <v>87</v>
      </c>
      <c r="AL394" t="s">
        <v>87</v>
      </c>
      <c r="AM394" t="s">
        <v>87</v>
      </c>
      <c r="AN394" t="s">
        <v>87</v>
      </c>
      <c r="AO394" t="s">
        <v>87</v>
      </c>
      <c r="AP394" t="s">
        <v>87</v>
      </c>
      <c r="AQ394" t="s">
        <v>87</v>
      </c>
      <c r="AR394" t="s">
        <v>87</v>
      </c>
      <c r="AS394" t="s">
        <v>87</v>
      </c>
      <c r="AT394" t="s">
        <v>87</v>
      </c>
      <c r="AU394" t="s">
        <v>87</v>
      </c>
      <c r="AV394" t="s">
        <v>87</v>
      </c>
      <c r="AW394" t="s">
        <v>87</v>
      </c>
      <c r="AX394" t="s">
        <v>87</v>
      </c>
      <c r="AY394" t="s">
        <v>87</v>
      </c>
      <c r="AZ394" t="s">
        <v>87</v>
      </c>
      <c r="BA394" t="s">
        <v>87</v>
      </c>
      <c r="BB394" t="s">
        <v>87</v>
      </c>
      <c r="BC394" t="s">
        <v>87</v>
      </c>
      <c r="BD394" t="s">
        <v>87</v>
      </c>
      <c r="BE394" t="s">
        <v>87</v>
      </c>
    </row>
    <row r="395" spans="1:57" x14ac:dyDescent="0.45">
      <c r="A395" t="s">
        <v>1071</v>
      </c>
      <c r="B395" t="s">
        <v>79</v>
      </c>
      <c r="C395" t="s">
        <v>1038</v>
      </c>
      <c r="D395" t="s">
        <v>81</v>
      </c>
      <c r="E395" s="2" t="str">
        <f>HYPERLINK("capsilon://?command=openfolder&amp;siteaddress=FAM.docvelocity-na8.net&amp;folderid=FX616F23D7-F682-1303-F859-88DF22CB27BF","FX211213464")</f>
        <v>FX211213464</v>
      </c>
      <c r="F395" t="s">
        <v>19</v>
      </c>
      <c r="G395" t="s">
        <v>19</v>
      </c>
      <c r="H395" t="s">
        <v>82</v>
      </c>
      <c r="I395" t="s">
        <v>1072</v>
      </c>
      <c r="J395">
        <v>111</v>
      </c>
      <c r="K395" t="s">
        <v>84</v>
      </c>
      <c r="L395" t="s">
        <v>85</v>
      </c>
      <c r="M395" t="s">
        <v>86</v>
      </c>
      <c r="N395">
        <v>2</v>
      </c>
      <c r="O395" s="1">
        <v>44564.733171296299</v>
      </c>
      <c r="P395" s="1">
        <v>44565.280810185184</v>
      </c>
      <c r="Q395">
        <v>45762</v>
      </c>
      <c r="R395">
        <v>1554</v>
      </c>
      <c r="S395" t="b">
        <v>0</v>
      </c>
      <c r="T395" t="s">
        <v>87</v>
      </c>
      <c r="U395" t="b">
        <v>0</v>
      </c>
      <c r="V395" t="s">
        <v>105</v>
      </c>
      <c r="W395" s="1">
        <v>44564.817685185182</v>
      </c>
      <c r="X395">
        <v>387</v>
      </c>
      <c r="Y395">
        <v>132</v>
      </c>
      <c r="Z395">
        <v>0</v>
      </c>
      <c r="AA395">
        <v>132</v>
      </c>
      <c r="AB395">
        <v>0</v>
      </c>
      <c r="AC395">
        <v>71</v>
      </c>
      <c r="AD395">
        <v>-21</v>
      </c>
      <c r="AE395">
        <v>0</v>
      </c>
      <c r="AF395">
        <v>0</v>
      </c>
      <c r="AG395">
        <v>0</v>
      </c>
      <c r="AH395" t="s">
        <v>98</v>
      </c>
      <c r="AI395" s="1">
        <v>44565.280810185184</v>
      </c>
      <c r="AJ395">
        <v>988</v>
      </c>
      <c r="AK395">
        <v>2</v>
      </c>
      <c r="AL395">
        <v>0</v>
      </c>
      <c r="AM395">
        <v>2</v>
      </c>
      <c r="AN395">
        <v>0</v>
      </c>
      <c r="AO395">
        <v>3</v>
      </c>
      <c r="AP395">
        <v>-23</v>
      </c>
      <c r="AQ395">
        <v>0</v>
      </c>
      <c r="AR395">
        <v>0</v>
      </c>
      <c r="AS395">
        <v>0</v>
      </c>
      <c r="AT395" t="s">
        <v>87</v>
      </c>
      <c r="AU395" t="s">
        <v>87</v>
      </c>
      <c r="AV395" t="s">
        <v>87</v>
      </c>
      <c r="AW395" t="s">
        <v>87</v>
      </c>
      <c r="AX395" t="s">
        <v>87</v>
      </c>
      <c r="AY395" t="s">
        <v>87</v>
      </c>
      <c r="AZ395" t="s">
        <v>87</v>
      </c>
      <c r="BA395" t="s">
        <v>87</v>
      </c>
      <c r="BB395" t="s">
        <v>87</v>
      </c>
      <c r="BC395" t="s">
        <v>87</v>
      </c>
      <c r="BD395" t="s">
        <v>87</v>
      </c>
      <c r="BE395" t="s">
        <v>87</v>
      </c>
    </row>
    <row r="396" spans="1:57" x14ac:dyDescent="0.45">
      <c r="A396" t="s">
        <v>1073</v>
      </c>
      <c r="B396" t="s">
        <v>79</v>
      </c>
      <c r="C396" t="s">
        <v>424</v>
      </c>
      <c r="D396" t="s">
        <v>81</v>
      </c>
      <c r="E396" s="2" t="str">
        <f>HYPERLINK("capsilon://?command=openfolder&amp;siteaddress=FAM.docvelocity-na8.net&amp;folderid=FX20FFC28A-985E-0404-DDB5-F66CEB09EBD0","FX21126640")</f>
        <v>FX21126640</v>
      </c>
      <c r="F396" t="s">
        <v>19</v>
      </c>
      <c r="G396" t="s">
        <v>19</v>
      </c>
      <c r="H396" t="s">
        <v>82</v>
      </c>
      <c r="I396" t="s">
        <v>1074</v>
      </c>
      <c r="J396">
        <v>38</v>
      </c>
      <c r="K396" t="s">
        <v>84</v>
      </c>
      <c r="L396" t="s">
        <v>85</v>
      </c>
      <c r="M396" t="s">
        <v>86</v>
      </c>
      <c r="N396">
        <v>2</v>
      </c>
      <c r="O396" s="1">
        <v>44573.582662037035</v>
      </c>
      <c r="P396" s="1">
        <v>44573.612986111111</v>
      </c>
      <c r="Q396">
        <v>1120</v>
      </c>
      <c r="R396">
        <v>1500</v>
      </c>
      <c r="S396" t="b">
        <v>0</v>
      </c>
      <c r="T396" t="s">
        <v>87</v>
      </c>
      <c r="U396" t="b">
        <v>0</v>
      </c>
      <c r="V396" t="s">
        <v>175</v>
      </c>
      <c r="W396" s="1">
        <v>44573.605358796296</v>
      </c>
      <c r="X396">
        <v>1099</v>
      </c>
      <c r="Y396">
        <v>37</v>
      </c>
      <c r="Z396">
        <v>0</v>
      </c>
      <c r="AA396">
        <v>37</v>
      </c>
      <c r="AB396">
        <v>0</v>
      </c>
      <c r="AC396">
        <v>30</v>
      </c>
      <c r="AD396">
        <v>1</v>
      </c>
      <c r="AE396">
        <v>0</v>
      </c>
      <c r="AF396">
        <v>0</v>
      </c>
      <c r="AG396">
        <v>0</v>
      </c>
      <c r="AH396" t="s">
        <v>372</v>
      </c>
      <c r="AI396" s="1">
        <v>44573.612986111111</v>
      </c>
      <c r="AJ396">
        <v>332</v>
      </c>
      <c r="AK396">
        <v>3</v>
      </c>
      <c r="AL396">
        <v>0</v>
      </c>
      <c r="AM396">
        <v>3</v>
      </c>
      <c r="AN396">
        <v>0</v>
      </c>
      <c r="AO396">
        <v>3</v>
      </c>
      <c r="AP396">
        <v>-2</v>
      </c>
      <c r="AQ396">
        <v>0</v>
      </c>
      <c r="AR396">
        <v>0</v>
      </c>
      <c r="AS396">
        <v>0</v>
      </c>
      <c r="AT396" t="s">
        <v>87</v>
      </c>
      <c r="AU396" t="s">
        <v>87</v>
      </c>
      <c r="AV396" t="s">
        <v>87</v>
      </c>
      <c r="AW396" t="s">
        <v>87</v>
      </c>
      <c r="AX396" t="s">
        <v>87</v>
      </c>
      <c r="AY396" t="s">
        <v>87</v>
      </c>
      <c r="AZ396" t="s">
        <v>87</v>
      </c>
      <c r="BA396" t="s">
        <v>87</v>
      </c>
      <c r="BB396" t="s">
        <v>87</v>
      </c>
      <c r="BC396" t="s">
        <v>87</v>
      </c>
      <c r="BD396" t="s">
        <v>87</v>
      </c>
      <c r="BE396" t="s">
        <v>87</v>
      </c>
    </row>
    <row r="397" spans="1:57" x14ac:dyDescent="0.45">
      <c r="A397" t="s">
        <v>1075</v>
      </c>
      <c r="B397" t="s">
        <v>79</v>
      </c>
      <c r="C397" t="s">
        <v>584</v>
      </c>
      <c r="D397" t="s">
        <v>81</v>
      </c>
      <c r="E397" s="2" t="str">
        <f>HYPERLINK("capsilon://?command=openfolder&amp;siteaddress=FAM.docvelocity-na8.net&amp;folderid=FX9F5A16BC-DAB2-BC78-7929-3095E7774690","FX22013084")</f>
        <v>FX22013084</v>
      </c>
      <c r="F397" t="s">
        <v>19</v>
      </c>
      <c r="G397" t="s">
        <v>19</v>
      </c>
      <c r="H397" t="s">
        <v>82</v>
      </c>
      <c r="I397" t="s">
        <v>1076</v>
      </c>
      <c r="J397">
        <v>66</v>
      </c>
      <c r="K397" t="s">
        <v>477</v>
      </c>
      <c r="L397" t="s">
        <v>19</v>
      </c>
      <c r="M397" t="s">
        <v>81</v>
      </c>
      <c r="N397">
        <v>1</v>
      </c>
      <c r="O397" s="1">
        <v>44573.58315972222</v>
      </c>
      <c r="P397" s="1">
        <v>44573.656099537038</v>
      </c>
      <c r="Q397">
        <v>6077</v>
      </c>
      <c r="R397">
        <v>225</v>
      </c>
      <c r="S397" t="b">
        <v>0</v>
      </c>
      <c r="T397" t="s">
        <v>87</v>
      </c>
      <c r="U397" t="b">
        <v>0</v>
      </c>
      <c r="V397" t="s">
        <v>88</v>
      </c>
      <c r="W397" s="1">
        <v>44573.592245370368</v>
      </c>
      <c r="X397">
        <v>225</v>
      </c>
      <c r="Y397">
        <v>52</v>
      </c>
      <c r="Z397">
        <v>0</v>
      </c>
      <c r="AA397">
        <v>52</v>
      </c>
      <c r="AB397">
        <v>0</v>
      </c>
      <c r="AC397">
        <v>34</v>
      </c>
      <c r="AD397">
        <v>14</v>
      </c>
      <c r="AE397">
        <v>0</v>
      </c>
      <c r="AF397">
        <v>0</v>
      </c>
      <c r="AG397">
        <v>0</v>
      </c>
      <c r="AH397" t="s">
        <v>87</v>
      </c>
      <c r="AI397" t="s">
        <v>87</v>
      </c>
      <c r="AJ397" t="s">
        <v>87</v>
      </c>
      <c r="AK397" t="s">
        <v>87</v>
      </c>
      <c r="AL397" t="s">
        <v>87</v>
      </c>
      <c r="AM397" t="s">
        <v>87</v>
      </c>
      <c r="AN397" t="s">
        <v>87</v>
      </c>
      <c r="AO397" t="s">
        <v>87</v>
      </c>
      <c r="AP397" t="s">
        <v>87</v>
      </c>
      <c r="AQ397" t="s">
        <v>87</v>
      </c>
      <c r="AR397" t="s">
        <v>87</v>
      </c>
      <c r="AS397" t="s">
        <v>87</v>
      </c>
      <c r="AT397" t="s">
        <v>87</v>
      </c>
      <c r="AU397" t="s">
        <v>87</v>
      </c>
      <c r="AV397" t="s">
        <v>87</v>
      </c>
      <c r="AW397" t="s">
        <v>87</v>
      </c>
      <c r="AX397" t="s">
        <v>87</v>
      </c>
      <c r="AY397" t="s">
        <v>87</v>
      </c>
      <c r="AZ397" t="s">
        <v>87</v>
      </c>
      <c r="BA397" t="s">
        <v>87</v>
      </c>
      <c r="BB397" t="s">
        <v>87</v>
      </c>
      <c r="BC397" t="s">
        <v>87</v>
      </c>
      <c r="BD397" t="s">
        <v>87</v>
      </c>
      <c r="BE397" t="s">
        <v>87</v>
      </c>
    </row>
    <row r="398" spans="1:57" x14ac:dyDescent="0.45">
      <c r="A398" t="s">
        <v>1077</v>
      </c>
      <c r="B398" t="s">
        <v>79</v>
      </c>
      <c r="C398" t="s">
        <v>695</v>
      </c>
      <c r="D398" t="s">
        <v>81</v>
      </c>
      <c r="E398" s="2" t="str">
        <f>HYPERLINK("capsilon://?command=openfolder&amp;siteaddress=FAM.docvelocity-na8.net&amp;folderid=FXDFA1F8C8-5F56-D2BC-8D8D-E7F6CFE35C07","FX22012951")</f>
        <v>FX22012951</v>
      </c>
      <c r="F398" t="s">
        <v>19</v>
      </c>
      <c r="G398" t="s">
        <v>19</v>
      </c>
      <c r="H398" t="s">
        <v>82</v>
      </c>
      <c r="I398" t="s">
        <v>1078</v>
      </c>
      <c r="J398">
        <v>66</v>
      </c>
      <c r="K398" t="s">
        <v>84</v>
      </c>
      <c r="L398" t="s">
        <v>85</v>
      </c>
      <c r="M398" t="s">
        <v>86</v>
      </c>
      <c r="N398">
        <v>2</v>
      </c>
      <c r="O398" s="1">
        <v>44573.583657407406</v>
      </c>
      <c r="P398" s="1">
        <v>44573.695162037038</v>
      </c>
      <c r="Q398">
        <v>8191</v>
      </c>
      <c r="R398">
        <v>1443</v>
      </c>
      <c r="S398" t="b">
        <v>0</v>
      </c>
      <c r="T398" t="s">
        <v>87</v>
      </c>
      <c r="U398" t="b">
        <v>0</v>
      </c>
      <c r="V398" t="s">
        <v>175</v>
      </c>
      <c r="W398" s="1">
        <v>44573.620011574072</v>
      </c>
      <c r="X398">
        <v>1266</v>
      </c>
      <c r="Y398">
        <v>52</v>
      </c>
      <c r="Z398">
        <v>0</v>
      </c>
      <c r="AA398">
        <v>52</v>
      </c>
      <c r="AB398">
        <v>0</v>
      </c>
      <c r="AC398">
        <v>31</v>
      </c>
      <c r="AD398">
        <v>14</v>
      </c>
      <c r="AE398">
        <v>0</v>
      </c>
      <c r="AF398">
        <v>0</v>
      </c>
      <c r="AG398">
        <v>0</v>
      </c>
      <c r="AH398" t="s">
        <v>89</v>
      </c>
      <c r="AI398" s="1">
        <v>44573.695162037038</v>
      </c>
      <c r="AJ398">
        <v>177</v>
      </c>
      <c r="AK398">
        <v>1</v>
      </c>
      <c r="AL398">
        <v>0</v>
      </c>
      <c r="AM398">
        <v>1</v>
      </c>
      <c r="AN398">
        <v>0</v>
      </c>
      <c r="AO398">
        <v>1</v>
      </c>
      <c r="AP398">
        <v>13</v>
      </c>
      <c r="AQ398">
        <v>0</v>
      </c>
      <c r="AR398">
        <v>0</v>
      </c>
      <c r="AS398">
        <v>0</v>
      </c>
      <c r="AT398" t="s">
        <v>87</v>
      </c>
      <c r="AU398" t="s">
        <v>87</v>
      </c>
      <c r="AV398" t="s">
        <v>87</v>
      </c>
      <c r="AW398" t="s">
        <v>87</v>
      </c>
      <c r="AX398" t="s">
        <v>87</v>
      </c>
      <c r="AY398" t="s">
        <v>87</v>
      </c>
      <c r="AZ398" t="s">
        <v>87</v>
      </c>
      <c r="BA398" t="s">
        <v>87</v>
      </c>
      <c r="BB398" t="s">
        <v>87</v>
      </c>
      <c r="BC398" t="s">
        <v>87</v>
      </c>
      <c r="BD398" t="s">
        <v>87</v>
      </c>
      <c r="BE398" t="s">
        <v>87</v>
      </c>
    </row>
    <row r="399" spans="1:57" x14ac:dyDescent="0.45">
      <c r="A399" t="s">
        <v>1079</v>
      </c>
      <c r="B399" t="s">
        <v>79</v>
      </c>
      <c r="C399" t="s">
        <v>1038</v>
      </c>
      <c r="D399" t="s">
        <v>81</v>
      </c>
      <c r="E399" s="2" t="str">
        <f>HYPERLINK("capsilon://?command=openfolder&amp;siteaddress=FAM.docvelocity-na8.net&amp;folderid=FX616F23D7-F682-1303-F859-88DF22CB27BF","FX211213464")</f>
        <v>FX211213464</v>
      </c>
      <c r="F399" t="s">
        <v>19</v>
      </c>
      <c r="G399" t="s">
        <v>19</v>
      </c>
      <c r="H399" t="s">
        <v>82</v>
      </c>
      <c r="I399" t="s">
        <v>1080</v>
      </c>
      <c r="J399">
        <v>56</v>
      </c>
      <c r="K399" t="s">
        <v>84</v>
      </c>
      <c r="L399" t="s">
        <v>85</v>
      </c>
      <c r="M399" t="s">
        <v>86</v>
      </c>
      <c r="N399">
        <v>2</v>
      </c>
      <c r="O399" s="1">
        <v>44564.733900462961</v>
      </c>
      <c r="P399" s="1">
        <v>44565.285462962966</v>
      </c>
      <c r="Q399">
        <v>46476</v>
      </c>
      <c r="R399">
        <v>1179</v>
      </c>
      <c r="S399" t="b">
        <v>0</v>
      </c>
      <c r="T399" t="s">
        <v>87</v>
      </c>
      <c r="U399" t="b">
        <v>0</v>
      </c>
      <c r="V399" t="s">
        <v>135</v>
      </c>
      <c r="W399" s="1">
        <v>44564.810844907406</v>
      </c>
      <c r="X399">
        <v>370</v>
      </c>
      <c r="Y399">
        <v>62</v>
      </c>
      <c r="Z399">
        <v>0</v>
      </c>
      <c r="AA399">
        <v>62</v>
      </c>
      <c r="AB399">
        <v>0</v>
      </c>
      <c r="AC399">
        <v>19</v>
      </c>
      <c r="AD399">
        <v>-6</v>
      </c>
      <c r="AE399">
        <v>0</v>
      </c>
      <c r="AF399">
        <v>0</v>
      </c>
      <c r="AG399">
        <v>0</v>
      </c>
      <c r="AH399" t="s">
        <v>106</v>
      </c>
      <c r="AI399" s="1">
        <v>44565.285462962966</v>
      </c>
      <c r="AJ399">
        <v>636</v>
      </c>
      <c r="AK399">
        <v>4</v>
      </c>
      <c r="AL399">
        <v>0</v>
      </c>
      <c r="AM399">
        <v>4</v>
      </c>
      <c r="AN399">
        <v>0</v>
      </c>
      <c r="AO399">
        <v>4</v>
      </c>
      <c r="AP399">
        <v>-10</v>
      </c>
      <c r="AQ399">
        <v>0</v>
      </c>
      <c r="AR399">
        <v>0</v>
      </c>
      <c r="AS399">
        <v>0</v>
      </c>
      <c r="AT399" t="s">
        <v>87</v>
      </c>
      <c r="AU399" t="s">
        <v>87</v>
      </c>
      <c r="AV399" t="s">
        <v>87</v>
      </c>
      <c r="AW399" t="s">
        <v>87</v>
      </c>
      <c r="AX399" t="s">
        <v>87</v>
      </c>
      <c r="AY399" t="s">
        <v>87</v>
      </c>
      <c r="AZ399" t="s">
        <v>87</v>
      </c>
      <c r="BA399" t="s">
        <v>87</v>
      </c>
      <c r="BB399" t="s">
        <v>87</v>
      </c>
      <c r="BC399" t="s">
        <v>87</v>
      </c>
      <c r="BD399" t="s">
        <v>87</v>
      </c>
      <c r="BE399" t="s">
        <v>87</v>
      </c>
    </row>
    <row r="400" spans="1:57" x14ac:dyDescent="0.45">
      <c r="A400" t="s">
        <v>1081</v>
      </c>
      <c r="B400" t="s">
        <v>79</v>
      </c>
      <c r="C400" t="s">
        <v>365</v>
      </c>
      <c r="D400" t="s">
        <v>81</v>
      </c>
      <c r="E400" s="2" t="str">
        <f>HYPERLINK("capsilon://?command=openfolder&amp;siteaddress=FAM.docvelocity-na8.net&amp;folderid=FX425831DE-A761-135B-0297-6C8DBF6DB447","FX21125200")</f>
        <v>FX21125200</v>
      </c>
      <c r="F400" t="s">
        <v>19</v>
      </c>
      <c r="G400" t="s">
        <v>19</v>
      </c>
      <c r="H400" t="s">
        <v>82</v>
      </c>
      <c r="I400" t="s">
        <v>958</v>
      </c>
      <c r="J400">
        <v>38</v>
      </c>
      <c r="K400" t="s">
        <v>84</v>
      </c>
      <c r="L400" t="s">
        <v>85</v>
      </c>
      <c r="M400" t="s">
        <v>86</v>
      </c>
      <c r="N400">
        <v>2</v>
      </c>
      <c r="O400" s="1">
        <v>44564.734432870369</v>
      </c>
      <c r="P400" s="1">
        <v>44564.797650462962</v>
      </c>
      <c r="Q400">
        <v>5129</v>
      </c>
      <c r="R400">
        <v>333</v>
      </c>
      <c r="S400" t="b">
        <v>0</v>
      </c>
      <c r="T400" t="s">
        <v>87</v>
      </c>
      <c r="U400" t="b">
        <v>1</v>
      </c>
      <c r="V400" t="s">
        <v>125</v>
      </c>
      <c r="W400" s="1">
        <v>44564.76017361111</v>
      </c>
      <c r="X400">
        <v>118</v>
      </c>
      <c r="Y400">
        <v>37</v>
      </c>
      <c r="Z400">
        <v>0</v>
      </c>
      <c r="AA400">
        <v>37</v>
      </c>
      <c r="AB400">
        <v>0</v>
      </c>
      <c r="AC400">
        <v>16</v>
      </c>
      <c r="AD400">
        <v>1</v>
      </c>
      <c r="AE400">
        <v>0</v>
      </c>
      <c r="AF400">
        <v>0</v>
      </c>
      <c r="AG400">
        <v>0</v>
      </c>
      <c r="AH400" t="s">
        <v>151</v>
      </c>
      <c r="AI400" s="1">
        <v>44564.797650462962</v>
      </c>
      <c r="AJ400">
        <v>211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1</v>
      </c>
      <c r="AQ400">
        <v>0</v>
      </c>
      <c r="AR400">
        <v>0</v>
      </c>
      <c r="AS400">
        <v>0</v>
      </c>
      <c r="AT400" t="s">
        <v>87</v>
      </c>
      <c r="AU400" t="s">
        <v>87</v>
      </c>
      <c r="AV400" t="s">
        <v>87</v>
      </c>
      <c r="AW400" t="s">
        <v>87</v>
      </c>
      <c r="AX400" t="s">
        <v>87</v>
      </c>
      <c r="AY400" t="s">
        <v>87</v>
      </c>
      <c r="AZ400" t="s">
        <v>87</v>
      </c>
      <c r="BA400" t="s">
        <v>87</v>
      </c>
      <c r="BB400" t="s">
        <v>87</v>
      </c>
      <c r="BC400" t="s">
        <v>87</v>
      </c>
      <c r="BD400" t="s">
        <v>87</v>
      </c>
      <c r="BE400" t="s">
        <v>87</v>
      </c>
    </row>
    <row r="401" spans="1:57" x14ac:dyDescent="0.45">
      <c r="A401" t="s">
        <v>1082</v>
      </c>
      <c r="B401" t="s">
        <v>79</v>
      </c>
      <c r="C401" t="s">
        <v>870</v>
      </c>
      <c r="D401" t="s">
        <v>81</v>
      </c>
      <c r="E401" s="2" t="str">
        <f>HYPERLINK("capsilon://?command=openfolder&amp;siteaddress=FAM.docvelocity-na8.net&amp;folderid=FX26B8C674-E769-CA92-54FF-4FBCD97D9D2C","FX211213234")</f>
        <v>FX211213234</v>
      </c>
      <c r="F401" t="s">
        <v>19</v>
      </c>
      <c r="G401" t="s">
        <v>19</v>
      </c>
      <c r="H401" t="s">
        <v>82</v>
      </c>
      <c r="I401" t="s">
        <v>1070</v>
      </c>
      <c r="J401">
        <v>38</v>
      </c>
      <c r="K401" t="s">
        <v>84</v>
      </c>
      <c r="L401" t="s">
        <v>85</v>
      </c>
      <c r="M401" t="s">
        <v>86</v>
      </c>
      <c r="N401">
        <v>2</v>
      </c>
      <c r="O401" s="1">
        <v>44573.590115740742</v>
      </c>
      <c r="P401" s="1">
        <v>44573.69866898148</v>
      </c>
      <c r="Q401">
        <v>7163</v>
      </c>
      <c r="R401">
        <v>2216</v>
      </c>
      <c r="S401" t="b">
        <v>0</v>
      </c>
      <c r="T401" t="s">
        <v>87</v>
      </c>
      <c r="U401" t="b">
        <v>1</v>
      </c>
      <c r="V401" t="s">
        <v>135</v>
      </c>
      <c r="W401" s="1">
        <v>44573.612442129626</v>
      </c>
      <c r="X401">
        <v>538</v>
      </c>
      <c r="Y401">
        <v>37</v>
      </c>
      <c r="Z401">
        <v>0</v>
      </c>
      <c r="AA401">
        <v>37</v>
      </c>
      <c r="AB401">
        <v>0</v>
      </c>
      <c r="AC401">
        <v>33</v>
      </c>
      <c r="AD401">
        <v>1</v>
      </c>
      <c r="AE401">
        <v>0</v>
      </c>
      <c r="AF401">
        <v>0</v>
      </c>
      <c r="AG401">
        <v>0</v>
      </c>
      <c r="AH401" t="s">
        <v>151</v>
      </c>
      <c r="AI401" s="1">
        <v>44573.69866898148</v>
      </c>
      <c r="AJ401">
        <v>613</v>
      </c>
      <c r="AK401">
        <v>1</v>
      </c>
      <c r="AL401">
        <v>0</v>
      </c>
      <c r="AM401">
        <v>1</v>
      </c>
      <c r="AN401">
        <v>0</v>
      </c>
      <c r="AO401">
        <v>1</v>
      </c>
      <c r="AP401">
        <v>0</v>
      </c>
      <c r="AQ401">
        <v>0</v>
      </c>
      <c r="AR401">
        <v>0</v>
      </c>
      <c r="AS401">
        <v>0</v>
      </c>
      <c r="AT401" t="s">
        <v>87</v>
      </c>
      <c r="AU401" t="s">
        <v>87</v>
      </c>
      <c r="AV401" t="s">
        <v>87</v>
      </c>
      <c r="AW401" t="s">
        <v>87</v>
      </c>
      <c r="AX401" t="s">
        <v>87</v>
      </c>
      <c r="AY401" t="s">
        <v>87</v>
      </c>
      <c r="AZ401" t="s">
        <v>87</v>
      </c>
      <c r="BA401" t="s">
        <v>87</v>
      </c>
      <c r="BB401" t="s">
        <v>87</v>
      </c>
      <c r="BC401" t="s">
        <v>87</v>
      </c>
      <c r="BD401" t="s">
        <v>87</v>
      </c>
      <c r="BE401" t="s">
        <v>87</v>
      </c>
    </row>
    <row r="402" spans="1:57" x14ac:dyDescent="0.45">
      <c r="A402" t="s">
        <v>1083</v>
      </c>
      <c r="B402" t="s">
        <v>79</v>
      </c>
      <c r="C402" t="s">
        <v>1065</v>
      </c>
      <c r="D402" t="s">
        <v>81</v>
      </c>
      <c r="E402" s="2" t="str">
        <f>HYPERLINK("capsilon://?command=openfolder&amp;siteaddress=FAM.docvelocity-na8.net&amp;folderid=FX344CF489-A8B9-D178-1C1F-BAA1CDEC33F4","FX22014066")</f>
        <v>FX22014066</v>
      </c>
      <c r="F402" t="s">
        <v>19</v>
      </c>
      <c r="G402" t="s">
        <v>19</v>
      </c>
      <c r="H402" t="s">
        <v>82</v>
      </c>
      <c r="I402" t="s">
        <v>1084</v>
      </c>
      <c r="J402">
        <v>38</v>
      </c>
      <c r="K402" t="s">
        <v>84</v>
      </c>
      <c r="L402" t="s">
        <v>85</v>
      </c>
      <c r="M402" t="s">
        <v>86</v>
      </c>
      <c r="N402">
        <v>2</v>
      </c>
      <c r="O402" s="1">
        <v>44573.592928240738</v>
      </c>
      <c r="P402" s="1">
        <v>44573.696342592593</v>
      </c>
      <c r="Q402">
        <v>7782</v>
      </c>
      <c r="R402">
        <v>1153</v>
      </c>
      <c r="S402" t="b">
        <v>0</v>
      </c>
      <c r="T402" t="s">
        <v>87</v>
      </c>
      <c r="U402" t="b">
        <v>0</v>
      </c>
      <c r="V402" t="s">
        <v>153</v>
      </c>
      <c r="W402" s="1">
        <v>44573.62290509259</v>
      </c>
      <c r="X402">
        <v>1052</v>
      </c>
      <c r="Y402">
        <v>37</v>
      </c>
      <c r="Z402">
        <v>0</v>
      </c>
      <c r="AA402">
        <v>37</v>
      </c>
      <c r="AB402">
        <v>0</v>
      </c>
      <c r="AC402">
        <v>9</v>
      </c>
      <c r="AD402">
        <v>1</v>
      </c>
      <c r="AE402">
        <v>0</v>
      </c>
      <c r="AF402">
        <v>0</v>
      </c>
      <c r="AG402">
        <v>0</v>
      </c>
      <c r="AH402" t="s">
        <v>89</v>
      </c>
      <c r="AI402" s="1">
        <v>44573.696342592593</v>
      </c>
      <c r="AJ402">
        <v>101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1</v>
      </c>
      <c r="AQ402">
        <v>0</v>
      </c>
      <c r="AR402">
        <v>0</v>
      </c>
      <c r="AS402">
        <v>0</v>
      </c>
      <c r="AT402" t="s">
        <v>87</v>
      </c>
      <c r="AU402" t="s">
        <v>87</v>
      </c>
      <c r="AV402" t="s">
        <v>87</v>
      </c>
      <c r="AW402" t="s">
        <v>87</v>
      </c>
      <c r="AX402" t="s">
        <v>87</v>
      </c>
      <c r="AY402" t="s">
        <v>87</v>
      </c>
      <c r="AZ402" t="s">
        <v>87</v>
      </c>
      <c r="BA402" t="s">
        <v>87</v>
      </c>
      <c r="BB402" t="s">
        <v>87</v>
      </c>
      <c r="BC402" t="s">
        <v>87</v>
      </c>
      <c r="BD402" t="s">
        <v>87</v>
      </c>
      <c r="BE402" t="s">
        <v>87</v>
      </c>
    </row>
    <row r="403" spans="1:57" x14ac:dyDescent="0.45">
      <c r="A403" t="s">
        <v>1085</v>
      </c>
      <c r="B403" t="s">
        <v>79</v>
      </c>
      <c r="C403" t="s">
        <v>380</v>
      </c>
      <c r="D403" t="s">
        <v>81</v>
      </c>
      <c r="E403" s="2" t="str">
        <f>HYPERLINK("capsilon://?command=openfolder&amp;siteaddress=FAM.docvelocity-na8.net&amp;folderid=FX28ED4547-8D07-BF84-69B5-440F3A4D1996","FX211114558")</f>
        <v>FX211114558</v>
      </c>
      <c r="F403" t="s">
        <v>19</v>
      </c>
      <c r="G403" t="s">
        <v>19</v>
      </c>
      <c r="H403" t="s">
        <v>82</v>
      </c>
      <c r="I403" t="s">
        <v>1086</v>
      </c>
      <c r="J403">
        <v>32</v>
      </c>
      <c r="K403" t="s">
        <v>84</v>
      </c>
      <c r="L403" t="s">
        <v>85</v>
      </c>
      <c r="M403" t="s">
        <v>86</v>
      </c>
      <c r="N403">
        <v>2</v>
      </c>
      <c r="O403" s="1">
        <v>44573.595879629633</v>
      </c>
      <c r="P403" s="1">
        <v>44573.696539351855</v>
      </c>
      <c r="Q403">
        <v>8630</v>
      </c>
      <c r="R403">
        <v>67</v>
      </c>
      <c r="S403" t="b">
        <v>0</v>
      </c>
      <c r="T403" t="s">
        <v>87</v>
      </c>
      <c r="U403" t="b">
        <v>0</v>
      </c>
      <c r="V403" t="s">
        <v>135</v>
      </c>
      <c r="W403" s="1">
        <v>44573.613032407404</v>
      </c>
      <c r="X403">
        <v>50</v>
      </c>
      <c r="Y403">
        <v>0</v>
      </c>
      <c r="Z403">
        <v>0</v>
      </c>
      <c r="AA403">
        <v>0</v>
      </c>
      <c r="AB403">
        <v>27</v>
      </c>
      <c r="AC403">
        <v>0</v>
      </c>
      <c r="AD403">
        <v>32</v>
      </c>
      <c r="AE403">
        <v>0</v>
      </c>
      <c r="AF403">
        <v>0</v>
      </c>
      <c r="AG403">
        <v>0</v>
      </c>
      <c r="AH403" t="s">
        <v>89</v>
      </c>
      <c r="AI403" s="1">
        <v>44573.696539351855</v>
      </c>
      <c r="AJ403">
        <v>17</v>
      </c>
      <c r="AK403">
        <v>0</v>
      </c>
      <c r="AL403">
        <v>0</v>
      </c>
      <c r="AM403">
        <v>0</v>
      </c>
      <c r="AN403">
        <v>27</v>
      </c>
      <c r="AO403">
        <v>0</v>
      </c>
      <c r="AP403">
        <v>32</v>
      </c>
      <c r="AQ403">
        <v>0</v>
      </c>
      <c r="AR403">
        <v>0</v>
      </c>
      <c r="AS403">
        <v>0</v>
      </c>
      <c r="AT403" t="s">
        <v>87</v>
      </c>
      <c r="AU403" t="s">
        <v>87</v>
      </c>
      <c r="AV403" t="s">
        <v>87</v>
      </c>
      <c r="AW403" t="s">
        <v>87</v>
      </c>
      <c r="AX403" t="s">
        <v>87</v>
      </c>
      <c r="AY403" t="s">
        <v>87</v>
      </c>
      <c r="AZ403" t="s">
        <v>87</v>
      </c>
      <c r="BA403" t="s">
        <v>87</v>
      </c>
      <c r="BB403" t="s">
        <v>87</v>
      </c>
      <c r="BC403" t="s">
        <v>87</v>
      </c>
      <c r="BD403" t="s">
        <v>87</v>
      </c>
      <c r="BE403" t="s">
        <v>87</v>
      </c>
    </row>
    <row r="404" spans="1:57" x14ac:dyDescent="0.45">
      <c r="A404" t="s">
        <v>1087</v>
      </c>
      <c r="B404" t="s">
        <v>79</v>
      </c>
      <c r="C404" t="s">
        <v>120</v>
      </c>
      <c r="D404" t="s">
        <v>81</v>
      </c>
      <c r="E404" s="2" t="str">
        <f>HYPERLINK("capsilon://?command=openfolder&amp;siteaddress=FAM.docvelocity-na8.net&amp;folderid=FXF020A1D4-6E8E-8359-32FA-F0D9D1679859","FX211211673")</f>
        <v>FX211211673</v>
      </c>
      <c r="F404" t="s">
        <v>19</v>
      </c>
      <c r="G404" t="s">
        <v>19</v>
      </c>
      <c r="H404" t="s">
        <v>82</v>
      </c>
      <c r="I404" t="s">
        <v>1088</v>
      </c>
      <c r="J404">
        <v>66</v>
      </c>
      <c r="K404" t="s">
        <v>84</v>
      </c>
      <c r="L404" t="s">
        <v>85</v>
      </c>
      <c r="M404" t="s">
        <v>86</v>
      </c>
      <c r="N404">
        <v>2</v>
      </c>
      <c r="O404" s="1">
        <v>44573.599317129629</v>
      </c>
      <c r="P404" s="1">
        <v>44573.699907407405</v>
      </c>
      <c r="Q404">
        <v>5645</v>
      </c>
      <c r="R404">
        <v>3046</v>
      </c>
      <c r="S404" t="b">
        <v>0</v>
      </c>
      <c r="T404" t="s">
        <v>87</v>
      </c>
      <c r="U404" t="b">
        <v>0</v>
      </c>
      <c r="V404" t="s">
        <v>175</v>
      </c>
      <c r="W404" s="1">
        <v>44573.651736111111</v>
      </c>
      <c r="X404">
        <v>2741</v>
      </c>
      <c r="Y404">
        <v>52</v>
      </c>
      <c r="Z404">
        <v>0</v>
      </c>
      <c r="AA404">
        <v>52</v>
      </c>
      <c r="AB404">
        <v>0</v>
      </c>
      <c r="AC404">
        <v>33</v>
      </c>
      <c r="AD404">
        <v>14</v>
      </c>
      <c r="AE404">
        <v>0</v>
      </c>
      <c r="AF404">
        <v>0</v>
      </c>
      <c r="AG404">
        <v>0</v>
      </c>
      <c r="AH404" t="s">
        <v>89</v>
      </c>
      <c r="AI404" s="1">
        <v>44573.699907407405</v>
      </c>
      <c r="AJ404">
        <v>290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14</v>
      </c>
      <c r="AQ404">
        <v>0</v>
      </c>
      <c r="AR404">
        <v>0</v>
      </c>
      <c r="AS404">
        <v>0</v>
      </c>
      <c r="AT404" t="s">
        <v>87</v>
      </c>
      <c r="AU404" t="s">
        <v>87</v>
      </c>
      <c r="AV404" t="s">
        <v>87</v>
      </c>
      <c r="AW404" t="s">
        <v>87</v>
      </c>
      <c r="AX404" t="s">
        <v>87</v>
      </c>
      <c r="AY404" t="s">
        <v>87</v>
      </c>
      <c r="AZ404" t="s">
        <v>87</v>
      </c>
      <c r="BA404" t="s">
        <v>87</v>
      </c>
      <c r="BB404" t="s">
        <v>87</v>
      </c>
      <c r="BC404" t="s">
        <v>87</v>
      </c>
      <c r="BD404" t="s">
        <v>87</v>
      </c>
      <c r="BE404" t="s">
        <v>87</v>
      </c>
    </row>
    <row r="405" spans="1:57" x14ac:dyDescent="0.45">
      <c r="A405" t="s">
        <v>1089</v>
      </c>
      <c r="B405" t="s">
        <v>79</v>
      </c>
      <c r="C405" t="s">
        <v>1014</v>
      </c>
      <c r="D405" t="s">
        <v>81</v>
      </c>
      <c r="E405" s="2" t="str">
        <f>HYPERLINK("capsilon://?command=openfolder&amp;siteaddress=FAM.docvelocity-na8.net&amp;folderid=FXF6F387FF-61D5-DF93-E677-63E2A4127E7B","FX22013487")</f>
        <v>FX22013487</v>
      </c>
      <c r="F405" t="s">
        <v>19</v>
      </c>
      <c r="G405" t="s">
        <v>19</v>
      </c>
      <c r="H405" t="s">
        <v>82</v>
      </c>
      <c r="I405" t="s">
        <v>1090</v>
      </c>
      <c r="J405">
        <v>76</v>
      </c>
      <c r="K405" t="s">
        <v>84</v>
      </c>
      <c r="L405" t="s">
        <v>85</v>
      </c>
      <c r="M405" t="s">
        <v>86</v>
      </c>
      <c r="N405">
        <v>2</v>
      </c>
      <c r="O405" s="1">
        <v>44573.602152777778</v>
      </c>
      <c r="P405" s="1">
        <v>44573.706793981481</v>
      </c>
      <c r="Q405">
        <v>8032</v>
      </c>
      <c r="R405">
        <v>1009</v>
      </c>
      <c r="S405" t="b">
        <v>0</v>
      </c>
      <c r="T405" t="s">
        <v>87</v>
      </c>
      <c r="U405" t="b">
        <v>0</v>
      </c>
      <c r="V405" t="s">
        <v>135</v>
      </c>
      <c r="W405" s="1">
        <v>44573.616793981484</v>
      </c>
      <c r="X405">
        <v>308</v>
      </c>
      <c r="Y405">
        <v>74</v>
      </c>
      <c r="Z405">
        <v>0</v>
      </c>
      <c r="AA405">
        <v>74</v>
      </c>
      <c r="AB405">
        <v>0</v>
      </c>
      <c r="AC405">
        <v>31</v>
      </c>
      <c r="AD405">
        <v>2</v>
      </c>
      <c r="AE405">
        <v>0</v>
      </c>
      <c r="AF405">
        <v>0</v>
      </c>
      <c r="AG405">
        <v>0</v>
      </c>
      <c r="AH405" t="s">
        <v>151</v>
      </c>
      <c r="AI405" s="1">
        <v>44573.706793981481</v>
      </c>
      <c r="AJ405">
        <v>701</v>
      </c>
      <c r="AK405">
        <v>2</v>
      </c>
      <c r="AL405">
        <v>0</v>
      </c>
      <c r="AM405">
        <v>2</v>
      </c>
      <c r="AN405">
        <v>0</v>
      </c>
      <c r="AO405">
        <v>2</v>
      </c>
      <c r="AP405">
        <v>0</v>
      </c>
      <c r="AQ405">
        <v>0</v>
      </c>
      <c r="AR405">
        <v>0</v>
      </c>
      <c r="AS405">
        <v>0</v>
      </c>
      <c r="AT405" t="s">
        <v>87</v>
      </c>
      <c r="AU405" t="s">
        <v>87</v>
      </c>
      <c r="AV405" t="s">
        <v>87</v>
      </c>
      <c r="AW405" t="s">
        <v>87</v>
      </c>
      <c r="AX405" t="s">
        <v>87</v>
      </c>
      <c r="AY405" t="s">
        <v>87</v>
      </c>
      <c r="AZ405" t="s">
        <v>87</v>
      </c>
      <c r="BA405" t="s">
        <v>87</v>
      </c>
      <c r="BB405" t="s">
        <v>87</v>
      </c>
      <c r="BC405" t="s">
        <v>87</v>
      </c>
      <c r="BD405" t="s">
        <v>87</v>
      </c>
      <c r="BE405" t="s">
        <v>87</v>
      </c>
    </row>
    <row r="406" spans="1:57" x14ac:dyDescent="0.45">
      <c r="A406" t="s">
        <v>1091</v>
      </c>
      <c r="B406" t="s">
        <v>79</v>
      </c>
      <c r="C406" t="s">
        <v>380</v>
      </c>
      <c r="D406" t="s">
        <v>81</v>
      </c>
      <c r="E406" s="2" t="str">
        <f>HYPERLINK("capsilon://?command=openfolder&amp;siteaddress=FAM.docvelocity-na8.net&amp;folderid=FX28ED4547-8D07-BF84-69B5-440F3A4D1996","FX211114558")</f>
        <v>FX211114558</v>
      </c>
      <c r="F406" t="s">
        <v>19</v>
      </c>
      <c r="G406" t="s">
        <v>19</v>
      </c>
      <c r="H406" t="s">
        <v>82</v>
      </c>
      <c r="I406" t="s">
        <v>1092</v>
      </c>
      <c r="J406">
        <v>32</v>
      </c>
      <c r="K406" t="s">
        <v>84</v>
      </c>
      <c r="L406" t="s">
        <v>85</v>
      </c>
      <c r="M406" t="s">
        <v>86</v>
      </c>
      <c r="N406">
        <v>2</v>
      </c>
      <c r="O406" s="1">
        <v>44573.619201388887</v>
      </c>
      <c r="P406" s="1">
        <v>44573.700196759259</v>
      </c>
      <c r="Q406">
        <v>6947</v>
      </c>
      <c r="R406">
        <v>51</v>
      </c>
      <c r="S406" t="b">
        <v>0</v>
      </c>
      <c r="T406" t="s">
        <v>87</v>
      </c>
      <c r="U406" t="b">
        <v>0</v>
      </c>
      <c r="V406" t="s">
        <v>135</v>
      </c>
      <c r="W406" s="1">
        <v>44573.620347222219</v>
      </c>
      <c r="X406">
        <v>27</v>
      </c>
      <c r="Y406">
        <v>0</v>
      </c>
      <c r="Z406">
        <v>0</v>
      </c>
      <c r="AA406">
        <v>0</v>
      </c>
      <c r="AB406">
        <v>27</v>
      </c>
      <c r="AC406">
        <v>0</v>
      </c>
      <c r="AD406">
        <v>32</v>
      </c>
      <c r="AE406">
        <v>0</v>
      </c>
      <c r="AF406">
        <v>0</v>
      </c>
      <c r="AG406">
        <v>0</v>
      </c>
      <c r="AH406" t="s">
        <v>89</v>
      </c>
      <c r="AI406" s="1">
        <v>44573.700196759259</v>
      </c>
      <c r="AJ406">
        <v>24</v>
      </c>
      <c r="AK406">
        <v>0</v>
      </c>
      <c r="AL406">
        <v>0</v>
      </c>
      <c r="AM406">
        <v>0</v>
      </c>
      <c r="AN406">
        <v>27</v>
      </c>
      <c r="AO406">
        <v>0</v>
      </c>
      <c r="AP406">
        <v>32</v>
      </c>
      <c r="AQ406">
        <v>0</v>
      </c>
      <c r="AR406">
        <v>0</v>
      </c>
      <c r="AS406">
        <v>0</v>
      </c>
      <c r="AT406" t="s">
        <v>87</v>
      </c>
      <c r="AU406" t="s">
        <v>87</v>
      </c>
      <c r="AV406" t="s">
        <v>87</v>
      </c>
      <c r="AW406" t="s">
        <v>87</v>
      </c>
      <c r="AX406" t="s">
        <v>87</v>
      </c>
      <c r="AY406" t="s">
        <v>87</v>
      </c>
      <c r="AZ406" t="s">
        <v>87</v>
      </c>
      <c r="BA406" t="s">
        <v>87</v>
      </c>
      <c r="BB406" t="s">
        <v>87</v>
      </c>
      <c r="BC406" t="s">
        <v>87</v>
      </c>
      <c r="BD406" t="s">
        <v>87</v>
      </c>
      <c r="BE406" t="s">
        <v>87</v>
      </c>
    </row>
    <row r="407" spans="1:57" x14ac:dyDescent="0.45">
      <c r="A407" t="s">
        <v>1093</v>
      </c>
      <c r="B407" t="s">
        <v>79</v>
      </c>
      <c r="C407" t="s">
        <v>983</v>
      </c>
      <c r="D407" t="s">
        <v>81</v>
      </c>
      <c r="E407" s="2" t="str">
        <f>HYPERLINK("capsilon://?command=openfolder&amp;siteaddress=FAM.docvelocity-na8.net&amp;folderid=FX04BBBBAD-22E2-529A-6378-DC59BB834855","FX21117523")</f>
        <v>FX21117523</v>
      </c>
      <c r="F407" t="s">
        <v>19</v>
      </c>
      <c r="G407" t="s">
        <v>19</v>
      </c>
      <c r="H407" t="s">
        <v>82</v>
      </c>
      <c r="I407" t="s">
        <v>1094</v>
      </c>
      <c r="J407">
        <v>33</v>
      </c>
      <c r="K407" t="s">
        <v>84</v>
      </c>
      <c r="L407" t="s">
        <v>85</v>
      </c>
      <c r="M407" t="s">
        <v>86</v>
      </c>
      <c r="N407">
        <v>2</v>
      </c>
      <c r="O407" s="1">
        <v>44573.662824074076</v>
      </c>
      <c r="P407" s="1">
        <v>44573.701261574075</v>
      </c>
      <c r="Q407">
        <v>3176</v>
      </c>
      <c r="R407">
        <v>145</v>
      </c>
      <c r="S407" t="b">
        <v>0</v>
      </c>
      <c r="T407" t="s">
        <v>87</v>
      </c>
      <c r="U407" t="b">
        <v>0</v>
      </c>
      <c r="V407" t="s">
        <v>135</v>
      </c>
      <c r="W407" s="1">
        <v>44573.663888888892</v>
      </c>
      <c r="X407">
        <v>54</v>
      </c>
      <c r="Y407">
        <v>9</v>
      </c>
      <c r="Z407">
        <v>0</v>
      </c>
      <c r="AA407">
        <v>9</v>
      </c>
      <c r="AB407">
        <v>0</v>
      </c>
      <c r="AC407">
        <v>1</v>
      </c>
      <c r="AD407">
        <v>24</v>
      </c>
      <c r="AE407">
        <v>0</v>
      </c>
      <c r="AF407">
        <v>0</v>
      </c>
      <c r="AG407">
        <v>0</v>
      </c>
      <c r="AH407" t="s">
        <v>89</v>
      </c>
      <c r="AI407" s="1">
        <v>44573.701261574075</v>
      </c>
      <c r="AJ407">
        <v>91</v>
      </c>
      <c r="AK407">
        <v>2</v>
      </c>
      <c r="AL407">
        <v>0</v>
      </c>
      <c r="AM407">
        <v>2</v>
      </c>
      <c r="AN407">
        <v>0</v>
      </c>
      <c r="AO407">
        <v>1</v>
      </c>
      <c r="AP407">
        <v>22</v>
      </c>
      <c r="AQ407">
        <v>0</v>
      </c>
      <c r="AR407">
        <v>0</v>
      </c>
      <c r="AS407">
        <v>0</v>
      </c>
      <c r="AT407" t="s">
        <v>87</v>
      </c>
      <c r="AU407" t="s">
        <v>87</v>
      </c>
      <c r="AV407" t="s">
        <v>87</v>
      </c>
      <c r="AW407" t="s">
        <v>87</v>
      </c>
      <c r="AX407" t="s">
        <v>87</v>
      </c>
      <c r="AY407" t="s">
        <v>87</v>
      </c>
      <c r="AZ407" t="s">
        <v>87</v>
      </c>
      <c r="BA407" t="s">
        <v>87</v>
      </c>
      <c r="BB407" t="s">
        <v>87</v>
      </c>
      <c r="BC407" t="s">
        <v>87</v>
      </c>
      <c r="BD407" t="s">
        <v>87</v>
      </c>
      <c r="BE407" t="s">
        <v>87</v>
      </c>
    </row>
    <row r="408" spans="1:57" x14ac:dyDescent="0.45">
      <c r="A408" t="s">
        <v>1095</v>
      </c>
      <c r="B408" t="s">
        <v>79</v>
      </c>
      <c r="C408" t="s">
        <v>173</v>
      </c>
      <c r="D408" t="s">
        <v>81</v>
      </c>
      <c r="E408" s="2" t="str">
        <f>HYPERLINK("capsilon://?command=openfolder&amp;siteaddress=FAM.docvelocity-na8.net&amp;folderid=FX37AD5EDD-E9ED-3DF6-4C8F-FFD766748DA3","FX211213117")</f>
        <v>FX211213117</v>
      </c>
      <c r="F408" t="s">
        <v>19</v>
      </c>
      <c r="G408" t="s">
        <v>19</v>
      </c>
      <c r="H408" t="s">
        <v>82</v>
      </c>
      <c r="I408" t="s">
        <v>1096</v>
      </c>
      <c r="J408">
        <v>84</v>
      </c>
      <c r="K408" t="s">
        <v>84</v>
      </c>
      <c r="L408" t="s">
        <v>85</v>
      </c>
      <c r="M408" t="s">
        <v>86</v>
      </c>
      <c r="N408">
        <v>1</v>
      </c>
      <c r="O408" s="1">
        <v>44564.752372685187</v>
      </c>
      <c r="P408" s="1">
        <v>44564.783819444441</v>
      </c>
      <c r="Q408">
        <v>2616</v>
      </c>
      <c r="R408">
        <v>101</v>
      </c>
      <c r="S408" t="b">
        <v>0</v>
      </c>
      <c r="T408" t="s">
        <v>87</v>
      </c>
      <c r="U408" t="b">
        <v>0</v>
      </c>
      <c r="V408" t="s">
        <v>88</v>
      </c>
      <c r="W408" s="1">
        <v>44564.783819444441</v>
      </c>
      <c r="X408">
        <v>101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84</v>
      </c>
      <c r="AE408">
        <v>63</v>
      </c>
      <c r="AF408">
        <v>0</v>
      </c>
      <c r="AG408">
        <v>4</v>
      </c>
      <c r="AH408" t="s">
        <v>87</v>
      </c>
      <c r="AI408" t="s">
        <v>87</v>
      </c>
      <c r="AJ408" t="s">
        <v>87</v>
      </c>
      <c r="AK408" t="s">
        <v>87</v>
      </c>
      <c r="AL408" t="s">
        <v>87</v>
      </c>
      <c r="AM408" t="s">
        <v>87</v>
      </c>
      <c r="AN408" t="s">
        <v>87</v>
      </c>
      <c r="AO408" t="s">
        <v>87</v>
      </c>
      <c r="AP408" t="s">
        <v>87</v>
      </c>
      <c r="AQ408" t="s">
        <v>87</v>
      </c>
      <c r="AR408" t="s">
        <v>87</v>
      </c>
      <c r="AS408" t="s">
        <v>87</v>
      </c>
      <c r="AT408" t="s">
        <v>87</v>
      </c>
      <c r="AU408" t="s">
        <v>87</v>
      </c>
      <c r="AV408" t="s">
        <v>87</v>
      </c>
      <c r="AW408" t="s">
        <v>87</v>
      </c>
      <c r="AX408" t="s">
        <v>87</v>
      </c>
      <c r="AY408" t="s">
        <v>87</v>
      </c>
      <c r="AZ408" t="s">
        <v>87</v>
      </c>
      <c r="BA408" t="s">
        <v>87</v>
      </c>
      <c r="BB408" t="s">
        <v>87</v>
      </c>
      <c r="BC408" t="s">
        <v>87</v>
      </c>
      <c r="BD408" t="s">
        <v>87</v>
      </c>
      <c r="BE408" t="s">
        <v>87</v>
      </c>
    </row>
    <row r="409" spans="1:57" x14ac:dyDescent="0.45">
      <c r="A409" t="s">
        <v>1097</v>
      </c>
      <c r="B409" t="s">
        <v>79</v>
      </c>
      <c r="C409" t="s">
        <v>380</v>
      </c>
      <c r="D409" t="s">
        <v>81</v>
      </c>
      <c r="E409" s="2" t="str">
        <f>HYPERLINK("capsilon://?command=openfolder&amp;siteaddress=FAM.docvelocity-na8.net&amp;folderid=FX28ED4547-8D07-BF84-69B5-440F3A4D1996","FX211114558")</f>
        <v>FX211114558</v>
      </c>
      <c r="F409" t="s">
        <v>19</v>
      </c>
      <c r="G409" t="s">
        <v>19</v>
      </c>
      <c r="H409" t="s">
        <v>82</v>
      </c>
      <c r="I409" t="s">
        <v>1098</v>
      </c>
      <c r="J409">
        <v>32</v>
      </c>
      <c r="K409" t="s">
        <v>84</v>
      </c>
      <c r="L409" t="s">
        <v>85</v>
      </c>
      <c r="M409" t="s">
        <v>86</v>
      </c>
      <c r="N409">
        <v>2</v>
      </c>
      <c r="O409" s="1">
        <v>44573.682395833333</v>
      </c>
      <c r="P409" s="1">
        <v>44573.769421296296</v>
      </c>
      <c r="Q409">
        <v>7240</v>
      </c>
      <c r="R409">
        <v>279</v>
      </c>
      <c r="S409" t="b">
        <v>0</v>
      </c>
      <c r="T409" t="s">
        <v>87</v>
      </c>
      <c r="U409" t="b">
        <v>0</v>
      </c>
      <c r="V409" t="s">
        <v>135</v>
      </c>
      <c r="W409" s="1">
        <v>44573.717743055553</v>
      </c>
      <c r="X409">
        <v>57</v>
      </c>
      <c r="Y409">
        <v>0</v>
      </c>
      <c r="Z409">
        <v>0</v>
      </c>
      <c r="AA409">
        <v>0</v>
      </c>
      <c r="AB409">
        <v>27</v>
      </c>
      <c r="AC409">
        <v>0</v>
      </c>
      <c r="AD409">
        <v>32</v>
      </c>
      <c r="AE409">
        <v>0</v>
      </c>
      <c r="AF409">
        <v>0</v>
      </c>
      <c r="AG409">
        <v>0</v>
      </c>
      <c r="AH409" t="s">
        <v>136</v>
      </c>
      <c r="AI409" s="1">
        <v>44573.769421296296</v>
      </c>
      <c r="AJ409">
        <v>18</v>
      </c>
      <c r="AK409">
        <v>0</v>
      </c>
      <c r="AL409">
        <v>0</v>
      </c>
      <c r="AM409">
        <v>0</v>
      </c>
      <c r="AN409">
        <v>27</v>
      </c>
      <c r="AO409">
        <v>0</v>
      </c>
      <c r="AP409">
        <v>32</v>
      </c>
      <c r="AQ409">
        <v>0</v>
      </c>
      <c r="AR409">
        <v>0</v>
      </c>
      <c r="AS409">
        <v>0</v>
      </c>
      <c r="AT409" t="s">
        <v>87</v>
      </c>
      <c r="AU409" t="s">
        <v>87</v>
      </c>
      <c r="AV409" t="s">
        <v>87</v>
      </c>
      <c r="AW409" t="s">
        <v>87</v>
      </c>
      <c r="AX409" t="s">
        <v>87</v>
      </c>
      <c r="AY409" t="s">
        <v>87</v>
      </c>
      <c r="AZ409" t="s">
        <v>87</v>
      </c>
      <c r="BA409" t="s">
        <v>87</v>
      </c>
      <c r="BB409" t="s">
        <v>87</v>
      </c>
      <c r="BC409" t="s">
        <v>87</v>
      </c>
      <c r="BD409" t="s">
        <v>87</v>
      </c>
      <c r="BE409" t="s">
        <v>87</v>
      </c>
    </row>
    <row r="410" spans="1:57" x14ac:dyDescent="0.45">
      <c r="A410" t="s">
        <v>1099</v>
      </c>
      <c r="B410" t="s">
        <v>79</v>
      </c>
      <c r="C410" t="s">
        <v>1100</v>
      </c>
      <c r="D410" t="s">
        <v>81</v>
      </c>
      <c r="E410" s="2" t="str">
        <f>HYPERLINK("capsilon://?command=openfolder&amp;siteaddress=FAM.docvelocity-na8.net&amp;folderid=FX41888A08-06C8-E0FC-D1D1-4ACA331D7DE0","FX21128484")</f>
        <v>FX21128484</v>
      </c>
      <c r="F410" t="s">
        <v>19</v>
      </c>
      <c r="G410" t="s">
        <v>19</v>
      </c>
      <c r="H410" t="s">
        <v>82</v>
      </c>
      <c r="I410" t="s">
        <v>1101</v>
      </c>
      <c r="J410">
        <v>38</v>
      </c>
      <c r="K410" t="s">
        <v>84</v>
      </c>
      <c r="L410" t="s">
        <v>85</v>
      </c>
      <c r="M410" t="s">
        <v>86</v>
      </c>
      <c r="N410">
        <v>2</v>
      </c>
      <c r="O410" s="1">
        <v>44573.700775462959</v>
      </c>
      <c r="P410" s="1">
        <v>44573.776493055557</v>
      </c>
      <c r="Q410">
        <v>4814</v>
      </c>
      <c r="R410">
        <v>1728</v>
      </c>
      <c r="S410" t="b">
        <v>0</v>
      </c>
      <c r="T410" t="s">
        <v>87</v>
      </c>
      <c r="U410" t="b">
        <v>0</v>
      </c>
      <c r="V410" t="s">
        <v>175</v>
      </c>
      <c r="W410" s="1">
        <v>44573.716527777775</v>
      </c>
      <c r="X410">
        <v>1118</v>
      </c>
      <c r="Y410">
        <v>37</v>
      </c>
      <c r="Z410">
        <v>0</v>
      </c>
      <c r="AA410">
        <v>37</v>
      </c>
      <c r="AB410">
        <v>0</v>
      </c>
      <c r="AC410">
        <v>29</v>
      </c>
      <c r="AD410">
        <v>1</v>
      </c>
      <c r="AE410">
        <v>0</v>
      </c>
      <c r="AF410">
        <v>0</v>
      </c>
      <c r="AG410">
        <v>0</v>
      </c>
      <c r="AH410" t="s">
        <v>136</v>
      </c>
      <c r="AI410" s="1">
        <v>44573.776493055557</v>
      </c>
      <c r="AJ410">
        <v>610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1</v>
      </c>
      <c r="AQ410">
        <v>0</v>
      </c>
      <c r="AR410">
        <v>0</v>
      </c>
      <c r="AS410">
        <v>0</v>
      </c>
      <c r="AT410" t="s">
        <v>87</v>
      </c>
      <c r="AU410" t="s">
        <v>87</v>
      </c>
      <c r="AV410" t="s">
        <v>87</v>
      </c>
      <c r="AW410" t="s">
        <v>87</v>
      </c>
      <c r="AX410" t="s">
        <v>87</v>
      </c>
      <c r="AY410" t="s">
        <v>87</v>
      </c>
      <c r="AZ410" t="s">
        <v>87</v>
      </c>
      <c r="BA410" t="s">
        <v>87</v>
      </c>
      <c r="BB410" t="s">
        <v>87</v>
      </c>
      <c r="BC410" t="s">
        <v>87</v>
      </c>
      <c r="BD410" t="s">
        <v>87</v>
      </c>
      <c r="BE410" t="s">
        <v>87</v>
      </c>
    </row>
    <row r="411" spans="1:57" x14ac:dyDescent="0.45">
      <c r="A411" t="s">
        <v>1102</v>
      </c>
      <c r="B411" t="s">
        <v>79</v>
      </c>
      <c r="C411" t="s">
        <v>133</v>
      </c>
      <c r="D411" t="s">
        <v>81</v>
      </c>
      <c r="E411" s="2" t="str">
        <f>HYPERLINK("capsilon://?command=openfolder&amp;siteaddress=FAM.docvelocity-na8.net&amp;folderid=FXE94EE25F-214F-5E60-8FB8-57A8E8CFBF69","FX211213192")</f>
        <v>FX211213192</v>
      </c>
      <c r="F411" t="s">
        <v>19</v>
      </c>
      <c r="G411" t="s">
        <v>19</v>
      </c>
      <c r="H411" t="s">
        <v>82</v>
      </c>
      <c r="I411" t="s">
        <v>1103</v>
      </c>
      <c r="J411">
        <v>30</v>
      </c>
      <c r="K411" t="s">
        <v>84</v>
      </c>
      <c r="L411" t="s">
        <v>85</v>
      </c>
      <c r="M411" t="s">
        <v>86</v>
      </c>
      <c r="N411">
        <v>2</v>
      </c>
      <c r="O411" s="1">
        <v>44564.313055555554</v>
      </c>
      <c r="P411" s="1">
        <v>44564.317604166667</v>
      </c>
      <c r="Q411">
        <v>92</v>
      </c>
      <c r="R411">
        <v>301</v>
      </c>
      <c r="S411" t="b">
        <v>0</v>
      </c>
      <c r="T411" t="s">
        <v>87</v>
      </c>
      <c r="U411" t="b">
        <v>0</v>
      </c>
      <c r="V411" t="s">
        <v>146</v>
      </c>
      <c r="W411" s="1">
        <v>44564.314236111109</v>
      </c>
      <c r="X411">
        <v>83</v>
      </c>
      <c r="Y411">
        <v>9</v>
      </c>
      <c r="Z411">
        <v>0</v>
      </c>
      <c r="AA411">
        <v>9</v>
      </c>
      <c r="AB411">
        <v>0</v>
      </c>
      <c r="AC411">
        <v>3</v>
      </c>
      <c r="AD411">
        <v>21</v>
      </c>
      <c r="AE411">
        <v>0</v>
      </c>
      <c r="AF411">
        <v>0</v>
      </c>
      <c r="AG411">
        <v>0</v>
      </c>
      <c r="AH411" t="s">
        <v>106</v>
      </c>
      <c r="AI411" s="1">
        <v>44564.317604166667</v>
      </c>
      <c r="AJ411">
        <v>218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21</v>
      </c>
      <c r="AQ411">
        <v>0</v>
      </c>
      <c r="AR411">
        <v>0</v>
      </c>
      <c r="AS411">
        <v>0</v>
      </c>
      <c r="AT411" t="s">
        <v>87</v>
      </c>
      <c r="AU411" t="s">
        <v>87</v>
      </c>
      <c r="AV411" t="s">
        <v>87</v>
      </c>
      <c r="AW411" t="s">
        <v>87</v>
      </c>
      <c r="AX411" t="s">
        <v>87</v>
      </c>
      <c r="AY411" t="s">
        <v>87</v>
      </c>
      <c r="AZ411" t="s">
        <v>87</v>
      </c>
      <c r="BA411" t="s">
        <v>87</v>
      </c>
      <c r="BB411" t="s">
        <v>87</v>
      </c>
      <c r="BC411" t="s">
        <v>87</v>
      </c>
      <c r="BD411" t="s">
        <v>87</v>
      </c>
      <c r="BE411" t="s">
        <v>87</v>
      </c>
    </row>
    <row r="412" spans="1:57" x14ac:dyDescent="0.45">
      <c r="A412" t="s">
        <v>1104</v>
      </c>
      <c r="B412" t="s">
        <v>79</v>
      </c>
      <c r="C412" t="s">
        <v>1105</v>
      </c>
      <c r="D412" t="s">
        <v>81</v>
      </c>
      <c r="E412" s="2" t="str">
        <f>HYPERLINK("capsilon://?command=openfolder&amp;siteaddress=FAM.docvelocity-na8.net&amp;folderid=FXBF7E0548-FE65-CA5E-03CD-EB08F5965C88","FX22011137")</f>
        <v>FX22011137</v>
      </c>
      <c r="F412" t="s">
        <v>19</v>
      </c>
      <c r="G412" t="s">
        <v>19</v>
      </c>
      <c r="H412" t="s">
        <v>82</v>
      </c>
      <c r="I412" t="s">
        <v>1106</v>
      </c>
      <c r="J412">
        <v>38</v>
      </c>
      <c r="K412" t="s">
        <v>84</v>
      </c>
      <c r="L412" t="s">
        <v>85</v>
      </c>
      <c r="M412" t="s">
        <v>86</v>
      </c>
      <c r="N412">
        <v>2</v>
      </c>
      <c r="O412" s="1">
        <v>44573.70888888889</v>
      </c>
      <c r="P412" s="1">
        <v>44573.782465277778</v>
      </c>
      <c r="Q412">
        <v>5295</v>
      </c>
      <c r="R412">
        <v>1062</v>
      </c>
      <c r="S412" t="b">
        <v>0</v>
      </c>
      <c r="T412" t="s">
        <v>87</v>
      </c>
      <c r="U412" t="b">
        <v>0</v>
      </c>
      <c r="V412" t="s">
        <v>175</v>
      </c>
      <c r="W412" s="1">
        <v>44573.722870370373</v>
      </c>
      <c r="X412">
        <v>547</v>
      </c>
      <c r="Y412">
        <v>37</v>
      </c>
      <c r="Z412">
        <v>0</v>
      </c>
      <c r="AA412">
        <v>37</v>
      </c>
      <c r="AB412">
        <v>0</v>
      </c>
      <c r="AC412">
        <v>10</v>
      </c>
      <c r="AD412">
        <v>1</v>
      </c>
      <c r="AE412">
        <v>0</v>
      </c>
      <c r="AF412">
        <v>0</v>
      </c>
      <c r="AG412">
        <v>0</v>
      </c>
      <c r="AH412" t="s">
        <v>136</v>
      </c>
      <c r="AI412" s="1">
        <v>44573.782465277778</v>
      </c>
      <c r="AJ412">
        <v>515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1</v>
      </c>
      <c r="AQ412">
        <v>0</v>
      </c>
      <c r="AR412">
        <v>0</v>
      </c>
      <c r="AS412">
        <v>0</v>
      </c>
      <c r="AT412" t="s">
        <v>87</v>
      </c>
      <c r="AU412" t="s">
        <v>87</v>
      </c>
      <c r="AV412" t="s">
        <v>87</v>
      </c>
      <c r="AW412" t="s">
        <v>87</v>
      </c>
      <c r="AX412" t="s">
        <v>87</v>
      </c>
      <c r="AY412" t="s">
        <v>87</v>
      </c>
      <c r="AZ412" t="s">
        <v>87</v>
      </c>
      <c r="BA412" t="s">
        <v>87</v>
      </c>
      <c r="BB412" t="s">
        <v>87</v>
      </c>
      <c r="BC412" t="s">
        <v>87</v>
      </c>
      <c r="BD412" t="s">
        <v>87</v>
      </c>
      <c r="BE412" t="s">
        <v>87</v>
      </c>
    </row>
    <row r="413" spans="1:57" x14ac:dyDescent="0.45">
      <c r="A413" t="s">
        <v>1107</v>
      </c>
      <c r="B413" t="s">
        <v>79</v>
      </c>
      <c r="C413" t="s">
        <v>652</v>
      </c>
      <c r="D413" t="s">
        <v>81</v>
      </c>
      <c r="E413" s="2" t="str">
        <f>HYPERLINK("capsilon://?command=openfolder&amp;siteaddress=FAM.docvelocity-na8.net&amp;folderid=FX92FFE1F2-76D1-305E-A9B6-F71CFE3BBE4E","FX21129669")</f>
        <v>FX21129669</v>
      </c>
      <c r="F413" t="s">
        <v>19</v>
      </c>
      <c r="G413" t="s">
        <v>19</v>
      </c>
      <c r="H413" t="s">
        <v>82</v>
      </c>
      <c r="I413" t="s">
        <v>1108</v>
      </c>
      <c r="J413">
        <v>66</v>
      </c>
      <c r="K413" t="s">
        <v>84</v>
      </c>
      <c r="L413" t="s">
        <v>85</v>
      </c>
      <c r="M413" t="s">
        <v>86</v>
      </c>
      <c r="N413">
        <v>2</v>
      </c>
      <c r="O413" s="1">
        <v>44573.7106712963</v>
      </c>
      <c r="P413" s="1">
        <v>44573.78292824074</v>
      </c>
      <c r="Q413">
        <v>6106</v>
      </c>
      <c r="R413">
        <v>137</v>
      </c>
      <c r="S413" t="b">
        <v>0</v>
      </c>
      <c r="T413" t="s">
        <v>87</v>
      </c>
      <c r="U413" t="b">
        <v>0</v>
      </c>
      <c r="V413" t="s">
        <v>135</v>
      </c>
      <c r="W413" s="1">
        <v>44573.718877314815</v>
      </c>
      <c r="X413">
        <v>98</v>
      </c>
      <c r="Y413">
        <v>0</v>
      </c>
      <c r="Z413">
        <v>0</v>
      </c>
      <c r="AA413">
        <v>0</v>
      </c>
      <c r="AB413">
        <v>52</v>
      </c>
      <c r="AC413">
        <v>0</v>
      </c>
      <c r="AD413">
        <v>66</v>
      </c>
      <c r="AE413">
        <v>0</v>
      </c>
      <c r="AF413">
        <v>0</v>
      </c>
      <c r="AG413">
        <v>0</v>
      </c>
      <c r="AH413" t="s">
        <v>136</v>
      </c>
      <c r="AI413" s="1">
        <v>44573.78292824074</v>
      </c>
      <c r="AJ413">
        <v>39</v>
      </c>
      <c r="AK413">
        <v>0</v>
      </c>
      <c r="AL413">
        <v>0</v>
      </c>
      <c r="AM413">
        <v>0</v>
      </c>
      <c r="AN413">
        <v>52</v>
      </c>
      <c r="AO413">
        <v>0</v>
      </c>
      <c r="AP413">
        <v>66</v>
      </c>
      <c r="AQ413">
        <v>0</v>
      </c>
      <c r="AR413">
        <v>0</v>
      </c>
      <c r="AS413">
        <v>0</v>
      </c>
      <c r="AT413" t="s">
        <v>87</v>
      </c>
      <c r="AU413" t="s">
        <v>87</v>
      </c>
      <c r="AV413" t="s">
        <v>87</v>
      </c>
      <c r="AW413" t="s">
        <v>87</v>
      </c>
      <c r="AX413" t="s">
        <v>87</v>
      </c>
      <c r="AY413" t="s">
        <v>87</v>
      </c>
      <c r="AZ413" t="s">
        <v>87</v>
      </c>
      <c r="BA413" t="s">
        <v>87</v>
      </c>
      <c r="BB413" t="s">
        <v>87</v>
      </c>
      <c r="BC413" t="s">
        <v>87</v>
      </c>
      <c r="BD413" t="s">
        <v>87</v>
      </c>
      <c r="BE413" t="s">
        <v>87</v>
      </c>
    </row>
    <row r="414" spans="1:57" x14ac:dyDescent="0.45">
      <c r="A414" t="s">
        <v>1109</v>
      </c>
      <c r="B414" t="s">
        <v>79</v>
      </c>
      <c r="C414" t="s">
        <v>1110</v>
      </c>
      <c r="D414" t="s">
        <v>81</v>
      </c>
      <c r="E414" s="2" t="str">
        <f>HYPERLINK("capsilon://?command=openfolder&amp;siteaddress=FAM.docvelocity-na8.net&amp;folderid=FXE895EECF-319E-7989-EA88-62054C9192E4","FX21094811")</f>
        <v>FX21094811</v>
      </c>
      <c r="F414" t="s">
        <v>19</v>
      </c>
      <c r="G414" t="s">
        <v>19</v>
      </c>
      <c r="H414" t="s">
        <v>82</v>
      </c>
      <c r="I414" t="s">
        <v>1111</v>
      </c>
      <c r="J414">
        <v>66</v>
      </c>
      <c r="K414" t="s">
        <v>84</v>
      </c>
      <c r="L414" t="s">
        <v>85</v>
      </c>
      <c r="M414" t="s">
        <v>86</v>
      </c>
      <c r="N414">
        <v>2</v>
      </c>
      <c r="O414" s="1">
        <v>44564.315891203703</v>
      </c>
      <c r="P414" s="1">
        <v>44564.31827546296</v>
      </c>
      <c r="Q414">
        <v>122</v>
      </c>
      <c r="R414">
        <v>84</v>
      </c>
      <c r="S414" t="b">
        <v>0</v>
      </c>
      <c r="T414" t="s">
        <v>87</v>
      </c>
      <c r="U414" t="b">
        <v>0</v>
      </c>
      <c r="V414" t="s">
        <v>146</v>
      </c>
      <c r="W414" s="1">
        <v>44564.31621527778</v>
      </c>
      <c r="X414">
        <v>27</v>
      </c>
      <c r="Y414">
        <v>0</v>
      </c>
      <c r="Z414">
        <v>0</v>
      </c>
      <c r="AA414">
        <v>0</v>
      </c>
      <c r="AB414">
        <v>52</v>
      </c>
      <c r="AC414">
        <v>0</v>
      </c>
      <c r="AD414">
        <v>66</v>
      </c>
      <c r="AE414">
        <v>0</v>
      </c>
      <c r="AF414">
        <v>0</v>
      </c>
      <c r="AG414">
        <v>0</v>
      </c>
      <c r="AH414" t="s">
        <v>106</v>
      </c>
      <c r="AI414" s="1">
        <v>44564.31827546296</v>
      </c>
      <c r="AJ414">
        <v>57</v>
      </c>
      <c r="AK414">
        <v>0</v>
      </c>
      <c r="AL414">
        <v>0</v>
      </c>
      <c r="AM414">
        <v>0</v>
      </c>
      <c r="AN414">
        <v>52</v>
      </c>
      <c r="AO414">
        <v>0</v>
      </c>
      <c r="AP414">
        <v>66</v>
      </c>
      <c r="AQ414">
        <v>0</v>
      </c>
      <c r="AR414">
        <v>0</v>
      </c>
      <c r="AS414">
        <v>0</v>
      </c>
      <c r="AT414" t="s">
        <v>87</v>
      </c>
      <c r="AU414" t="s">
        <v>87</v>
      </c>
      <c r="AV414" t="s">
        <v>87</v>
      </c>
      <c r="AW414" t="s">
        <v>87</v>
      </c>
      <c r="AX414" t="s">
        <v>87</v>
      </c>
      <c r="AY414" t="s">
        <v>87</v>
      </c>
      <c r="AZ414" t="s">
        <v>87</v>
      </c>
      <c r="BA414" t="s">
        <v>87</v>
      </c>
      <c r="BB414" t="s">
        <v>87</v>
      </c>
      <c r="BC414" t="s">
        <v>87</v>
      </c>
      <c r="BD414" t="s">
        <v>87</v>
      </c>
      <c r="BE414" t="s">
        <v>87</v>
      </c>
    </row>
    <row r="415" spans="1:57" x14ac:dyDescent="0.45">
      <c r="A415" t="s">
        <v>1112</v>
      </c>
      <c r="B415" t="s">
        <v>79</v>
      </c>
      <c r="C415" t="s">
        <v>1113</v>
      </c>
      <c r="D415" t="s">
        <v>81</v>
      </c>
      <c r="E415" s="2" t="str">
        <f>HYPERLINK("capsilon://?command=openfolder&amp;siteaddress=FAM.docvelocity-na8.net&amp;folderid=FX00A4CAEC-5BC3-D345-CF11-9AECD854004B","FX211210854")</f>
        <v>FX211210854</v>
      </c>
      <c r="F415" t="s">
        <v>19</v>
      </c>
      <c r="G415" t="s">
        <v>19</v>
      </c>
      <c r="H415" t="s">
        <v>82</v>
      </c>
      <c r="I415" t="s">
        <v>1114</v>
      </c>
      <c r="J415">
        <v>66</v>
      </c>
      <c r="K415" t="s">
        <v>84</v>
      </c>
      <c r="L415" t="s">
        <v>85</v>
      </c>
      <c r="M415" t="s">
        <v>86</v>
      </c>
      <c r="N415">
        <v>2</v>
      </c>
      <c r="O415" s="1">
        <v>44573.71638888889</v>
      </c>
      <c r="P415" s="1">
        <v>44573.783402777779</v>
      </c>
      <c r="Q415">
        <v>5714</v>
      </c>
      <c r="R415">
        <v>76</v>
      </c>
      <c r="S415" t="b">
        <v>0</v>
      </c>
      <c r="T415" t="s">
        <v>87</v>
      </c>
      <c r="U415" t="b">
        <v>0</v>
      </c>
      <c r="V415" t="s">
        <v>135</v>
      </c>
      <c r="W415" s="1">
        <v>44573.719305555554</v>
      </c>
      <c r="X415">
        <v>36</v>
      </c>
      <c r="Y415">
        <v>0</v>
      </c>
      <c r="Z415">
        <v>0</v>
      </c>
      <c r="AA415">
        <v>0</v>
      </c>
      <c r="AB415">
        <v>52</v>
      </c>
      <c r="AC415">
        <v>0</v>
      </c>
      <c r="AD415">
        <v>66</v>
      </c>
      <c r="AE415">
        <v>0</v>
      </c>
      <c r="AF415">
        <v>0</v>
      </c>
      <c r="AG415">
        <v>0</v>
      </c>
      <c r="AH415" t="s">
        <v>136</v>
      </c>
      <c r="AI415" s="1">
        <v>44573.783402777779</v>
      </c>
      <c r="AJ415">
        <v>40</v>
      </c>
      <c r="AK415">
        <v>0</v>
      </c>
      <c r="AL415">
        <v>0</v>
      </c>
      <c r="AM415">
        <v>0</v>
      </c>
      <c r="AN415">
        <v>52</v>
      </c>
      <c r="AO415">
        <v>0</v>
      </c>
      <c r="AP415">
        <v>66</v>
      </c>
      <c r="AQ415">
        <v>0</v>
      </c>
      <c r="AR415">
        <v>0</v>
      </c>
      <c r="AS415">
        <v>0</v>
      </c>
      <c r="AT415" t="s">
        <v>87</v>
      </c>
      <c r="AU415" t="s">
        <v>87</v>
      </c>
      <c r="AV415" t="s">
        <v>87</v>
      </c>
      <c r="AW415" t="s">
        <v>87</v>
      </c>
      <c r="AX415" t="s">
        <v>87</v>
      </c>
      <c r="AY415" t="s">
        <v>87</v>
      </c>
      <c r="AZ415" t="s">
        <v>87</v>
      </c>
      <c r="BA415" t="s">
        <v>87</v>
      </c>
      <c r="BB415" t="s">
        <v>87</v>
      </c>
      <c r="BC415" t="s">
        <v>87</v>
      </c>
      <c r="BD415" t="s">
        <v>87</v>
      </c>
      <c r="BE415" t="s">
        <v>87</v>
      </c>
    </row>
    <row r="416" spans="1:57" x14ac:dyDescent="0.45">
      <c r="A416" t="s">
        <v>1115</v>
      </c>
      <c r="B416" t="s">
        <v>79</v>
      </c>
      <c r="C416" t="s">
        <v>1116</v>
      </c>
      <c r="D416" t="s">
        <v>81</v>
      </c>
      <c r="E416" s="2" t="str">
        <f>HYPERLINK("capsilon://?command=openfolder&amp;siteaddress=FAM.docvelocity-na8.net&amp;folderid=FX91BAB9DD-2D66-437C-1FE0-CCFABA4A2A2A","FX211211993")</f>
        <v>FX211211993</v>
      </c>
      <c r="F416" t="s">
        <v>19</v>
      </c>
      <c r="G416" t="s">
        <v>19</v>
      </c>
      <c r="H416" t="s">
        <v>82</v>
      </c>
      <c r="I416" t="s">
        <v>1117</v>
      </c>
      <c r="J416">
        <v>38</v>
      </c>
      <c r="K416" t="s">
        <v>84</v>
      </c>
      <c r="L416" t="s">
        <v>85</v>
      </c>
      <c r="M416" t="s">
        <v>86</v>
      </c>
      <c r="N416">
        <v>2</v>
      </c>
      <c r="O416" s="1">
        <v>44564.320833333331</v>
      </c>
      <c r="P416" s="1">
        <v>44564.337916666664</v>
      </c>
      <c r="Q416">
        <v>75</v>
      </c>
      <c r="R416">
        <v>1401</v>
      </c>
      <c r="S416" t="b">
        <v>0</v>
      </c>
      <c r="T416" t="s">
        <v>87</v>
      </c>
      <c r="U416" t="b">
        <v>0</v>
      </c>
      <c r="V416" t="s">
        <v>592</v>
      </c>
      <c r="W416" s="1">
        <v>44564.327118055553</v>
      </c>
      <c r="X416">
        <v>543</v>
      </c>
      <c r="Y416">
        <v>37</v>
      </c>
      <c r="Z416">
        <v>0</v>
      </c>
      <c r="AA416">
        <v>37</v>
      </c>
      <c r="AB416">
        <v>0</v>
      </c>
      <c r="AC416">
        <v>19</v>
      </c>
      <c r="AD416">
        <v>1</v>
      </c>
      <c r="AE416">
        <v>0</v>
      </c>
      <c r="AF416">
        <v>0</v>
      </c>
      <c r="AG416">
        <v>0</v>
      </c>
      <c r="AH416" t="s">
        <v>98</v>
      </c>
      <c r="AI416" s="1">
        <v>44564.337916666664</v>
      </c>
      <c r="AJ416">
        <v>858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1</v>
      </c>
      <c r="AQ416">
        <v>0</v>
      </c>
      <c r="AR416">
        <v>0</v>
      </c>
      <c r="AS416">
        <v>0</v>
      </c>
      <c r="AT416" t="s">
        <v>87</v>
      </c>
      <c r="AU416" t="s">
        <v>87</v>
      </c>
      <c r="AV416" t="s">
        <v>87</v>
      </c>
      <c r="AW416" t="s">
        <v>87</v>
      </c>
      <c r="AX416" t="s">
        <v>87</v>
      </c>
      <c r="AY416" t="s">
        <v>87</v>
      </c>
      <c r="AZ416" t="s">
        <v>87</v>
      </c>
      <c r="BA416" t="s">
        <v>87</v>
      </c>
      <c r="BB416" t="s">
        <v>87</v>
      </c>
      <c r="BC416" t="s">
        <v>87</v>
      </c>
      <c r="BD416" t="s">
        <v>87</v>
      </c>
      <c r="BE416" t="s">
        <v>87</v>
      </c>
    </row>
    <row r="417" spans="1:57" x14ac:dyDescent="0.45">
      <c r="A417" t="s">
        <v>1118</v>
      </c>
      <c r="B417" t="s">
        <v>79</v>
      </c>
      <c r="C417" t="s">
        <v>133</v>
      </c>
      <c r="D417" t="s">
        <v>81</v>
      </c>
      <c r="E417" s="2" t="str">
        <f>HYPERLINK("capsilon://?command=openfolder&amp;siteaddress=FAM.docvelocity-na8.net&amp;folderid=FXE94EE25F-214F-5E60-8FB8-57A8E8CFBF69","FX211213192")</f>
        <v>FX211213192</v>
      </c>
      <c r="F417" t="s">
        <v>19</v>
      </c>
      <c r="G417" t="s">
        <v>19</v>
      </c>
      <c r="H417" t="s">
        <v>82</v>
      </c>
      <c r="I417" t="s">
        <v>1119</v>
      </c>
      <c r="J417">
        <v>28</v>
      </c>
      <c r="K417" t="s">
        <v>84</v>
      </c>
      <c r="L417" t="s">
        <v>85</v>
      </c>
      <c r="M417" t="s">
        <v>86</v>
      </c>
      <c r="N417">
        <v>2</v>
      </c>
      <c r="O417" s="1">
        <v>44564.330613425926</v>
      </c>
      <c r="P417" s="1">
        <v>44564.337187500001</v>
      </c>
      <c r="Q417">
        <v>21</v>
      </c>
      <c r="R417">
        <v>547</v>
      </c>
      <c r="S417" t="b">
        <v>0</v>
      </c>
      <c r="T417" t="s">
        <v>87</v>
      </c>
      <c r="U417" t="b">
        <v>0</v>
      </c>
      <c r="V417" t="s">
        <v>146</v>
      </c>
      <c r="W417" s="1">
        <v>44564.332141203704</v>
      </c>
      <c r="X417">
        <v>132</v>
      </c>
      <c r="Y417">
        <v>21</v>
      </c>
      <c r="Z417">
        <v>0</v>
      </c>
      <c r="AA417">
        <v>21</v>
      </c>
      <c r="AB417">
        <v>0</v>
      </c>
      <c r="AC417">
        <v>2</v>
      </c>
      <c r="AD417">
        <v>7</v>
      </c>
      <c r="AE417">
        <v>0</v>
      </c>
      <c r="AF417">
        <v>0</v>
      </c>
      <c r="AG417">
        <v>0</v>
      </c>
      <c r="AH417" t="s">
        <v>106</v>
      </c>
      <c r="AI417" s="1">
        <v>44564.337187500001</v>
      </c>
      <c r="AJ417">
        <v>415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7</v>
      </c>
      <c r="AQ417">
        <v>0</v>
      </c>
      <c r="AR417">
        <v>0</v>
      </c>
      <c r="AS417">
        <v>0</v>
      </c>
      <c r="AT417" t="s">
        <v>87</v>
      </c>
      <c r="AU417" t="s">
        <v>87</v>
      </c>
      <c r="AV417" t="s">
        <v>87</v>
      </c>
      <c r="AW417" t="s">
        <v>87</v>
      </c>
      <c r="AX417" t="s">
        <v>87</v>
      </c>
      <c r="AY417" t="s">
        <v>87</v>
      </c>
      <c r="AZ417" t="s">
        <v>87</v>
      </c>
      <c r="BA417" t="s">
        <v>87</v>
      </c>
      <c r="BB417" t="s">
        <v>87</v>
      </c>
      <c r="BC417" t="s">
        <v>87</v>
      </c>
      <c r="BD417" t="s">
        <v>87</v>
      </c>
      <c r="BE417" t="s">
        <v>87</v>
      </c>
    </row>
    <row r="418" spans="1:57" x14ac:dyDescent="0.45">
      <c r="A418" t="s">
        <v>1120</v>
      </c>
      <c r="B418" t="s">
        <v>79</v>
      </c>
      <c r="C418" t="s">
        <v>702</v>
      </c>
      <c r="D418" t="s">
        <v>81</v>
      </c>
      <c r="E418" s="2" t="str">
        <f>HYPERLINK("capsilon://?command=openfolder&amp;siteaddress=FAM.docvelocity-na8.net&amp;folderid=FX251719A5-0B9E-024A-FB6E-D8444DBB6A68","FX22012451")</f>
        <v>FX22012451</v>
      </c>
      <c r="F418" t="s">
        <v>19</v>
      </c>
      <c r="G418" t="s">
        <v>19</v>
      </c>
      <c r="H418" t="s">
        <v>82</v>
      </c>
      <c r="I418" t="s">
        <v>1121</v>
      </c>
      <c r="J418">
        <v>71</v>
      </c>
      <c r="K418" t="s">
        <v>84</v>
      </c>
      <c r="L418" t="s">
        <v>85</v>
      </c>
      <c r="M418" t="s">
        <v>86</v>
      </c>
      <c r="N418">
        <v>2</v>
      </c>
      <c r="O418" s="1">
        <v>44573.734490740739</v>
      </c>
      <c r="P418" s="1">
        <v>44573.788842592592</v>
      </c>
      <c r="Q418">
        <v>3782</v>
      </c>
      <c r="R418">
        <v>914</v>
      </c>
      <c r="S418" t="b">
        <v>0</v>
      </c>
      <c r="T418" t="s">
        <v>87</v>
      </c>
      <c r="U418" t="b">
        <v>0</v>
      </c>
      <c r="V418" t="s">
        <v>135</v>
      </c>
      <c r="W418" s="1">
        <v>44573.740949074076</v>
      </c>
      <c r="X418">
        <v>445</v>
      </c>
      <c r="Y418">
        <v>40</v>
      </c>
      <c r="Z418">
        <v>0</v>
      </c>
      <c r="AA418">
        <v>40</v>
      </c>
      <c r="AB418">
        <v>0</v>
      </c>
      <c r="AC418">
        <v>14</v>
      </c>
      <c r="AD418">
        <v>31</v>
      </c>
      <c r="AE418">
        <v>0</v>
      </c>
      <c r="AF418">
        <v>0</v>
      </c>
      <c r="AG418">
        <v>0</v>
      </c>
      <c r="AH418" t="s">
        <v>136</v>
      </c>
      <c r="AI418" s="1">
        <v>44573.788842592592</v>
      </c>
      <c r="AJ418">
        <v>469</v>
      </c>
      <c r="AK418">
        <v>1</v>
      </c>
      <c r="AL418">
        <v>0</v>
      </c>
      <c r="AM418">
        <v>1</v>
      </c>
      <c r="AN418">
        <v>0</v>
      </c>
      <c r="AO418">
        <v>1</v>
      </c>
      <c r="AP418">
        <v>30</v>
      </c>
      <c r="AQ418">
        <v>0</v>
      </c>
      <c r="AR418">
        <v>0</v>
      </c>
      <c r="AS418">
        <v>0</v>
      </c>
      <c r="AT418" t="s">
        <v>87</v>
      </c>
      <c r="AU418" t="s">
        <v>87</v>
      </c>
      <c r="AV418" t="s">
        <v>87</v>
      </c>
      <c r="AW418" t="s">
        <v>87</v>
      </c>
      <c r="AX418" t="s">
        <v>87</v>
      </c>
      <c r="AY418" t="s">
        <v>87</v>
      </c>
      <c r="AZ418" t="s">
        <v>87</v>
      </c>
      <c r="BA418" t="s">
        <v>87</v>
      </c>
      <c r="BB418" t="s">
        <v>87</v>
      </c>
      <c r="BC418" t="s">
        <v>87</v>
      </c>
      <c r="BD418" t="s">
        <v>87</v>
      </c>
      <c r="BE418" t="s">
        <v>87</v>
      </c>
    </row>
    <row r="419" spans="1:57" x14ac:dyDescent="0.45">
      <c r="A419" t="s">
        <v>1122</v>
      </c>
      <c r="B419" t="s">
        <v>79</v>
      </c>
      <c r="C419" t="s">
        <v>80</v>
      </c>
      <c r="D419" t="s">
        <v>81</v>
      </c>
      <c r="E419" s="2" t="str">
        <f>HYPERLINK("capsilon://?command=openfolder&amp;siteaddress=FAM.docvelocity-na8.net&amp;folderid=FX1FD7E190-1423-6C7D-FE81-05A90C4C0AE5","FX22011158")</f>
        <v>FX22011158</v>
      </c>
      <c r="F419" t="s">
        <v>19</v>
      </c>
      <c r="G419" t="s">
        <v>19</v>
      </c>
      <c r="H419" t="s">
        <v>82</v>
      </c>
      <c r="I419" t="s">
        <v>1123</v>
      </c>
      <c r="J419">
        <v>66</v>
      </c>
      <c r="K419" t="s">
        <v>84</v>
      </c>
      <c r="L419" t="s">
        <v>85</v>
      </c>
      <c r="M419" t="s">
        <v>86</v>
      </c>
      <c r="N419">
        <v>1</v>
      </c>
      <c r="O419" s="1">
        <v>44573.735208333332</v>
      </c>
      <c r="P419" s="1">
        <v>44573.798506944448</v>
      </c>
      <c r="Q419">
        <v>4894</v>
      </c>
      <c r="R419">
        <v>575</v>
      </c>
      <c r="S419" t="b">
        <v>0</v>
      </c>
      <c r="T419" t="s">
        <v>87</v>
      </c>
      <c r="U419" t="b">
        <v>0</v>
      </c>
      <c r="V419" t="s">
        <v>88</v>
      </c>
      <c r="W419" s="1">
        <v>44573.798506944448</v>
      </c>
      <c r="X419">
        <v>156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66</v>
      </c>
      <c r="AE419">
        <v>52</v>
      </c>
      <c r="AF419">
        <v>0</v>
      </c>
      <c r="AG419">
        <v>1</v>
      </c>
      <c r="AH419" t="s">
        <v>87</v>
      </c>
      <c r="AI419" t="s">
        <v>87</v>
      </c>
      <c r="AJ419" t="s">
        <v>87</v>
      </c>
      <c r="AK419" t="s">
        <v>87</v>
      </c>
      <c r="AL419" t="s">
        <v>87</v>
      </c>
      <c r="AM419" t="s">
        <v>87</v>
      </c>
      <c r="AN419" t="s">
        <v>87</v>
      </c>
      <c r="AO419" t="s">
        <v>87</v>
      </c>
      <c r="AP419" t="s">
        <v>87</v>
      </c>
      <c r="AQ419" t="s">
        <v>87</v>
      </c>
      <c r="AR419" t="s">
        <v>87</v>
      </c>
      <c r="AS419" t="s">
        <v>87</v>
      </c>
      <c r="AT419" t="s">
        <v>87</v>
      </c>
      <c r="AU419" t="s">
        <v>87</v>
      </c>
      <c r="AV419" t="s">
        <v>87</v>
      </c>
      <c r="AW419" t="s">
        <v>87</v>
      </c>
      <c r="AX419" t="s">
        <v>87</v>
      </c>
      <c r="AY419" t="s">
        <v>87</v>
      </c>
      <c r="AZ419" t="s">
        <v>87</v>
      </c>
      <c r="BA419" t="s">
        <v>87</v>
      </c>
      <c r="BB419" t="s">
        <v>87</v>
      </c>
      <c r="BC419" t="s">
        <v>87</v>
      </c>
      <c r="BD419" t="s">
        <v>87</v>
      </c>
      <c r="BE419" t="s">
        <v>87</v>
      </c>
    </row>
    <row r="420" spans="1:57" x14ac:dyDescent="0.45">
      <c r="A420" t="s">
        <v>1124</v>
      </c>
      <c r="B420" t="s">
        <v>79</v>
      </c>
      <c r="C420" t="s">
        <v>133</v>
      </c>
      <c r="D420" t="s">
        <v>81</v>
      </c>
      <c r="E420" s="2" t="str">
        <f>HYPERLINK("capsilon://?command=openfolder&amp;siteaddress=FAM.docvelocity-na8.net&amp;folderid=FXE94EE25F-214F-5E60-8FB8-57A8E8CFBF69","FX211213192")</f>
        <v>FX211213192</v>
      </c>
      <c r="F420" t="s">
        <v>19</v>
      </c>
      <c r="G420" t="s">
        <v>19</v>
      </c>
      <c r="H420" t="s">
        <v>82</v>
      </c>
      <c r="I420" t="s">
        <v>1125</v>
      </c>
      <c r="J420">
        <v>30</v>
      </c>
      <c r="K420" t="s">
        <v>84</v>
      </c>
      <c r="L420" t="s">
        <v>85</v>
      </c>
      <c r="M420" t="s">
        <v>86</v>
      </c>
      <c r="N420">
        <v>2</v>
      </c>
      <c r="O420" s="1">
        <v>44573.737708333334</v>
      </c>
      <c r="P420" s="1">
        <v>44573.792094907411</v>
      </c>
      <c r="Q420">
        <v>4365</v>
      </c>
      <c r="R420">
        <v>334</v>
      </c>
      <c r="S420" t="b">
        <v>0</v>
      </c>
      <c r="T420" t="s">
        <v>87</v>
      </c>
      <c r="U420" t="b">
        <v>0</v>
      </c>
      <c r="V420" t="s">
        <v>135</v>
      </c>
      <c r="W420" s="1">
        <v>44573.741689814815</v>
      </c>
      <c r="X420">
        <v>54</v>
      </c>
      <c r="Y420">
        <v>9</v>
      </c>
      <c r="Z420">
        <v>0</v>
      </c>
      <c r="AA420">
        <v>9</v>
      </c>
      <c r="AB420">
        <v>0</v>
      </c>
      <c r="AC420">
        <v>1</v>
      </c>
      <c r="AD420">
        <v>21</v>
      </c>
      <c r="AE420">
        <v>0</v>
      </c>
      <c r="AF420">
        <v>0</v>
      </c>
      <c r="AG420">
        <v>0</v>
      </c>
      <c r="AH420" t="s">
        <v>136</v>
      </c>
      <c r="AI420" s="1">
        <v>44573.792094907411</v>
      </c>
      <c r="AJ420">
        <v>280</v>
      </c>
      <c r="AK420">
        <v>0</v>
      </c>
      <c r="AL420">
        <v>0</v>
      </c>
      <c r="AM420">
        <v>0</v>
      </c>
      <c r="AN420">
        <v>0</v>
      </c>
      <c r="AO420">
        <v>2</v>
      </c>
      <c r="AP420">
        <v>21</v>
      </c>
      <c r="AQ420">
        <v>0</v>
      </c>
      <c r="AR420">
        <v>0</v>
      </c>
      <c r="AS420">
        <v>0</v>
      </c>
      <c r="AT420" t="s">
        <v>87</v>
      </c>
      <c r="AU420" t="s">
        <v>87</v>
      </c>
      <c r="AV420" t="s">
        <v>87</v>
      </c>
      <c r="AW420" t="s">
        <v>87</v>
      </c>
      <c r="AX420" t="s">
        <v>87</v>
      </c>
      <c r="AY420" t="s">
        <v>87</v>
      </c>
      <c r="AZ420" t="s">
        <v>87</v>
      </c>
      <c r="BA420" t="s">
        <v>87</v>
      </c>
      <c r="BB420" t="s">
        <v>87</v>
      </c>
      <c r="BC420" t="s">
        <v>87</v>
      </c>
      <c r="BD420" t="s">
        <v>87</v>
      </c>
      <c r="BE420" t="s">
        <v>87</v>
      </c>
    </row>
    <row r="421" spans="1:57" x14ac:dyDescent="0.45">
      <c r="A421" t="s">
        <v>1126</v>
      </c>
      <c r="B421" t="s">
        <v>79</v>
      </c>
      <c r="C421" t="s">
        <v>1127</v>
      </c>
      <c r="D421" t="s">
        <v>81</v>
      </c>
      <c r="E421" s="2" t="str">
        <f>HYPERLINK("capsilon://?command=openfolder&amp;siteaddress=FAM.docvelocity-na8.net&amp;folderid=FX30B59DEA-F9E8-E148-E5AE-302C72FE8AB7","FX22011274")</f>
        <v>FX22011274</v>
      </c>
      <c r="F421" t="s">
        <v>19</v>
      </c>
      <c r="G421" t="s">
        <v>19</v>
      </c>
      <c r="H421" t="s">
        <v>82</v>
      </c>
      <c r="I421" t="s">
        <v>1128</v>
      </c>
      <c r="J421">
        <v>38</v>
      </c>
      <c r="K421" t="s">
        <v>84</v>
      </c>
      <c r="L421" t="s">
        <v>85</v>
      </c>
      <c r="M421" t="s">
        <v>86</v>
      </c>
      <c r="N421">
        <v>2</v>
      </c>
      <c r="O421" s="1">
        <v>44573.741712962961</v>
      </c>
      <c r="P421" s="1">
        <v>44573.804108796299</v>
      </c>
      <c r="Q421">
        <v>5144</v>
      </c>
      <c r="R421">
        <v>247</v>
      </c>
      <c r="S421" t="b">
        <v>0</v>
      </c>
      <c r="T421" t="s">
        <v>87</v>
      </c>
      <c r="U421" t="b">
        <v>0</v>
      </c>
      <c r="V421" t="s">
        <v>135</v>
      </c>
      <c r="W421" s="1">
        <v>44573.74322916667</v>
      </c>
      <c r="X421">
        <v>112</v>
      </c>
      <c r="Y421">
        <v>37</v>
      </c>
      <c r="Z421">
        <v>0</v>
      </c>
      <c r="AA421">
        <v>37</v>
      </c>
      <c r="AB421">
        <v>0</v>
      </c>
      <c r="AC421">
        <v>15</v>
      </c>
      <c r="AD421">
        <v>1</v>
      </c>
      <c r="AE421">
        <v>0</v>
      </c>
      <c r="AF421">
        <v>0</v>
      </c>
      <c r="AG421">
        <v>0</v>
      </c>
      <c r="AH421" t="s">
        <v>372</v>
      </c>
      <c r="AI421" s="1">
        <v>44573.804108796299</v>
      </c>
      <c r="AJ421">
        <v>128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1</v>
      </c>
      <c r="AQ421">
        <v>0</v>
      </c>
      <c r="AR421">
        <v>0</v>
      </c>
      <c r="AS421">
        <v>0</v>
      </c>
      <c r="AT421" t="s">
        <v>87</v>
      </c>
      <c r="AU421" t="s">
        <v>87</v>
      </c>
      <c r="AV421" t="s">
        <v>87</v>
      </c>
      <c r="AW421" t="s">
        <v>87</v>
      </c>
      <c r="AX421" t="s">
        <v>87</v>
      </c>
      <c r="AY421" t="s">
        <v>87</v>
      </c>
      <c r="AZ421" t="s">
        <v>87</v>
      </c>
      <c r="BA421" t="s">
        <v>87</v>
      </c>
      <c r="BB421" t="s">
        <v>87</v>
      </c>
      <c r="BC421" t="s">
        <v>87</v>
      </c>
      <c r="BD421" t="s">
        <v>87</v>
      </c>
      <c r="BE421" t="s">
        <v>87</v>
      </c>
    </row>
    <row r="422" spans="1:57" x14ac:dyDescent="0.45">
      <c r="A422" t="s">
        <v>1129</v>
      </c>
      <c r="B422" t="s">
        <v>79</v>
      </c>
      <c r="C422" t="s">
        <v>1130</v>
      </c>
      <c r="D422" t="s">
        <v>81</v>
      </c>
      <c r="E422" s="2" t="str">
        <f>HYPERLINK("capsilon://?command=openfolder&amp;siteaddress=FAM.docvelocity-na8.net&amp;folderid=FXC57ED067-27B2-0B24-0CB8-43DBA65EE124","FX21121883")</f>
        <v>FX21121883</v>
      </c>
      <c r="F422" t="s">
        <v>19</v>
      </c>
      <c r="G422" t="s">
        <v>19</v>
      </c>
      <c r="H422" t="s">
        <v>82</v>
      </c>
      <c r="I422" t="s">
        <v>1131</v>
      </c>
      <c r="J422">
        <v>66</v>
      </c>
      <c r="K422" t="s">
        <v>84</v>
      </c>
      <c r="L422" t="s">
        <v>85</v>
      </c>
      <c r="M422" t="s">
        <v>86</v>
      </c>
      <c r="N422">
        <v>2</v>
      </c>
      <c r="O422" s="1">
        <v>44564.348217592589</v>
      </c>
      <c r="P422" s="1">
        <v>44564.366446759261</v>
      </c>
      <c r="Q422">
        <v>42</v>
      </c>
      <c r="R422">
        <v>1533</v>
      </c>
      <c r="S422" t="b">
        <v>0</v>
      </c>
      <c r="T422" t="s">
        <v>87</v>
      </c>
      <c r="U422" t="b">
        <v>0</v>
      </c>
      <c r="V422" t="s">
        <v>146</v>
      </c>
      <c r="W422" s="1">
        <v>44564.348796296297</v>
      </c>
      <c r="X422">
        <v>49</v>
      </c>
      <c r="Y422">
        <v>0</v>
      </c>
      <c r="Z422">
        <v>0</v>
      </c>
      <c r="AA422">
        <v>0</v>
      </c>
      <c r="AB422">
        <v>52</v>
      </c>
      <c r="AC422">
        <v>0</v>
      </c>
      <c r="AD422">
        <v>66</v>
      </c>
      <c r="AE422">
        <v>0</v>
      </c>
      <c r="AF422">
        <v>0</v>
      </c>
      <c r="AG422">
        <v>0</v>
      </c>
      <c r="AH422" t="s">
        <v>98</v>
      </c>
      <c r="AI422" s="1">
        <v>44564.366446759261</v>
      </c>
      <c r="AJ422">
        <v>1484</v>
      </c>
      <c r="AK422">
        <v>0</v>
      </c>
      <c r="AL422">
        <v>0</v>
      </c>
      <c r="AM422">
        <v>0</v>
      </c>
      <c r="AN422">
        <v>52</v>
      </c>
      <c r="AO422">
        <v>1</v>
      </c>
      <c r="AP422">
        <v>66</v>
      </c>
      <c r="AQ422">
        <v>0</v>
      </c>
      <c r="AR422">
        <v>0</v>
      </c>
      <c r="AS422">
        <v>0</v>
      </c>
      <c r="AT422" t="s">
        <v>87</v>
      </c>
      <c r="AU422" t="s">
        <v>87</v>
      </c>
      <c r="AV422" t="s">
        <v>87</v>
      </c>
      <c r="AW422" t="s">
        <v>87</v>
      </c>
      <c r="AX422" t="s">
        <v>87</v>
      </c>
      <c r="AY422" t="s">
        <v>87</v>
      </c>
      <c r="AZ422" t="s">
        <v>87</v>
      </c>
      <c r="BA422" t="s">
        <v>87</v>
      </c>
      <c r="BB422" t="s">
        <v>87</v>
      </c>
      <c r="BC422" t="s">
        <v>87</v>
      </c>
      <c r="BD422" t="s">
        <v>87</v>
      </c>
      <c r="BE422" t="s">
        <v>87</v>
      </c>
    </row>
    <row r="423" spans="1:57" x14ac:dyDescent="0.45">
      <c r="A423" t="s">
        <v>1132</v>
      </c>
      <c r="B423" t="s">
        <v>79</v>
      </c>
      <c r="C423" t="s">
        <v>80</v>
      </c>
      <c r="D423" t="s">
        <v>81</v>
      </c>
      <c r="E423" s="2" t="str">
        <f>HYPERLINK("capsilon://?command=openfolder&amp;siteaddress=FAM.docvelocity-na8.net&amp;folderid=FX1FD7E190-1423-6C7D-FE81-05A90C4C0AE5","FX22011158")</f>
        <v>FX22011158</v>
      </c>
      <c r="F423" t="s">
        <v>19</v>
      </c>
      <c r="G423" t="s">
        <v>19</v>
      </c>
      <c r="H423" t="s">
        <v>82</v>
      </c>
      <c r="I423" t="s">
        <v>1123</v>
      </c>
      <c r="J423">
        <v>38</v>
      </c>
      <c r="K423" t="s">
        <v>84</v>
      </c>
      <c r="L423" t="s">
        <v>85</v>
      </c>
      <c r="M423" t="s">
        <v>86</v>
      </c>
      <c r="N423">
        <v>2</v>
      </c>
      <c r="O423" s="1">
        <v>44573.79891203704</v>
      </c>
      <c r="P423" s="1">
        <v>44573.802615740744</v>
      </c>
      <c r="Q423">
        <v>36</v>
      </c>
      <c r="R423">
        <v>284</v>
      </c>
      <c r="S423" t="b">
        <v>0</v>
      </c>
      <c r="T423" t="s">
        <v>87</v>
      </c>
      <c r="U423" t="b">
        <v>1</v>
      </c>
      <c r="V423" t="s">
        <v>125</v>
      </c>
      <c r="W423" s="1">
        <v>44573.801134259258</v>
      </c>
      <c r="X423">
        <v>186</v>
      </c>
      <c r="Y423">
        <v>37</v>
      </c>
      <c r="Z423">
        <v>0</v>
      </c>
      <c r="AA423">
        <v>37</v>
      </c>
      <c r="AB423">
        <v>0</v>
      </c>
      <c r="AC423">
        <v>16</v>
      </c>
      <c r="AD423">
        <v>1</v>
      </c>
      <c r="AE423">
        <v>0</v>
      </c>
      <c r="AF423">
        <v>0</v>
      </c>
      <c r="AG423">
        <v>0</v>
      </c>
      <c r="AH423" t="s">
        <v>372</v>
      </c>
      <c r="AI423" s="1">
        <v>44573.802615740744</v>
      </c>
      <c r="AJ423">
        <v>98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1</v>
      </c>
      <c r="AQ423">
        <v>0</v>
      </c>
      <c r="AR423">
        <v>0</v>
      </c>
      <c r="AS423">
        <v>0</v>
      </c>
      <c r="AT423" t="s">
        <v>87</v>
      </c>
      <c r="AU423" t="s">
        <v>87</v>
      </c>
      <c r="AV423" t="s">
        <v>87</v>
      </c>
      <c r="AW423" t="s">
        <v>87</v>
      </c>
      <c r="AX423" t="s">
        <v>87</v>
      </c>
      <c r="AY423" t="s">
        <v>87</v>
      </c>
      <c r="AZ423" t="s">
        <v>87</v>
      </c>
      <c r="BA423" t="s">
        <v>87</v>
      </c>
      <c r="BB423" t="s">
        <v>87</v>
      </c>
      <c r="BC423" t="s">
        <v>87</v>
      </c>
      <c r="BD423" t="s">
        <v>87</v>
      </c>
      <c r="BE423" t="s">
        <v>87</v>
      </c>
    </row>
    <row r="424" spans="1:57" x14ac:dyDescent="0.45">
      <c r="A424" t="s">
        <v>1133</v>
      </c>
      <c r="B424" t="s">
        <v>79</v>
      </c>
      <c r="C424" t="s">
        <v>247</v>
      </c>
      <c r="D424" t="s">
        <v>81</v>
      </c>
      <c r="E424" s="2" t="str">
        <f>HYPERLINK("capsilon://?command=openfolder&amp;siteaddress=FAM.docvelocity-na8.net&amp;folderid=FXAFFBC0F1-3C1D-CC37-64C4-65BB96725191","FX2201581")</f>
        <v>FX2201581</v>
      </c>
      <c r="F424" t="s">
        <v>19</v>
      </c>
      <c r="G424" t="s">
        <v>19</v>
      </c>
      <c r="H424" t="s">
        <v>82</v>
      </c>
      <c r="I424" t="s">
        <v>1134</v>
      </c>
      <c r="J424">
        <v>66</v>
      </c>
      <c r="K424" t="s">
        <v>84</v>
      </c>
      <c r="L424" t="s">
        <v>85</v>
      </c>
      <c r="M424" t="s">
        <v>86</v>
      </c>
      <c r="N424">
        <v>2</v>
      </c>
      <c r="O424" s="1">
        <v>44573.81449074074</v>
      </c>
      <c r="P424" s="1">
        <v>44573.826412037037</v>
      </c>
      <c r="Q424">
        <v>350</v>
      </c>
      <c r="R424">
        <v>680</v>
      </c>
      <c r="S424" t="b">
        <v>0</v>
      </c>
      <c r="T424" t="s">
        <v>87</v>
      </c>
      <c r="U424" t="b">
        <v>0</v>
      </c>
      <c r="V424" t="s">
        <v>92</v>
      </c>
      <c r="W424" s="1">
        <v>44573.819907407407</v>
      </c>
      <c r="X424">
        <v>410</v>
      </c>
      <c r="Y424">
        <v>52</v>
      </c>
      <c r="Z424">
        <v>0</v>
      </c>
      <c r="AA424">
        <v>52</v>
      </c>
      <c r="AB424">
        <v>0</v>
      </c>
      <c r="AC424">
        <v>25</v>
      </c>
      <c r="AD424">
        <v>14</v>
      </c>
      <c r="AE424">
        <v>0</v>
      </c>
      <c r="AF424">
        <v>0</v>
      </c>
      <c r="AG424">
        <v>0</v>
      </c>
      <c r="AH424" t="s">
        <v>151</v>
      </c>
      <c r="AI424" s="1">
        <v>44573.826412037037</v>
      </c>
      <c r="AJ424">
        <v>270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14</v>
      </c>
      <c r="AQ424">
        <v>0</v>
      </c>
      <c r="AR424">
        <v>0</v>
      </c>
      <c r="AS424">
        <v>0</v>
      </c>
      <c r="AT424" t="s">
        <v>87</v>
      </c>
      <c r="AU424" t="s">
        <v>87</v>
      </c>
      <c r="AV424" t="s">
        <v>87</v>
      </c>
      <c r="AW424" t="s">
        <v>87</v>
      </c>
      <c r="AX424" t="s">
        <v>87</v>
      </c>
      <c r="AY424" t="s">
        <v>87</v>
      </c>
      <c r="AZ424" t="s">
        <v>87</v>
      </c>
      <c r="BA424" t="s">
        <v>87</v>
      </c>
      <c r="BB424" t="s">
        <v>87</v>
      </c>
      <c r="BC424" t="s">
        <v>87</v>
      </c>
      <c r="BD424" t="s">
        <v>87</v>
      </c>
      <c r="BE424" t="s">
        <v>87</v>
      </c>
    </row>
    <row r="425" spans="1:57" x14ac:dyDescent="0.45">
      <c r="A425" t="s">
        <v>1135</v>
      </c>
      <c r="B425" t="s">
        <v>79</v>
      </c>
      <c r="C425" t="s">
        <v>250</v>
      </c>
      <c r="D425" t="s">
        <v>81</v>
      </c>
      <c r="E425" s="2" t="str">
        <f>HYPERLINK("capsilon://?command=openfolder&amp;siteaddress=FAM.docvelocity-na8.net&amp;folderid=FXC61D8E3A-FEFD-5C2B-CF16-D19F716DCFB7","FX2201719")</f>
        <v>FX2201719</v>
      </c>
      <c r="F425" t="s">
        <v>19</v>
      </c>
      <c r="G425" t="s">
        <v>19</v>
      </c>
      <c r="H425" t="s">
        <v>82</v>
      </c>
      <c r="I425" t="s">
        <v>1136</v>
      </c>
      <c r="J425">
        <v>66</v>
      </c>
      <c r="K425" t="s">
        <v>84</v>
      </c>
      <c r="L425" t="s">
        <v>85</v>
      </c>
      <c r="M425" t="s">
        <v>86</v>
      </c>
      <c r="N425">
        <v>2</v>
      </c>
      <c r="O425" s="1">
        <v>44573.814525462964</v>
      </c>
      <c r="P425" s="1">
        <v>44573.829837962963</v>
      </c>
      <c r="Q425">
        <v>172</v>
      </c>
      <c r="R425">
        <v>1151</v>
      </c>
      <c r="S425" t="b">
        <v>0</v>
      </c>
      <c r="T425" t="s">
        <v>87</v>
      </c>
      <c r="U425" t="b">
        <v>0</v>
      </c>
      <c r="V425" t="s">
        <v>153</v>
      </c>
      <c r="W425" s="1">
        <v>44573.825092592589</v>
      </c>
      <c r="X425">
        <v>856</v>
      </c>
      <c r="Y425">
        <v>52</v>
      </c>
      <c r="Z425">
        <v>0</v>
      </c>
      <c r="AA425">
        <v>52</v>
      </c>
      <c r="AB425">
        <v>0</v>
      </c>
      <c r="AC425">
        <v>27</v>
      </c>
      <c r="AD425">
        <v>14</v>
      </c>
      <c r="AE425">
        <v>0</v>
      </c>
      <c r="AF425">
        <v>0</v>
      </c>
      <c r="AG425">
        <v>0</v>
      </c>
      <c r="AH425" t="s">
        <v>151</v>
      </c>
      <c r="AI425" s="1">
        <v>44573.829837962963</v>
      </c>
      <c r="AJ425">
        <v>295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14</v>
      </c>
      <c r="AQ425">
        <v>0</v>
      </c>
      <c r="AR425">
        <v>0</v>
      </c>
      <c r="AS425">
        <v>0</v>
      </c>
      <c r="AT425" t="s">
        <v>87</v>
      </c>
      <c r="AU425" t="s">
        <v>87</v>
      </c>
      <c r="AV425" t="s">
        <v>87</v>
      </c>
      <c r="AW425" t="s">
        <v>87</v>
      </c>
      <c r="AX425" t="s">
        <v>87</v>
      </c>
      <c r="AY425" t="s">
        <v>87</v>
      </c>
      <c r="AZ425" t="s">
        <v>87</v>
      </c>
      <c r="BA425" t="s">
        <v>87</v>
      </c>
      <c r="BB425" t="s">
        <v>87</v>
      </c>
      <c r="BC425" t="s">
        <v>87</v>
      </c>
      <c r="BD425" t="s">
        <v>87</v>
      </c>
      <c r="BE425" t="s">
        <v>87</v>
      </c>
    </row>
    <row r="426" spans="1:57" x14ac:dyDescent="0.45">
      <c r="A426" t="s">
        <v>1137</v>
      </c>
      <c r="B426" t="s">
        <v>79</v>
      </c>
      <c r="C426" t="s">
        <v>1138</v>
      </c>
      <c r="D426" t="s">
        <v>81</v>
      </c>
      <c r="E426" s="2" t="str">
        <f>HYPERLINK("capsilon://?command=openfolder&amp;siteaddress=FAM.docvelocity-na8.net&amp;folderid=FX54D97473-65F3-17E8-68E1-33272C41C276","FX211211479")</f>
        <v>FX211211479</v>
      </c>
      <c r="F426" t="s">
        <v>19</v>
      </c>
      <c r="G426" t="s">
        <v>19</v>
      </c>
      <c r="H426" t="s">
        <v>82</v>
      </c>
      <c r="I426" t="s">
        <v>1139</v>
      </c>
      <c r="J426">
        <v>38</v>
      </c>
      <c r="K426" t="s">
        <v>84</v>
      </c>
      <c r="L426" t="s">
        <v>85</v>
      </c>
      <c r="M426" t="s">
        <v>86</v>
      </c>
      <c r="N426">
        <v>2</v>
      </c>
      <c r="O426" s="1">
        <v>44564.36619212963</v>
      </c>
      <c r="P426" s="1">
        <v>44564.383726851855</v>
      </c>
      <c r="Q426">
        <v>136</v>
      </c>
      <c r="R426">
        <v>1379</v>
      </c>
      <c r="S426" t="b">
        <v>0</v>
      </c>
      <c r="T426" t="s">
        <v>87</v>
      </c>
      <c r="U426" t="b">
        <v>0</v>
      </c>
      <c r="V426" t="s">
        <v>190</v>
      </c>
      <c r="W426" s="1">
        <v>44564.369085648148</v>
      </c>
      <c r="X426">
        <v>201</v>
      </c>
      <c r="Y426">
        <v>37</v>
      </c>
      <c r="Z426">
        <v>0</v>
      </c>
      <c r="AA426">
        <v>37</v>
      </c>
      <c r="AB426">
        <v>0</v>
      </c>
      <c r="AC426">
        <v>14</v>
      </c>
      <c r="AD426">
        <v>1</v>
      </c>
      <c r="AE426">
        <v>0</v>
      </c>
      <c r="AF426">
        <v>0</v>
      </c>
      <c r="AG426">
        <v>0</v>
      </c>
      <c r="AH426" t="s">
        <v>98</v>
      </c>
      <c r="AI426" s="1">
        <v>44564.383726851855</v>
      </c>
      <c r="AJ426">
        <v>790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1</v>
      </c>
      <c r="AQ426">
        <v>0</v>
      </c>
      <c r="AR426">
        <v>0</v>
      </c>
      <c r="AS426">
        <v>0</v>
      </c>
      <c r="AT426" t="s">
        <v>87</v>
      </c>
      <c r="AU426" t="s">
        <v>87</v>
      </c>
      <c r="AV426" t="s">
        <v>87</v>
      </c>
      <c r="AW426" t="s">
        <v>87</v>
      </c>
      <c r="AX426" t="s">
        <v>87</v>
      </c>
      <c r="AY426" t="s">
        <v>87</v>
      </c>
      <c r="AZ426" t="s">
        <v>87</v>
      </c>
      <c r="BA426" t="s">
        <v>87</v>
      </c>
      <c r="BB426" t="s">
        <v>87</v>
      </c>
      <c r="BC426" t="s">
        <v>87</v>
      </c>
      <c r="BD426" t="s">
        <v>87</v>
      </c>
      <c r="BE426" t="s">
        <v>87</v>
      </c>
    </row>
    <row r="427" spans="1:57" x14ac:dyDescent="0.45">
      <c r="A427" t="s">
        <v>1140</v>
      </c>
      <c r="B427" t="s">
        <v>79</v>
      </c>
      <c r="C427" t="s">
        <v>1141</v>
      </c>
      <c r="D427" t="s">
        <v>81</v>
      </c>
      <c r="E427" s="2" t="str">
        <f>HYPERLINK("capsilon://?command=openfolder&amp;siteaddress=FAM.docvelocity-na8.net&amp;folderid=FXF66BC3B6-376A-8FD4-852E-FEB6B4777814","FX21128125")</f>
        <v>FX21128125</v>
      </c>
      <c r="F427" t="s">
        <v>19</v>
      </c>
      <c r="G427" t="s">
        <v>19</v>
      </c>
      <c r="H427" t="s">
        <v>82</v>
      </c>
      <c r="I427" t="s">
        <v>1142</v>
      </c>
      <c r="J427">
        <v>66</v>
      </c>
      <c r="K427" t="s">
        <v>84</v>
      </c>
      <c r="L427" t="s">
        <v>85</v>
      </c>
      <c r="M427" t="s">
        <v>86</v>
      </c>
      <c r="N427">
        <v>2</v>
      </c>
      <c r="O427" s="1">
        <v>44574.294675925928</v>
      </c>
      <c r="P427" s="1">
        <v>44574.342916666668</v>
      </c>
      <c r="Q427">
        <v>85</v>
      </c>
      <c r="R427">
        <v>4083</v>
      </c>
      <c r="S427" t="b">
        <v>0</v>
      </c>
      <c r="T427" t="s">
        <v>87</v>
      </c>
      <c r="U427" t="b">
        <v>0</v>
      </c>
      <c r="V427" t="s">
        <v>125</v>
      </c>
      <c r="W427" s="1">
        <v>44574.333240740743</v>
      </c>
      <c r="X427">
        <v>3260</v>
      </c>
      <c r="Y427">
        <v>52</v>
      </c>
      <c r="Z427">
        <v>0</v>
      </c>
      <c r="AA427">
        <v>52</v>
      </c>
      <c r="AB427">
        <v>0</v>
      </c>
      <c r="AC427">
        <v>40</v>
      </c>
      <c r="AD427">
        <v>14</v>
      </c>
      <c r="AE427">
        <v>0</v>
      </c>
      <c r="AF427">
        <v>0</v>
      </c>
      <c r="AG427">
        <v>0</v>
      </c>
      <c r="AH427" t="s">
        <v>106</v>
      </c>
      <c r="AI427" s="1">
        <v>44574.342916666668</v>
      </c>
      <c r="AJ427">
        <v>823</v>
      </c>
      <c r="AK427">
        <v>3</v>
      </c>
      <c r="AL427">
        <v>0</v>
      </c>
      <c r="AM427">
        <v>3</v>
      </c>
      <c r="AN427">
        <v>0</v>
      </c>
      <c r="AO427">
        <v>6</v>
      </c>
      <c r="AP427">
        <v>11</v>
      </c>
      <c r="AQ427">
        <v>0</v>
      </c>
      <c r="AR427">
        <v>0</v>
      </c>
      <c r="AS427">
        <v>0</v>
      </c>
      <c r="AT427" t="s">
        <v>87</v>
      </c>
      <c r="AU427" t="s">
        <v>87</v>
      </c>
      <c r="AV427" t="s">
        <v>87</v>
      </c>
      <c r="AW427" t="s">
        <v>87</v>
      </c>
      <c r="AX427" t="s">
        <v>87</v>
      </c>
      <c r="AY427" t="s">
        <v>87</v>
      </c>
      <c r="AZ427" t="s">
        <v>87</v>
      </c>
      <c r="BA427" t="s">
        <v>87</v>
      </c>
      <c r="BB427" t="s">
        <v>87</v>
      </c>
      <c r="BC427" t="s">
        <v>87</v>
      </c>
      <c r="BD427" t="s">
        <v>87</v>
      </c>
      <c r="BE427" t="s">
        <v>87</v>
      </c>
    </row>
    <row r="428" spans="1:57" x14ac:dyDescent="0.45">
      <c r="A428" t="s">
        <v>1143</v>
      </c>
      <c r="B428" t="s">
        <v>79</v>
      </c>
      <c r="C428" t="s">
        <v>1144</v>
      </c>
      <c r="D428" t="s">
        <v>81</v>
      </c>
      <c r="E428" s="2" t="str">
        <f>HYPERLINK("capsilon://?command=openfolder&amp;siteaddress=FAM.docvelocity-na8.net&amp;folderid=FX0A471635-5DCA-64B0-BDD9-51D9939BF797","FX210812536")</f>
        <v>FX210812536</v>
      </c>
      <c r="F428" t="s">
        <v>19</v>
      </c>
      <c r="G428" t="s">
        <v>19</v>
      </c>
      <c r="H428" t="s">
        <v>82</v>
      </c>
      <c r="I428" t="s">
        <v>1145</v>
      </c>
      <c r="J428">
        <v>66</v>
      </c>
      <c r="K428" t="s">
        <v>84</v>
      </c>
      <c r="L428" t="s">
        <v>85</v>
      </c>
      <c r="M428" t="s">
        <v>86</v>
      </c>
      <c r="N428">
        <v>1</v>
      </c>
      <c r="O428" s="1">
        <v>44574.365983796299</v>
      </c>
      <c r="P428" s="1">
        <v>44574.371435185189</v>
      </c>
      <c r="Q428">
        <v>181</v>
      </c>
      <c r="R428">
        <v>290</v>
      </c>
      <c r="S428" t="b">
        <v>0</v>
      </c>
      <c r="T428" t="s">
        <v>87</v>
      </c>
      <c r="U428" t="b">
        <v>0</v>
      </c>
      <c r="V428" t="s">
        <v>166</v>
      </c>
      <c r="W428" s="1">
        <v>44574.371435185189</v>
      </c>
      <c r="X428">
        <v>146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66</v>
      </c>
      <c r="AE428">
        <v>52</v>
      </c>
      <c r="AF428">
        <v>0</v>
      </c>
      <c r="AG428">
        <v>1</v>
      </c>
      <c r="AH428" t="s">
        <v>87</v>
      </c>
      <c r="AI428" t="s">
        <v>87</v>
      </c>
      <c r="AJ428" t="s">
        <v>87</v>
      </c>
      <c r="AK428" t="s">
        <v>87</v>
      </c>
      <c r="AL428" t="s">
        <v>87</v>
      </c>
      <c r="AM428" t="s">
        <v>87</v>
      </c>
      <c r="AN428" t="s">
        <v>87</v>
      </c>
      <c r="AO428" t="s">
        <v>87</v>
      </c>
      <c r="AP428" t="s">
        <v>87</v>
      </c>
      <c r="AQ428" t="s">
        <v>87</v>
      </c>
      <c r="AR428" t="s">
        <v>87</v>
      </c>
      <c r="AS428" t="s">
        <v>87</v>
      </c>
      <c r="AT428" t="s">
        <v>87</v>
      </c>
      <c r="AU428" t="s">
        <v>87</v>
      </c>
      <c r="AV428" t="s">
        <v>87</v>
      </c>
      <c r="AW428" t="s">
        <v>87</v>
      </c>
      <c r="AX428" t="s">
        <v>87</v>
      </c>
      <c r="AY428" t="s">
        <v>87</v>
      </c>
      <c r="AZ428" t="s">
        <v>87</v>
      </c>
      <c r="BA428" t="s">
        <v>87</v>
      </c>
      <c r="BB428" t="s">
        <v>87</v>
      </c>
      <c r="BC428" t="s">
        <v>87</v>
      </c>
      <c r="BD428" t="s">
        <v>87</v>
      </c>
      <c r="BE428" t="s">
        <v>87</v>
      </c>
    </row>
    <row r="429" spans="1:57" x14ac:dyDescent="0.45">
      <c r="A429" t="s">
        <v>1146</v>
      </c>
      <c r="B429" t="s">
        <v>79</v>
      </c>
      <c r="C429" t="s">
        <v>1147</v>
      </c>
      <c r="D429" t="s">
        <v>81</v>
      </c>
      <c r="E429" s="2" t="str">
        <f>HYPERLINK("capsilon://?command=openfolder&amp;siteaddress=FAM.docvelocity-na8.net&amp;folderid=FXCB0B8F11-8FF4-A487-DF52-5B72273DDE7D","FX21128572")</f>
        <v>FX21128572</v>
      </c>
      <c r="F429" t="s">
        <v>19</v>
      </c>
      <c r="G429" t="s">
        <v>19</v>
      </c>
      <c r="H429" t="s">
        <v>82</v>
      </c>
      <c r="I429" t="s">
        <v>1148</v>
      </c>
      <c r="J429">
        <v>132</v>
      </c>
      <c r="K429" t="s">
        <v>84</v>
      </c>
      <c r="L429" t="s">
        <v>85</v>
      </c>
      <c r="M429" t="s">
        <v>86</v>
      </c>
      <c r="N429">
        <v>2</v>
      </c>
      <c r="O429" s="1">
        <v>44574.37096064815</v>
      </c>
      <c r="P429" s="1">
        <v>44574.374016203707</v>
      </c>
      <c r="Q429">
        <v>76</v>
      </c>
      <c r="R429">
        <v>188</v>
      </c>
      <c r="S429" t="b">
        <v>0</v>
      </c>
      <c r="T429" t="s">
        <v>87</v>
      </c>
      <c r="U429" t="b">
        <v>0</v>
      </c>
      <c r="V429" t="s">
        <v>146</v>
      </c>
      <c r="W429" s="1">
        <v>44574.372129629628</v>
      </c>
      <c r="X429">
        <v>100</v>
      </c>
      <c r="Y429">
        <v>0</v>
      </c>
      <c r="Z429">
        <v>0</v>
      </c>
      <c r="AA429">
        <v>0</v>
      </c>
      <c r="AB429">
        <v>104</v>
      </c>
      <c r="AC429">
        <v>0</v>
      </c>
      <c r="AD429">
        <v>132</v>
      </c>
      <c r="AE429">
        <v>0</v>
      </c>
      <c r="AF429">
        <v>0</v>
      </c>
      <c r="AG429">
        <v>0</v>
      </c>
      <c r="AH429" t="s">
        <v>106</v>
      </c>
      <c r="AI429" s="1">
        <v>44574.374016203707</v>
      </c>
      <c r="AJ429">
        <v>88</v>
      </c>
      <c r="AK429">
        <v>0</v>
      </c>
      <c r="AL429">
        <v>0</v>
      </c>
      <c r="AM429">
        <v>0</v>
      </c>
      <c r="AN429">
        <v>104</v>
      </c>
      <c r="AO429">
        <v>0</v>
      </c>
      <c r="AP429">
        <v>132</v>
      </c>
      <c r="AQ429">
        <v>0</v>
      </c>
      <c r="AR429">
        <v>0</v>
      </c>
      <c r="AS429">
        <v>0</v>
      </c>
      <c r="AT429" t="s">
        <v>87</v>
      </c>
      <c r="AU429" t="s">
        <v>87</v>
      </c>
      <c r="AV429" t="s">
        <v>87</v>
      </c>
      <c r="AW429" t="s">
        <v>87</v>
      </c>
      <c r="AX429" t="s">
        <v>87</v>
      </c>
      <c r="AY429" t="s">
        <v>87</v>
      </c>
      <c r="AZ429" t="s">
        <v>87</v>
      </c>
      <c r="BA429" t="s">
        <v>87</v>
      </c>
      <c r="BB429" t="s">
        <v>87</v>
      </c>
      <c r="BC429" t="s">
        <v>87</v>
      </c>
      <c r="BD429" t="s">
        <v>87</v>
      </c>
      <c r="BE429" t="s">
        <v>87</v>
      </c>
    </row>
    <row r="430" spans="1:57" x14ac:dyDescent="0.45">
      <c r="A430" t="s">
        <v>1149</v>
      </c>
      <c r="B430" t="s">
        <v>79</v>
      </c>
      <c r="C430" t="s">
        <v>1144</v>
      </c>
      <c r="D430" t="s">
        <v>81</v>
      </c>
      <c r="E430" s="2" t="str">
        <f>HYPERLINK("capsilon://?command=openfolder&amp;siteaddress=FAM.docvelocity-na8.net&amp;folderid=FX0A471635-5DCA-64B0-BDD9-51D9939BF797","FX210812536")</f>
        <v>FX210812536</v>
      </c>
      <c r="F430" t="s">
        <v>19</v>
      </c>
      <c r="G430" t="s">
        <v>19</v>
      </c>
      <c r="H430" t="s">
        <v>82</v>
      </c>
      <c r="I430" t="s">
        <v>1145</v>
      </c>
      <c r="J430">
        <v>38</v>
      </c>
      <c r="K430" t="s">
        <v>84</v>
      </c>
      <c r="L430" t="s">
        <v>85</v>
      </c>
      <c r="M430" t="s">
        <v>86</v>
      </c>
      <c r="N430">
        <v>2</v>
      </c>
      <c r="O430" s="1">
        <v>44574.371782407405</v>
      </c>
      <c r="P430" s="1">
        <v>44574.380266203705</v>
      </c>
      <c r="Q430">
        <v>9</v>
      </c>
      <c r="R430">
        <v>724</v>
      </c>
      <c r="S430" t="b">
        <v>0</v>
      </c>
      <c r="T430" t="s">
        <v>87</v>
      </c>
      <c r="U430" t="b">
        <v>1</v>
      </c>
      <c r="V430" t="s">
        <v>592</v>
      </c>
      <c r="W430" s="1">
        <v>44574.375983796293</v>
      </c>
      <c r="X430">
        <v>362</v>
      </c>
      <c r="Y430">
        <v>37</v>
      </c>
      <c r="Z430">
        <v>0</v>
      </c>
      <c r="AA430">
        <v>37</v>
      </c>
      <c r="AB430">
        <v>0</v>
      </c>
      <c r="AC430">
        <v>34</v>
      </c>
      <c r="AD430">
        <v>1</v>
      </c>
      <c r="AE430">
        <v>0</v>
      </c>
      <c r="AF430">
        <v>0</v>
      </c>
      <c r="AG430">
        <v>0</v>
      </c>
      <c r="AH430" t="s">
        <v>106</v>
      </c>
      <c r="AI430" s="1">
        <v>44574.380266203705</v>
      </c>
      <c r="AJ430">
        <v>362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1</v>
      </c>
      <c r="AQ430">
        <v>0</v>
      </c>
      <c r="AR430">
        <v>0</v>
      </c>
      <c r="AS430">
        <v>0</v>
      </c>
      <c r="AT430" t="s">
        <v>87</v>
      </c>
      <c r="AU430" t="s">
        <v>87</v>
      </c>
      <c r="AV430" t="s">
        <v>87</v>
      </c>
      <c r="AW430" t="s">
        <v>87</v>
      </c>
      <c r="AX430" t="s">
        <v>87</v>
      </c>
      <c r="AY430" t="s">
        <v>87</v>
      </c>
      <c r="AZ430" t="s">
        <v>87</v>
      </c>
      <c r="BA430" t="s">
        <v>87</v>
      </c>
      <c r="BB430" t="s">
        <v>87</v>
      </c>
      <c r="BC430" t="s">
        <v>87</v>
      </c>
      <c r="BD430" t="s">
        <v>87</v>
      </c>
      <c r="BE430" t="s">
        <v>87</v>
      </c>
    </row>
    <row r="431" spans="1:57" x14ac:dyDescent="0.45">
      <c r="A431" t="s">
        <v>1150</v>
      </c>
      <c r="B431" t="s">
        <v>79</v>
      </c>
      <c r="C431" t="s">
        <v>1151</v>
      </c>
      <c r="D431" t="s">
        <v>81</v>
      </c>
      <c r="E431" s="2" t="str">
        <f>HYPERLINK("capsilon://?command=openfolder&amp;siteaddress=FAM.docvelocity-na8.net&amp;folderid=FX208E66E5-4E5F-9B82-C992-63F9366CBA47","FX22015245")</f>
        <v>FX22015245</v>
      </c>
      <c r="F431" t="s">
        <v>19</v>
      </c>
      <c r="G431" t="s">
        <v>19</v>
      </c>
      <c r="H431" t="s">
        <v>82</v>
      </c>
      <c r="I431" t="s">
        <v>1152</v>
      </c>
      <c r="J431">
        <v>277</v>
      </c>
      <c r="K431" t="s">
        <v>84</v>
      </c>
      <c r="L431" t="s">
        <v>85</v>
      </c>
      <c r="M431" t="s">
        <v>86</v>
      </c>
      <c r="N431">
        <v>2</v>
      </c>
      <c r="O431" s="1">
        <v>44574.386250000003</v>
      </c>
      <c r="P431" s="1">
        <v>44574.408449074072</v>
      </c>
      <c r="Q431">
        <v>370</v>
      </c>
      <c r="R431">
        <v>1548</v>
      </c>
      <c r="S431" t="b">
        <v>0</v>
      </c>
      <c r="T431" t="s">
        <v>87</v>
      </c>
      <c r="U431" t="b">
        <v>0</v>
      </c>
      <c r="V431" t="s">
        <v>97</v>
      </c>
      <c r="W431" s="1">
        <v>44574.396319444444</v>
      </c>
      <c r="X431">
        <v>870</v>
      </c>
      <c r="Y431">
        <v>217</v>
      </c>
      <c r="Z431">
        <v>0</v>
      </c>
      <c r="AA431">
        <v>217</v>
      </c>
      <c r="AB431">
        <v>0</v>
      </c>
      <c r="AC431">
        <v>72</v>
      </c>
      <c r="AD431">
        <v>60</v>
      </c>
      <c r="AE431">
        <v>0</v>
      </c>
      <c r="AF431">
        <v>0</v>
      </c>
      <c r="AG431">
        <v>0</v>
      </c>
      <c r="AH431" t="s">
        <v>555</v>
      </c>
      <c r="AI431" s="1">
        <v>44574.408449074072</v>
      </c>
      <c r="AJ431">
        <v>22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60</v>
      </c>
      <c r="AQ431">
        <v>0</v>
      </c>
      <c r="AR431">
        <v>0</v>
      </c>
      <c r="AS431">
        <v>0</v>
      </c>
      <c r="AT431" t="s">
        <v>87</v>
      </c>
      <c r="AU431" t="s">
        <v>87</v>
      </c>
      <c r="AV431" t="s">
        <v>87</v>
      </c>
      <c r="AW431" t="s">
        <v>87</v>
      </c>
      <c r="AX431" t="s">
        <v>87</v>
      </c>
      <c r="AY431" t="s">
        <v>87</v>
      </c>
      <c r="AZ431" t="s">
        <v>87</v>
      </c>
      <c r="BA431" t="s">
        <v>87</v>
      </c>
      <c r="BB431" t="s">
        <v>87</v>
      </c>
      <c r="BC431" t="s">
        <v>87</v>
      </c>
      <c r="BD431" t="s">
        <v>87</v>
      </c>
      <c r="BE431" t="s">
        <v>87</v>
      </c>
    </row>
    <row r="432" spans="1:57" x14ac:dyDescent="0.45">
      <c r="A432" t="s">
        <v>1153</v>
      </c>
      <c r="B432" t="s">
        <v>79</v>
      </c>
      <c r="C432" t="s">
        <v>1154</v>
      </c>
      <c r="D432" t="s">
        <v>81</v>
      </c>
      <c r="E432" s="2" t="str">
        <f>HYPERLINK("capsilon://?command=openfolder&amp;siteaddress=FAM.docvelocity-na8.net&amp;folderid=FXFA827CA3-0C85-2DC1-AD77-10761CBEF1B6","FX22014739")</f>
        <v>FX22014739</v>
      </c>
      <c r="F432" t="s">
        <v>19</v>
      </c>
      <c r="G432" t="s">
        <v>19</v>
      </c>
      <c r="H432" t="s">
        <v>82</v>
      </c>
      <c r="I432" t="s">
        <v>1155</v>
      </c>
      <c r="J432">
        <v>38</v>
      </c>
      <c r="K432" t="s">
        <v>84</v>
      </c>
      <c r="L432" t="s">
        <v>85</v>
      </c>
      <c r="M432" t="s">
        <v>86</v>
      </c>
      <c r="N432">
        <v>2</v>
      </c>
      <c r="O432" s="1">
        <v>44574.405844907407</v>
      </c>
      <c r="P432" s="1">
        <v>44574.409942129627</v>
      </c>
      <c r="Q432">
        <v>43</v>
      </c>
      <c r="R432">
        <v>311</v>
      </c>
      <c r="S432" t="b">
        <v>0</v>
      </c>
      <c r="T432" t="s">
        <v>87</v>
      </c>
      <c r="U432" t="b">
        <v>0</v>
      </c>
      <c r="V432" t="s">
        <v>592</v>
      </c>
      <c r="W432" s="1">
        <v>44574.40797453704</v>
      </c>
      <c r="X432">
        <v>183</v>
      </c>
      <c r="Y432">
        <v>37</v>
      </c>
      <c r="Z432">
        <v>0</v>
      </c>
      <c r="AA432">
        <v>37</v>
      </c>
      <c r="AB432">
        <v>0</v>
      </c>
      <c r="AC432">
        <v>18</v>
      </c>
      <c r="AD432">
        <v>1</v>
      </c>
      <c r="AE432">
        <v>0</v>
      </c>
      <c r="AF432">
        <v>0</v>
      </c>
      <c r="AG432">
        <v>0</v>
      </c>
      <c r="AH432" t="s">
        <v>555</v>
      </c>
      <c r="AI432" s="1">
        <v>44574.409942129627</v>
      </c>
      <c r="AJ432">
        <v>128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1</v>
      </c>
      <c r="AQ432">
        <v>0</v>
      </c>
      <c r="AR432">
        <v>0</v>
      </c>
      <c r="AS432">
        <v>0</v>
      </c>
      <c r="AT432" t="s">
        <v>87</v>
      </c>
      <c r="AU432" t="s">
        <v>87</v>
      </c>
      <c r="AV432" t="s">
        <v>87</v>
      </c>
      <c r="AW432" t="s">
        <v>87</v>
      </c>
      <c r="AX432" t="s">
        <v>87</v>
      </c>
      <c r="AY432" t="s">
        <v>87</v>
      </c>
      <c r="AZ432" t="s">
        <v>87</v>
      </c>
      <c r="BA432" t="s">
        <v>87</v>
      </c>
      <c r="BB432" t="s">
        <v>87</v>
      </c>
      <c r="BC432" t="s">
        <v>87</v>
      </c>
      <c r="BD432" t="s">
        <v>87</v>
      </c>
      <c r="BE432" t="s">
        <v>87</v>
      </c>
    </row>
    <row r="433" spans="1:57" x14ac:dyDescent="0.45">
      <c r="A433" t="s">
        <v>1156</v>
      </c>
      <c r="B433" t="s">
        <v>79</v>
      </c>
      <c r="C433" t="s">
        <v>1157</v>
      </c>
      <c r="D433" t="s">
        <v>81</v>
      </c>
      <c r="E433" s="2" t="str">
        <f>HYPERLINK("capsilon://?command=openfolder&amp;siteaddress=FAM.docvelocity-na8.net&amp;folderid=FX307C77E4-8096-A2FE-5182-DCE192EB73E0","FX22013074")</f>
        <v>FX22013074</v>
      </c>
      <c r="F433" t="s">
        <v>19</v>
      </c>
      <c r="G433" t="s">
        <v>19</v>
      </c>
      <c r="H433" t="s">
        <v>82</v>
      </c>
      <c r="I433" t="s">
        <v>1158</v>
      </c>
      <c r="J433">
        <v>132</v>
      </c>
      <c r="K433" t="s">
        <v>84</v>
      </c>
      <c r="L433" t="s">
        <v>85</v>
      </c>
      <c r="M433" t="s">
        <v>86</v>
      </c>
      <c r="N433">
        <v>2</v>
      </c>
      <c r="O433" s="1">
        <v>44574.420486111114</v>
      </c>
      <c r="P433" s="1">
        <v>44574.439571759256</v>
      </c>
      <c r="Q433">
        <v>251</v>
      </c>
      <c r="R433">
        <v>1398</v>
      </c>
      <c r="S433" t="b">
        <v>0</v>
      </c>
      <c r="T433" t="s">
        <v>87</v>
      </c>
      <c r="U433" t="b">
        <v>0</v>
      </c>
      <c r="V433" t="s">
        <v>175</v>
      </c>
      <c r="W433" s="1">
        <v>44574.430069444446</v>
      </c>
      <c r="X433">
        <v>757</v>
      </c>
      <c r="Y433">
        <v>105</v>
      </c>
      <c r="Z433">
        <v>0</v>
      </c>
      <c r="AA433">
        <v>105</v>
      </c>
      <c r="AB433">
        <v>0</v>
      </c>
      <c r="AC433">
        <v>60</v>
      </c>
      <c r="AD433">
        <v>27</v>
      </c>
      <c r="AE433">
        <v>0</v>
      </c>
      <c r="AF433">
        <v>0</v>
      </c>
      <c r="AG433">
        <v>0</v>
      </c>
      <c r="AH433" t="s">
        <v>106</v>
      </c>
      <c r="AI433" s="1">
        <v>44574.439571759256</v>
      </c>
      <c r="AJ433">
        <v>641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27</v>
      </c>
      <c r="AQ433">
        <v>0</v>
      </c>
      <c r="AR433">
        <v>0</v>
      </c>
      <c r="AS433">
        <v>0</v>
      </c>
      <c r="AT433" t="s">
        <v>87</v>
      </c>
      <c r="AU433" t="s">
        <v>87</v>
      </c>
      <c r="AV433" t="s">
        <v>87</v>
      </c>
      <c r="AW433" t="s">
        <v>87</v>
      </c>
      <c r="AX433" t="s">
        <v>87</v>
      </c>
      <c r="AY433" t="s">
        <v>87</v>
      </c>
      <c r="AZ433" t="s">
        <v>87</v>
      </c>
      <c r="BA433" t="s">
        <v>87</v>
      </c>
      <c r="BB433" t="s">
        <v>87</v>
      </c>
      <c r="BC433" t="s">
        <v>87</v>
      </c>
      <c r="BD433" t="s">
        <v>87</v>
      </c>
      <c r="BE433" t="s">
        <v>87</v>
      </c>
    </row>
    <row r="434" spans="1:57" x14ac:dyDescent="0.45">
      <c r="A434" t="s">
        <v>1159</v>
      </c>
      <c r="B434" t="s">
        <v>79</v>
      </c>
      <c r="C434" t="s">
        <v>230</v>
      </c>
      <c r="D434" t="s">
        <v>81</v>
      </c>
      <c r="E434" s="2" t="str">
        <f>HYPERLINK("capsilon://?command=openfolder&amp;siteaddress=FAM.docvelocity-na8.net&amp;folderid=FX94F0DAB6-FA85-0A43-7E08-4D9BF5206294","FX2201507")</f>
        <v>FX2201507</v>
      </c>
      <c r="F434" t="s">
        <v>19</v>
      </c>
      <c r="G434" t="s">
        <v>19</v>
      </c>
      <c r="H434" t="s">
        <v>82</v>
      </c>
      <c r="I434" t="s">
        <v>1160</v>
      </c>
      <c r="J434">
        <v>28</v>
      </c>
      <c r="K434" t="s">
        <v>84</v>
      </c>
      <c r="L434" t="s">
        <v>85</v>
      </c>
      <c r="M434" t="s">
        <v>86</v>
      </c>
      <c r="N434">
        <v>2</v>
      </c>
      <c r="O434" s="1">
        <v>44574.421516203707</v>
      </c>
      <c r="P434" s="1">
        <v>44574.432141203702</v>
      </c>
      <c r="Q434">
        <v>147</v>
      </c>
      <c r="R434">
        <v>771</v>
      </c>
      <c r="S434" t="b">
        <v>0</v>
      </c>
      <c r="T434" t="s">
        <v>87</v>
      </c>
      <c r="U434" t="b">
        <v>0</v>
      </c>
      <c r="V434" t="s">
        <v>105</v>
      </c>
      <c r="W434" s="1">
        <v>44574.426932870374</v>
      </c>
      <c r="X434">
        <v>381</v>
      </c>
      <c r="Y434">
        <v>21</v>
      </c>
      <c r="Z434">
        <v>0</v>
      </c>
      <c r="AA434">
        <v>21</v>
      </c>
      <c r="AB434">
        <v>0</v>
      </c>
      <c r="AC434">
        <v>3</v>
      </c>
      <c r="AD434">
        <v>7</v>
      </c>
      <c r="AE434">
        <v>0</v>
      </c>
      <c r="AF434">
        <v>0</v>
      </c>
      <c r="AG434">
        <v>0</v>
      </c>
      <c r="AH434" t="s">
        <v>106</v>
      </c>
      <c r="AI434" s="1">
        <v>44574.432141203702</v>
      </c>
      <c r="AJ434">
        <v>390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7</v>
      </c>
      <c r="AQ434">
        <v>0</v>
      </c>
      <c r="AR434">
        <v>0</v>
      </c>
      <c r="AS434">
        <v>0</v>
      </c>
      <c r="AT434" t="s">
        <v>87</v>
      </c>
      <c r="AU434" t="s">
        <v>87</v>
      </c>
      <c r="AV434" t="s">
        <v>87</v>
      </c>
      <c r="AW434" t="s">
        <v>87</v>
      </c>
      <c r="AX434" t="s">
        <v>87</v>
      </c>
      <c r="AY434" t="s">
        <v>87</v>
      </c>
      <c r="AZ434" t="s">
        <v>87</v>
      </c>
      <c r="BA434" t="s">
        <v>87</v>
      </c>
      <c r="BB434" t="s">
        <v>87</v>
      </c>
      <c r="BC434" t="s">
        <v>87</v>
      </c>
      <c r="BD434" t="s">
        <v>87</v>
      </c>
      <c r="BE434" t="s">
        <v>87</v>
      </c>
    </row>
    <row r="435" spans="1:57" x14ac:dyDescent="0.45">
      <c r="A435" t="s">
        <v>1161</v>
      </c>
      <c r="B435" t="s">
        <v>79</v>
      </c>
      <c r="C435" t="s">
        <v>1162</v>
      </c>
      <c r="D435" t="s">
        <v>81</v>
      </c>
      <c r="E435" s="2" t="str">
        <f>HYPERLINK("capsilon://?command=openfolder&amp;siteaddress=FAM.docvelocity-na8.net&amp;folderid=FX5F782128-7F14-4E75-A824-60A6EA6F6F00","FX21127981")</f>
        <v>FX21127981</v>
      </c>
      <c r="F435" t="s">
        <v>19</v>
      </c>
      <c r="G435" t="s">
        <v>19</v>
      </c>
      <c r="H435" t="s">
        <v>82</v>
      </c>
      <c r="I435" t="s">
        <v>1163</v>
      </c>
      <c r="J435">
        <v>66</v>
      </c>
      <c r="K435" t="s">
        <v>84</v>
      </c>
      <c r="L435" t="s">
        <v>85</v>
      </c>
      <c r="M435" t="s">
        <v>86</v>
      </c>
      <c r="N435">
        <v>2</v>
      </c>
      <c r="O435" s="1">
        <v>44574.422395833331</v>
      </c>
      <c r="P435" s="1">
        <v>44574.440347222226</v>
      </c>
      <c r="Q435">
        <v>1357</v>
      </c>
      <c r="R435">
        <v>194</v>
      </c>
      <c r="S435" t="b">
        <v>0</v>
      </c>
      <c r="T435" t="s">
        <v>87</v>
      </c>
      <c r="U435" t="b">
        <v>0</v>
      </c>
      <c r="V435" t="s">
        <v>190</v>
      </c>
      <c r="W435" s="1">
        <v>44574.426180555558</v>
      </c>
      <c r="X435">
        <v>128</v>
      </c>
      <c r="Y435">
        <v>0</v>
      </c>
      <c r="Z435">
        <v>0</v>
      </c>
      <c r="AA435">
        <v>0</v>
      </c>
      <c r="AB435">
        <v>52</v>
      </c>
      <c r="AC435">
        <v>0</v>
      </c>
      <c r="AD435">
        <v>66</v>
      </c>
      <c r="AE435">
        <v>0</v>
      </c>
      <c r="AF435">
        <v>0</v>
      </c>
      <c r="AG435">
        <v>0</v>
      </c>
      <c r="AH435" t="s">
        <v>106</v>
      </c>
      <c r="AI435" s="1">
        <v>44574.440347222226</v>
      </c>
      <c r="AJ435">
        <v>66</v>
      </c>
      <c r="AK435">
        <v>0</v>
      </c>
      <c r="AL435">
        <v>0</v>
      </c>
      <c r="AM435">
        <v>0</v>
      </c>
      <c r="AN435">
        <v>52</v>
      </c>
      <c r="AO435">
        <v>0</v>
      </c>
      <c r="AP435">
        <v>66</v>
      </c>
      <c r="AQ435">
        <v>0</v>
      </c>
      <c r="AR435">
        <v>0</v>
      </c>
      <c r="AS435">
        <v>0</v>
      </c>
      <c r="AT435" t="s">
        <v>87</v>
      </c>
      <c r="AU435" t="s">
        <v>87</v>
      </c>
      <c r="AV435" t="s">
        <v>87</v>
      </c>
      <c r="AW435" t="s">
        <v>87</v>
      </c>
      <c r="AX435" t="s">
        <v>87</v>
      </c>
      <c r="AY435" t="s">
        <v>87</v>
      </c>
      <c r="AZ435" t="s">
        <v>87</v>
      </c>
      <c r="BA435" t="s">
        <v>87</v>
      </c>
      <c r="BB435" t="s">
        <v>87</v>
      </c>
      <c r="BC435" t="s">
        <v>87</v>
      </c>
      <c r="BD435" t="s">
        <v>87</v>
      </c>
      <c r="BE435" t="s">
        <v>87</v>
      </c>
    </row>
    <row r="436" spans="1:57" x14ac:dyDescent="0.45">
      <c r="A436" t="s">
        <v>1164</v>
      </c>
      <c r="B436" t="s">
        <v>79</v>
      </c>
      <c r="C436" t="s">
        <v>1165</v>
      </c>
      <c r="D436" t="s">
        <v>81</v>
      </c>
      <c r="E436" s="2" t="str">
        <f>HYPERLINK("capsilon://?command=openfolder&amp;siteaddress=FAM.docvelocity-na8.net&amp;folderid=FX1A08D571-36E1-DFD1-BC43-7C28D409F9D3","FX22012298")</f>
        <v>FX22012298</v>
      </c>
      <c r="F436" t="s">
        <v>19</v>
      </c>
      <c r="G436" t="s">
        <v>19</v>
      </c>
      <c r="H436" t="s">
        <v>82</v>
      </c>
      <c r="I436" t="s">
        <v>1166</v>
      </c>
      <c r="J436">
        <v>265</v>
      </c>
      <c r="K436" t="s">
        <v>84</v>
      </c>
      <c r="L436" t="s">
        <v>85</v>
      </c>
      <c r="M436" t="s">
        <v>86</v>
      </c>
      <c r="N436">
        <v>2</v>
      </c>
      <c r="O436" s="1">
        <v>44574.425659722219</v>
      </c>
      <c r="P436" s="1">
        <v>44574.452002314814</v>
      </c>
      <c r="Q436">
        <v>424</v>
      </c>
      <c r="R436">
        <v>1852</v>
      </c>
      <c r="S436" t="b">
        <v>0</v>
      </c>
      <c r="T436" t="s">
        <v>87</v>
      </c>
      <c r="U436" t="b">
        <v>0</v>
      </c>
      <c r="V436" t="s">
        <v>592</v>
      </c>
      <c r="W436" s="1">
        <v>44574.440069444441</v>
      </c>
      <c r="X436">
        <v>1225</v>
      </c>
      <c r="Y436">
        <v>228</v>
      </c>
      <c r="Z436">
        <v>0</v>
      </c>
      <c r="AA436">
        <v>228</v>
      </c>
      <c r="AB436">
        <v>0</v>
      </c>
      <c r="AC436">
        <v>98</v>
      </c>
      <c r="AD436">
        <v>37</v>
      </c>
      <c r="AE436">
        <v>0</v>
      </c>
      <c r="AF436">
        <v>0</v>
      </c>
      <c r="AG436">
        <v>0</v>
      </c>
      <c r="AH436" t="s">
        <v>555</v>
      </c>
      <c r="AI436" s="1">
        <v>44574.452002314814</v>
      </c>
      <c r="AJ436">
        <v>612</v>
      </c>
      <c r="AK436">
        <v>2</v>
      </c>
      <c r="AL436">
        <v>0</v>
      </c>
      <c r="AM436">
        <v>2</v>
      </c>
      <c r="AN436">
        <v>0</v>
      </c>
      <c r="AO436">
        <v>1</v>
      </c>
      <c r="AP436">
        <v>35</v>
      </c>
      <c r="AQ436">
        <v>0</v>
      </c>
      <c r="AR436">
        <v>0</v>
      </c>
      <c r="AS436">
        <v>0</v>
      </c>
      <c r="AT436" t="s">
        <v>87</v>
      </c>
      <c r="AU436" t="s">
        <v>87</v>
      </c>
      <c r="AV436" t="s">
        <v>87</v>
      </c>
      <c r="AW436" t="s">
        <v>87</v>
      </c>
      <c r="AX436" t="s">
        <v>87</v>
      </c>
      <c r="AY436" t="s">
        <v>87</v>
      </c>
      <c r="AZ436" t="s">
        <v>87</v>
      </c>
      <c r="BA436" t="s">
        <v>87</v>
      </c>
      <c r="BB436" t="s">
        <v>87</v>
      </c>
      <c r="BC436" t="s">
        <v>87</v>
      </c>
      <c r="BD436" t="s">
        <v>87</v>
      </c>
      <c r="BE436" t="s">
        <v>87</v>
      </c>
    </row>
    <row r="437" spans="1:57" x14ac:dyDescent="0.45">
      <c r="A437" t="s">
        <v>1167</v>
      </c>
      <c r="B437" t="s">
        <v>79</v>
      </c>
      <c r="C437" t="s">
        <v>1168</v>
      </c>
      <c r="D437" t="s">
        <v>81</v>
      </c>
      <c r="E437" s="2" t="str">
        <f>HYPERLINK("capsilon://?command=openfolder&amp;siteaddress=FAM.docvelocity-na8.net&amp;folderid=FX9222942E-DF2E-FB90-C07D-9778AA72F579","FX22014493")</f>
        <v>FX22014493</v>
      </c>
      <c r="F437" t="s">
        <v>19</v>
      </c>
      <c r="G437" t="s">
        <v>19</v>
      </c>
      <c r="H437" t="s">
        <v>82</v>
      </c>
      <c r="I437" t="s">
        <v>1169</v>
      </c>
      <c r="J437">
        <v>38</v>
      </c>
      <c r="K437" t="s">
        <v>84</v>
      </c>
      <c r="L437" t="s">
        <v>85</v>
      </c>
      <c r="M437" t="s">
        <v>86</v>
      </c>
      <c r="N437">
        <v>2</v>
      </c>
      <c r="O437" s="1">
        <v>44574.443506944444</v>
      </c>
      <c r="P437" s="1">
        <v>44574.454282407409</v>
      </c>
      <c r="Q437">
        <v>262</v>
      </c>
      <c r="R437">
        <v>669</v>
      </c>
      <c r="S437" t="b">
        <v>0</v>
      </c>
      <c r="T437" t="s">
        <v>87</v>
      </c>
      <c r="U437" t="b">
        <v>0</v>
      </c>
      <c r="V437" t="s">
        <v>146</v>
      </c>
      <c r="W437" s="1">
        <v>44574.44935185185</v>
      </c>
      <c r="X437">
        <v>473</v>
      </c>
      <c r="Y437">
        <v>37</v>
      </c>
      <c r="Z437">
        <v>0</v>
      </c>
      <c r="AA437">
        <v>37</v>
      </c>
      <c r="AB437">
        <v>0</v>
      </c>
      <c r="AC437">
        <v>22</v>
      </c>
      <c r="AD437">
        <v>1</v>
      </c>
      <c r="AE437">
        <v>0</v>
      </c>
      <c r="AF437">
        <v>0</v>
      </c>
      <c r="AG437">
        <v>0</v>
      </c>
      <c r="AH437" t="s">
        <v>555</v>
      </c>
      <c r="AI437" s="1">
        <v>44574.454282407409</v>
      </c>
      <c r="AJ437">
        <v>196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1</v>
      </c>
      <c r="AQ437">
        <v>0</v>
      </c>
      <c r="AR437">
        <v>0</v>
      </c>
      <c r="AS437">
        <v>0</v>
      </c>
      <c r="AT437" t="s">
        <v>87</v>
      </c>
      <c r="AU437" t="s">
        <v>87</v>
      </c>
      <c r="AV437" t="s">
        <v>87</v>
      </c>
      <c r="AW437" t="s">
        <v>87</v>
      </c>
      <c r="AX437" t="s">
        <v>87</v>
      </c>
      <c r="AY437" t="s">
        <v>87</v>
      </c>
      <c r="AZ437" t="s">
        <v>87</v>
      </c>
      <c r="BA437" t="s">
        <v>87</v>
      </c>
      <c r="BB437" t="s">
        <v>87</v>
      </c>
      <c r="BC437" t="s">
        <v>87</v>
      </c>
      <c r="BD437" t="s">
        <v>87</v>
      </c>
      <c r="BE437" t="s">
        <v>87</v>
      </c>
    </row>
    <row r="438" spans="1:57" x14ac:dyDescent="0.45">
      <c r="A438" t="s">
        <v>1170</v>
      </c>
      <c r="B438" t="s">
        <v>79</v>
      </c>
      <c r="C438" t="s">
        <v>660</v>
      </c>
      <c r="D438" t="s">
        <v>81</v>
      </c>
      <c r="E438" s="2" t="str">
        <f>HYPERLINK("capsilon://?command=openfolder&amp;siteaddress=FAM.docvelocity-na8.net&amp;folderid=FX31717AC9-3044-D02A-373A-2E3477F551E8","FX21127862")</f>
        <v>FX21127862</v>
      </c>
      <c r="F438" t="s">
        <v>19</v>
      </c>
      <c r="G438" t="s">
        <v>19</v>
      </c>
      <c r="H438" t="s">
        <v>82</v>
      </c>
      <c r="I438" t="s">
        <v>1171</v>
      </c>
      <c r="J438">
        <v>38</v>
      </c>
      <c r="K438" t="s">
        <v>84</v>
      </c>
      <c r="L438" t="s">
        <v>85</v>
      </c>
      <c r="M438" t="s">
        <v>86</v>
      </c>
      <c r="N438">
        <v>2</v>
      </c>
      <c r="O438" s="1">
        <v>44574.461469907408</v>
      </c>
      <c r="P438" s="1">
        <v>44574.473356481481</v>
      </c>
      <c r="Q438">
        <v>317</v>
      </c>
      <c r="R438">
        <v>710</v>
      </c>
      <c r="S438" t="b">
        <v>0</v>
      </c>
      <c r="T438" t="s">
        <v>87</v>
      </c>
      <c r="U438" t="b">
        <v>0</v>
      </c>
      <c r="V438" t="s">
        <v>592</v>
      </c>
      <c r="W438" s="1">
        <v>44574.465555555558</v>
      </c>
      <c r="X438">
        <v>344</v>
      </c>
      <c r="Y438">
        <v>37</v>
      </c>
      <c r="Z438">
        <v>0</v>
      </c>
      <c r="AA438">
        <v>37</v>
      </c>
      <c r="AB438">
        <v>0</v>
      </c>
      <c r="AC438">
        <v>28</v>
      </c>
      <c r="AD438">
        <v>1</v>
      </c>
      <c r="AE438">
        <v>0</v>
      </c>
      <c r="AF438">
        <v>0</v>
      </c>
      <c r="AG438">
        <v>0</v>
      </c>
      <c r="AH438" t="s">
        <v>555</v>
      </c>
      <c r="AI438" s="1">
        <v>44574.473356481481</v>
      </c>
      <c r="AJ438">
        <v>366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1</v>
      </c>
      <c r="AQ438">
        <v>0</v>
      </c>
      <c r="AR438">
        <v>0</v>
      </c>
      <c r="AS438">
        <v>0</v>
      </c>
      <c r="AT438" t="s">
        <v>87</v>
      </c>
      <c r="AU438" t="s">
        <v>87</v>
      </c>
      <c r="AV438" t="s">
        <v>87</v>
      </c>
      <c r="AW438" t="s">
        <v>87</v>
      </c>
      <c r="AX438" t="s">
        <v>87</v>
      </c>
      <c r="AY438" t="s">
        <v>87</v>
      </c>
      <c r="AZ438" t="s">
        <v>87</v>
      </c>
      <c r="BA438" t="s">
        <v>87</v>
      </c>
      <c r="BB438" t="s">
        <v>87</v>
      </c>
      <c r="BC438" t="s">
        <v>87</v>
      </c>
      <c r="BD438" t="s">
        <v>87</v>
      </c>
      <c r="BE438" t="s">
        <v>87</v>
      </c>
    </row>
    <row r="439" spans="1:57" x14ac:dyDescent="0.45">
      <c r="A439" t="s">
        <v>1172</v>
      </c>
      <c r="B439" t="s">
        <v>79</v>
      </c>
      <c r="C439" t="s">
        <v>173</v>
      </c>
      <c r="D439" t="s">
        <v>81</v>
      </c>
      <c r="E439" s="2" t="str">
        <f>HYPERLINK("capsilon://?command=openfolder&amp;siteaddress=FAM.docvelocity-na8.net&amp;folderid=FX37AD5EDD-E9ED-3DF6-4C8F-FFD766748DA3","FX211213117")</f>
        <v>FX211213117</v>
      </c>
      <c r="F439" t="s">
        <v>19</v>
      </c>
      <c r="G439" t="s">
        <v>19</v>
      </c>
      <c r="H439" t="s">
        <v>82</v>
      </c>
      <c r="I439" t="s">
        <v>1096</v>
      </c>
      <c r="J439">
        <v>112</v>
      </c>
      <c r="K439" t="s">
        <v>84</v>
      </c>
      <c r="L439" t="s">
        <v>85</v>
      </c>
      <c r="M439" t="s">
        <v>86</v>
      </c>
      <c r="N439">
        <v>2</v>
      </c>
      <c r="O439" s="1">
        <v>44564.784513888888</v>
      </c>
      <c r="P439" s="1">
        <v>44564.827951388892</v>
      </c>
      <c r="Q439">
        <v>2289</v>
      </c>
      <c r="R439">
        <v>1464</v>
      </c>
      <c r="S439" t="b">
        <v>0</v>
      </c>
      <c r="T439" t="s">
        <v>87</v>
      </c>
      <c r="U439" t="b">
        <v>1</v>
      </c>
      <c r="V439" t="s">
        <v>92</v>
      </c>
      <c r="W439" s="1">
        <v>44564.803622685184</v>
      </c>
      <c r="X439">
        <v>664</v>
      </c>
      <c r="Y439">
        <v>65</v>
      </c>
      <c r="Z439">
        <v>0</v>
      </c>
      <c r="AA439">
        <v>65</v>
      </c>
      <c r="AB439">
        <v>21</v>
      </c>
      <c r="AC439">
        <v>16</v>
      </c>
      <c r="AD439">
        <v>47</v>
      </c>
      <c r="AE439">
        <v>0</v>
      </c>
      <c r="AF439">
        <v>0</v>
      </c>
      <c r="AG439">
        <v>0</v>
      </c>
      <c r="AH439" t="s">
        <v>136</v>
      </c>
      <c r="AI439" s="1">
        <v>44564.827951388892</v>
      </c>
      <c r="AJ439">
        <v>728</v>
      </c>
      <c r="AK439">
        <v>0</v>
      </c>
      <c r="AL439">
        <v>0</v>
      </c>
      <c r="AM439">
        <v>0</v>
      </c>
      <c r="AN439">
        <v>21</v>
      </c>
      <c r="AO439">
        <v>0</v>
      </c>
      <c r="AP439">
        <v>47</v>
      </c>
      <c r="AQ439">
        <v>0</v>
      </c>
      <c r="AR439">
        <v>0</v>
      </c>
      <c r="AS439">
        <v>0</v>
      </c>
      <c r="AT439" t="s">
        <v>87</v>
      </c>
      <c r="AU439" t="s">
        <v>87</v>
      </c>
      <c r="AV439" t="s">
        <v>87</v>
      </c>
      <c r="AW439" t="s">
        <v>87</v>
      </c>
      <c r="AX439" t="s">
        <v>87</v>
      </c>
      <c r="AY439" t="s">
        <v>87</v>
      </c>
      <c r="AZ439" t="s">
        <v>87</v>
      </c>
      <c r="BA439" t="s">
        <v>87</v>
      </c>
      <c r="BB439" t="s">
        <v>87</v>
      </c>
      <c r="BC439" t="s">
        <v>87</v>
      </c>
      <c r="BD439" t="s">
        <v>87</v>
      </c>
      <c r="BE439" t="s">
        <v>87</v>
      </c>
    </row>
    <row r="440" spans="1:57" x14ac:dyDescent="0.45">
      <c r="A440" t="s">
        <v>1173</v>
      </c>
      <c r="B440" t="s">
        <v>79</v>
      </c>
      <c r="C440" t="s">
        <v>1174</v>
      </c>
      <c r="D440" t="s">
        <v>81</v>
      </c>
      <c r="E440" s="2" t="str">
        <f>HYPERLINK("capsilon://?command=openfolder&amp;siteaddress=FAM.docvelocity-na8.net&amp;folderid=FX0F729843-F143-7601-D1B3-B9746B927048","FX22011560")</f>
        <v>FX22011560</v>
      </c>
      <c r="F440" t="s">
        <v>19</v>
      </c>
      <c r="G440" t="s">
        <v>19</v>
      </c>
      <c r="H440" t="s">
        <v>82</v>
      </c>
      <c r="I440" t="s">
        <v>1175</v>
      </c>
      <c r="J440">
        <v>282</v>
      </c>
      <c r="K440" t="s">
        <v>84</v>
      </c>
      <c r="L440" t="s">
        <v>85</v>
      </c>
      <c r="M440" t="s">
        <v>86</v>
      </c>
      <c r="N440">
        <v>2</v>
      </c>
      <c r="O440" s="1">
        <v>44574.469502314816</v>
      </c>
      <c r="P440" s="1">
        <v>44574.508958333332</v>
      </c>
      <c r="Q440">
        <v>1476</v>
      </c>
      <c r="R440">
        <v>1933</v>
      </c>
      <c r="S440" t="b">
        <v>0</v>
      </c>
      <c r="T440" t="s">
        <v>87</v>
      </c>
      <c r="U440" t="b">
        <v>0</v>
      </c>
      <c r="V440" t="s">
        <v>135</v>
      </c>
      <c r="W440" s="1">
        <v>44574.4766087963</v>
      </c>
      <c r="X440">
        <v>611</v>
      </c>
      <c r="Y440">
        <v>243</v>
      </c>
      <c r="Z440">
        <v>0</v>
      </c>
      <c r="AA440">
        <v>243</v>
      </c>
      <c r="AB440">
        <v>0</v>
      </c>
      <c r="AC440">
        <v>43</v>
      </c>
      <c r="AD440">
        <v>39</v>
      </c>
      <c r="AE440">
        <v>0</v>
      </c>
      <c r="AF440">
        <v>0</v>
      </c>
      <c r="AG440">
        <v>0</v>
      </c>
      <c r="AH440" t="s">
        <v>89</v>
      </c>
      <c r="AI440" s="1">
        <v>44574.508958333332</v>
      </c>
      <c r="AJ440">
        <v>1312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39</v>
      </c>
      <c r="AQ440">
        <v>0</v>
      </c>
      <c r="AR440">
        <v>0</v>
      </c>
      <c r="AS440">
        <v>0</v>
      </c>
      <c r="AT440" t="s">
        <v>87</v>
      </c>
      <c r="AU440" t="s">
        <v>87</v>
      </c>
      <c r="AV440" t="s">
        <v>87</v>
      </c>
      <c r="AW440" t="s">
        <v>87</v>
      </c>
      <c r="AX440" t="s">
        <v>87</v>
      </c>
      <c r="AY440" t="s">
        <v>87</v>
      </c>
      <c r="AZ440" t="s">
        <v>87</v>
      </c>
      <c r="BA440" t="s">
        <v>87</v>
      </c>
      <c r="BB440" t="s">
        <v>87</v>
      </c>
      <c r="BC440" t="s">
        <v>87</v>
      </c>
      <c r="BD440" t="s">
        <v>87</v>
      </c>
      <c r="BE440" t="s">
        <v>87</v>
      </c>
    </row>
    <row r="441" spans="1:57" x14ac:dyDescent="0.45">
      <c r="A441" t="s">
        <v>1176</v>
      </c>
      <c r="B441" t="s">
        <v>79</v>
      </c>
      <c r="C441" t="s">
        <v>870</v>
      </c>
      <c r="D441" t="s">
        <v>81</v>
      </c>
      <c r="E441" s="2" t="str">
        <f>HYPERLINK("capsilon://?command=openfolder&amp;siteaddress=FAM.docvelocity-na8.net&amp;folderid=FX26B8C674-E769-CA92-54FF-4FBCD97D9D2C","FX211213234")</f>
        <v>FX211213234</v>
      </c>
      <c r="F441" t="s">
        <v>19</v>
      </c>
      <c r="G441" t="s">
        <v>19</v>
      </c>
      <c r="H441" t="s">
        <v>82</v>
      </c>
      <c r="I441" t="s">
        <v>1177</v>
      </c>
      <c r="J441">
        <v>66</v>
      </c>
      <c r="K441" t="s">
        <v>84</v>
      </c>
      <c r="L441" t="s">
        <v>85</v>
      </c>
      <c r="M441" t="s">
        <v>86</v>
      </c>
      <c r="N441">
        <v>2</v>
      </c>
      <c r="O441" s="1">
        <v>44574.470046296294</v>
      </c>
      <c r="P441" s="1">
        <v>44574.476412037038</v>
      </c>
      <c r="Q441">
        <v>106</v>
      </c>
      <c r="R441">
        <v>444</v>
      </c>
      <c r="S441" t="b">
        <v>0</v>
      </c>
      <c r="T441" t="s">
        <v>87</v>
      </c>
      <c r="U441" t="b">
        <v>0</v>
      </c>
      <c r="V441" t="s">
        <v>592</v>
      </c>
      <c r="W441" s="1">
        <v>44574.472824074073</v>
      </c>
      <c r="X441">
        <v>181</v>
      </c>
      <c r="Y441">
        <v>52</v>
      </c>
      <c r="Z441">
        <v>0</v>
      </c>
      <c r="AA441">
        <v>52</v>
      </c>
      <c r="AB441">
        <v>0</v>
      </c>
      <c r="AC441">
        <v>21</v>
      </c>
      <c r="AD441">
        <v>14</v>
      </c>
      <c r="AE441">
        <v>0</v>
      </c>
      <c r="AF441">
        <v>0</v>
      </c>
      <c r="AG441">
        <v>0</v>
      </c>
      <c r="AH441" t="s">
        <v>555</v>
      </c>
      <c r="AI441" s="1">
        <v>44574.476412037038</v>
      </c>
      <c r="AJ441">
        <v>263</v>
      </c>
      <c r="AK441">
        <v>2</v>
      </c>
      <c r="AL441">
        <v>0</v>
      </c>
      <c r="AM441">
        <v>2</v>
      </c>
      <c r="AN441">
        <v>0</v>
      </c>
      <c r="AO441">
        <v>1</v>
      </c>
      <c r="AP441">
        <v>12</v>
      </c>
      <c r="AQ441">
        <v>0</v>
      </c>
      <c r="AR441">
        <v>0</v>
      </c>
      <c r="AS441">
        <v>0</v>
      </c>
      <c r="AT441" t="s">
        <v>87</v>
      </c>
      <c r="AU441" t="s">
        <v>87</v>
      </c>
      <c r="AV441" t="s">
        <v>87</v>
      </c>
      <c r="AW441" t="s">
        <v>87</v>
      </c>
      <c r="AX441" t="s">
        <v>87</v>
      </c>
      <c r="AY441" t="s">
        <v>87</v>
      </c>
      <c r="AZ441" t="s">
        <v>87</v>
      </c>
      <c r="BA441" t="s">
        <v>87</v>
      </c>
      <c r="BB441" t="s">
        <v>87</v>
      </c>
      <c r="BC441" t="s">
        <v>87</v>
      </c>
      <c r="BD441" t="s">
        <v>87</v>
      </c>
      <c r="BE441" t="s">
        <v>87</v>
      </c>
    </row>
    <row r="442" spans="1:57" x14ac:dyDescent="0.45">
      <c r="A442" t="s">
        <v>1178</v>
      </c>
      <c r="B442" t="s">
        <v>79</v>
      </c>
      <c r="C442" t="s">
        <v>173</v>
      </c>
      <c r="D442" t="s">
        <v>81</v>
      </c>
      <c r="E442" s="2" t="str">
        <f>HYPERLINK("capsilon://?command=openfolder&amp;siteaddress=FAM.docvelocity-na8.net&amp;folderid=FX37AD5EDD-E9ED-3DF6-4C8F-FFD766748DA3","FX211213117")</f>
        <v>FX211213117</v>
      </c>
      <c r="F442" t="s">
        <v>19</v>
      </c>
      <c r="G442" t="s">
        <v>19</v>
      </c>
      <c r="H442" t="s">
        <v>82</v>
      </c>
      <c r="I442" t="s">
        <v>1179</v>
      </c>
      <c r="J442">
        <v>66</v>
      </c>
      <c r="K442" t="s">
        <v>84</v>
      </c>
      <c r="L442" t="s">
        <v>85</v>
      </c>
      <c r="M442" t="s">
        <v>86</v>
      </c>
      <c r="N442">
        <v>2</v>
      </c>
      <c r="O442" s="1">
        <v>44574.47146990741</v>
      </c>
      <c r="P442" s="1">
        <v>44574.478854166664</v>
      </c>
      <c r="Q442">
        <v>157</v>
      </c>
      <c r="R442">
        <v>481</v>
      </c>
      <c r="S442" t="b">
        <v>0</v>
      </c>
      <c r="T442" t="s">
        <v>87</v>
      </c>
      <c r="U442" t="b">
        <v>0</v>
      </c>
      <c r="V442" t="s">
        <v>125</v>
      </c>
      <c r="W442" s="1">
        <v>44574.47556712963</v>
      </c>
      <c r="X442">
        <v>271</v>
      </c>
      <c r="Y442">
        <v>52</v>
      </c>
      <c r="Z442">
        <v>0</v>
      </c>
      <c r="AA442">
        <v>52</v>
      </c>
      <c r="AB442">
        <v>0</v>
      </c>
      <c r="AC442">
        <v>16</v>
      </c>
      <c r="AD442">
        <v>14</v>
      </c>
      <c r="AE442">
        <v>0</v>
      </c>
      <c r="AF442">
        <v>0</v>
      </c>
      <c r="AG442">
        <v>0</v>
      </c>
      <c r="AH442" t="s">
        <v>555</v>
      </c>
      <c r="AI442" s="1">
        <v>44574.478854166664</v>
      </c>
      <c r="AJ442">
        <v>210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14</v>
      </c>
      <c r="AQ442">
        <v>0</v>
      </c>
      <c r="AR442">
        <v>0</v>
      </c>
      <c r="AS442">
        <v>0</v>
      </c>
      <c r="AT442" t="s">
        <v>87</v>
      </c>
      <c r="AU442" t="s">
        <v>87</v>
      </c>
      <c r="AV442" t="s">
        <v>87</v>
      </c>
      <c r="AW442" t="s">
        <v>87</v>
      </c>
      <c r="AX442" t="s">
        <v>87</v>
      </c>
      <c r="AY442" t="s">
        <v>87</v>
      </c>
      <c r="AZ442" t="s">
        <v>87</v>
      </c>
      <c r="BA442" t="s">
        <v>87</v>
      </c>
      <c r="BB442" t="s">
        <v>87</v>
      </c>
      <c r="BC442" t="s">
        <v>87</v>
      </c>
      <c r="BD442" t="s">
        <v>87</v>
      </c>
      <c r="BE442" t="s">
        <v>87</v>
      </c>
    </row>
    <row r="443" spans="1:57" x14ac:dyDescent="0.45">
      <c r="A443" t="s">
        <v>1180</v>
      </c>
      <c r="B443" t="s">
        <v>79</v>
      </c>
      <c r="C443" t="s">
        <v>1181</v>
      </c>
      <c r="D443" t="s">
        <v>81</v>
      </c>
      <c r="E443" s="2" t="str">
        <f>HYPERLINK("capsilon://?command=openfolder&amp;siteaddress=FAM.docvelocity-na8.net&amp;folderid=FX447CAE7E-8FE1-37B7-2D44-9BB005D1A8EE","FX21127178")</f>
        <v>FX21127178</v>
      </c>
      <c r="F443" t="s">
        <v>19</v>
      </c>
      <c r="G443" t="s">
        <v>19</v>
      </c>
      <c r="H443" t="s">
        <v>82</v>
      </c>
      <c r="I443" t="s">
        <v>1182</v>
      </c>
      <c r="J443">
        <v>66</v>
      </c>
      <c r="K443" t="s">
        <v>84</v>
      </c>
      <c r="L443" t="s">
        <v>85</v>
      </c>
      <c r="M443" t="s">
        <v>86</v>
      </c>
      <c r="N443">
        <v>2</v>
      </c>
      <c r="O443" s="1">
        <v>44574.477256944447</v>
      </c>
      <c r="P443" s="1">
        <v>44574.49596064815</v>
      </c>
      <c r="Q443">
        <v>1563</v>
      </c>
      <c r="R443">
        <v>53</v>
      </c>
      <c r="S443" t="b">
        <v>0</v>
      </c>
      <c r="T443" t="s">
        <v>87</v>
      </c>
      <c r="U443" t="b">
        <v>0</v>
      </c>
      <c r="V443" t="s">
        <v>135</v>
      </c>
      <c r="W443" s="1">
        <v>44574.477673611109</v>
      </c>
      <c r="X443">
        <v>34</v>
      </c>
      <c r="Y443">
        <v>0</v>
      </c>
      <c r="Z443">
        <v>0</v>
      </c>
      <c r="AA443">
        <v>0</v>
      </c>
      <c r="AB443">
        <v>52</v>
      </c>
      <c r="AC443">
        <v>0</v>
      </c>
      <c r="AD443">
        <v>66</v>
      </c>
      <c r="AE443">
        <v>0</v>
      </c>
      <c r="AF443">
        <v>0</v>
      </c>
      <c r="AG443">
        <v>0</v>
      </c>
      <c r="AH443" t="s">
        <v>372</v>
      </c>
      <c r="AI443" s="1">
        <v>44574.49596064815</v>
      </c>
      <c r="AJ443">
        <v>19</v>
      </c>
      <c r="AK443">
        <v>0</v>
      </c>
      <c r="AL443">
        <v>0</v>
      </c>
      <c r="AM443">
        <v>0</v>
      </c>
      <c r="AN443">
        <v>52</v>
      </c>
      <c r="AO443">
        <v>0</v>
      </c>
      <c r="AP443">
        <v>66</v>
      </c>
      <c r="AQ443">
        <v>0</v>
      </c>
      <c r="AR443">
        <v>0</v>
      </c>
      <c r="AS443">
        <v>0</v>
      </c>
      <c r="AT443" t="s">
        <v>87</v>
      </c>
      <c r="AU443" t="s">
        <v>87</v>
      </c>
      <c r="AV443" t="s">
        <v>87</v>
      </c>
      <c r="AW443" t="s">
        <v>87</v>
      </c>
      <c r="AX443" t="s">
        <v>87</v>
      </c>
      <c r="AY443" t="s">
        <v>87</v>
      </c>
      <c r="AZ443" t="s">
        <v>87</v>
      </c>
      <c r="BA443" t="s">
        <v>87</v>
      </c>
      <c r="BB443" t="s">
        <v>87</v>
      </c>
      <c r="BC443" t="s">
        <v>87</v>
      </c>
      <c r="BD443" t="s">
        <v>87</v>
      </c>
      <c r="BE443" t="s">
        <v>87</v>
      </c>
    </row>
    <row r="444" spans="1:57" x14ac:dyDescent="0.45">
      <c r="A444" t="s">
        <v>1183</v>
      </c>
      <c r="B444" t="s">
        <v>79</v>
      </c>
      <c r="C444" t="s">
        <v>989</v>
      </c>
      <c r="D444" t="s">
        <v>81</v>
      </c>
      <c r="E444" s="2" t="str">
        <f>HYPERLINK("capsilon://?command=openfolder&amp;siteaddress=FAM.docvelocity-na8.net&amp;folderid=FX8FEE33E5-C19A-C318-8131-DCD102B878AD","FX211114669")</f>
        <v>FX211114669</v>
      </c>
      <c r="F444" t="s">
        <v>19</v>
      </c>
      <c r="G444" t="s">
        <v>19</v>
      </c>
      <c r="H444" t="s">
        <v>82</v>
      </c>
      <c r="I444" t="s">
        <v>1184</v>
      </c>
      <c r="J444">
        <v>64</v>
      </c>
      <c r="K444" t="s">
        <v>84</v>
      </c>
      <c r="L444" t="s">
        <v>85</v>
      </c>
      <c r="M444" t="s">
        <v>86</v>
      </c>
      <c r="N444">
        <v>2</v>
      </c>
      <c r="O444" s="1">
        <v>44574.481307870374</v>
      </c>
      <c r="P444" s="1">
        <v>44574.564166666663</v>
      </c>
      <c r="Q444">
        <v>58</v>
      </c>
      <c r="R444">
        <v>7101</v>
      </c>
      <c r="S444" t="b">
        <v>0</v>
      </c>
      <c r="T444" t="s">
        <v>87</v>
      </c>
      <c r="U444" t="b">
        <v>0</v>
      </c>
      <c r="V444" t="s">
        <v>175</v>
      </c>
      <c r="W444" s="1">
        <v>44574.549861111111</v>
      </c>
      <c r="X444">
        <v>5845</v>
      </c>
      <c r="Y444">
        <v>363</v>
      </c>
      <c r="Z444">
        <v>0</v>
      </c>
      <c r="AA444">
        <v>363</v>
      </c>
      <c r="AB444">
        <v>0</v>
      </c>
      <c r="AC444">
        <v>358</v>
      </c>
      <c r="AD444">
        <v>-299</v>
      </c>
      <c r="AE444">
        <v>0</v>
      </c>
      <c r="AF444">
        <v>0</v>
      </c>
      <c r="AG444">
        <v>0</v>
      </c>
      <c r="AH444" t="s">
        <v>372</v>
      </c>
      <c r="AI444" s="1">
        <v>44574.564166666663</v>
      </c>
      <c r="AJ444">
        <v>1226</v>
      </c>
      <c r="AK444">
        <v>18</v>
      </c>
      <c r="AL444">
        <v>0</v>
      </c>
      <c r="AM444">
        <v>18</v>
      </c>
      <c r="AN444">
        <v>0</v>
      </c>
      <c r="AO444">
        <v>18</v>
      </c>
      <c r="AP444">
        <v>-317</v>
      </c>
      <c r="AQ444">
        <v>0</v>
      </c>
      <c r="AR444">
        <v>0</v>
      </c>
      <c r="AS444">
        <v>0</v>
      </c>
      <c r="AT444" t="s">
        <v>87</v>
      </c>
      <c r="AU444" t="s">
        <v>87</v>
      </c>
      <c r="AV444" t="s">
        <v>87</v>
      </c>
      <c r="AW444" t="s">
        <v>87</v>
      </c>
      <c r="AX444" t="s">
        <v>87</v>
      </c>
      <c r="AY444" t="s">
        <v>87</v>
      </c>
      <c r="AZ444" t="s">
        <v>87</v>
      </c>
      <c r="BA444" t="s">
        <v>87</v>
      </c>
      <c r="BB444" t="s">
        <v>87</v>
      </c>
      <c r="BC444" t="s">
        <v>87</v>
      </c>
      <c r="BD444" t="s">
        <v>87</v>
      </c>
      <c r="BE444" t="s">
        <v>87</v>
      </c>
    </row>
    <row r="445" spans="1:57" x14ac:dyDescent="0.45">
      <c r="A445" t="s">
        <v>1185</v>
      </c>
      <c r="B445" t="s">
        <v>79</v>
      </c>
      <c r="C445" t="s">
        <v>1186</v>
      </c>
      <c r="D445" t="s">
        <v>81</v>
      </c>
      <c r="E445" s="2" t="str">
        <f>HYPERLINK("capsilon://?command=openfolder&amp;siteaddress=FAM.docvelocity-na8.net&amp;folderid=FX6081D18B-5825-8E22-A209-1FA2824CD31C","FX22014694")</f>
        <v>FX22014694</v>
      </c>
      <c r="F445" t="s">
        <v>19</v>
      </c>
      <c r="G445" t="s">
        <v>19</v>
      </c>
      <c r="H445" t="s">
        <v>82</v>
      </c>
      <c r="I445" t="s">
        <v>1187</v>
      </c>
      <c r="J445">
        <v>274</v>
      </c>
      <c r="K445" t="s">
        <v>84</v>
      </c>
      <c r="L445" t="s">
        <v>85</v>
      </c>
      <c r="M445" t="s">
        <v>86</v>
      </c>
      <c r="N445">
        <v>2</v>
      </c>
      <c r="O445" s="1">
        <v>44574.488125000003</v>
      </c>
      <c r="P445" s="1">
        <v>44574.570277777777</v>
      </c>
      <c r="Q445">
        <v>2139</v>
      </c>
      <c r="R445">
        <v>4959</v>
      </c>
      <c r="S445" t="b">
        <v>0</v>
      </c>
      <c r="T445" t="s">
        <v>87</v>
      </c>
      <c r="U445" t="b">
        <v>0</v>
      </c>
      <c r="V445" t="s">
        <v>304</v>
      </c>
      <c r="W445" s="1">
        <v>44574.5466087963</v>
      </c>
      <c r="X445">
        <v>3899</v>
      </c>
      <c r="Y445">
        <v>189</v>
      </c>
      <c r="Z445">
        <v>0</v>
      </c>
      <c r="AA445">
        <v>189</v>
      </c>
      <c r="AB445">
        <v>0</v>
      </c>
      <c r="AC445">
        <v>105</v>
      </c>
      <c r="AD445">
        <v>85</v>
      </c>
      <c r="AE445">
        <v>0</v>
      </c>
      <c r="AF445">
        <v>0</v>
      </c>
      <c r="AG445">
        <v>0</v>
      </c>
      <c r="AH445" t="s">
        <v>151</v>
      </c>
      <c r="AI445" s="1">
        <v>44574.570277777777</v>
      </c>
      <c r="AJ445">
        <v>881</v>
      </c>
      <c r="AK445">
        <v>1</v>
      </c>
      <c r="AL445">
        <v>0</v>
      </c>
      <c r="AM445">
        <v>1</v>
      </c>
      <c r="AN445">
        <v>0</v>
      </c>
      <c r="AO445">
        <v>1</v>
      </c>
      <c r="AP445">
        <v>84</v>
      </c>
      <c r="AQ445">
        <v>0</v>
      </c>
      <c r="AR445">
        <v>0</v>
      </c>
      <c r="AS445">
        <v>0</v>
      </c>
      <c r="AT445" t="s">
        <v>87</v>
      </c>
      <c r="AU445" t="s">
        <v>87</v>
      </c>
      <c r="AV445" t="s">
        <v>87</v>
      </c>
      <c r="AW445" t="s">
        <v>87</v>
      </c>
      <c r="AX445" t="s">
        <v>87</v>
      </c>
      <c r="AY445" t="s">
        <v>87</v>
      </c>
      <c r="AZ445" t="s">
        <v>87</v>
      </c>
      <c r="BA445" t="s">
        <v>87</v>
      </c>
      <c r="BB445" t="s">
        <v>87</v>
      </c>
      <c r="BC445" t="s">
        <v>87</v>
      </c>
      <c r="BD445" t="s">
        <v>87</v>
      </c>
      <c r="BE445" t="s">
        <v>87</v>
      </c>
    </row>
    <row r="446" spans="1:57" x14ac:dyDescent="0.45">
      <c r="A446" t="s">
        <v>1188</v>
      </c>
      <c r="B446" t="s">
        <v>79</v>
      </c>
      <c r="C446" t="s">
        <v>1189</v>
      </c>
      <c r="D446" t="s">
        <v>81</v>
      </c>
      <c r="E446" s="2" t="str">
        <f>HYPERLINK("capsilon://?command=openfolder&amp;siteaddress=FAM.docvelocity-na8.net&amp;folderid=FX6393C29D-73DD-E59B-28F4-8C5902963AE7","FX211213443")</f>
        <v>FX211213443</v>
      </c>
      <c r="F446" t="s">
        <v>19</v>
      </c>
      <c r="G446" t="s">
        <v>19</v>
      </c>
      <c r="H446" t="s">
        <v>82</v>
      </c>
      <c r="I446" t="s">
        <v>1190</v>
      </c>
      <c r="J446">
        <v>28</v>
      </c>
      <c r="K446" t="s">
        <v>84</v>
      </c>
      <c r="L446" t="s">
        <v>85</v>
      </c>
      <c r="M446" t="s">
        <v>86</v>
      </c>
      <c r="N446">
        <v>2</v>
      </c>
      <c r="O446" s="1">
        <v>44564.378703703704</v>
      </c>
      <c r="P446" s="1">
        <v>44564.382962962962</v>
      </c>
      <c r="Q446">
        <v>54</v>
      </c>
      <c r="R446">
        <v>314</v>
      </c>
      <c r="S446" t="b">
        <v>0</v>
      </c>
      <c r="T446" t="s">
        <v>87</v>
      </c>
      <c r="U446" t="b">
        <v>0</v>
      </c>
      <c r="V446" t="s">
        <v>146</v>
      </c>
      <c r="W446" s="1">
        <v>44564.379826388889</v>
      </c>
      <c r="X446">
        <v>97</v>
      </c>
      <c r="Y446">
        <v>21</v>
      </c>
      <c r="Z446">
        <v>0</v>
      </c>
      <c r="AA446">
        <v>21</v>
      </c>
      <c r="AB446">
        <v>0</v>
      </c>
      <c r="AC446">
        <v>0</v>
      </c>
      <c r="AD446">
        <v>7</v>
      </c>
      <c r="AE446">
        <v>0</v>
      </c>
      <c r="AF446">
        <v>0</v>
      </c>
      <c r="AG446">
        <v>0</v>
      </c>
      <c r="AH446" t="s">
        <v>106</v>
      </c>
      <c r="AI446" s="1">
        <v>44564.382962962962</v>
      </c>
      <c r="AJ446">
        <v>217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7</v>
      </c>
      <c r="AQ446">
        <v>0</v>
      </c>
      <c r="AR446">
        <v>0</v>
      </c>
      <c r="AS446">
        <v>0</v>
      </c>
      <c r="AT446" t="s">
        <v>87</v>
      </c>
      <c r="AU446" t="s">
        <v>87</v>
      </c>
      <c r="AV446" t="s">
        <v>87</v>
      </c>
      <c r="AW446" t="s">
        <v>87</v>
      </c>
      <c r="AX446" t="s">
        <v>87</v>
      </c>
      <c r="AY446" t="s">
        <v>87</v>
      </c>
      <c r="AZ446" t="s">
        <v>87</v>
      </c>
      <c r="BA446" t="s">
        <v>87</v>
      </c>
      <c r="BB446" t="s">
        <v>87</v>
      </c>
      <c r="BC446" t="s">
        <v>87</v>
      </c>
      <c r="BD446" t="s">
        <v>87</v>
      </c>
      <c r="BE446" t="s">
        <v>87</v>
      </c>
    </row>
    <row r="447" spans="1:57" x14ac:dyDescent="0.45">
      <c r="A447" t="s">
        <v>1191</v>
      </c>
      <c r="B447" t="s">
        <v>79</v>
      </c>
      <c r="C447" t="s">
        <v>1192</v>
      </c>
      <c r="D447" t="s">
        <v>81</v>
      </c>
      <c r="E447" s="2" t="str">
        <f>HYPERLINK("capsilon://?command=openfolder&amp;siteaddress=FAM.docvelocity-na8.net&amp;folderid=FX1337C258-9187-CE1E-C864-B2F480FCD410","FX22014960")</f>
        <v>FX22014960</v>
      </c>
      <c r="F447" t="s">
        <v>19</v>
      </c>
      <c r="G447" t="s">
        <v>19</v>
      </c>
      <c r="H447" t="s">
        <v>82</v>
      </c>
      <c r="I447" t="s">
        <v>1193</v>
      </c>
      <c r="J447">
        <v>227</v>
      </c>
      <c r="K447" t="s">
        <v>84</v>
      </c>
      <c r="L447" t="s">
        <v>85</v>
      </c>
      <c r="M447" t="s">
        <v>86</v>
      </c>
      <c r="N447">
        <v>2</v>
      </c>
      <c r="O447" s="1">
        <v>44574.497164351851</v>
      </c>
      <c r="P447" s="1">
        <v>44574.560069444444</v>
      </c>
      <c r="Q447">
        <v>1005</v>
      </c>
      <c r="R447">
        <v>4430</v>
      </c>
      <c r="S447" t="b">
        <v>0</v>
      </c>
      <c r="T447" t="s">
        <v>87</v>
      </c>
      <c r="U447" t="b">
        <v>0</v>
      </c>
      <c r="V447" t="s">
        <v>153</v>
      </c>
      <c r="W447" s="1">
        <v>44574.532835648148</v>
      </c>
      <c r="X447">
        <v>3038</v>
      </c>
      <c r="Y447">
        <v>211</v>
      </c>
      <c r="Z447">
        <v>0</v>
      </c>
      <c r="AA447">
        <v>211</v>
      </c>
      <c r="AB447">
        <v>0</v>
      </c>
      <c r="AC447">
        <v>83</v>
      </c>
      <c r="AD447">
        <v>16</v>
      </c>
      <c r="AE447">
        <v>0</v>
      </c>
      <c r="AF447">
        <v>0</v>
      </c>
      <c r="AG447">
        <v>0</v>
      </c>
      <c r="AH447" t="s">
        <v>151</v>
      </c>
      <c r="AI447" s="1">
        <v>44574.560069444444</v>
      </c>
      <c r="AJ447">
        <v>1361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16</v>
      </c>
      <c r="AQ447">
        <v>0</v>
      </c>
      <c r="AR447">
        <v>0</v>
      </c>
      <c r="AS447">
        <v>0</v>
      </c>
      <c r="AT447" t="s">
        <v>87</v>
      </c>
      <c r="AU447" t="s">
        <v>87</v>
      </c>
      <c r="AV447" t="s">
        <v>87</v>
      </c>
      <c r="AW447" t="s">
        <v>87</v>
      </c>
      <c r="AX447" t="s">
        <v>87</v>
      </c>
      <c r="AY447" t="s">
        <v>87</v>
      </c>
      <c r="AZ447" t="s">
        <v>87</v>
      </c>
      <c r="BA447" t="s">
        <v>87</v>
      </c>
      <c r="BB447" t="s">
        <v>87</v>
      </c>
      <c r="BC447" t="s">
        <v>87</v>
      </c>
      <c r="BD447" t="s">
        <v>87</v>
      </c>
      <c r="BE447" t="s">
        <v>87</v>
      </c>
    </row>
    <row r="448" spans="1:57" x14ac:dyDescent="0.45">
      <c r="A448" t="s">
        <v>1194</v>
      </c>
      <c r="B448" t="s">
        <v>79</v>
      </c>
      <c r="C448" t="s">
        <v>1195</v>
      </c>
      <c r="D448" t="s">
        <v>81</v>
      </c>
      <c r="E448" s="2" t="str">
        <f>HYPERLINK("capsilon://?command=openfolder&amp;siteaddress=FAM.docvelocity-na8.net&amp;folderid=FXE0437C4F-B6C5-E111-1F69-CCB8F038216E","FX21128746")</f>
        <v>FX21128746</v>
      </c>
      <c r="F448" t="s">
        <v>19</v>
      </c>
      <c r="G448" t="s">
        <v>19</v>
      </c>
      <c r="H448" t="s">
        <v>82</v>
      </c>
      <c r="I448" t="s">
        <v>1196</v>
      </c>
      <c r="J448">
        <v>66</v>
      </c>
      <c r="K448" t="s">
        <v>84</v>
      </c>
      <c r="L448" t="s">
        <v>85</v>
      </c>
      <c r="M448" t="s">
        <v>86</v>
      </c>
      <c r="N448">
        <v>2</v>
      </c>
      <c r="O448" s="1">
        <v>44574.508587962962</v>
      </c>
      <c r="P448" s="1">
        <v>44574.515231481484</v>
      </c>
      <c r="Q448">
        <v>526</v>
      </c>
      <c r="R448">
        <v>48</v>
      </c>
      <c r="S448" t="b">
        <v>0</v>
      </c>
      <c r="T448" t="s">
        <v>87</v>
      </c>
      <c r="U448" t="b">
        <v>0</v>
      </c>
      <c r="V448" t="s">
        <v>135</v>
      </c>
      <c r="W448" s="1">
        <v>44574.509189814817</v>
      </c>
      <c r="X448">
        <v>25</v>
      </c>
      <c r="Y448">
        <v>0</v>
      </c>
      <c r="Z448">
        <v>0</v>
      </c>
      <c r="AA448">
        <v>0</v>
      </c>
      <c r="AB448">
        <v>52</v>
      </c>
      <c r="AC448">
        <v>0</v>
      </c>
      <c r="AD448">
        <v>66</v>
      </c>
      <c r="AE448">
        <v>0</v>
      </c>
      <c r="AF448">
        <v>0</v>
      </c>
      <c r="AG448">
        <v>0</v>
      </c>
      <c r="AH448" t="s">
        <v>89</v>
      </c>
      <c r="AI448" s="1">
        <v>44574.515231481484</v>
      </c>
      <c r="AJ448">
        <v>23</v>
      </c>
      <c r="AK448">
        <v>0</v>
      </c>
      <c r="AL448">
        <v>0</v>
      </c>
      <c r="AM448">
        <v>0</v>
      </c>
      <c r="AN448">
        <v>52</v>
      </c>
      <c r="AO448">
        <v>0</v>
      </c>
      <c r="AP448">
        <v>66</v>
      </c>
      <c r="AQ448">
        <v>0</v>
      </c>
      <c r="AR448">
        <v>0</v>
      </c>
      <c r="AS448">
        <v>0</v>
      </c>
      <c r="AT448" t="s">
        <v>87</v>
      </c>
      <c r="AU448" t="s">
        <v>87</v>
      </c>
      <c r="AV448" t="s">
        <v>87</v>
      </c>
      <c r="AW448" t="s">
        <v>87</v>
      </c>
      <c r="AX448" t="s">
        <v>87</v>
      </c>
      <c r="AY448" t="s">
        <v>87</v>
      </c>
      <c r="AZ448" t="s">
        <v>87</v>
      </c>
      <c r="BA448" t="s">
        <v>87</v>
      </c>
      <c r="BB448" t="s">
        <v>87</v>
      </c>
      <c r="BC448" t="s">
        <v>87</v>
      </c>
      <c r="BD448" t="s">
        <v>87</v>
      </c>
      <c r="BE448" t="s">
        <v>87</v>
      </c>
    </row>
    <row r="449" spans="1:57" x14ac:dyDescent="0.45">
      <c r="A449" t="s">
        <v>1197</v>
      </c>
      <c r="B449" t="s">
        <v>79</v>
      </c>
      <c r="C449" t="s">
        <v>1198</v>
      </c>
      <c r="D449" t="s">
        <v>81</v>
      </c>
      <c r="E449" s="2" t="str">
        <f>HYPERLINK("capsilon://?command=openfolder&amp;siteaddress=FAM.docvelocity-na8.net&amp;folderid=FX66D7B779-A737-A114-4FF9-6B794730725F","FX22015437")</f>
        <v>FX22015437</v>
      </c>
      <c r="F449" t="s">
        <v>19</v>
      </c>
      <c r="G449" t="s">
        <v>19</v>
      </c>
      <c r="H449" t="s">
        <v>82</v>
      </c>
      <c r="I449" t="s">
        <v>1199</v>
      </c>
      <c r="J449">
        <v>92</v>
      </c>
      <c r="K449" t="s">
        <v>84</v>
      </c>
      <c r="L449" t="s">
        <v>85</v>
      </c>
      <c r="M449" t="s">
        <v>86</v>
      </c>
      <c r="N449">
        <v>2</v>
      </c>
      <c r="O449" s="1">
        <v>44574.519386574073</v>
      </c>
      <c r="P449" s="1">
        <v>44574.567175925928</v>
      </c>
      <c r="Q449">
        <v>3212</v>
      </c>
      <c r="R449">
        <v>917</v>
      </c>
      <c r="S449" t="b">
        <v>0</v>
      </c>
      <c r="T449" t="s">
        <v>87</v>
      </c>
      <c r="U449" t="b">
        <v>0</v>
      </c>
      <c r="V449" t="s">
        <v>135</v>
      </c>
      <c r="W449" s="1">
        <v>44574.525706018518</v>
      </c>
      <c r="X449">
        <v>505</v>
      </c>
      <c r="Y449">
        <v>99</v>
      </c>
      <c r="Z449">
        <v>0</v>
      </c>
      <c r="AA449">
        <v>99</v>
      </c>
      <c r="AB449">
        <v>0</v>
      </c>
      <c r="AC449">
        <v>55</v>
      </c>
      <c r="AD449">
        <v>-7</v>
      </c>
      <c r="AE449">
        <v>0</v>
      </c>
      <c r="AF449">
        <v>0</v>
      </c>
      <c r="AG449">
        <v>0</v>
      </c>
      <c r="AH449" t="s">
        <v>372</v>
      </c>
      <c r="AI449" s="1">
        <v>44574.567175925928</v>
      </c>
      <c r="AJ449">
        <v>260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-7</v>
      </c>
      <c r="AQ449">
        <v>0</v>
      </c>
      <c r="AR449">
        <v>0</v>
      </c>
      <c r="AS449">
        <v>0</v>
      </c>
      <c r="AT449" t="s">
        <v>87</v>
      </c>
      <c r="AU449" t="s">
        <v>87</v>
      </c>
      <c r="AV449" t="s">
        <v>87</v>
      </c>
      <c r="AW449" t="s">
        <v>87</v>
      </c>
      <c r="AX449" t="s">
        <v>87</v>
      </c>
      <c r="AY449" t="s">
        <v>87</v>
      </c>
      <c r="AZ449" t="s">
        <v>87</v>
      </c>
      <c r="BA449" t="s">
        <v>87</v>
      </c>
      <c r="BB449" t="s">
        <v>87</v>
      </c>
      <c r="BC449" t="s">
        <v>87</v>
      </c>
      <c r="BD449" t="s">
        <v>87</v>
      </c>
      <c r="BE449" t="s">
        <v>87</v>
      </c>
    </row>
    <row r="450" spans="1:57" x14ac:dyDescent="0.45">
      <c r="A450" t="s">
        <v>1200</v>
      </c>
      <c r="B450" t="s">
        <v>79</v>
      </c>
      <c r="C450" t="s">
        <v>1201</v>
      </c>
      <c r="D450" t="s">
        <v>81</v>
      </c>
      <c r="E450" s="2" t="str">
        <f>HYPERLINK("capsilon://?command=openfolder&amp;siteaddress=FAM.docvelocity-na8.net&amp;folderid=FXFC4C53EF-7B1F-2C7C-2E2F-1D4728C26451","FX22014846")</f>
        <v>FX22014846</v>
      </c>
      <c r="F450" t="s">
        <v>19</v>
      </c>
      <c r="G450" t="s">
        <v>19</v>
      </c>
      <c r="H450" t="s">
        <v>82</v>
      </c>
      <c r="I450" t="s">
        <v>1202</v>
      </c>
      <c r="J450">
        <v>191</v>
      </c>
      <c r="K450" t="s">
        <v>84</v>
      </c>
      <c r="L450" t="s">
        <v>85</v>
      </c>
      <c r="M450" t="s">
        <v>86</v>
      </c>
      <c r="N450">
        <v>2</v>
      </c>
      <c r="O450" s="1">
        <v>44574.5309837963</v>
      </c>
      <c r="P450" s="1">
        <v>44574.575289351851</v>
      </c>
      <c r="Q450">
        <v>3030</v>
      </c>
      <c r="R450">
        <v>798</v>
      </c>
      <c r="S450" t="b">
        <v>0</v>
      </c>
      <c r="T450" t="s">
        <v>87</v>
      </c>
      <c r="U450" t="b">
        <v>0</v>
      </c>
      <c r="V450" t="s">
        <v>135</v>
      </c>
      <c r="W450" s="1">
        <v>44574.535208333335</v>
      </c>
      <c r="X450">
        <v>353</v>
      </c>
      <c r="Y450">
        <v>140</v>
      </c>
      <c r="Z450">
        <v>0</v>
      </c>
      <c r="AA450">
        <v>140</v>
      </c>
      <c r="AB450">
        <v>0</v>
      </c>
      <c r="AC450">
        <v>24</v>
      </c>
      <c r="AD450">
        <v>51</v>
      </c>
      <c r="AE450">
        <v>0</v>
      </c>
      <c r="AF450">
        <v>0</v>
      </c>
      <c r="AG450">
        <v>0</v>
      </c>
      <c r="AH450" t="s">
        <v>151</v>
      </c>
      <c r="AI450" s="1">
        <v>44574.575289351851</v>
      </c>
      <c r="AJ450">
        <v>432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51</v>
      </c>
      <c r="AQ450">
        <v>0</v>
      </c>
      <c r="AR450">
        <v>0</v>
      </c>
      <c r="AS450">
        <v>0</v>
      </c>
      <c r="AT450" t="s">
        <v>87</v>
      </c>
      <c r="AU450" t="s">
        <v>87</v>
      </c>
      <c r="AV450" t="s">
        <v>87</v>
      </c>
      <c r="AW450" t="s">
        <v>87</v>
      </c>
      <c r="AX450" t="s">
        <v>87</v>
      </c>
      <c r="AY450" t="s">
        <v>87</v>
      </c>
      <c r="AZ450" t="s">
        <v>87</v>
      </c>
      <c r="BA450" t="s">
        <v>87</v>
      </c>
      <c r="BB450" t="s">
        <v>87</v>
      </c>
      <c r="BC450" t="s">
        <v>87</v>
      </c>
      <c r="BD450" t="s">
        <v>87</v>
      </c>
      <c r="BE450" t="s">
        <v>87</v>
      </c>
    </row>
    <row r="451" spans="1:57" x14ac:dyDescent="0.45">
      <c r="A451" t="s">
        <v>1203</v>
      </c>
      <c r="B451" t="s">
        <v>79</v>
      </c>
      <c r="C451" t="s">
        <v>1204</v>
      </c>
      <c r="D451" t="s">
        <v>81</v>
      </c>
      <c r="E451" s="2" t="str">
        <f>HYPERLINK("capsilon://?command=openfolder&amp;siteaddress=FAM.docvelocity-na8.net&amp;folderid=FX8D870526-1D4C-AD28-717C-8F8E0977D1BF","FX22014415")</f>
        <v>FX22014415</v>
      </c>
      <c r="F451" t="s">
        <v>19</v>
      </c>
      <c r="G451" t="s">
        <v>19</v>
      </c>
      <c r="H451" t="s">
        <v>82</v>
      </c>
      <c r="I451" t="s">
        <v>1205</v>
      </c>
      <c r="J451">
        <v>150</v>
      </c>
      <c r="K451" t="s">
        <v>84</v>
      </c>
      <c r="L451" t="s">
        <v>85</v>
      </c>
      <c r="M451" t="s">
        <v>86</v>
      </c>
      <c r="N451">
        <v>2</v>
      </c>
      <c r="O451" s="1">
        <v>44574.532488425924</v>
      </c>
      <c r="P451" s="1">
        <v>44574.584143518521</v>
      </c>
      <c r="Q451">
        <v>1581</v>
      </c>
      <c r="R451">
        <v>2882</v>
      </c>
      <c r="S451" t="b">
        <v>0</v>
      </c>
      <c r="T451" t="s">
        <v>87</v>
      </c>
      <c r="U451" t="b">
        <v>0</v>
      </c>
      <c r="V451" t="s">
        <v>153</v>
      </c>
      <c r="W451" s="1">
        <v>44574.560347222221</v>
      </c>
      <c r="X451">
        <v>2377</v>
      </c>
      <c r="Y451">
        <v>174</v>
      </c>
      <c r="Z451">
        <v>0</v>
      </c>
      <c r="AA451">
        <v>174</v>
      </c>
      <c r="AB451">
        <v>0</v>
      </c>
      <c r="AC451">
        <v>96</v>
      </c>
      <c r="AD451">
        <v>-24</v>
      </c>
      <c r="AE451">
        <v>0</v>
      </c>
      <c r="AF451">
        <v>0</v>
      </c>
      <c r="AG451">
        <v>0</v>
      </c>
      <c r="AH451" t="s">
        <v>372</v>
      </c>
      <c r="AI451" s="1">
        <v>44574.584143518521</v>
      </c>
      <c r="AJ451">
        <v>493</v>
      </c>
      <c r="AK451">
        <v>0</v>
      </c>
      <c r="AL451">
        <v>0</v>
      </c>
      <c r="AM451">
        <v>0</v>
      </c>
      <c r="AN451">
        <v>0</v>
      </c>
      <c r="AO451">
        <v>1</v>
      </c>
      <c r="AP451">
        <v>-24</v>
      </c>
      <c r="AQ451">
        <v>0</v>
      </c>
      <c r="AR451">
        <v>0</v>
      </c>
      <c r="AS451">
        <v>0</v>
      </c>
      <c r="AT451" t="s">
        <v>87</v>
      </c>
      <c r="AU451" t="s">
        <v>87</v>
      </c>
      <c r="AV451" t="s">
        <v>87</v>
      </c>
      <c r="AW451" t="s">
        <v>87</v>
      </c>
      <c r="AX451" t="s">
        <v>87</v>
      </c>
      <c r="AY451" t="s">
        <v>87</v>
      </c>
      <c r="AZ451" t="s">
        <v>87</v>
      </c>
      <c r="BA451" t="s">
        <v>87</v>
      </c>
      <c r="BB451" t="s">
        <v>87</v>
      </c>
      <c r="BC451" t="s">
        <v>87</v>
      </c>
      <c r="BD451" t="s">
        <v>87</v>
      </c>
      <c r="BE451" t="s">
        <v>87</v>
      </c>
    </row>
    <row r="452" spans="1:57" x14ac:dyDescent="0.45">
      <c r="A452" t="s">
        <v>1206</v>
      </c>
      <c r="B452" t="s">
        <v>79</v>
      </c>
      <c r="C452" t="s">
        <v>1207</v>
      </c>
      <c r="D452" t="s">
        <v>81</v>
      </c>
      <c r="E452" s="2" t="str">
        <f>HYPERLINK("capsilon://?command=openfolder&amp;siteaddress=FAM.docvelocity-na8.net&amp;folderid=FXDEBA3C1F-0CBF-4734-3728-EE66AA9A87F3","FX22015018")</f>
        <v>FX22015018</v>
      </c>
      <c r="F452" t="s">
        <v>19</v>
      </c>
      <c r="G452" t="s">
        <v>19</v>
      </c>
      <c r="H452" t="s">
        <v>82</v>
      </c>
      <c r="I452" t="s">
        <v>1208</v>
      </c>
      <c r="J452">
        <v>124</v>
      </c>
      <c r="K452" t="s">
        <v>84</v>
      </c>
      <c r="L452" t="s">
        <v>85</v>
      </c>
      <c r="M452" t="s">
        <v>86</v>
      </c>
      <c r="N452">
        <v>2</v>
      </c>
      <c r="O452" s="1">
        <v>44574.540625000001</v>
      </c>
      <c r="P452" s="1">
        <v>44574.59715277778</v>
      </c>
      <c r="Q452">
        <v>3405</v>
      </c>
      <c r="R452">
        <v>1479</v>
      </c>
      <c r="S452" t="b">
        <v>0</v>
      </c>
      <c r="T452" t="s">
        <v>87</v>
      </c>
      <c r="U452" t="b">
        <v>0</v>
      </c>
      <c r="V452" t="s">
        <v>135</v>
      </c>
      <c r="W452" s="1">
        <v>44574.548842592594</v>
      </c>
      <c r="X452">
        <v>708</v>
      </c>
      <c r="Y452">
        <v>143</v>
      </c>
      <c r="Z452">
        <v>0</v>
      </c>
      <c r="AA452">
        <v>143</v>
      </c>
      <c r="AB452">
        <v>0</v>
      </c>
      <c r="AC452">
        <v>90</v>
      </c>
      <c r="AD452">
        <v>-19</v>
      </c>
      <c r="AE452">
        <v>0</v>
      </c>
      <c r="AF452">
        <v>0</v>
      </c>
      <c r="AG452">
        <v>0</v>
      </c>
      <c r="AH452" t="s">
        <v>151</v>
      </c>
      <c r="AI452" s="1">
        <v>44574.59715277778</v>
      </c>
      <c r="AJ452">
        <v>744</v>
      </c>
      <c r="AK452">
        <v>12</v>
      </c>
      <c r="AL452">
        <v>0</v>
      </c>
      <c r="AM452">
        <v>12</v>
      </c>
      <c r="AN452">
        <v>0</v>
      </c>
      <c r="AO452">
        <v>12</v>
      </c>
      <c r="AP452">
        <v>-31</v>
      </c>
      <c r="AQ452">
        <v>0</v>
      </c>
      <c r="AR452">
        <v>0</v>
      </c>
      <c r="AS452">
        <v>0</v>
      </c>
      <c r="AT452" t="s">
        <v>87</v>
      </c>
      <c r="AU452" t="s">
        <v>87</v>
      </c>
      <c r="AV452" t="s">
        <v>87</v>
      </c>
      <c r="AW452" t="s">
        <v>87</v>
      </c>
      <c r="AX452" t="s">
        <v>87</v>
      </c>
      <c r="AY452" t="s">
        <v>87</v>
      </c>
      <c r="AZ452" t="s">
        <v>87</v>
      </c>
      <c r="BA452" t="s">
        <v>87</v>
      </c>
      <c r="BB452" t="s">
        <v>87</v>
      </c>
      <c r="BC452" t="s">
        <v>87</v>
      </c>
      <c r="BD452" t="s">
        <v>87</v>
      </c>
      <c r="BE452" t="s">
        <v>87</v>
      </c>
    </row>
    <row r="453" spans="1:57" x14ac:dyDescent="0.45">
      <c r="A453" t="s">
        <v>1209</v>
      </c>
      <c r="B453" t="s">
        <v>79</v>
      </c>
      <c r="C453" t="s">
        <v>1210</v>
      </c>
      <c r="D453" t="s">
        <v>81</v>
      </c>
      <c r="E453" s="2" t="str">
        <f>HYPERLINK("capsilon://?command=openfolder&amp;siteaddress=FAM.docvelocity-na8.net&amp;folderid=FX30BFF4B2-A2E3-69DE-0F08-5B3F1648BA1B","FX22014486")</f>
        <v>FX22014486</v>
      </c>
      <c r="F453" t="s">
        <v>19</v>
      </c>
      <c r="G453" t="s">
        <v>19</v>
      </c>
      <c r="H453" t="s">
        <v>82</v>
      </c>
      <c r="I453" t="s">
        <v>1211</v>
      </c>
      <c r="J453">
        <v>206</v>
      </c>
      <c r="K453" t="s">
        <v>84</v>
      </c>
      <c r="L453" t="s">
        <v>85</v>
      </c>
      <c r="M453" t="s">
        <v>86</v>
      </c>
      <c r="N453">
        <v>2</v>
      </c>
      <c r="O453" s="1">
        <v>44574.555138888885</v>
      </c>
      <c r="P453" s="1">
        <v>44574.615856481483</v>
      </c>
      <c r="Q453">
        <v>4064</v>
      </c>
      <c r="R453">
        <v>1182</v>
      </c>
      <c r="S453" t="b">
        <v>0</v>
      </c>
      <c r="T453" t="s">
        <v>87</v>
      </c>
      <c r="U453" t="b">
        <v>0</v>
      </c>
      <c r="V453" t="s">
        <v>135</v>
      </c>
      <c r="W453" s="1">
        <v>44574.563831018517</v>
      </c>
      <c r="X453">
        <v>648</v>
      </c>
      <c r="Y453">
        <v>157</v>
      </c>
      <c r="Z453">
        <v>0</v>
      </c>
      <c r="AA453">
        <v>157</v>
      </c>
      <c r="AB453">
        <v>0</v>
      </c>
      <c r="AC453">
        <v>75</v>
      </c>
      <c r="AD453">
        <v>49</v>
      </c>
      <c r="AE453">
        <v>0</v>
      </c>
      <c r="AF453">
        <v>0</v>
      </c>
      <c r="AG453">
        <v>0</v>
      </c>
      <c r="AH453" t="s">
        <v>372</v>
      </c>
      <c r="AI453" s="1">
        <v>44574.615856481483</v>
      </c>
      <c r="AJ453">
        <v>446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49</v>
      </c>
      <c r="AQ453">
        <v>0</v>
      </c>
      <c r="AR453">
        <v>0</v>
      </c>
      <c r="AS453">
        <v>0</v>
      </c>
      <c r="AT453" t="s">
        <v>87</v>
      </c>
      <c r="AU453" t="s">
        <v>87</v>
      </c>
      <c r="AV453" t="s">
        <v>87</v>
      </c>
      <c r="AW453" t="s">
        <v>87</v>
      </c>
      <c r="AX453" t="s">
        <v>87</v>
      </c>
      <c r="AY453" t="s">
        <v>87</v>
      </c>
      <c r="AZ453" t="s">
        <v>87</v>
      </c>
      <c r="BA453" t="s">
        <v>87</v>
      </c>
      <c r="BB453" t="s">
        <v>87</v>
      </c>
      <c r="BC453" t="s">
        <v>87</v>
      </c>
      <c r="BD453" t="s">
        <v>87</v>
      </c>
      <c r="BE453" t="s">
        <v>87</v>
      </c>
    </row>
    <row r="454" spans="1:57" x14ac:dyDescent="0.45">
      <c r="A454" t="s">
        <v>1212</v>
      </c>
      <c r="B454" t="s">
        <v>79</v>
      </c>
      <c r="C454" t="s">
        <v>1213</v>
      </c>
      <c r="D454" t="s">
        <v>81</v>
      </c>
      <c r="E454" s="2" t="str">
        <f>HYPERLINK("capsilon://?command=openfolder&amp;siteaddress=FAM.docvelocity-na8.net&amp;folderid=FXE35116DC-C2E1-4CEA-B937-09226C8BB28A","FX22014697")</f>
        <v>FX22014697</v>
      </c>
      <c r="F454" t="s">
        <v>19</v>
      </c>
      <c r="G454" t="s">
        <v>19</v>
      </c>
      <c r="H454" t="s">
        <v>82</v>
      </c>
      <c r="I454" t="s">
        <v>1214</v>
      </c>
      <c r="J454">
        <v>328</v>
      </c>
      <c r="K454" t="s">
        <v>84</v>
      </c>
      <c r="L454" t="s">
        <v>85</v>
      </c>
      <c r="M454" t="s">
        <v>86</v>
      </c>
      <c r="N454">
        <v>2</v>
      </c>
      <c r="O454" s="1">
        <v>44574.557164351849</v>
      </c>
      <c r="P454" s="1">
        <v>44574.625752314816</v>
      </c>
      <c r="Q454">
        <v>1395</v>
      </c>
      <c r="R454">
        <v>4531</v>
      </c>
      <c r="S454" t="b">
        <v>0</v>
      </c>
      <c r="T454" t="s">
        <v>87</v>
      </c>
      <c r="U454" t="b">
        <v>0</v>
      </c>
      <c r="V454" t="s">
        <v>153</v>
      </c>
      <c r="W454" s="1">
        <v>44574.602939814817</v>
      </c>
      <c r="X454">
        <v>3680</v>
      </c>
      <c r="Y454">
        <v>384</v>
      </c>
      <c r="Z454">
        <v>0</v>
      </c>
      <c r="AA454">
        <v>384</v>
      </c>
      <c r="AB454">
        <v>0</v>
      </c>
      <c r="AC454">
        <v>219</v>
      </c>
      <c r="AD454">
        <v>-56</v>
      </c>
      <c r="AE454">
        <v>0</v>
      </c>
      <c r="AF454">
        <v>0</v>
      </c>
      <c r="AG454">
        <v>0</v>
      </c>
      <c r="AH454" t="s">
        <v>372</v>
      </c>
      <c r="AI454" s="1">
        <v>44574.625752314816</v>
      </c>
      <c r="AJ454">
        <v>802</v>
      </c>
      <c r="AK454">
        <v>1</v>
      </c>
      <c r="AL454">
        <v>0</v>
      </c>
      <c r="AM454">
        <v>1</v>
      </c>
      <c r="AN454">
        <v>0</v>
      </c>
      <c r="AO454">
        <v>1</v>
      </c>
      <c r="AP454">
        <v>-57</v>
      </c>
      <c r="AQ454">
        <v>0</v>
      </c>
      <c r="AR454">
        <v>0</v>
      </c>
      <c r="AS454">
        <v>0</v>
      </c>
      <c r="AT454" t="s">
        <v>87</v>
      </c>
      <c r="AU454" t="s">
        <v>87</v>
      </c>
      <c r="AV454" t="s">
        <v>87</v>
      </c>
      <c r="AW454" t="s">
        <v>87</v>
      </c>
      <c r="AX454" t="s">
        <v>87</v>
      </c>
      <c r="AY454" t="s">
        <v>87</v>
      </c>
      <c r="AZ454" t="s">
        <v>87</v>
      </c>
      <c r="BA454" t="s">
        <v>87</v>
      </c>
      <c r="BB454" t="s">
        <v>87</v>
      </c>
      <c r="BC454" t="s">
        <v>87</v>
      </c>
      <c r="BD454" t="s">
        <v>87</v>
      </c>
      <c r="BE454" t="s">
        <v>87</v>
      </c>
    </row>
    <row r="455" spans="1:57" x14ac:dyDescent="0.45">
      <c r="A455" t="s">
        <v>1215</v>
      </c>
      <c r="B455" t="s">
        <v>79</v>
      </c>
      <c r="C455" t="s">
        <v>972</v>
      </c>
      <c r="D455" t="s">
        <v>81</v>
      </c>
      <c r="E455" s="2" t="str">
        <f>HYPERLINK("capsilon://?command=openfolder&amp;siteaddress=FAM.docvelocity-na8.net&amp;folderid=FX55BB841F-83C0-88B3-1F03-A59FBC92EB32","FX21128686")</f>
        <v>FX21128686</v>
      </c>
      <c r="F455" t="s">
        <v>19</v>
      </c>
      <c r="G455" t="s">
        <v>19</v>
      </c>
      <c r="H455" t="s">
        <v>82</v>
      </c>
      <c r="I455" t="s">
        <v>1216</v>
      </c>
      <c r="J455">
        <v>66</v>
      </c>
      <c r="K455" t="s">
        <v>84</v>
      </c>
      <c r="L455" t="s">
        <v>85</v>
      </c>
      <c r="M455" t="s">
        <v>86</v>
      </c>
      <c r="N455">
        <v>2</v>
      </c>
      <c r="O455" s="1">
        <v>44564.809756944444</v>
      </c>
      <c r="P455" s="1">
        <v>44565.280335648145</v>
      </c>
      <c r="Q455">
        <v>40419</v>
      </c>
      <c r="R455">
        <v>239</v>
      </c>
      <c r="S455" t="b">
        <v>0</v>
      </c>
      <c r="T455" t="s">
        <v>87</v>
      </c>
      <c r="U455" t="b">
        <v>0</v>
      </c>
      <c r="V455" t="s">
        <v>105</v>
      </c>
      <c r="W455" s="1">
        <v>44564.818414351852</v>
      </c>
      <c r="X455">
        <v>62</v>
      </c>
      <c r="Y455">
        <v>0</v>
      </c>
      <c r="Z455">
        <v>0</v>
      </c>
      <c r="AA455">
        <v>0</v>
      </c>
      <c r="AB455">
        <v>52</v>
      </c>
      <c r="AC455">
        <v>0</v>
      </c>
      <c r="AD455">
        <v>66</v>
      </c>
      <c r="AE455">
        <v>0</v>
      </c>
      <c r="AF455">
        <v>0</v>
      </c>
      <c r="AG455">
        <v>0</v>
      </c>
      <c r="AH455" t="s">
        <v>176</v>
      </c>
      <c r="AI455" s="1">
        <v>44565.280335648145</v>
      </c>
      <c r="AJ455">
        <v>100</v>
      </c>
      <c r="AK455">
        <v>0</v>
      </c>
      <c r="AL455">
        <v>0</v>
      </c>
      <c r="AM455">
        <v>0</v>
      </c>
      <c r="AN455">
        <v>52</v>
      </c>
      <c r="AO455">
        <v>0</v>
      </c>
      <c r="AP455">
        <v>66</v>
      </c>
      <c r="AQ455">
        <v>0</v>
      </c>
      <c r="AR455">
        <v>0</v>
      </c>
      <c r="AS455">
        <v>0</v>
      </c>
      <c r="AT455" t="s">
        <v>87</v>
      </c>
      <c r="AU455" t="s">
        <v>87</v>
      </c>
      <c r="AV455" t="s">
        <v>87</v>
      </c>
      <c r="AW455" t="s">
        <v>87</v>
      </c>
      <c r="AX455" t="s">
        <v>87</v>
      </c>
      <c r="AY455" t="s">
        <v>87</v>
      </c>
      <c r="AZ455" t="s">
        <v>87</v>
      </c>
      <c r="BA455" t="s">
        <v>87</v>
      </c>
      <c r="BB455" t="s">
        <v>87</v>
      </c>
      <c r="BC455" t="s">
        <v>87</v>
      </c>
      <c r="BD455" t="s">
        <v>87</v>
      </c>
      <c r="BE455" t="s">
        <v>87</v>
      </c>
    </row>
    <row r="456" spans="1:57" x14ac:dyDescent="0.45">
      <c r="A456" t="s">
        <v>1217</v>
      </c>
      <c r="B456" t="s">
        <v>79</v>
      </c>
      <c r="C456" t="s">
        <v>210</v>
      </c>
      <c r="D456" t="s">
        <v>81</v>
      </c>
      <c r="E456" s="2" t="str">
        <f>HYPERLINK("capsilon://?command=openfolder&amp;siteaddress=FAM.docvelocity-na8.net&amp;folderid=FX22EA916D-5AC2-4CDB-3903-C1E15364EA7C","FX211212881")</f>
        <v>FX211212881</v>
      </c>
      <c r="F456" t="s">
        <v>19</v>
      </c>
      <c r="G456" t="s">
        <v>19</v>
      </c>
      <c r="H456" t="s">
        <v>82</v>
      </c>
      <c r="I456" t="s">
        <v>1218</v>
      </c>
      <c r="J456">
        <v>66</v>
      </c>
      <c r="K456" t="s">
        <v>84</v>
      </c>
      <c r="L456" t="s">
        <v>85</v>
      </c>
      <c r="M456" t="s">
        <v>86</v>
      </c>
      <c r="N456">
        <v>2</v>
      </c>
      <c r="O456" s="1">
        <v>44574.580543981479</v>
      </c>
      <c r="P456" s="1">
        <v>44574.627002314817</v>
      </c>
      <c r="Q456">
        <v>3713</v>
      </c>
      <c r="R456">
        <v>301</v>
      </c>
      <c r="S456" t="b">
        <v>0</v>
      </c>
      <c r="T456" t="s">
        <v>87</v>
      </c>
      <c r="U456" t="b">
        <v>0</v>
      </c>
      <c r="V456" t="s">
        <v>88</v>
      </c>
      <c r="W456" s="1">
        <v>44574.584398148145</v>
      </c>
      <c r="X456">
        <v>194</v>
      </c>
      <c r="Y456">
        <v>52</v>
      </c>
      <c r="Z456">
        <v>0</v>
      </c>
      <c r="AA456">
        <v>52</v>
      </c>
      <c r="AB456">
        <v>0</v>
      </c>
      <c r="AC456">
        <v>30</v>
      </c>
      <c r="AD456">
        <v>14</v>
      </c>
      <c r="AE456">
        <v>0</v>
      </c>
      <c r="AF456">
        <v>0</v>
      </c>
      <c r="AG456">
        <v>0</v>
      </c>
      <c r="AH456" t="s">
        <v>372</v>
      </c>
      <c r="AI456" s="1">
        <v>44574.627002314817</v>
      </c>
      <c r="AJ456">
        <v>107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14</v>
      </c>
      <c r="AQ456">
        <v>0</v>
      </c>
      <c r="AR456">
        <v>0</v>
      </c>
      <c r="AS456">
        <v>0</v>
      </c>
      <c r="AT456" t="s">
        <v>87</v>
      </c>
      <c r="AU456" t="s">
        <v>87</v>
      </c>
      <c r="AV456" t="s">
        <v>87</v>
      </c>
      <c r="AW456" t="s">
        <v>87</v>
      </c>
      <c r="AX456" t="s">
        <v>87</v>
      </c>
      <c r="AY456" t="s">
        <v>87</v>
      </c>
      <c r="AZ456" t="s">
        <v>87</v>
      </c>
      <c r="BA456" t="s">
        <v>87</v>
      </c>
      <c r="BB456" t="s">
        <v>87</v>
      </c>
      <c r="BC456" t="s">
        <v>87</v>
      </c>
      <c r="BD456" t="s">
        <v>87</v>
      </c>
      <c r="BE456" t="s">
        <v>87</v>
      </c>
    </row>
    <row r="457" spans="1:57" x14ac:dyDescent="0.45">
      <c r="A457" t="s">
        <v>1219</v>
      </c>
      <c r="B457" t="s">
        <v>79</v>
      </c>
      <c r="C457" t="s">
        <v>1220</v>
      </c>
      <c r="D457" t="s">
        <v>81</v>
      </c>
      <c r="E457" s="2" t="str">
        <f>HYPERLINK("capsilon://?command=openfolder&amp;siteaddress=FAM.docvelocity-na8.net&amp;folderid=FXBEBC2664-94B5-E9F5-2DA6-72703DEE2251","FX22015078")</f>
        <v>FX22015078</v>
      </c>
      <c r="F457" t="s">
        <v>19</v>
      </c>
      <c r="G457" t="s">
        <v>19</v>
      </c>
      <c r="H457" t="s">
        <v>82</v>
      </c>
      <c r="I457" t="s">
        <v>1221</v>
      </c>
      <c r="J457">
        <v>503</v>
      </c>
      <c r="K457" t="s">
        <v>84</v>
      </c>
      <c r="L457" t="s">
        <v>85</v>
      </c>
      <c r="M457" t="s">
        <v>86</v>
      </c>
      <c r="N457">
        <v>2</v>
      </c>
      <c r="O457" s="1">
        <v>44574.602210648147</v>
      </c>
      <c r="P457" s="1">
        <v>44574.659537037034</v>
      </c>
      <c r="Q457">
        <v>411</v>
      </c>
      <c r="R457">
        <v>4542</v>
      </c>
      <c r="S457" t="b">
        <v>0</v>
      </c>
      <c r="T457" t="s">
        <v>87</v>
      </c>
      <c r="U457" t="b">
        <v>0</v>
      </c>
      <c r="V457" t="s">
        <v>153</v>
      </c>
      <c r="W457" s="1">
        <v>44574.646435185183</v>
      </c>
      <c r="X457">
        <v>3737</v>
      </c>
      <c r="Y457">
        <v>345</v>
      </c>
      <c r="Z457">
        <v>0</v>
      </c>
      <c r="AA457">
        <v>345</v>
      </c>
      <c r="AB457">
        <v>0</v>
      </c>
      <c r="AC457">
        <v>116</v>
      </c>
      <c r="AD457">
        <v>158</v>
      </c>
      <c r="AE457">
        <v>0</v>
      </c>
      <c r="AF457">
        <v>0</v>
      </c>
      <c r="AG457">
        <v>0</v>
      </c>
      <c r="AH457" t="s">
        <v>372</v>
      </c>
      <c r="AI457" s="1">
        <v>44574.659537037034</v>
      </c>
      <c r="AJ457">
        <v>805</v>
      </c>
      <c r="AK457">
        <v>6</v>
      </c>
      <c r="AL457">
        <v>0</v>
      </c>
      <c r="AM457">
        <v>6</v>
      </c>
      <c r="AN457">
        <v>0</v>
      </c>
      <c r="AO457">
        <v>6</v>
      </c>
      <c r="AP457">
        <v>152</v>
      </c>
      <c r="AQ457">
        <v>0</v>
      </c>
      <c r="AR457">
        <v>0</v>
      </c>
      <c r="AS457">
        <v>0</v>
      </c>
      <c r="AT457" t="s">
        <v>87</v>
      </c>
      <c r="AU457" t="s">
        <v>87</v>
      </c>
      <c r="AV457" t="s">
        <v>87</v>
      </c>
      <c r="AW457" t="s">
        <v>87</v>
      </c>
      <c r="AX457" t="s">
        <v>87</v>
      </c>
      <c r="AY457" t="s">
        <v>87</v>
      </c>
      <c r="AZ457" t="s">
        <v>87</v>
      </c>
      <c r="BA457" t="s">
        <v>87</v>
      </c>
      <c r="BB457" t="s">
        <v>87</v>
      </c>
      <c r="BC457" t="s">
        <v>87</v>
      </c>
      <c r="BD457" t="s">
        <v>87</v>
      </c>
      <c r="BE457" t="s">
        <v>87</v>
      </c>
    </row>
    <row r="458" spans="1:57" x14ac:dyDescent="0.45">
      <c r="A458" t="s">
        <v>1222</v>
      </c>
      <c r="B458" t="s">
        <v>79</v>
      </c>
      <c r="C458" t="s">
        <v>1223</v>
      </c>
      <c r="D458" t="s">
        <v>81</v>
      </c>
      <c r="E458" s="2" t="str">
        <f>HYPERLINK("capsilon://?command=openfolder&amp;siteaddress=FAM.docvelocity-na8.net&amp;folderid=FXC25AD70C-96E3-FEBB-670B-C6E9A3EC9FA6","FX211210090")</f>
        <v>FX211210090</v>
      </c>
      <c r="F458" t="s">
        <v>19</v>
      </c>
      <c r="G458" t="s">
        <v>19</v>
      </c>
      <c r="H458" t="s">
        <v>82</v>
      </c>
      <c r="I458" t="s">
        <v>1224</v>
      </c>
      <c r="J458">
        <v>66</v>
      </c>
      <c r="K458" t="s">
        <v>84</v>
      </c>
      <c r="L458" t="s">
        <v>85</v>
      </c>
      <c r="M458" t="s">
        <v>86</v>
      </c>
      <c r="N458">
        <v>2</v>
      </c>
      <c r="O458" s="1">
        <v>44574.607106481482</v>
      </c>
      <c r="P458" s="1">
        <v>44574.627222222225</v>
      </c>
      <c r="Q458">
        <v>1634</v>
      </c>
      <c r="R458">
        <v>104</v>
      </c>
      <c r="S458" t="b">
        <v>0</v>
      </c>
      <c r="T458" t="s">
        <v>87</v>
      </c>
      <c r="U458" t="b">
        <v>0</v>
      </c>
      <c r="V458" t="s">
        <v>190</v>
      </c>
      <c r="W458" s="1">
        <v>44574.608518518522</v>
      </c>
      <c r="X458">
        <v>86</v>
      </c>
      <c r="Y458">
        <v>0</v>
      </c>
      <c r="Z458">
        <v>0</v>
      </c>
      <c r="AA458">
        <v>0</v>
      </c>
      <c r="AB458">
        <v>52</v>
      </c>
      <c r="AC458">
        <v>0</v>
      </c>
      <c r="AD458">
        <v>66</v>
      </c>
      <c r="AE458">
        <v>0</v>
      </c>
      <c r="AF458">
        <v>0</v>
      </c>
      <c r="AG458">
        <v>0</v>
      </c>
      <c r="AH458" t="s">
        <v>372</v>
      </c>
      <c r="AI458" s="1">
        <v>44574.627222222225</v>
      </c>
      <c r="AJ458">
        <v>18</v>
      </c>
      <c r="AK458">
        <v>0</v>
      </c>
      <c r="AL458">
        <v>0</v>
      </c>
      <c r="AM458">
        <v>0</v>
      </c>
      <c r="AN458">
        <v>52</v>
      </c>
      <c r="AO458">
        <v>0</v>
      </c>
      <c r="AP458">
        <v>66</v>
      </c>
      <c r="AQ458">
        <v>0</v>
      </c>
      <c r="AR458">
        <v>0</v>
      </c>
      <c r="AS458">
        <v>0</v>
      </c>
      <c r="AT458" t="s">
        <v>87</v>
      </c>
      <c r="AU458" t="s">
        <v>87</v>
      </c>
      <c r="AV458" t="s">
        <v>87</v>
      </c>
      <c r="AW458" t="s">
        <v>87</v>
      </c>
      <c r="AX458" t="s">
        <v>87</v>
      </c>
      <c r="AY458" t="s">
        <v>87</v>
      </c>
      <c r="AZ458" t="s">
        <v>87</v>
      </c>
      <c r="BA458" t="s">
        <v>87</v>
      </c>
      <c r="BB458" t="s">
        <v>87</v>
      </c>
      <c r="BC458" t="s">
        <v>87</v>
      </c>
      <c r="BD458" t="s">
        <v>87</v>
      </c>
      <c r="BE458" t="s">
        <v>87</v>
      </c>
    </row>
    <row r="459" spans="1:57" x14ac:dyDescent="0.45">
      <c r="A459" t="s">
        <v>1225</v>
      </c>
      <c r="B459" t="s">
        <v>79</v>
      </c>
      <c r="C459" t="s">
        <v>1226</v>
      </c>
      <c r="D459" t="s">
        <v>81</v>
      </c>
      <c r="E459" s="2" t="str">
        <f>HYPERLINK("capsilon://?command=openfolder&amp;siteaddress=FAM.docvelocity-na8.net&amp;folderid=FXFF18714D-32A9-D1D4-E271-21593FA79AF8","FX21125677")</f>
        <v>FX21125677</v>
      </c>
      <c r="F459" t="s">
        <v>19</v>
      </c>
      <c r="G459" t="s">
        <v>19</v>
      </c>
      <c r="H459" t="s">
        <v>82</v>
      </c>
      <c r="I459" t="s">
        <v>1227</v>
      </c>
      <c r="J459">
        <v>66</v>
      </c>
      <c r="K459" t="s">
        <v>84</v>
      </c>
      <c r="L459" t="s">
        <v>85</v>
      </c>
      <c r="M459" t="s">
        <v>86</v>
      </c>
      <c r="N459">
        <v>2</v>
      </c>
      <c r="O459" s="1">
        <v>44574.610902777778</v>
      </c>
      <c r="P459" s="1">
        <v>44574.627442129633</v>
      </c>
      <c r="Q459">
        <v>1389</v>
      </c>
      <c r="R459">
        <v>40</v>
      </c>
      <c r="S459" t="b">
        <v>0</v>
      </c>
      <c r="T459" t="s">
        <v>87</v>
      </c>
      <c r="U459" t="b">
        <v>0</v>
      </c>
      <c r="V459" t="s">
        <v>135</v>
      </c>
      <c r="W459" s="1">
        <v>44574.611226851855</v>
      </c>
      <c r="X459">
        <v>22</v>
      </c>
      <c r="Y459">
        <v>0</v>
      </c>
      <c r="Z459">
        <v>0</v>
      </c>
      <c r="AA459">
        <v>0</v>
      </c>
      <c r="AB459">
        <v>52</v>
      </c>
      <c r="AC459">
        <v>0</v>
      </c>
      <c r="AD459">
        <v>66</v>
      </c>
      <c r="AE459">
        <v>0</v>
      </c>
      <c r="AF459">
        <v>0</v>
      </c>
      <c r="AG459">
        <v>0</v>
      </c>
      <c r="AH459" t="s">
        <v>372</v>
      </c>
      <c r="AI459" s="1">
        <v>44574.627442129633</v>
      </c>
      <c r="AJ459">
        <v>18</v>
      </c>
      <c r="AK459">
        <v>0</v>
      </c>
      <c r="AL459">
        <v>0</v>
      </c>
      <c r="AM459">
        <v>0</v>
      </c>
      <c r="AN459">
        <v>52</v>
      </c>
      <c r="AO459">
        <v>0</v>
      </c>
      <c r="AP459">
        <v>66</v>
      </c>
      <c r="AQ459">
        <v>0</v>
      </c>
      <c r="AR459">
        <v>0</v>
      </c>
      <c r="AS459">
        <v>0</v>
      </c>
      <c r="AT459" t="s">
        <v>87</v>
      </c>
      <c r="AU459" t="s">
        <v>87</v>
      </c>
      <c r="AV459" t="s">
        <v>87</v>
      </c>
      <c r="AW459" t="s">
        <v>87</v>
      </c>
      <c r="AX459" t="s">
        <v>87</v>
      </c>
      <c r="AY459" t="s">
        <v>87</v>
      </c>
      <c r="AZ459" t="s">
        <v>87</v>
      </c>
      <c r="BA459" t="s">
        <v>87</v>
      </c>
      <c r="BB459" t="s">
        <v>87</v>
      </c>
      <c r="BC459" t="s">
        <v>87</v>
      </c>
      <c r="BD459" t="s">
        <v>87</v>
      </c>
      <c r="BE459" t="s">
        <v>87</v>
      </c>
    </row>
    <row r="460" spans="1:57" x14ac:dyDescent="0.45">
      <c r="A460" t="s">
        <v>1228</v>
      </c>
      <c r="B460" t="s">
        <v>79</v>
      </c>
      <c r="C460" t="s">
        <v>1229</v>
      </c>
      <c r="D460" t="s">
        <v>81</v>
      </c>
      <c r="E460" s="2" t="str">
        <f>HYPERLINK("capsilon://?command=openfolder&amp;siteaddress=FAM.docvelocity-na8.net&amp;folderid=FX069679E5-92DB-708A-5716-EA80ACC9BDFB","FX21124925")</f>
        <v>FX21124925</v>
      </c>
      <c r="F460" t="s">
        <v>19</v>
      </c>
      <c r="G460" t="s">
        <v>19</v>
      </c>
      <c r="H460" t="s">
        <v>82</v>
      </c>
      <c r="I460" t="s">
        <v>1230</v>
      </c>
      <c r="J460">
        <v>56</v>
      </c>
      <c r="K460" t="s">
        <v>84</v>
      </c>
      <c r="L460" t="s">
        <v>85</v>
      </c>
      <c r="M460" t="s">
        <v>86</v>
      </c>
      <c r="N460">
        <v>2</v>
      </c>
      <c r="O460" s="1">
        <v>44574.634409722225</v>
      </c>
      <c r="P460" s="1">
        <v>44574.646041666667</v>
      </c>
      <c r="Q460">
        <v>741</v>
      </c>
      <c r="R460">
        <v>264</v>
      </c>
      <c r="S460" t="b">
        <v>0</v>
      </c>
      <c r="T460" t="s">
        <v>87</v>
      </c>
      <c r="U460" t="b">
        <v>0</v>
      </c>
      <c r="V460" t="s">
        <v>135</v>
      </c>
      <c r="W460" s="1">
        <v>44574.635925925926</v>
      </c>
      <c r="X460">
        <v>123</v>
      </c>
      <c r="Y460">
        <v>42</v>
      </c>
      <c r="Z460">
        <v>0</v>
      </c>
      <c r="AA460">
        <v>42</v>
      </c>
      <c r="AB460">
        <v>0</v>
      </c>
      <c r="AC460">
        <v>4</v>
      </c>
      <c r="AD460">
        <v>14</v>
      </c>
      <c r="AE460">
        <v>0</v>
      </c>
      <c r="AF460">
        <v>0</v>
      </c>
      <c r="AG460">
        <v>0</v>
      </c>
      <c r="AH460" t="s">
        <v>372</v>
      </c>
      <c r="AI460" s="1">
        <v>44574.646041666667</v>
      </c>
      <c r="AJ460">
        <v>141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14</v>
      </c>
      <c r="AQ460">
        <v>0</v>
      </c>
      <c r="AR460">
        <v>0</v>
      </c>
      <c r="AS460">
        <v>0</v>
      </c>
      <c r="AT460" t="s">
        <v>87</v>
      </c>
      <c r="AU460" t="s">
        <v>87</v>
      </c>
      <c r="AV460" t="s">
        <v>87</v>
      </c>
      <c r="AW460" t="s">
        <v>87</v>
      </c>
      <c r="AX460" t="s">
        <v>87</v>
      </c>
      <c r="AY460" t="s">
        <v>87</v>
      </c>
      <c r="AZ460" t="s">
        <v>87</v>
      </c>
      <c r="BA460" t="s">
        <v>87</v>
      </c>
      <c r="BB460" t="s">
        <v>87</v>
      </c>
      <c r="BC460" t="s">
        <v>87</v>
      </c>
      <c r="BD460" t="s">
        <v>87</v>
      </c>
      <c r="BE460" t="s">
        <v>87</v>
      </c>
    </row>
    <row r="461" spans="1:57" x14ac:dyDescent="0.45">
      <c r="A461" t="s">
        <v>1231</v>
      </c>
      <c r="B461" t="s">
        <v>79</v>
      </c>
      <c r="C461" t="s">
        <v>156</v>
      </c>
      <c r="D461" t="s">
        <v>81</v>
      </c>
      <c r="E461" s="2" t="str">
        <f>HYPERLINK("capsilon://?command=openfolder&amp;siteaddress=FAM.docvelocity-na8.net&amp;folderid=FX74C0308E-4546-F492-DDE0-1F94DF7C31B7","FX21125743")</f>
        <v>FX21125743</v>
      </c>
      <c r="F461" t="s">
        <v>19</v>
      </c>
      <c r="G461" t="s">
        <v>19</v>
      </c>
      <c r="H461" t="s">
        <v>82</v>
      </c>
      <c r="I461" t="s">
        <v>1232</v>
      </c>
      <c r="J461">
        <v>66</v>
      </c>
      <c r="K461" t="s">
        <v>84</v>
      </c>
      <c r="L461" t="s">
        <v>85</v>
      </c>
      <c r="M461" t="s">
        <v>86</v>
      </c>
      <c r="N461">
        <v>2</v>
      </c>
      <c r="O461" s="1">
        <v>44564.829398148147</v>
      </c>
      <c r="P461" s="1">
        <v>44565.284074074072</v>
      </c>
      <c r="Q461">
        <v>38479</v>
      </c>
      <c r="R461">
        <v>805</v>
      </c>
      <c r="S461" t="b">
        <v>0</v>
      </c>
      <c r="T461" t="s">
        <v>87</v>
      </c>
      <c r="U461" t="b">
        <v>0</v>
      </c>
      <c r="V461" t="s">
        <v>146</v>
      </c>
      <c r="W461" s="1">
        <v>44565.128599537034</v>
      </c>
      <c r="X461">
        <v>441</v>
      </c>
      <c r="Y461">
        <v>52</v>
      </c>
      <c r="Z461">
        <v>0</v>
      </c>
      <c r="AA461">
        <v>52</v>
      </c>
      <c r="AB461">
        <v>0</v>
      </c>
      <c r="AC461">
        <v>37</v>
      </c>
      <c r="AD461">
        <v>14</v>
      </c>
      <c r="AE461">
        <v>0</v>
      </c>
      <c r="AF461">
        <v>0</v>
      </c>
      <c r="AG461">
        <v>0</v>
      </c>
      <c r="AH461" t="s">
        <v>98</v>
      </c>
      <c r="AI461" s="1">
        <v>44565.284074074072</v>
      </c>
      <c r="AJ461">
        <v>281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14</v>
      </c>
      <c r="AQ461">
        <v>0</v>
      </c>
      <c r="AR461">
        <v>0</v>
      </c>
      <c r="AS461">
        <v>0</v>
      </c>
      <c r="AT461" t="s">
        <v>87</v>
      </c>
      <c r="AU461" t="s">
        <v>87</v>
      </c>
      <c r="AV461" t="s">
        <v>87</v>
      </c>
      <c r="AW461" t="s">
        <v>87</v>
      </c>
      <c r="AX461" t="s">
        <v>87</v>
      </c>
      <c r="AY461" t="s">
        <v>87</v>
      </c>
      <c r="AZ461" t="s">
        <v>87</v>
      </c>
      <c r="BA461" t="s">
        <v>87</v>
      </c>
      <c r="BB461" t="s">
        <v>87</v>
      </c>
      <c r="BC461" t="s">
        <v>87</v>
      </c>
      <c r="BD461" t="s">
        <v>87</v>
      </c>
      <c r="BE461" t="s">
        <v>87</v>
      </c>
    </row>
    <row r="462" spans="1:57" x14ac:dyDescent="0.45">
      <c r="A462" t="s">
        <v>1233</v>
      </c>
      <c r="B462" t="s">
        <v>79</v>
      </c>
      <c r="C462" t="s">
        <v>1229</v>
      </c>
      <c r="D462" t="s">
        <v>81</v>
      </c>
      <c r="E462" s="2" t="str">
        <f>HYPERLINK("capsilon://?command=openfolder&amp;siteaddress=FAM.docvelocity-na8.net&amp;folderid=FX069679E5-92DB-708A-5716-EA80ACC9BDFB","FX21124925")</f>
        <v>FX21124925</v>
      </c>
      <c r="F462" t="s">
        <v>19</v>
      </c>
      <c r="G462" t="s">
        <v>19</v>
      </c>
      <c r="H462" t="s">
        <v>82</v>
      </c>
      <c r="I462" t="s">
        <v>1234</v>
      </c>
      <c r="J462">
        <v>213</v>
      </c>
      <c r="K462" t="s">
        <v>84</v>
      </c>
      <c r="L462" t="s">
        <v>85</v>
      </c>
      <c r="M462" t="s">
        <v>86</v>
      </c>
      <c r="N462">
        <v>2</v>
      </c>
      <c r="O462" s="1">
        <v>44574.636180555557</v>
      </c>
      <c r="P462" s="1">
        <v>44574.650208333333</v>
      </c>
      <c r="Q462">
        <v>533</v>
      </c>
      <c r="R462">
        <v>679</v>
      </c>
      <c r="S462" t="b">
        <v>0</v>
      </c>
      <c r="T462" t="s">
        <v>87</v>
      </c>
      <c r="U462" t="b">
        <v>0</v>
      </c>
      <c r="V462" t="s">
        <v>135</v>
      </c>
      <c r="W462" s="1">
        <v>44574.640150462961</v>
      </c>
      <c r="X462">
        <v>319</v>
      </c>
      <c r="Y462">
        <v>173</v>
      </c>
      <c r="Z462">
        <v>0</v>
      </c>
      <c r="AA462">
        <v>173</v>
      </c>
      <c r="AB462">
        <v>0</v>
      </c>
      <c r="AC462">
        <v>23</v>
      </c>
      <c r="AD462">
        <v>40</v>
      </c>
      <c r="AE462">
        <v>0</v>
      </c>
      <c r="AF462">
        <v>0</v>
      </c>
      <c r="AG462">
        <v>0</v>
      </c>
      <c r="AH462" t="s">
        <v>372</v>
      </c>
      <c r="AI462" s="1">
        <v>44574.650208333333</v>
      </c>
      <c r="AJ462">
        <v>360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40</v>
      </c>
      <c r="AQ462">
        <v>0</v>
      </c>
      <c r="AR462">
        <v>0</v>
      </c>
      <c r="AS462">
        <v>0</v>
      </c>
      <c r="AT462" t="s">
        <v>87</v>
      </c>
      <c r="AU462" t="s">
        <v>87</v>
      </c>
      <c r="AV462" t="s">
        <v>87</v>
      </c>
      <c r="AW462" t="s">
        <v>87</v>
      </c>
      <c r="AX462" t="s">
        <v>87</v>
      </c>
      <c r="AY462" t="s">
        <v>87</v>
      </c>
      <c r="AZ462" t="s">
        <v>87</v>
      </c>
      <c r="BA462" t="s">
        <v>87</v>
      </c>
      <c r="BB462" t="s">
        <v>87</v>
      </c>
      <c r="BC462" t="s">
        <v>87</v>
      </c>
      <c r="BD462" t="s">
        <v>87</v>
      </c>
      <c r="BE462" t="s">
        <v>87</v>
      </c>
    </row>
    <row r="463" spans="1:57" x14ac:dyDescent="0.45">
      <c r="A463" t="s">
        <v>1235</v>
      </c>
      <c r="B463" t="s">
        <v>79</v>
      </c>
      <c r="C463" t="s">
        <v>1229</v>
      </c>
      <c r="D463" t="s">
        <v>81</v>
      </c>
      <c r="E463" s="2" t="str">
        <f>HYPERLINK("capsilon://?command=openfolder&amp;siteaddress=FAM.docvelocity-na8.net&amp;folderid=FX069679E5-92DB-708A-5716-EA80ACC9BDFB","FX21124925")</f>
        <v>FX21124925</v>
      </c>
      <c r="F463" t="s">
        <v>19</v>
      </c>
      <c r="G463" t="s">
        <v>19</v>
      </c>
      <c r="H463" t="s">
        <v>82</v>
      </c>
      <c r="I463" t="s">
        <v>1236</v>
      </c>
      <c r="J463">
        <v>124</v>
      </c>
      <c r="K463" t="s">
        <v>84</v>
      </c>
      <c r="L463" t="s">
        <v>85</v>
      </c>
      <c r="M463" t="s">
        <v>86</v>
      </c>
      <c r="N463">
        <v>2</v>
      </c>
      <c r="O463" s="1">
        <v>44574.638622685183</v>
      </c>
      <c r="P463" s="1">
        <v>44574.662789351853</v>
      </c>
      <c r="Q463">
        <v>1020</v>
      </c>
      <c r="R463">
        <v>1068</v>
      </c>
      <c r="S463" t="b">
        <v>0</v>
      </c>
      <c r="T463" t="s">
        <v>87</v>
      </c>
      <c r="U463" t="b">
        <v>0</v>
      </c>
      <c r="V463" t="s">
        <v>190</v>
      </c>
      <c r="W463" s="1">
        <v>44574.647800925923</v>
      </c>
      <c r="X463">
        <v>787</v>
      </c>
      <c r="Y463">
        <v>101</v>
      </c>
      <c r="Z463">
        <v>0</v>
      </c>
      <c r="AA463">
        <v>101</v>
      </c>
      <c r="AB463">
        <v>0</v>
      </c>
      <c r="AC463">
        <v>30</v>
      </c>
      <c r="AD463">
        <v>23</v>
      </c>
      <c r="AE463">
        <v>0</v>
      </c>
      <c r="AF463">
        <v>0</v>
      </c>
      <c r="AG463">
        <v>0</v>
      </c>
      <c r="AH463" t="s">
        <v>372</v>
      </c>
      <c r="AI463" s="1">
        <v>44574.662789351853</v>
      </c>
      <c r="AJ463">
        <v>281</v>
      </c>
      <c r="AK463">
        <v>5</v>
      </c>
      <c r="AL463">
        <v>0</v>
      </c>
      <c r="AM463">
        <v>5</v>
      </c>
      <c r="AN463">
        <v>0</v>
      </c>
      <c r="AO463">
        <v>5</v>
      </c>
      <c r="AP463">
        <v>18</v>
      </c>
      <c r="AQ463">
        <v>0</v>
      </c>
      <c r="AR463">
        <v>0</v>
      </c>
      <c r="AS463">
        <v>0</v>
      </c>
      <c r="AT463" t="s">
        <v>87</v>
      </c>
      <c r="AU463" t="s">
        <v>87</v>
      </c>
      <c r="AV463" t="s">
        <v>87</v>
      </c>
      <c r="AW463" t="s">
        <v>87</v>
      </c>
      <c r="AX463" t="s">
        <v>87</v>
      </c>
      <c r="AY463" t="s">
        <v>87</v>
      </c>
      <c r="AZ463" t="s">
        <v>87</v>
      </c>
      <c r="BA463" t="s">
        <v>87</v>
      </c>
      <c r="BB463" t="s">
        <v>87</v>
      </c>
      <c r="BC463" t="s">
        <v>87</v>
      </c>
      <c r="BD463" t="s">
        <v>87</v>
      </c>
      <c r="BE463" t="s">
        <v>87</v>
      </c>
    </row>
    <row r="464" spans="1:57" x14ac:dyDescent="0.45">
      <c r="A464" t="s">
        <v>1237</v>
      </c>
      <c r="B464" t="s">
        <v>79</v>
      </c>
      <c r="C464" t="s">
        <v>1238</v>
      </c>
      <c r="D464" t="s">
        <v>81</v>
      </c>
      <c r="E464" s="2" t="str">
        <f>HYPERLINK("capsilon://?command=openfolder&amp;siteaddress=FAM.docvelocity-na8.net&amp;folderid=FX6531F289-D374-9FB4-F69D-E40D4B6D1F70","FX22014721")</f>
        <v>FX22014721</v>
      </c>
      <c r="F464" t="s">
        <v>19</v>
      </c>
      <c r="G464" t="s">
        <v>19</v>
      </c>
      <c r="H464" t="s">
        <v>82</v>
      </c>
      <c r="I464" t="s">
        <v>1239</v>
      </c>
      <c r="J464">
        <v>38</v>
      </c>
      <c r="K464" t="s">
        <v>84</v>
      </c>
      <c r="L464" t="s">
        <v>85</v>
      </c>
      <c r="M464" t="s">
        <v>86</v>
      </c>
      <c r="N464">
        <v>2</v>
      </c>
      <c r="O464" s="1">
        <v>44574.643530092595</v>
      </c>
      <c r="P464" s="1">
        <v>44574.665486111109</v>
      </c>
      <c r="Q464">
        <v>1128</v>
      </c>
      <c r="R464">
        <v>769</v>
      </c>
      <c r="S464" t="b">
        <v>0</v>
      </c>
      <c r="T464" t="s">
        <v>87</v>
      </c>
      <c r="U464" t="b">
        <v>0</v>
      </c>
      <c r="V464" t="s">
        <v>310</v>
      </c>
      <c r="W464" s="1">
        <v>44574.651238425926</v>
      </c>
      <c r="X464">
        <v>536</v>
      </c>
      <c r="Y464">
        <v>37</v>
      </c>
      <c r="Z464">
        <v>0</v>
      </c>
      <c r="AA464">
        <v>37</v>
      </c>
      <c r="AB464">
        <v>0</v>
      </c>
      <c r="AC464">
        <v>10</v>
      </c>
      <c r="AD464">
        <v>1</v>
      </c>
      <c r="AE464">
        <v>0</v>
      </c>
      <c r="AF464">
        <v>0</v>
      </c>
      <c r="AG464">
        <v>0</v>
      </c>
      <c r="AH464" t="s">
        <v>372</v>
      </c>
      <c r="AI464" s="1">
        <v>44574.665486111109</v>
      </c>
      <c r="AJ464">
        <v>233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1</v>
      </c>
      <c r="AQ464">
        <v>0</v>
      </c>
      <c r="AR464">
        <v>0</v>
      </c>
      <c r="AS464">
        <v>0</v>
      </c>
      <c r="AT464" t="s">
        <v>87</v>
      </c>
      <c r="AU464" t="s">
        <v>87</v>
      </c>
      <c r="AV464" t="s">
        <v>87</v>
      </c>
      <c r="AW464" t="s">
        <v>87</v>
      </c>
      <c r="AX464" t="s">
        <v>87</v>
      </c>
      <c r="AY464" t="s">
        <v>87</v>
      </c>
      <c r="AZ464" t="s">
        <v>87</v>
      </c>
      <c r="BA464" t="s">
        <v>87</v>
      </c>
      <c r="BB464" t="s">
        <v>87</v>
      </c>
      <c r="BC464" t="s">
        <v>87</v>
      </c>
      <c r="BD464" t="s">
        <v>87</v>
      </c>
      <c r="BE464" t="s">
        <v>87</v>
      </c>
    </row>
    <row r="465" spans="1:57" x14ac:dyDescent="0.45">
      <c r="A465" t="s">
        <v>1240</v>
      </c>
      <c r="B465" t="s">
        <v>79</v>
      </c>
      <c r="C465" t="s">
        <v>1241</v>
      </c>
      <c r="D465" t="s">
        <v>81</v>
      </c>
      <c r="E465" s="2" t="str">
        <f>HYPERLINK("capsilon://?command=openfolder&amp;siteaddress=FAM.docvelocity-na8.net&amp;folderid=FX7BD862CA-CA08-8F9D-8022-B40898E2B4A0","FX22014695")</f>
        <v>FX22014695</v>
      </c>
      <c r="F465" t="s">
        <v>19</v>
      </c>
      <c r="G465" t="s">
        <v>19</v>
      </c>
      <c r="H465" t="s">
        <v>82</v>
      </c>
      <c r="I465" t="s">
        <v>1242</v>
      </c>
      <c r="J465">
        <v>60</v>
      </c>
      <c r="K465" t="s">
        <v>84</v>
      </c>
      <c r="L465" t="s">
        <v>85</v>
      </c>
      <c r="M465" t="s">
        <v>86</v>
      </c>
      <c r="N465">
        <v>2</v>
      </c>
      <c r="O465" s="1">
        <v>44574.644085648149</v>
      </c>
      <c r="P465" s="1">
        <v>44574.667858796296</v>
      </c>
      <c r="Q465">
        <v>1023</v>
      </c>
      <c r="R465">
        <v>1031</v>
      </c>
      <c r="S465" t="b">
        <v>0</v>
      </c>
      <c r="T465" t="s">
        <v>87</v>
      </c>
      <c r="U465" t="b">
        <v>0</v>
      </c>
      <c r="V465" t="s">
        <v>153</v>
      </c>
      <c r="W465" s="1">
        <v>44574.655717592592</v>
      </c>
      <c r="X465">
        <v>802</v>
      </c>
      <c r="Y465">
        <v>61</v>
      </c>
      <c r="Z465">
        <v>0</v>
      </c>
      <c r="AA465">
        <v>61</v>
      </c>
      <c r="AB465">
        <v>0</v>
      </c>
      <c r="AC465">
        <v>33</v>
      </c>
      <c r="AD465">
        <v>-1</v>
      </c>
      <c r="AE465">
        <v>0</v>
      </c>
      <c r="AF465">
        <v>0</v>
      </c>
      <c r="AG465">
        <v>0</v>
      </c>
      <c r="AH465" t="s">
        <v>372</v>
      </c>
      <c r="AI465" s="1">
        <v>44574.667858796296</v>
      </c>
      <c r="AJ465">
        <v>204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-1</v>
      </c>
      <c r="AQ465">
        <v>0</v>
      </c>
      <c r="AR465">
        <v>0</v>
      </c>
      <c r="AS465">
        <v>0</v>
      </c>
      <c r="AT465" t="s">
        <v>87</v>
      </c>
      <c r="AU465" t="s">
        <v>87</v>
      </c>
      <c r="AV465" t="s">
        <v>87</v>
      </c>
      <c r="AW465" t="s">
        <v>87</v>
      </c>
      <c r="AX465" t="s">
        <v>87</v>
      </c>
      <c r="AY465" t="s">
        <v>87</v>
      </c>
      <c r="AZ465" t="s">
        <v>87</v>
      </c>
      <c r="BA465" t="s">
        <v>87</v>
      </c>
      <c r="BB465" t="s">
        <v>87</v>
      </c>
      <c r="BC465" t="s">
        <v>87</v>
      </c>
      <c r="BD465" t="s">
        <v>87</v>
      </c>
      <c r="BE465" t="s">
        <v>87</v>
      </c>
    </row>
    <row r="466" spans="1:57" x14ac:dyDescent="0.45">
      <c r="A466" t="s">
        <v>1243</v>
      </c>
      <c r="B466" t="s">
        <v>79</v>
      </c>
      <c r="C466" t="s">
        <v>1244</v>
      </c>
      <c r="D466" t="s">
        <v>81</v>
      </c>
      <c r="E466" s="2" t="str">
        <f>HYPERLINK("capsilon://?command=openfolder&amp;siteaddress=FAM.docvelocity-na8.net&amp;folderid=FXA1CE846D-C086-FAC8-8411-47F2F7EF7729","FX22014178")</f>
        <v>FX22014178</v>
      </c>
      <c r="F466" t="s">
        <v>19</v>
      </c>
      <c r="G466" t="s">
        <v>19</v>
      </c>
      <c r="H466" t="s">
        <v>82</v>
      </c>
      <c r="I466" t="s">
        <v>1245</v>
      </c>
      <c r="J466">
        <v>396</v>
      </c>
      <c r="K466" t="s">
        <v>84</v>
      </c>
      <c r="L466" t="s">
        <v>85</v>
      </c>
      <c r="M466" t="s">
        <v>86</v>
      </c>
      <c r="N466">
        <v>2</v>
      </c>
      <c r="O466" s="1">
        <v>44574.653460648151</v>
      </c>
      <c r="P466" s="1">
        <v>44574.711875000001</v>
      </c>
      <c r="Q466">
        <v>2090</v>
      </c>
      <c r="R466">
        <v>2957</v>
      </c>
      <c r="S466" t="b">
        <v>0</v>
      </c>
      <c r="T466" t="s">
        <v>87</v>
      </c>
      <c r="U466" t="b">
        <v>0</v>
      </c>
      <c r="V466" t="s">
        <v>135</v>
      </c>
      <c r="W466" s="1">
        <v>44574.678483796299</v>
      </c>
      <c r="X466">
        <v>2099</v>
      </c>
      <c r="Y466">
        <v>429</v>
      </c>
      <c r="Z466">
        <v>0</v>
      </c>
      <c r="AA466">
        <v>429</v>
      </c>
      <c r="AB466">
        <v>0</v>
      </c>
      <c r="AC466">
        <v>240</v>
      </c>
      <c r="AD466">
        <v>-33</v>
      </c>
      <c r="AE466">
        <v>0</v>
      </c>
      <c r="AF466">
        <v>0</v>
      </c>
      <c r="AG466">
        <v>0</v>
      </c>
      <c r="AH466" t="s">
        <v>372</v>
      </c>
      <c r="AI466" s="1">
        <v>44574.711875000001</v>
      </c>
      <c r="AJ466">
        <v>858</v>
      </c>
      <c r="AK466">
        <v>7</v>
      </c>
      <c r="AL466">
        <v>0</v>
      </c>
      <c r="AM466">
        <v>7</v>
      </c>
      <c r="AN466">
        <v>0</v>
      </c>
      <c r="AO466">
        <v>7</v>
      </c>
      <c r="AP466">
        <v>-40</v>
      </c>
      <c r="AQ466">
        <v>0</v>
      </c>
      <c r="AR466">
        <v>0</v>
      </c>
      <c r="AS466">
        <v>0</v>
      </c>
      <c r="AT466" t="s">
        <v>87</v>
      </c>
      <c r="AU466" t="s">
        <v>87</v>
      </c>
      <c r="AV466" t="s">
        <v>87</v>
      </c>
      <c r="AW466" t="s">
        <v>87</v>
      </c>
      <c r="AX466" t="s">
        <v>87</v>
      </c>
      <c r="AY466" t="s">
        <v>87</v>
      </c>
      <c r="AZ466" t="s">
        <v>87</v>
      </c>
      <c r="BA466" t="s">
        <v>87</v>
      </c>
      <c r="BB466" t="s">
        <v>87</v>
      </c>
      <c r="BC466" t="s">
        <v>87</v>
      </c>
      <c r="BD466" t="s">
        <v>87</v>
      </c>
      <c r="BE466" t="s">
        <v>87</v>
      </c>
    </row>
    <row r="467" spans="1:57" x14ac:dyDescent="0.45">
      <c r="A467" t="s">
        <v>1246</v>
      </c>
      <c r="B467" t="s">
        <v>79</v>
      </c>
      <c r="C467" t="s">
        <v>1247</v>
      </c>
      <c r="D467" t="s">
        <v>81</v>
      </c>
      <c r="E467" s="2" t="str">
        <f>HYPERLINK("capsilon://?command=openfolder&amp;siteaddress=FAM.docvelocity-na8.net&amp;folderid=FX1B1972AF-5FE4-AB8E-B7C9-95DE67426477","FX211212148")</f>
        <v>FX211212148</v>
      </c>
      <c r="F467" t="s">
        <v>19</v>
      </c>
      <c r="G467" t="s">
        <v>19</v>
      </c>
      <c r="H467" t="s">
        <v>82</v>
      </c>
      <c r="I467" t="s">
        <v>1248</v>
      </c>
      <c r="J467">
        <v>66</v>
      </c>
      <c r="K467" t="s">
        <v>84</v>
      </c>
      <c r="L467" t="s">
        <v>85</v>
      </c>
      <c r="M467" t="s">
        <v>86</v>
      </c>
      <c r="N467">
        <v>2</v>
      </c>
      <c r="O467" s="1">
        <v>44574.671643518515</v>
      </c>
      <c r="P467" s="1">
        <v>44574.713506944441</v>
      </c>
      <c r="Q467">
        <v>3204</v>
      </c>
      <c r="R467">
        <v>413</v>
      </c>
      <c r="S467" t="b">
        <v>0</v>
      </c>
      <c r="T467" t="s">
        <v>87</v>
      </c>
      <c r="U467" t="b">
        <v>0</v>
      </c>
      <c r="V467" t="s">
        <v>88</v>
      </c>
      <c r="W467" s="1">
        <v>44574.676527777781</v>
      </c>
      <c r="X467">
        <v>240</v>
      </c>
      <c r="Y467">
        <v>52</v>
      </c>
      <c r="Z467">
        <v>0</v>
      </c>
      <c r="AA467">
        <v>52</v>
      </c>
      <c r="AB467">
        <v>0</v>
      </c>
      <c r="AC467">
        <v>31</v>
      </c>
      <c r="AD467">
        <v>14</v>
      </c>
      <c r="AE467">
        <v>0</v>
      </c>
      <c r="AF467">
        <v>0</v>
      </c>
      <c r="AG467">
        <v>0</v>
      </c>
      <c r="AH467" t="s">
        <v>372</v>
      </c>
      <c r="AI467" s="1">
        <v>44574.713506944441</v>
      </c>
      <c r="AJ467">
        <v>141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14</v>
      </c>
      <c r="AQ467">
        <v>0</v>
      </c>
      <c r="AR467">
        <v>0</v>
      </c>
      <c r="AS467">
        <v>0</v>
      </c>
      <c r="AT467" t="s">
        <v>87</v>
      </c>
      <c r="AU467" t="s">
        <v>87</v>
      </c>
      <c r="AV467" t="s">
        <v>87</v>
      </c>
      <c r="AW467" t="s">
        <v>87</v>
      </c>
      <c r="AX467" t="s">
        <v>87</v>
      </c>
      <c r="AY467" t="s">
        <v>87</v>
      </c>
      <c r="AZ467" t="s">
        <v>87</v>
      </c>
      <c r="BA467" t="s">
        <v>87</v>
      </c>
      <c r="BB467" t="s">
        <v>87</v>
      </c>
      <c r="BC467" t="s">
        <v>87</v>
      </c>
      <c r="BD467" t="s">
        <v>87</v>
      </c>
      <c r="BE467" t="s">
        <v>87</v>
      </c>
    </row>
    <row r="468" spans="1:57" x14ac:dyDescent="0.45">
      <c r="A468" t="s">
        <v>1249</v>
      </c>
      <c r="B468" t="s">
        <v>79</v>
      </c>
      <c r="C468" t="s">
        <v>1250</v>
      </c>
      <c r="D468" t="s">
        <v>81</v>
      </c>
      <c r="E468" s="2" t="str">
        <f>HYPERLINK("capsilon://?command=openfolder&amp;siteaddress=FAM.docvelocity-na8.net&amp;folderid=FX853B8343-E7B7-953B-01BE-C5F5069C8474","FX22015331")</f>
        <v>FX22015331</v>
      </c>
      <c r="F468" t="s">
        <v>19</v>
      </c>
      <c r="G468" t="s">
        <v>19</v>
      </c>
      <c r="H468" t="s">
        <v>82</v>
      </c>
      <c r="I468" t="s">
        <v>1251</v>
      </c>
      <c r="J468">
        <v>38</v>
      </c>
      <c r="K468" t="s">
        <v>84</v>
      </c>
      <c r="L468" t="s">
        <v>85</v>
      </c>
      <c r="M468" t="s">
        <v>86</v>
      </c>
      <c r="N468">
        <v>2</v>
      </c>
      <c r="O468" s="1">
        <v>44574.672962962963</v>
      </c>
      <c r="P468" s="1">
        <v>44574.715775462966</v>
      </c>
      <c r="Q468">
        <v>2982</v>
      </c>
      <c r="R468">
        <v>717</v>
      </c>
      <c r="S468" t="b">
        <v>0</v>
      </c>
      <c r="T468" t="s">
        <v>87</v>
      </c>
      <c r="U468" t="b">
        <v>0</v>
      </c>
      <c r="V468" t="s">
        <v>153</v>
      </c>
      <c r="W468" s="1">
        <v>44574.681701388887</v>
      </c>
      <c r="X468">
        <v>586</v>
      </c>
      <c r="Y468">
        <v>37</v>
      </c>
      <c r="Z468">
        <v>0</v>
      </c>
      <c r="AA468">
        <v>37</v>
      </c>
      <c r="AB468">
        <v>0</v>
      </c>
      <c r="AC468">
        <v>23</v>
      </c>
      <c r="AD468">
        <v>1</v>
      </c>
      <c r="AE468">
        <v>0</v>
      </c>
      <c r="AF468">
        <v>0</v>
      </c>
      <c r="AG468">
        <v>0</v>
      </c>
      <c r="AH468" t="s">
        <v>89</v>
      </c>
      <c r="AI468" s="1">
        <v>44574.715775462966</v>
      </c>
      <c r="AJ468">
        <v>128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1</v>
      </c>
      <c r="AQ468">
        <v>0</v>
      </c>
      <c r="AR468">
        <v>0</v>
      </c>
      <c r="AS468">
        <v>0</v>
      </c>
      <c r="AT468" t="s">
        <v>87</v>
      </c>
      <c r="AU468" t="s">
        <v>87</v>
      </c>
      <c r="AV468" t="s">
        <v>87</v>
      </c>
      <c r="AW468" t="s">
        <v>87</v>
      </c>
      <c r="AX468" t="s">
        <v>87</v>
      </c>
      <c r="AY468" t="s">
        <v>87</v>
      </c>
      <c r="AZ468" t="s">
        <v>87</v>
      </c>
      <c r="BA468" t="s">
        <v>87</v>
      </c>
      <c r="BB468" t="s">
        <v>87</v>
      </c>
      <c r="BC468" t="s">
        <v>87</v>
      </c>
      <c r="BD468" t="s">
        <v>87</v>
      </c>
      <c r="BE468" t="s">
        <v>87</v>
      </c>
    </row>
    <row r="469" spans="1:57" x14ac:dyDescent="0.45">
      <c r="A469" t="s">
        <v>1252</v>
      </c>
      <c r="B469" t="s">
        <v>79</v>
      </c>
      <c r="C469" t="s">
        <v>1253</v>
      </c>
      <c r="D469" t="s">
        <v>81</v>
      </c>
      <c r="E469" s="2" t="str">
        <f>HYPERLINK("capsilon://?command=openfolder&amp;siteaddress=FAM.docvelocity-na8.net&amp;folderid=FX0B7DC573-978E-005B-645F-35DBC9F9317A","FX22014885")</f>
        <v>FX22014885</v>
      </c>
      <c r="F469" t="s">
        <v>19</v>
      </c>
      <c r="G469" t="s">
        <v>19</v>
      </c>
      <c r="H469" t="s">
        <v>82</v>
      </c>
      <c r="I469" t="s">
        <v>1254</v>
      </c>
      <c r="J469">
        <v>38</v>
      </c>
      <c r="K469" t="s">
        <v>84</v>
      </c>
      <c r="L469" t="s">
        <v>85</v>
      </c>
      <c r="M469" t="s">
        <v>86</v>
      </c>
      <c r="N469">
        <v>2</v>
      </c>
      <c r="O469" s="1">
        <v>44574.692141203705</v>
      </c>
      <c r="P469" s="1">
        <v>44574.718171296299</v>
      </c>
      <c r="Q469">
        <v>1558</v>
      </c>
      <c r="R469">
        <v>691</v>
      </c>
      <c r="S469" t="b">
        <v>0</v>
      </c>
      <c r="T469" t="s">
        <v>87</v>
      </c>
      <c r="U469" t="b">
        <v>0</v>
      </c>
      <c r="V469" t="s">
        <v>190</v>
      </c>
      <c r="W469" s="1">
        <v>44574.698020833333</v>
      </c>
      <c r="X469">
        <v>485</v>
      </c>
      <c r="Y469">
        <v>37</v>
      </c>
      <c r="Z469">
        <v>0</v>
      </c>
      <c r="AA469">
        <v>37</v>
      </c>
      <c r="AB469">
        <v>0</v>
      </c>
      <c r="AC469">
        <v>14</v>
      </c>
      <c r="AD469">
        <v>1</v>
      </c>
      <c r="AE469">
        <v>0</v>
      </c>
      <c r="AF469">
        <v>0</v>
      </c>
      <c r="AG469">
        <v>0</v>
      </c>
      <c r="AH469" t="s">
        <v>89</v>
      </c>
      <c r="AI469" s="1">
        <v>44574.718171296299</v>
      </c>
      <c r="AJ469">
        <v>206</v>
      </c>
      <c r="AK469">
        <v>0</v>
      </c>
      <c r="AL469">
        <v>0</v>
      </c>
      <c r="AM469">
        <v>0</v>
      </c>
      <c r="AN469">
        <v>0</v>
      </c>
      <c r="AO469">
        <v>12</v>
      </c>
      <c r="AP469">
        <v>1</v>
      </c>
      <c r="AQ469">
        <v>0</v>
      </c>
      <c r="AR469">
        <v>0</v>
      </c>
      <c r="AS469">
        <v>0</v>
      </c>
      <c r="AT469" t="s">
        <v>87</v>
      </c>
      <c r="AU469" t="s">
        <v>87</v>
      </c>
      <c r="AV469" t="s">
        <v>87</v>
      </c>
      <c r="AW469" t="s">
        <v>87</v>
      </c>
      <c r="AX469" t="s">
        <v>87</v>
      </c>
      <c r="AY469" t="s">
        <v>87</v>
      </c>
      <c r="AZ469" t="s">
        <v>87</v>
      </c>
      <c r="BA469" t="s">
        <v>87</v>
      </c>
      <c r="BB469" t="s">
        <v>87</v>
      </c>
      <c r="BC469" t="s">
        <v>87</v>
      </c>
      <c r="BD469" t="s">
        <v>87</v>
      </c>
      <c r="BE469" t="s">
        <v>87</v>
      </c>
    </row>
    <row r="470" spans="1:57" x14ac:dyDescent="0.45">
      <c r="A470" t="s">
        <v>1255</v>
      </c>
      <c r="B470" t="s">
        <v>79</v>
      </c>
      <c r="C470" t="s">
        <v>1213</v>
      </c>
      <c r="D470" t="s">
        <v>81</v>
      </c>
      <c r="E470" s="2" t="str">
        <f>HYPERLINK("capsilon://?command=openfolder&amp;siteaddress=FAM.docvelocity-na8.net&amp;folderid=FXE35116DC-C2E1-4CEA-B937-09226C8BB28A","FX22014697")</f>
        <v>FX22014697</v>
      </c>
      <c r="F470" t="s">
        <v>19</v>
      </c>
      <c r="G470" t="s">
        <v>19</v>
      </c>
      <c r="H470" t="s">
        <v>82</v>
      </c>
      <c r="I470" t="s">
        <v>1256</v>
      </c>
      <c r="J470">
        <v>32</v>
      </c>
      <c r="K470" t="s">
        <v>84</v>
      </c>
      <c r="L470" t="s">
        <v>85</v>
      </c>
      <c r="M470" t="s">
        <v>86</v>
      </c>
      <c r="N470">
        <v>2</v>
      </c>
      <c r="O470" s="1">
        <v>44574.693101851852</v>
      </c>
      <c r="P470" s="1">
        <v>44574.721238425926</v>
      </c>
      <c r="Q470">
        <v>1857</v>
      </c>
      <c r="R470">
        <v>574</v>
      </c>
      <c r="S470" t="b">
        <v>0</v>
      </c>
      <c r="T470" t="s">
        <v>87</v>
      </c>
      <c r="U470" t="b">
        <v>0</v>
      </c>
      <c r="V470" t="s">
        <v>92</v>
      </c>
      <c r="W470" s="1">
        <v>44574.698541666665</v>
      </c>
      <c r="X470">
        <v>309</v>
      </c>
      <c r="Y470">
        <v>36</v>
      </c>
      <c r="Z470">
        <v>0</v>
      </c>
      <c r="AA470">
        <v>36</v>
      </c>
      <c r="AB470">
        <v>0</v>
      </c>
      <c r="AC470">
        <v>21</v>
      </c>
      <c r="AD470">
        <v>-4</v>
      </c>
      <c r="AE470">
        <v>0</v>
      </c>
      <c r="AF470">
        <v>0</v>
      </c>
      <c r="AG470">
        <v>0</v>
      </c>
      <c r="AH470" t="s">
        <v>89</v>
      </c>
      <c r="AI470" s="1">
        <v>44574.721238425926</v>
      </c>
      <c r="AJ470">
        <v>265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-4</v>
      </c>
      <c r="AQ470">
        <v>0</v>
      </c>
      <c r="AR470">
        <v>0</v>
      </c>
      <c r="AS470">
        <v>0</v>
      </c>
      <c r="AT470" t="s">
        <v>87</v>
      </c>
      <c r="AU470" t="s">
        <v>87</v>
      </c>
      <c r="AV470" t="s">
        <v>87</v>
      </c>
      <c r="AW470" t="s">
        <v>87</v>
      </c>
      <c r="AX470" t="s">
        <v>87</v>
      </c>
      <c r="AY470" t="s">
        <v>87</v>
      </c>
      <c r="AZ470" t="s">
        <v>87</v>
      </c>
      <c r="BA470" t="s">
        <v>87</v>
      </c>
      <c r="BB470" t="s">
        <v>87</v>
      </c>
      <c r="BC470" t="s">
        <v>87</v>
      </c>
      <c r="BD470" t="s">
        <v>87</v>
      </c>
      <c r="BE470" t="s">
        <v>87</v>
      </c>
    </row>
    <row r="471" spans="1:57" x14ac:dyDescent="0.45">
      <c r="A471" t="s">
        <v>1257</v>
      </c>
      <c r="B471" t="s">
        <v>79</v>
      </c>
      <c r="C471" t="s">
        <v>1258</v>
      </c>
      <c r="D471" t="s">
        <v>81</v>
      </c>
      <c r="E471" s="2" t="str">
        <f>HYPERLINK("capsilon://?command=openfolder&amp;siteaddress=FAM.docvelocity-na8.net&amp;folderid=FX0F2C8019-3AE0-B14F-D84F-EEB8912FEA04","FX21112782")</f>
        <v>FX21112782</v>
      </c>
      <c r="F471" t="s">
        <v>19</v>
      </c>
      <c r="G471" t="s">
        <v>19</v>
      </c>
      <c r="H471" t="s">
        <v>82</v>
      </c>
      <c r="I471" t="s">
        <v>1259</v>
      </c>
      <c r="J471">
        <v>66</v>
      </c>
      <c r="K471" t="s">
        <v>84</v>
      </c>
      <c r="L471" t="s">
        <v>85</v>
      </c>
      <c r="M471" t="s">
        <v>86</v>
      </c>
      <c r="N471">
        <v>2</v>
      </c>
      <c r="O471" s="1">
        <v>44574.710995370369</v>
      </c>
      <c r="P471" s="1">
        <v>44574.721574074072</v>
      </c>
      <c r="Q471">
        <v>862</v>
      </c>
      <c r="R471">
        <v>52</v>
      </c>
      <c r="S471" t="b">
        <v>0</v>
      </c>
      <c r="T471" t="s">
        <v>87</v>
      </c>
      <c r="U471" t="b">
        <v>0</v>
      </c>
      <c r="V471" t="s">
        <v>135</v>
      </c>
      <c r="W471" s="1">
        <v>44574.711365740739</v>
      </c>
      <c r="X471">
        <v>24</v>
      </c>
      <c r="Y471">
        <v>0</v>
      </c>
      <c r="Z471">
        <v>0</v>
      </c>
      <c r="AA471">
        <v>0</v>
      </c>
      <c r="AB471">
        <v>52</v>
      </c>
      <c r="AC471">
        <v>0</v>
      </c>
      <c r="AD471">
        <v>66</v>
      </c>
      <c r="AE471">
        <v>0</v>
      </c>
      <c r="AF471">
        <v>0</v>
      </c>
      <c r="AG471">
        <v>0</v>
      </c>
      <c r="AH471" t="s">
        <v>89</v>
      </c>
      <c r="AI471" s="1">
        <v>44574.721574074072</v>
      </c>
      <c r="AJ471">
        <v>28</v>
      </c>
      <c r="AK471">
        <v>0</v>
      </c>
      <c r="AL471">
        <v>0</v>
      </c>
      <c r="AM471">
        <v>0</v>
      </c>
      <c r="AN471">
        <v>52</v>
      </c>
      <c r="AO471">
        <v>0</v>
      </c>
      <c r="AP471">
        <v>66</v>
      </c>
      <c r="AQ471">
        <v>0</v>
      </c>
      <c r="AR471">
        <v>0</v>
      </c>
      <c r="AS471">
        <v>0</v>
      </c>
      <c r="AT471" t="s">
        <v>87</v>
      </c>
      <c r="AU471" t="s">
        <v>87</v>
      </c>
      <c r="AV471" t="s">
        <v>87</v>
      </c>
      <c r="AW471" t="s">
        <v>87</v>
      </c>
      <c r="AX471" t="s">
        <v>87</v>
      </c>
      <c r="AY471" t="s">
        <v>87</v>
      </c>
      <c r="AZ471" t="s">
        <v>87</v>
      </c>
      <c r="BA471" t="s">
        <v>87</v>
      </c>
      <c r="BB471" t="s">
        <v>87</v>
      </c>
      <c r="BC471" t="s">
        <v>87</v>
      </c>
      <c r="BD471" t="s">
        <v>87</v>
      </c>
      <c r="BE471" t="s">
        <v>87</v>
      </c>
    </row>
    <row r="472" spans="1:57" x14ac:dyDescent="0.45">
      <c r="A472" t="s">
        <v>1260</v>
      </c>
      <c r="B472" t="s">
        <v>79</v>
      </c>
      <c r="C472" t="s">
        <v>695</v>
      </c>
      <c r="D472" t="s">
        <v>81</v>
      </c>
      <c r="E472" s="2" t="str">
        <f>HYPERLINK("capsilon://?command=openfolder&amp;siteaddress=FAM.docvelocity-na8.net&amp;folderid=FXDFA1F8C8-5F56-D2BC-8D8D-E7F6CFE35C07","FX22012951")</f>
        <v>FX22012951</v>
      </c>
      <c r="F472" t="s">
        <v>19</v>
      </c>
      <c r="G472" t="s">
        <v>19</v>
      </c>
      <c r="H472" t="s">
        <v>82</v>
      </c>
      <c r="I472" t="s">
        <v>1261</v>
      </c>
      <c r="J472">
        <v>66</v>
      </c>
      <c r="K472" t="s">
        <v>84</v>
      </c>
      <c r="L472" t="s">
        <v>85</v>
      </c>
      <c r="M472" t="s">
        <v>86</v>
      </c>
      <c r="N472">
        <v>2</v>
      </c>
      <c r="O472" s="1">
        <v>44574.715740740743</v>
      </c>
      <c r="P472" s="1">
        <v>44574.738726851851</v>
      </c>
      <c r="Q472">
        <v>1512</v>
      </c>
      <c r="R472">
        <v>474</v>
      </c>
      <c r="S472" t="b">
        <v>0</v>
      </c>
      <c r="T472" t="s">
        <v>87</v>
      </c>
      <c r="U472" t="b">
        <v>0</v>
      </c>
      <c r="V472" t="s">
        <v>92</v>
      </c>
      <c r="W472" s="1">
        <v>44574.729826388888</v>
      </c>
      <c r="X472">
        <v>332</v>
      </c>
      <c r="Y472">
        <v>52</v>
      </c>
      <c r="Z472">
        <v>0</v>
      </c>
      <c r="AA472">
        <v>52</v>
      </c>
      <c r="AB472">
        <v>0</v>
      </c>
      <c r="AC472">
        <v>30</v>
      </c>
      <c r="AD472">
        <v>14</v>
      </c>
      <c r="AE472">
        <v>0</v>
      </c>
      <c r="AF472">
        <v>0</v>
      </c>
      <c r="AG472">
        <v>0</v>
      </c>
      <c r="AH472" t="s">
        <v>89</v>
      </c>
      <c r="AI472" s="1">
        <v>44574.738726851851</v>
      </c>
      <c r="AJ472">
        <v>102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14</v>
      </c>
      <c r="AQ472">
        <v>0</v>
      </c>
      <c r="AR472">
        <v>0</v>
      </c>
      <c r="AS472">
        <v>0</v>
      </c>
      <c r="AT472" t="s">
        <v>87</v>
      </c>
      <c r="AU472" t="s">
        <v>87</v>
      </c>
      <c r="AV472" t="s">
        <v>87</v>
      </c>
      <c r="AW472" t="s">
        <v>87</v>
      </c>
      <c r="AX472" t="s">
        <v>87</v>
      </c>
      <c r="AY472" t="s">
        <v>87</v>
      </c>
      <c r="AZ472" t="s">
        <v>87</v>
      </c>
      <c r="BA472" t="s">
        <v>87</v>
      </c>
      <c r="BB472" t="s">
        <v>87</v>
      </c>
      <c r="BC472" t="s">
        <v>87</v>
      </c>
      <c r="BD472" t="s">
        <v>87</v>
      </c>
      <c r="BE472" t="s">
        <v>87</v>
      </c>
    </row>
    <row r="473" spans="1:57" x14ac:dyDescent="0.45">
      <c r="A473" t="s">
        <v>1262</v>
      </c>
      <c r="B473" t="s">
        <v>79</v>
      </c>
      <c r="C473" t="s">
        <v>1263</v>
      </c>
      <c r="D473" t="s">
        <v>81</v>
      </c>
      <c r="E473" s="2" t="str">
        <f>HYPERLINK("capsilon://?command=openfolder&amp;siteaddress=FAM.docvelocity-na8.net&amp;folderid=FX0F09A7D8-9DF0-5776-7CC2-E41B49DBF016","FX22015062")</f>
        <v>FX22015062</v>
      </c>
      <c r="F473" t="s">
        <v>19</v>
      </c>
      <c r="G473" t="s">
        <v>19</v>
      </c>
      <c r="H473" t="s">
        <v>82</v>
      </c>
      <c r="I473" t="s">
        <v>1264</v>
      </c>
      <c r="J473">
        <v>244</v>
      </c>
      <c r="K473" t="s">
        <v>84</v>
      </c>
      <c r="L473" t="s">
        <v>85</v>
      </c>
      <c r="M473" t="s">
        <v>86</v>
      </c>
      <c r="N473">
        <v>2</v>
      </c>
      <c r="O473" s="1">
        <v>44574.725671296299</v>
      </c>
      <c r="P473" s="1">
        <v>44574.793923611112</v>
      </c>
      <c r="Q473">
        <v>3389</v>
      </c>
      <c r="R473">
        <v>2508</v>
      </c>
      <c r="S473" t="b">
        <v>0</v>
      </c>
      <c r="T473" t="s">
        <v>87</v>
      </c>
      <c r="U473" t="b">
        <v>0</v>
      </c>
      <c r="V473" t="s">
        <v>310</v>
      </c>
      <c r="W473" s="1">
        <v>44574.750115740739</v>
      </c>
      <c r="X473">
        <v>1918</v>
      </c>
      <c r="Y473">
        <v>265</v>
      </c>
      <c r="Z473">
        <v>0</v>
      </c>
      <c r="AA473">
        <v>265</v>
      </c>
      <c r="AB473">
        <v>0</v>
      </c>
      <c r="AC473">
        <v>104</v>
      </c>
      <c r="AD473">
        <v>-21</v>
      </c>
      <c r="AE473">
        <v>0</v>
      </c>
      <c r="AF473">
        <v>0</v>
      </c>
      <c r="AG473">
        <v>0</v>
      </c>
      <c r="AH473" t="s">
        <v>89</v>
      </c>
      <c r="AI473" s="1">
        <v>44574.793923611112</v>
      </c>
      <c r="AJ473">
        <v>545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-21</v>
      </c>
      <c r="AQ473">
        <v>0</v>
      </c>
      <c r="AR473">
        <v>0</v>
      </c>
      <c r="AS473">
        <v>0</v>
      </c>
      <c r="AT473" t="s">
        <v>87</v>
      </c>
      <c r="AU473" t="s">
        <v>87</v>
      </c>
      <c r="AV473" t="s">
        <v>87</v>
      </c>
      <c r="AW473" t="s">
        <v>87</v>
      </c>
      <c r="AX473" t="s">
        <v>87</v>
      </c>
      <c r="AY473" t="s">
        <v>87</v>
      </c>
      <c r="AZ473" t="s">
        <v>87</v>
      </c>
      <c r="BA473" t="s">
        <v>87</v>
      </c>
      <c r="BB473" t="s">
        <v>87</v>
      </c>
      <c r="BC473" t="s">
        <v>87</v>
      </c>
      <c r="BD473" t="s">
        <v>87</v>
      </c>
      <c r="BE473" t="s">
        <v>87</v>
      </c>
    </row>
    <row r="474" spans="1:57" x14ac:dyDescent="0.45">
      <c r="A474" t="s">
        <v>1265</v>
      </c>
      <c r="B474" t="s">
        <v>79</v>
      </c>
      <c r="C474" t="s">
        <v>1244</v>
      </c>
      <c r="D474" t="s">
        <v>81</v>
      </c>
      <c r="E474" s="2" t="str">
        <f>HYPERLINK("capsilon://?command=openfolder&amp;siteaddress=FAM.docvelocity-na8.net&amp;folderid=FXA1CE846D-C086-FAC8-8411-47F2F7EF7729","FX22014178")</f>
        <v>FX22014178</v>
      </c>
      <c r="F474" t="s">
        <v>19</v>
      </c>
      <c r="G474" t="s">
        <v>19</v>
      </c>
      <c r="H474" t="s">
        <v>82</v>
      </c>
      <c r="I474" t="s">
        <v>1266</v>
      </c>
      <c r="J474">
        <v>66</v>
      </c>
      <c r="K474" t="s">
        <v>84</v>
      </c>
      <c r="L474" t="s">
        <v>85</v>
      </c>
      <c r="M474" t="s">
        <v>86</v>
      </c>
      <c r="N474">
        <v>2</v>
      </c>
      <c r="O474" s="1">
        <v>44574.73641203704</v>
      </c>
      <c r="P474" s="1">
        <v>44574.738958333335</v>
      </c>
      <c r="Q474">
        <v>145</v>
      </c>
      <c r="R474">
        <v>75</v>
      </c>
      <c r="S474" t="b">
        <v>0</v>
      </c>
      <c r="T474" t="s">
        <v>87</v>
      </c>
      <c r="U474" t="b">
        <v>0</v>
      </c>
      <c r="V474" t="s">
        <v>135</v>
      </c>
      <c r="W474" s="1">
        <v>44574.737858796296</v>
      </c>
      <c r="X474">
        <v>55</v>
      </c>
      <c r="Y474">
        <v>0</v>
      </c>
      <c r="Z474">
        <v>0</v>
      </c>
      <c r="AA474">
        <v>0</v>
      </c>
      <c r="AB474">
        <v>52</v>
      </c>
      <c r="AC474">
        <v>0</v>
      </c>
      <c r="AD474">
        <v>66</v>
      </c>
      <c r="AE474">
        <v>0</v>
      </c>
      <c r="AF474">
        <v>0</v>
      </c>
      <c r="AG474">
        <v>0</v>
      </c>
      <c r="AH474" t="s">
        <v>89</v>
      </c>
      <c r="AI474" s="1">
        <v>44574.738958333335</v>
      </c>
      <c r="AJ474">
        <v>20</v>
      </c>
      <c r="AK474">
        <v>0</v>
      </c>
      <c r="AL474">
        <v>0</v>
      </c>
      <c r="AM474">
        <v>0</v>
      </c>
      <c r="AN474">
        <v>52</v>
      </c>
      <c r="AO474">
        <v>0</v>
      </c>
      <c r="AP474">
        <v>66</v>
      </c>
      <c r="AQ474">
        <v>0</v>
      </c>
      <c r="AR474">
        <v>0</v>
      </c>
      <c r="AS474">
        <v>0</v>
      </c>
      <c r="AT474" t="s">
        <v>87</v>
      </c>
      <c r="AU474" t="s">
        <v>87</v>
      </c>
      <c r="AV474" t="s">
        <v>87</v>
      </c>
      <c r="AW474" t="s">
        <v>87</v>
      </c>
      <c r="AX474" t="s">
        <v>87</v>
      </c>
      <c r="AY474" t="s">
        <v>87</v>
      </c>
      <c r="AZ474" t="s">
        <v>87</v>
      </c>
      <c r="BA474" t="s">
        <v>87</v>
      </c>
      <c r="BB474" t="s">
        <v>87</v>
      </c>
      <c r="BC474" t="s">
        <v>87</v>
      </c>
      <c r="BD474" t="s">
        <v>87</v>
      </c>
      <c r="BE474" t="s">
        <v>87</v>
      </c>
    </row>
    <row r="475" spans="1:57" x14ac:dyDescent="0.45">
      <c r="A475" t="s">
        <v>1267</v>
      </c>
      <c r="B475" t="s">
        <v>79</v>
      </c>
      <c r="C475" t="s">
        <v>1268</v>
      </c>
      <c r="D475" t="s">
        <v>81</v>
      </c>
      <c r="E475" s="2" t="str">
        <f>HYPERLINK("capsilon://?command=openfolder&amp;siteaddress=FAM.docvelocity-na8.net&amp;folderid=FXAC436A88-F58A-62F9-484F-67FE216F2863","FX211112669")</f>
        <v>FX211112669</v>
      </c>
      <c r="F475" t="s">
        <v>19</v>
      </c>
      <c r="G475" t="s">
        <v>19</v>
      </c>
      <c r="H475" t="s">
        <v>82</v>
      </c>
      <c r="I475" t="s">
        <v>1269</v>
      </c>
      <c r="J475">
        <v>66</v>
      </c>
      <c r="K475" t="s">
        <v>84</v>
      </c>
      <c r="L475" t="s">
        <v>85</v>
      </c>
      <c r="M475" t="s">
        <v>86</v>
      </c>
      <c r="N475">
        <v>2</v>
      </c>
      <c r="O475" s="1">
        <v>44574.769571759258</v>
      </c>
      <c r="P475" s="1">
        <v>44574.794085648151</v>
      </c>
      <c r="Q475">
        <v>1774</v>
      </c>
      <c r="R475">
        <v>344</v>
      </c>
      <c r="S475" t="b">
        <v>0</v>
      </c>
      <c r="T475" t="s">
        <v>87</v>
      </c>
      <c r="U475" t="b">
        <v>0</v>
      </c>
      <c r="V475" t="s">
        <v>175</v>
      </c>
      <c r="W475" s="1">
        <v>44574.777592592596</v>
      </c>
      <c r="X475">
        <v>314</v>
      </c>
      <c r="Y475">
        <v>0</v>
      </c>
      <c r="Z475">
        <v>0</v>
      </c>
      <c r="AA475">
        <v>0</v>
      </c>
      <c r="AB475">
        <v>52</v>
      </c>
      <c r="AC475">
        <v>0</v>
      </c>
      <c r="AD475">
        <v>66</v>
      </c>
      <c r="AE475">
        <v>0</v>
      </c>
      <c r="AF475">
        <v>0</v>
      </c>
      <c r="AG475">
        <v>0</v>
      </c>
      <c r="AH475" t="s">
        <v>89</v>
      </c>
      <c r="AI475" s="1">
        <v>44574.794085648151</v>
      </c>
      <c r="AJ475">
        <v>13</v>
      </c>
      <c r="AK475">
        <v>0</v>
      </c>
      <c r="AL475">
        <v>0</v>
      </c>
      <c r="AM475">
        <v>0</v>
      </c>
      <c r="AN475">
        <v>52</v>
      </c>
      <c r="AO475">
        <v>0</v>
      </c>
      <c r="AP475">
        <v>66</v>
      </c>
      <c r="AQ475">
        <v>0</v>
      </c>
      <c r="AR475">
        <v>0</v>
      </c>
      <c r="AS475">
        <v>0</v>
      </c>
      <c r="AT475" t="s">
        <v>87</v>
      </c>
      <c r="AU475" t="s">
        <v>87</v>
      </c>
      <c r="AV475" t="s">
        <v>87</v>
      </c>
      <c r="AW475" t="s">
        <v>87</v>
      </c>
      <c r="AX475" t="s">
        <v>87</v>
      </c>
      <c r="AY475" t="s">
        <v>87</v>
      </c>
      <c r="AZ475" t="s">
        <v>87</v>
      </c>
      <c r="BA475" t="s">
        <v>87</v>
      </c>
      <c r="BB475" t="s">
        <v>87</v>
      </c>
      <c r="BC475" t="s">
        <v>87</v>
      </c>
      <c r="BD475" t="s">
        <v>87</v>
      </c>
      <c r="BE475" t="s">
        <v>87</v>
      </c>
    </row>
    <row r="476" spans="1:57" x14ac:dyDescent="0.45">
      <c r="A476" t="s">
        <v>1270</v>
      </c>
      <c r="B476" t="s">
        <v>79</v>
      </c>
      <c r="C476" t="s">
        <v>1271</v>
      </c>
      <c r="D476" t="s">
        <v>81</v>
      </c>
      <c r="E476" s="2" t="str">
        <f>HYPERLINK("capsilon://?command=openfolder&amp;siteaddress=FAM.docvelocity-na8.net&amp;folderid=FX72D18C4A-2817-1180-6C82-0348751E20D8","FX211213146")</f>
        <v>FX211213146</v>
      </c>
      <c r="F476" t="s">
        <v>19</v>
      </c>
      <c r="G476" t="s">
        <v>19</v>
      </c>
      <c r="H476" t="s">
        <v>82</v>
      </c>
      <c r="I476" t="s">
        <v>1272</v>
      </c>
      <c r="J476">
        <v>66</v>
      </c>
      <c r="K476" t="s">
        <v>84</v>
      </c>
      <c r="L476" t="s">
        <v>85</v>
      </c>
      <c r="M476" t="s">
        <v>86</v>
      </c>
      <c r="N476">
        <v>2</v>
      </c>
      <c r="O476" s="1">
        <v>44574.775231481479</v>
      </c>
      <c r="P476" s="1">
        <v>44574.794988425929</v>
      </c>
      <c r="Q476">
        <v>1113</v>
      </c>
      <c r="R476">
        <v>594</v>
      </c>
      <c r="S476" t="b">
        <v>0</v>
      </c>
      <c r="T476" t="s">
        <v>87</v>
      </c>
      <c r="U476" t="b">
        <v>0</v>
      </c>
      <c r="V476" t="s">
        <v>175</v>
      </c>
      <c r="W476" s="1">
        <v>44574.783576388887</v>
      </c>
      <c r="X476">
        <v>517</v>
      </c>
      <c r="Y476">
        <v>52</v>
      </c>
      <c r="Z476">
        <v>0</v>
      </c>
      <c r="AA476">
        <v>52</v>
      </c>
      <c r="AB476">
        <v>0</v>
      </c>
      <c r="AC476">
        <v>5</v>
      </c>
      <c r="AD476">
        <v>14</v>
      </c>
      <c r="AE476">
        <v>0</v>
      </c>
      <c r="AF476">
        <v>0</v>
      </c>
      <c r="AG476">
        <v>0</v>
      </c>
      <c r="AH476" t="s">
        <v>89</v>
      </c>
      <c r="AI476" s="1">
        <v>44574.794988425929</v>
      </c>
      <c r="AJ476">
        <v>77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14</v>
      </c>
      <c r="AQ476">
        <v>0</v>
      </c>
      <c r="AR476">
        <v>0</v>
      </c>
      <c r="AS476">
        <v>0</v>
      </c>
      <c r="AT476" t="s">
        <v>87</v>
      </c>
      <c r="AU476" t="s">
        <v>87</v>
      </c>
      <c r="AV476" t="s">
        <v>87</v>
      </c>
      <c r="AW476" t="s">
        <v>87</v>
      </c>
      <c r="AX476" t="s">
        <v>87</v>
      </c>
      <c r="AY476" t="s">
        <v>87</v>
      </c>
      <c r="AZ476" t="s">
        <v>87</v>
      </c>
      <c r="BA476" t="s">
        <v>87</v>
      </c>
      <c r="BB476" t="s">
        <v>87</v>
      </c>
      <c r="BC476" t="s">
        <v>87</v>
      </c>
      <c r="BD476" t="s">
        <v>87</v>
      </c>
      <c r="BE476" t="s">
        <v>87</v>
      </c>
    </row>
    <row r="477" spans="1:57" x14ac:dyDescent="0.45">
      <c r="A477" t="s">
        <v>1273</v>
      </c>
      <c r="B477" t="s">
        <v>79</v>
      </c>
      <c r="C477" t="s">
        <v>1274</v>
      </c>
      <c r="D477" t="s">
        <v>81</v>
      </c>
      <c r="E477" s="2" t="str">
        <f>HYPERLINK("capsilon://?command=openfolder&amp;siteaddress=FAM.docvelocity-na8.net&amp;folderid=FX2ADE8823-9C83-1D9D-70C3-C3BA4E4192C3","FX21127518")</f>
        <v>FX21127518</v>
      </c>
      <c r="F477" t="s">
        <v>19</v>
      </c>
      <c r="G477" t="s">
        <v>19</v>
      </c>
      <c r="H477" t="s">
        <v>82</v>
      </c>
      <c r="I477" t="s">
        <v>1275</v>
      </c>
      <c r="J477">
        <v>38</v>
      </c>
      <c r="K477" t="s">
        <v>84</v>
      </c>
      <c r="L477" t="s">
        <v>85</v>
      </c>
      <c r="M477" t="s">
        <v>86</v>
      </c>
      <c r="N477">
        <v>2</v>
      </c>
      <c r="O477" s="1">
        <v>44574.787129629629</v>
      </c>
      <c r="P477" s="1">
        <v>44574.795300925929</v>
      </c>
      <c r="Q477">
        <v>639</v>
      </c>
      <c r="R477">
        <v>67</v>
      </c>
      <c r="S477" t="b">
        <v>0</v>
      </c>
      <c r="T477" t="s">
        <v>87</v>
      </c>
      <c r="U477" t="b">
        <v>0</v>
      </c>
      <c r="V477" t="s">
        <v>88</v>
      </c>
      <c r="W477" s="1">
        <v>44574.788622685184</v>
      </c>
      <c r="X477">
        <v>41</v>
      </c>
      <c r="Y477">
        <v>0</v>
      </c>
      <c r="Z477">
        <v>0</v>
      </c>
      <c r="AA477">
        <v>0</v>
      </c>
      <c r="AB477">
        <v>37</v>
      </c>
      <c r="AC477">
        <v>0</v>
      </c>
      <c r="AD477">
        <v>38</v>
      </c>
      <c r="AE477">
        <v>0</v>
      </c>
      <c r="AF477">
        <v>0</v>
      </c>
      <c r="AG477">
        <v>0</v>
      </c>
      <c r="AH477" t="s">
        <v>89</v>
      </c>
      <c r="AI477" s="1">
        <v>44574.795300925929</v>
      </c>
      <c r="AJ477">
        <v>26</v>
      </c>
      <c r="AK477">
        <v>0</v>
      </c>
      <c r="AL477">
        <v>0</v>
      </c>
      <c r="AM477">
        <v>0</v>
      </c>
      <c r="AN477">
        <v>37</v>
      </c>
      <c r="AO477">
        <v>0</v>
      </c>
      <c r="AP477">
        <v>38</v>
      </c>
      <c r="AQ477">
        <v>0</v>
      </c>
      <c r="AR477">
        <v>0</v>
      </c>
      <c r="AS477">
        <v>0</v>
      </c>
      <c r="AT477" t="s">
        <v>87</v>
      </c>
      <c r="AU477" t="s">
        <v>87</v>
      </c>
      <c r="AV477" t="s">
        <v>87</v>
      </c>
      <c r="AW477" t="s">
        <v>87</v>
      </c>
      <c r="AX477" t="s">
        <v>87</v>
      </c>
      <c r="AY477" t="s">
        <v>87</v>
      </c>
      <c r="AZ477" t="s">
        <v>87</v>
      </c>
      <c r="BA477" t="s">
        <v>87</v>
      </c>
      <c r="BB477" t="s">
        <v>87</v>
      </c>
      <c r="BC477" t="s">
        <v>87</v>
      </c>
      <c r="BD477" t="s">
        <v>87</v>
      </c>
      <c r="BE477" t="s">
        <v>87</v>
      </c>
    </row>
    <row r="478" spans="1:57" x14ac:dyDescent="0.45">
      <c r="A478" t="s">
        <v>1276</v>
      </c>
      <c r="B478" t="s">
        <v>79</v>
      </c>
      <c r="C478" t="s">
        <v>660</v>
      </c>
      <c r="D478" t="s">
        <v>81</v>
      </c>
      <c r="E478" s="2" t="str">
        <f>HYPERLINK("capsilon://?command=openfolder&amp;siteaddress=FAM.docvelocity-na8.net&amp;folderid=FX31717AC9-3044-D02A-373A-2E3477F551E8","FX21127862")</f>
        <v>FX21127862</v>
      </c>
      <c r="F478" t="s">
        <v>19</v>
      </c>
      <c r="G478" t="s">
        <v>19</v>
      </c>
      <c r="H478" t="s">
        <v>82</v>
      </c>
      <c r="I478" t="s">
        <v>1277</v>
      </c>
      <c r="J478">
        <v>66</v>
      </c>
      <c r="K478" t="s">
        <v>84</v>
      </c>
      <c r="L478" t="s">
        <v>85</v>
      </c>
      <c r="M478" t="s">
        <v>86</v>
      </c>
      <c r="N478">
        <v>1</v>
      </c>
      <c r="O478" s="1">
        <v>44574.790937500002</v>
      </c>
      <c r="P478" s="1">
        <v>44574.806018518517</v>
      </c>
      <c r="Q478">
        <v>634</v>
      </c>
      <c r="R478">
        <v>669</v>
      </c>
      <c r="S478" t="b">
        <v>0</v>
      </c>
      <c r="T478" t="s">
        <v>87</v>
      </c>
      <c r="U478" t="b">
        <v>0</v>
      </c>
      <c r="V478" t="s">
        <v>88</v>
      </c>
      <c r="W478" s="1">
        <v>44574.806018518517</v>
      </c>
      <c r="X478">
        <v>63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66</v>
      </c>
      <c r="AE478">
        <v>52</v>
      </c>
      <c r="AF478">
        <v>0</v>
      </c>
      <c r="AG478">
        <v>1</v>
      </c>
      <c r="AH478" t="s">
        <v>87</v>
      </c>
      <c r="AI478" t="s">
        <v>87</v>
      </c>
      <c r="AJ478" t="s">
        <v>87</v>
      </c>
      <c r="AK478" t="s">
        <v>87</v>
      </c>
      <c r="AL478" t="s">
        <v>87</v>
      </c>
      <c r="AM478" t="s">
        <v>87</v>
      </c>
      <c r="AN478" t="s">
        <v>87</v>
      </c>
      <c r="AO478" t="s">
        <v>87</v>
      </c>
      <c r="AP478" t="s">
        <v>87</v>
      </c>
      <c r="AQ478" t="s">
        <v>87</v>
      </c>
      <c r="AR478" t="s">
        <v>87</v>
      </c>
      <c r="AS478" t="s">
        <v>87</v>
      </c>
      <c r="AT478" t="s">
        <v>87</v>
      </c>
      <c r="AU478" t="s">
        <v>87</v>
      </c>
      <c r="AV478" t="s">
        <v>87</v>
      </c>
      <c r="AW478" t="s">
        <v>87</v>
      </c>
      <c r="AX478" t="s">
        <v>87</v>
      </c>
      <c r="AY478" t="s">
        <v>87</v>
      </c>
      <c r="AZ478" t="s">
        <v>87</v>
      </c>
      <c r="BA478" t="s">
        <v>87</v>
      </c>
      <c r="BB478" t="s">
        <v>87</v>
      </c>
      <c r="BC478" t="s">
        <v>87</v>
      </c>
      <c r="BD478" t="s">
        <v>87</v>
      </c>
      <c r="BE478" t="s">
        <v>87</v>
      </c>
    </row>
    <row r="479" spans="1:57" x14ac:dyDescent="0.45">
      <c r="A479" t="s">
        <v>1278</v>
      </c>
      <c r="B479" t="s">
        <v>79</v>
      </c>
      <c r="C479" t="s">
        <v>660</v>
      </c>
      <c r="D479" t="s">
        <v>81</v>
      </c>
      <c r="E479" s="2" t="str">
        <f>HYPERLINK("capsilon://?command=openfolder&amp;siteaddress=FAM.docvelocity-na8.net&amp;folderid=FX31717AC9-3044-D02A-373A-2E3477F551E8","FX21127862")</f>
        <v>FX21127862</v>
      </c>
      <c r="F479" t="s">
        <v>19</v>
      </c>
      <c r="G479" t="s">
        <v>19</v>
      </c>
      <c r="H479" t="s">
        <v>82</v>
      </c>
      <c r="I479" t="s">
        <v>1279</v>
      </c>
      <c r="J479">
        <v>159</v>
      </c>
      <c r="K479" t="s">
        <v>84</v>
      </c>
      <c r="L479" t="s">
        <v>85</v>
      </c>
      <c r="M479" t="s">
        <v>86</v>
      </c>
      <c r="N479">
        <v>2</v>
      </c>
      <c r="O479" s="1">
        <v>44574.794895833336</v>
      </c>
      <c r="P479" s="1">
        <v>44574.836967592593</v>
      </c>
      <c r="Q479">
        <v>1470</v>
      </c>
      <c r="R479">
        <v>2165</v>
      </c>
      <c r="S479" t="b">
        <v>0</v>
      </c>
      <c r="T479" t="s">
        <v>87</v>
      </c>
      <c r="U479" t="b">
        <v>0</v>
      </c>
      <c r="V479" t="s">
        <v>92</v>
      </c>
      <c r="W479" s="1">
        <v>44574.816388888888</v>
      </c>
      <c r="X479">
        <v>1852</v>
      </c>
      <c r="Y479">
        <v>109</v>
      </c>
      <c r="Z479">
        <v>0</v>
      </c>
      <c r="AA479">
        <v>109</v>
      </c>
      <c r="AB479">
        <v>0</v>
      </c>
      <c r="AC479">
        <v>64</v>
      </c>
      <c r="AD479">
        <v>50</v>
      </c>
      <c r="AE479">
        <v>0</v>
      </c>
      <c r="AF479">
        <v>0</v>
      </c>
      <c r="AG479">
        <v>0</v>
      </c>
      <c r="AH479" t="s">
        <v>372</v>
      </c>
      <c r="AI479" s="1">
        <v>44574.836967592593</v>
      </c>
      <c r="AJ479">
        <v>248</v>
      </c>
      <c r="AK479">
        <v>1</v>
      </c>
      <c r="AL479">
        <v>0</v>
      </c>
      <c r="AM479">
        <v>1</v>
      </c>
      <c r="AN479">
        <v>0</v>
      </c>
      <c r="AO479">
        <v>1</v>
      </c>
      <c r="AP479">
        <v>49</v>
      </c>
      <c r="AQ479">
        <v>0</v>
      </c>
      <c r="AR479">
        <v>0</v>
      </c>
      <c r="AS479">
        <v>0</v>
      </c>
      <c r="AT479" t="s">
        <v>87</v>
      </c>
      <c r="AU479" t="s">
        <v>87</v>
      </c>
      <c r="AV479" t="s">
        <v>87</v>
      </c>
      <c r="AW479" t="s">
        <v>87</v>
      </c>
      <c r="AX479" t="s">
        <v>87</v>
      </c>
      <c r="AY479" t="s">
        <v>87</v>
      </c>
      <c r="AZ479" t="s">
        <v>87</v>
      </c>
      <c r="BA479" t="s">
        <v>87</v>
      </c>
      <c r="BB479" t="s">
        <v>87</v>
      </c>
      <c r="BC479" t="s">
        <v>87</v>
      </c>
      <c r="BD479" t="s">
        <v>87</v>
      </c>
      <c r="BE479" t="s">
        <v>87</v>
      </c>
    </row>
    <row r="480" spans="1:57" x14ac:dyDescent="0.45">
      <c r="A480" t="s">
        <v>1280</v>
      </c>
      <c r="B480" t="s">
        <v>79</v>
      </c>
      <c r="C480" t="s">
        <v>660</v>
      </c>
      <c r="D480" t="s">
        <v>81</v>
      </c>
      <c r="E480" s="2" t="str">
        <f>HYPERLINK("capsilon://?command=openfolder&amp;siteaddress=FAM.docvelocity-na8.net&amp;folderid=FX31717AC9-3044-D02A-373A-2E3477F551E8","FX21127862")</f>
        <v>FX21127862</v>
      </c>
      <c r="F480" t="s">
        <v>19</v>
      </c>
      <c r="G480" t="s">
        <v>19</v>
      </c>
      <c r="H480" t="s">
        <v>82</v>
      </c>
      <c r="I480" t="s">
        <v>1277</v>
      </c>
      <c r="J480">
        <v>38</v>
      </c>
      <c r="K480" t="s">
        <v>84</v>
      </c>
      <c r="L480" t="s">
        <v>85</v>
      </c>
      <c r="M480" t="s">
        <v>86</v>
      </c>
      <c r="N480">
        <v>2</v>
      </c>
      <c r="O480" s="1">
        <v>44574.806377314817</v>
      </c>
      <c r="P480" s="1">
        <v>44574.834085648145</v>
      </c>
      <c r="Q480">
        <v>1601</v>
      </c>
      <c r="R480">
        <v>793</v>
      </c>
      <c r="S480" t="b">
        <v>0</v>
      </c>
      <c r="T480" t="s">
        <v>87</v>
      </c>
      <c r="U480" t="b">
        <v>1</v>
      </c>
      <c r="V480" t="s">
        <v>190</v>
      </c>
      <c r="W480" s="1">
        <v>44574.815706018519</v>
      </c>
      <c r="X480">
        <v>688</v>
      </c>
      <c r="Y480">
        <v>37</v>
      </c>
      <c r="Z480">
        <v>0</v>
      </c>
      <c r="AA480">
        <v>37</v>
      </c>
      <c r="AB480">
        <v>0</v>
      </c>
      <c r="AC480">
        <v>20</v>
      </c>
      <c r="AD480">
        <v>1</v>
      </c>
      <c r="AE480">
        <v>0</v>
      </c>
      <c r="AF480">
        <v>0</v>
      </c>
      <c r="AG480">
        <v>0</v>
      </c>
      <c r="AH480" t="s">
        <v>372</v>
      </c>
      <c r="AI480" s="1">
        <v>44574.834085648145</v>
      </c>
      <c r="AJ480">
        <v>105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1</v>
      </c>
      <c r="AQ480">
        <v>0</v>
      </c>
      <c r="AR480">
        <v>0</v>
      </c>
      <c r="AS480">
        <v>0</v>
      </c>
      <c r="AT480" t="s">
        <v>87</v>
      </c>
      <c r="AU480" t="s">
        <v>87</v>
      </c>
      <c r="AV480" t="s">
        <v>87</v>
      </c>
      <c r="AW480" t="s">
        <v>87</v>
      </c>
      <c r="AX480" t="s">
        <v>87</v>
      </c>
      <c r="AY480" t="s">
        <v>87</v>
      </c>
      <c r="AZ480" t="s">
        <v>87</v>
      </c>
      <c r="BA480" t="s">
        <v>87</v>
      </c>
      <c r="BB480" t="s">
        <v>87</v>
      </c>
      <c r="BC480" t="s">
        <v>87</v>
      </c>
      <c r="BD480" t="s">
        <v>87</v>
      </c>
      <c r="BE480" t="s">
        <v>87</v>
      </c>
    </row>
    <row r="481" spans="1:57" x14ac:dyDescent="0.45">
      <c r="A481" t="s">
        <v>1281</v>
      </c>
      <c r="B481" t="s">
        <v>79</v>
      </c>
      <c r="C481" t="s">
        <v>1061</v>
      </c>
      <c r="D481" t="s">
        <v>81</v>
      </c>
      <c r="E481" s="2" t="str">
        <f>HYPERLINK("capsilon://?command=openfolder&amp;siteaddress=FAM.docvelocity-na8.net&amp;folderid=FXF9F70FC2-ECF0-FAE9-9234-72C5EC4DA6FC","FX22012791")</f>
        <v>FX22012791</v>
      </c>
      <c r="F481" t="s">
        <v>19</v>
      </c>
      <c r="G481" t="s">
        <v>19</v>
      </c>
      <c r="H481" t="s">
        <v>82</v>
      </c>
      <c r="I481" t="s">
        <v>1282</v>
      </c>
      <c r="J481">
        <v>245</v>
      </c>
      <c r="K481" t="s">
        <v>84</v>
      </c>
      <c r="L481" t="s">
        <v>85</v>
      </c>
      <c r="M481" t="s">
        <v>86</v>
      </c>
      <c r="N481">
        <v>2</v>
      </c>
      <c r="O481" s="1">
        <v>44575.264710648145</v>
      </c>
      <c r="P481" s="1">
        <v>44575.298587962963</v>
      </c>
      <c r="Q481">
        <v>223</v>
      </c>
      <c r="R481">
        <v>2704</v>
      </c>
      <c r="S481" t="b">
        <v>0</v>
      </c>
      <c r="T481" t="s">
        <v>87</v>
      </c>
      <c r="U481" t="b">
        <v>0</v>
      </c>
      <c r="V481" t="s">
        <v>97</v>
      </c>
      <c r="W481" s="1">
        <v>44575.282476851855</v>
      </c>
      <c r="X481">
        <v>1344</v>
      </c>
      <c r="Y481">
        <v>153</v>
      </c>
      <c r="Z481">
        <v>0</v>
      </c>
      <c r="AA481">
        <v>153</v>
      </c>
      <c r="AB481">
        <v>0</v>
      </c>
      <c r="AC481">
        <v>78</v>
      </c>
      <c r="AD481">
        <v>92</v>
      </c>
      <c r="AE481">
        <v>0</v>
      </c>
      <c r="AF481">
        <v>0</v>
      </c>
      <c r="AG481">
        <v>0</v>
      </c>
      <c r="AH481" t="s">
        <v>106</v>
      </c>
      <c r="AI481" s="1">
        <v>44575.298587962963</v>
      </c>
      <c r="AJ481">
        <v>1360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92</v>
      </c>
      <c r="AQ481">
        <v>0</v>
      </c>
      <c r="AR481">
        <v>0</v>
      </c>
      <c r="AS481">
        <v>0</v>
      </c>
      <c r="AT481" t="s">
        <v>87</v>
      </c>
      <c r="AU481" t="s">
        <v>87</v>
      </c>
      <c r="AV481" t="s">
        <v>87</v>
      </c>
      <c r="AW481" t="s">
        <v>87</v>
      </c>
      <c r="AX481" t="s">
        <v>87</v>
      </c>
      <c r="AY481" t="s">
        <v>87</v>
      </c>
      <c r="AZ481" t="s">
        <v>87</v>
      </c>
      <c r="BA481" t="s">
        <v>87</v>
      </c>
      <c r="BB481" t="s">
        <v>87</v>
      </c>
      <c r="BC481" t="s">
        <v>87</v>
      </c>
      <c r="BD481" t="s">
        <v>87</v>
      </c>
      <c r="BE481" t="s">
        <v>87</v>
      </c>
    </row>
    <row r="482" spans="1:57" x14ac:dyDescent="0.45">
      <c r="A482" t="s">
        <v>1283</v>
      </c>
      <c r="B482" t="s">
        <v>79</v>
      </c>
      <c r="C482" t="s">
        <v>1284</v>
      </c>
      <c r="D482" t="s">
        <v>81</v>
      </c>
      <c r="E482" s="2" t="str">
        <f>HYPERLINK("capsilon://?command=openfolder&amp;siteaddress=FAM.docvelocity-na8.net&amp;folderid=FXA48D11C4-6675-EA81-4667-E5132B8F9760","FX22015330")</f>
        <v>FX22015330</v>
      </c>
      <c r="F482" t="s">
        <v>19</v>
      </c>
      <c r="G482" t="s">
        <v>19</v>
      </c>
      <c r="H482" t="s">
        <v>82</v>
      </c>
      <c r="I482" t="s">
        <v>1285</v>
      </c>
      <c r="J482">
        <v>38</v>
      </c>
      <c r="K482" t="s">
        <v>84</v>
      </c>
      <c r="L482" t="s">
        <v>85</v>
      </c>
      <c r="M482" t="s">
        <v>86</v>
      </c>
      <c r="N482">
        <v>2</v>
      </c>
      <c r="O482" s="1">
        <v>44575.31046296296</v>
      </c>
      <c r="P482" s="1">
        <v>44575.344201388885</v>
      </c>
      <c r="Q482">
        <v>2145</v>
      </c>
      <c r="R482">
        <v>770</v>
      </c>
      <c r="S482" t="b">
        <v>0</v>
      </c>
      <c r="T482" t="s">
        <v>87</v>
      </c>
      <c r="U482" t="b">
        <v>0</v>
      </c>
      <c r="V482" t="s">
        <v>97</v>
      </c>
      <c r="W482" s="1">
        <v>44575.329027777778</v>
      </c>
      <c r="X482">
        <v>266</v>
      </c>
      <c r="Y482">
        <v>37</v>
      </c>
      <c r="Z482">
        <v>0</v>
      </c>
      <c r="AA482">
        <v>37</v>
      </c>
      <c r="AB482">
        <v>0</v>
      </c>
      <c r="AC482">
        <v>26</v>
      </c>
      <c r="AD482">
        <v>1</v>
      </c>
      <c r="AE482">
        <v>0</v>
      </c>
      <c r="AF482">
        <v>0</v>
      </c>
      <c r="AG482">
        <v>0</v>
      </c>
      <c r="AH482" t="s">
        <v>555</v>
      </c>
      <c r="AI482" s="1">
        <v>44575.344201388885</v>
      </c>
      <c r="AJ482">
        <v>504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1</v>
      </c>
      <c r="AQ482">
        <v>0</v>
      </c>
      <c r="AR482">
        <v>0</v>
      </c>
      <c r="AS482">
        <v>0</v>
      </c>
      <c r="AT482" t="s">
        <v>87</v>
      </c>
      <c r="AU482" t="s">
        <v>87</v>
      </c>
      <c r="AV482" t="s">
        <v>87</v>
      </c>
      <c r="AW482" t="s">
        <v>87</v>
      </c>
      <c r="AX482" t="s">
        <v>87</v>
      </c>
      <c r="AY482" t="s">
        <v>87</v>
      </c>
      <c r="AZ482" t="s">
        <v>87</v>
      </c>
      <c r="BA482" t="s">
        <v>87</v>
      </c>
      <c r="BB482" t="s">
        <v>87</v>
      </c>
      <c r="BC482" t="s">
        <v>87</v>
      </c>
      <c r="BD482" t="s">
        <v>87</v>
      </c>
      <c r="BE482" t="s">
        <v>87</v>
      </c>
    </row>
    <row r="483" spans="1:57" x14ac:dyDescent="0.45">
      <c r="A483" t="s">
        <v>1286</v>
      </c>
      <c r="B483" t="s">
        <v>79</v>
      </c>
      <c r="C483" t="s">
        <v>1186</v>
      </c>
      <c r="D483" t="s">
        <v>81</v>
      </c>
      <c r="E483" s="2" t="str">
        <f>HYPERLINK("capsilon://?command=openfolder&amp;siteaddress=FAM.docvelocity-na8.net&amp;folderid=FX6081D18B-5825-8E22-A209-1FA2824CD31C","FX22014694")</f>
        <v>FX22014694</v>
      </c>
      <c r="F483" t="s">
        <v>19</v>
      </c>
      <c r="G483" t="s">
        <v>19</v>
      </c>
      <c r="H483" t="s">
        <v>82</v>
      </c>
      <c r="I483" t="s">
        <v>1287</v>
      </c>
      <c r="J483">
        <v>66</v>
      </c>
      <c r="K483" t="s">
        <v>84</v>
      </c>
      <c r="L483" t="s">
        <v>85</v>
      </c>
      <c r="M483" t="s">
        <v>86</v>
      </c>
      <c r="N483">
        <v>2</v>
      </c>
      <c r="O483" s="1">
        <v>44575.323831018519</v>
      </c>
      <c r="P483" s="1">
        <v>44575.346412037034</v>
      </c>
      <c r="Q483">
        <v>1449</v>
      </c>
      <c r="R483">
        <v>502</v>
      </c>
      <c r="S483" t="b">
        <v>0</v>
      </c>
      <c r="T483" t="s">
        <v>87</v>
      </c>
      <c r="U483" t="b">
        <v>0</v>
      </c>
      <c r="V483" t="s">
        <v>97</v>
      </c>
      <c r="W483" s="1">
        <v>44575.332650462966</v>
      </c>
      <c r="X483">
        <v>312</v>
      </c>
      <c r="Y483">
        <v>52</v>
      </c>
      <c r="Z483">
        <v>0</v>
      </c>
      <c r="AA483">
        <v>52</v>
      </c>
      <c r="AB483">
        <v>0</v>
      </c>
      <c r="AC483">
        <v>32</v>
      </c>
      <c r="AD483">
        <v>14</v>
      </c>
      <c r="AE483">
        <v>0</v>
      </c>
      <c r="AF483">
        <v>0</v>
      </c>
      <c r="AG483">
        <v>0</v>
      </c>
      <c r="AH483" t="s">
        <v>555</v>
      </c>
      <c r="AI483" s="1">
        <v>44575.346412037034</v>
      </c>
      <c r="AJ483">
        <v>190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14</v>
      </c>
      <c r="AQ483">
        <v>0</v>
      </c>
      <c r="AR483">
        <v>0</v>
      </c>
      <c r="AS483">
        <v>0</v>
      </c>
      <c r="AT483" t="s">
        <v>87</v>
      </c>
      <c r="AU483" t="s">
        <v>87</v>
      </c>
      <c r="AV483" t="s">
        <v>87</v>
      </c>
      <c r="AW483" t="s">
        <v>87</v>
      </c>
      <c r="AX483" t="s">
        <v>87</v>
      </c>
      <c r="AY483" t="s">
        <v>87</v>
      </c>
      <c r="AZ483" t="s">
        <v>87</v>
      </c>
      <c r="BA483" t="s">
        <v>87</v>
      </c>
      <c r="BB483" t="s">
        <v>87</v>
      </c>
      <c r="BC483" t="s">
        <v>87</v>
      </c>
      <c r="BD483" t="s">
        <v>87</v>
      </c>
      <c r="BE483" t="s">
        <v>87</v>
      </c>
    </row>
    <row r="484" spans="1:57" x14ac:dyDescent="0.45">
      <c r="A484" t="s">
        <v>1288</v>
      </c>
      <c r="B484" t="s">
        <v>79</v>
      </c>
      <c r="C484" t="s">
        <v>1289</v>
      </c>
      <c r="D484" t="s">
        <v>81</v>
      </c>
      <c r="E484" s="2" t="str">
        <f>HYPERLINK("capsilon://?command=openfolder&amp;siteaddress=FAM.docvelocity-na8.net&amp;folderid=FX68BD6D11-FB63-89CB-CDCE-F61710E5641C","FX21125610")</f>
        <v>FX21125610</v>
      </c>
      <c r="F484" t="s">
        <v>19</v>
      </c>
      <c r="G484" t="s">
        <v>19</v>
      </c>
      <c r="H484" t="s">
        <v>82</v>
      </c>
      <c r="I484" t="s">
        <v>1290</v>
      </c>
      <c r="J484">
        <v>66</v>
      </c>
      <c r="K484" t="s">
        <v>84</v>
      </c>
      <c r="L484" t="s">
        <v>85</v>
      </c>
      <c r="M484" t="s">
        <v>86</v>
      </c>
      <c r="N484">
        <v>2</v>
      </c>
      <c r="O484" s="1">
        <v>44575.337407407409</v>
      </c>
      <c r="P484" s="1">
        <v>44575.34684027778</v>
      </c>
      <c r="Q484">
        <v>751</v>
      </c>
      <c r="R484">
        <v>64</v>
      </c>
      <c r="S484" t="b">
        <v>0</v>
      </c>
      <c r="T484" t="s">
        <v>87</v>
      </c>
      <c r="U484" t="b">
        <v>0</v>
      </c>
      <c r="V484" t="s">
        <v>97</v>
      </c>
      <c r="W484" s="1">
        <v>44575.339039351849</v>
      </c>
      <c r="X484">
        <v>28</v>
      </c>
      <c r="Y484">
        <v>0</v>
      </c>
      <c r="Z484">
        <v>0</v>
      </c>
      <c r="AA484">
        <v>0</v>
      </c>
      <c r="AB484">
        <v>52</v>
      </c>
      <c r="AC484">
        <v>0</v>
      </c>
      <c r="AD484">
        <v>66</v>
      </c>
      <c r="AE484">
        <v>0</v>
      </c>
      <c r="AF484">
        <v>0</v>
      </c>
      <c r="AG484">
        <v>0</v>
      </c>
      <c r="AH484" t="s">
        <v>555</v>
      </c>
      <c r="AI484" s="1">
        <v>44575.34684027778</v>
      </c>
      <c r="AJ484">
        <v>36</v>
      </c>
      <c r="AK484">
        <v>0</v>
      </c>
      <c r="AL484">
        <v>0</v>
      </c>
      <c r="AM484">
        <v>0</v>
      </c>
      <c r="AN484">
        <v>52</v>
      </c>
      <c r="AO484">
        <v>0</v>
      </c>
      <c r="AP484">
        <v>66</v>
      </c>
      <c r="AQ484">
        <v>0</v>
      </c>
      <c r="AR484">
        <v>0</v>
      </c>
      <c r="AS484">
        <v>0</v>
      </c>
      <c r="AT484" t="s">
        <v>87</v>
      </c>
      <c r="AU484" t="s">
        <v>87</v>
      </c>
      <c r="AV484" t="s">
        <v>87</v>
      </c>
      <c r="AW484" t="s">
        <v>87</v>
      </c>
      <c r="AX484" t="s">
        <v>87</v>
      </c>
      <c r="AY484" t="s">
        <v>87</v>
      </c>
      <c r="AZ484" t="s">
        <v>87</v>
      </c>
      <c r="BA484" t="s">
        <v>87</v>
      </c>
      <c r="BB484" t="s">
        <v>87</v>
      </c>
      <c r="BC484" t="s">
        <v>87</v>
      </c>
      <c r="BD484" t="s">
        <v>87</v>
      </c>
      <c r="BE484" t="s">
        <v>87</v>
      </c>
    </row>
    <row r="485" spans="1:57" x14ac:dyDescent="0.45">
      <c r="A485" t="s">
        <v>1291</v>
      </c>
      <c r="B485" t="s">
        <v>79</v>
      </c>
      <c r="C485" t="s">
        <v>472</v>
      </c>
      <c r="D485" t="s">
        <v>81</v>
      </c>
      <c r="E485" s="2" t="str">
        <f>HYPERLINK("capsilon://?command=openfolder&amp;siteaddress=FAM.docvelocity-na8.net&amp;folderid=FX42EBDA99-8A1B-1A20-AC64-37D9ACFB4D9A","FX21129937")</f>
        <v>FX21129937</v>
      </c>
      <c r="F485" t="s">
        <v>19</v>
      </c>
      <c r="G485" t="s">
        <v>19</v>
      </c>
      <c r="H485" t="s">
        <v>82</v>
      </c>
      <c r="I485" t="s">
        <v>1292</v>
      </c>
      <c r="J485">
        <v>66</v>
      </c>
      <c r="K485" t="s">
        <v>84</v>
      </c>
      <c r="L485" t="s">
        <v>85</v>
      </c>
      <c r="M485" t="s">
        <v>86</v>
      </c>
      <c r="N485">
        <v>2</v>
      </c>
      <c r="O485" s="1">
        <v>44575.352951388886</v>
      </c>
      <c r="P485" s="1">
        <v>44575.360717592594</v>
      </c>
      <c r="Q485">
        <v>601</v>
      </c>
      <c r="R485">
        <v>70</v>
      </c>
      <c r="S485" t="b">
        <v>0</v>
      </c>
      <c r="T485" t="s">
        <v>87</v>
      </c>
      <c r="U485" t="b">
        <v>0</v>
      </c>
      <c r="V485" t="s">
        <v>97</v>
      </c>
      <c r="W485" s="1">
        <v>44575.354085648149</v>
      </c>
      <c r="X485">
        <v>29</v>
      </c>
      <c r="Y485">
        <v>0</v>
      </c>
      <c r="Z485">
        <v>0</v>
      </c>
      <c r="AA485">
        <v>0</v>
      </c>
      <c r="AB485">
        <v>52</v>
      </c>
      <c r="AC485">
        <v>0</v>
      </c>
      <c r="AD485">
        <v>66</v>
      </c>
      <c r="AE485">
        <v>0</v>
      </c>
      <c r="AF485">
        <v>0</v>
      </c>
      <c r="AG485">
        <v>0</v>
      </c>
      <c r="AH485" t="s">
        <v>555</v>
      </c>
      <c r="AI485" s="1">
        <v>44575.360717592594</v>
      </c>
      <c r="AJ485">
        <v>41</v>
      </c>
      <c r="AK485">
        <v>0</v>
      </c>
      <c r="AL485">
        <v>0</v>
      </c>
      <c r="AM485">
        <v>0</v>
      </c>
      <c r="AN485">
        <v>52</v>
      </c>
      <c r="AO485">
        <v>0</v>
      </c>
      <c r="AP485">
        <v>66</v>
      </c>
      <c r="AQ485">
        <v>0</v>
      </c>
      <c r="AR485">
        <v>0</v>
      </c>
      <c r="AS485">
        <v>0</v>
      </c>
      <c r="AT485" t="s">
        <v>87</v>
      </c>
      <c r="AU485" t="s">
        <v>87</v>
      </c>
      <c r="AV485" t="s">
        <v>87</v>
      </c>
      <c r="AW485" t="s">
        <v>87</v>
      </c>
      <c r="AX485" t="s">
        <v>87</v>
      </c>
      <c r="AY485" t="s">
        <v>87</v>
      </c>
      <c r="AZ485" t="s">
        <v>87</v>
      </c>
      <c r="BA485" t="s">
        <v>87</v>
      </c>
      <c r="BB485" t="s">
        <v>87</v>
      </c>
      <c r="BC485" t="s">
        <v>87</v>
      </c>
      <c r="BD485" t="s">
        <v>87</v>
      </c>
      <c r="BE485" t="s">
        <v>87</v>
      </c>
    </row>
    <row r="486" spans="1:57" x14ac:dyDescent="0.45">
      <c r="A486" t="s">
        <v>1293</v>
      </c>
      <c r="B486" t="s">
        <v>79</v>
      </c>
      <c r="C486" t="s">
        <v>1294</v>
      </c>
      <c r="D486" t="s">
        <v>81</v>
      </c>
      <c r="E486" s="2" t="str">
        <f>HYPERLINK("capsilon://?command=openfolder&amp;siteaddress=FAM.docvelocity-na8.net&amp;folderid=FXC1418E5C-EA68-9956-F7BE-CF9EE99319A6","FX21127087")</f>
        <v>FX21127087</v>
      </c>
      <c r="F486" t="s">
        <v>19</v>
      </c>
      <c r="G486" t="s">
        <v>19</v>
      </c>
      <c r="H486" t="s">
        <v>82</v>
      </c>
      <c r="I486" t="s">
        <v>1295</v>
      </c>
      <c r="J486">
        <v>38</v>
      </c>
      <c r="K486" t="s">
        <v>84</v>
      </c>
      <c r="L486" t="s">
        <v>85</v>
      </c>
      <c r="M486" t="s">
        <v>86</v>
      </c>
      <c r="N486">
        <v>2</v>
      </c>
      <c r="O486" s="1">
        <v>44575.356932870367</v>
      </c>
      <c r="P486" s="1">
        <v>44575.36204861111</v>
      </c>
      <c r="Q486">
        <v>141</v>
      </c>
      <c r="R486">
        <v>301</v>
      </c>
      <c r="S486" t="b">
        <v>0</v>
      </c>
      <c r="T486" t="s">
        <v>87</v>
      </c>
      <c r="U486" t="b">
        <v>0</v>
      </c>
      <c r="V486" t="s">
        <v>97</v>
      </c>
      <c r="W486" s="1">
        <v>44575.359143518515</v>
      </c>
      <c r="X486">
        <v>187</v>
      </c>
      <c r="Y486">
        <v>37</v>
      </c>
      <c r="Z486">
        <v>0</v>
      </c>
      <c r="AA486">
        <v>37</v>
      </c>
      <c r="AB486">
        <v>0</v>
      </c>
      <c r="AC486">
        <v>25</v>
      </c>
      <c r="AD486">
        <v>1</v>
      </c>
      <c r="AE486">
        <v>0</v>
      </c>
      <c r="AF486">
        <v>0</v>
      </c>
      <c r="AG486">
        <v>0</v>
      </c>
      <c r="AH486" t="s">
        <v>555</v>
      </c>
      <c r="AI486" s="1">
        <v>44575.36204861111</v>
      </c>
      <c r="AJ486">
        <v>114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1</v>
      </c>
      <c r="AQ486">
        <v>0</v>
      </c>
      <c r="AR486">
        <v>0</v>
      </c>
      <c r="AS486">
        <v>0</v>
      </c>
      <c r="AT486" t="s">
        <v>87</v>
      </c>
      <c r="AU486" t="s">
        <v>87</v>
      </c>
      <c r="AV486" t="s">
        <v>87</v>
      </c>
      <c r="AW486" t="s">
        <v>87</v>
      </c>
      <c r="AX486" t="s">
        <v>87</v>
      </c>
      <c r="AY486" t="s">
        <v>87</v>
      </c>
      <c r="AZ486" t="s">
        <v>87</v>
      </c>
      <c r="BA486" t="s">
        <v>87</v>
      </c>
      <c r="BB486" t="s">
        <v>87</v>
      </c>
      <c r="BC486" t="s">
        <v>87</v>
      </c>
      <c r="BD486" t="s">
        <v>87</v>
      </c>
      <c r="BE486" t="s">
        <v>87</v>
      </c>
    </row>
    <row r="487" spans="1:57" x14ac:dyDescent="0.45">
      <c r="A487" t="s">
        <v>1296</v>
      </c>
      <c r="B487" t="s">
        <v>79</v>
      </c>
      <c r="C487" t="s">
        <v>1297</v>
      </c>
      <c r="D487" t="s">
        <v>81</v>
      </c>
      <c r="E487" s="2" t="str">
        <f>HYPERLINK("capsilon://?command=openfolder&amp;siteaddress=FAM.docvelocity-na8.net&amp;folderid=FX0328DDCA-EC5A-F562-3252-9F471C34D954","FX21126894")</f>
        <v>FX21126894</v>
      </c>
      <c r="F487" t="s">
        <v>19</v>
      </c>
      <c r="G487" t="s">
        <v>19</v>
      </c>
      <c r="H487" t="s">
        <v>82</v>
      </c>
      <c r="I487" t="s">
        <v>1298</v>
      </c>
      <c r="J487">
        <v>38</v>
      </c>
      <c r="K487" t="s">
        <v>84</v>
      </c>
      <c r="L487" t="s">
        <v>85</v>
      </c>
      <c r="M487" t="s">
        <v>86</v>
      </c>
      <c r="N487">
        <v>2</v>
      </c>
      <c r="O487" s="1">
        <v>44575.357453703706</v>
      </c>
      <c r="P487" s="1">
        <v>44575.363611111112</v>
      </c>
      <c r="Q487">
        <v>278</v>
      </c>
      <c r="R487">
        <v>254</v>
      </c>
      <c r="S487" t="b">
        <v>0</v>
      </c>
      <c r="T487" t="s">
        <v>87</v>
      </c>
      <c r="U487" t="b">
        <v>0</v>
      </c>
      <c r="V487" t="s">
        <v>97</v>
      </c>
      <c r="W487" s="1">
        <v>44575.360532407409</v>
      </c>
      <c r="X487">
        <v>120</v>
      </c>
      <c r="Y487">
        <v>37</v>
      </c>
      <c r="Z487">
        <v>0</v>
      </c>
      <c r="AA487">
        <v>37</v>
      </c>
      <c r="AB487">
        <v>0</v>
      </c>
      <c r="AC487">
        <v>27</v>
      </c>
      <c r="AD487">
        <v>1</v>
      </c>
      <c r="AE487">
        <v>0</v>
      </c>
      <c r="AF487">
        <v>0</v>
      </c>
      <c r="AG487">
        <v>0</v>
      </c>
      <c r="AH487" t="s">
        <v>555</v>
      </c>
      <c r="AI487" s="1">
        <v>44575.363611111112</v>
      </c>
      <c r="AJ487">
        <v>134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1</v>
      </c>
      <c r="AQ487">
        <v>0</v>
      </c>
      <c r="AR487">
        <v>0</v>
      </c>
      <c r="AS487">
        <v>0</v>
      </c>
      <c r="AT487" t="s">
        <v>87</v>
      </c>
      <c r="AU487" t="s">
        <v>87</v>
      </c>
      <c r="AV487" t="s">
        <v>87</v>
      </c>
      <c r="AW487" t="s">
        <v>87</v>
      </c>
      <c r="AX487" t="s">
        <v>87</v>
      </c>
      <c r="AY487" t="s">
        <v>87</v>
      </c>
      <c r="AZ487" t="s">
        <v>87</v>
      </c>
      <c r="BA487" t="s">
        <v>87</v>
      </c>
      <c r="BB487" t="s">
        <v>87</v>
      </c>
      <c r="BC487" t="s">
        <v>87</v>
      </c>
      <c r="BD487" t="s">
        <v>87</v>
      </c>
      <c r="BE487" t="s">
        <v>87</v>
      </c>
    </row>
    <row r="488" spans="1:57" x14ac:dyDescent="0.45">
      <c r="A488" t="s">
        <v>1299</v>
      </c>
      <c r="B488" t="s">
        <v>79</v>
      </c>
      <c r="C488" t="s">
        <v>1300</v>
      </c>
      <c r="D488" t="s">
        <v>81</v>
      </c>
      <c r="E488" s="2" t="str">
        <f>HYPERLINK("capsilon://?command=openfolder&amp;siteaddress=FAM.docvelocity-na8.net&amp;folderid=FXEFD8E06D-59E8-31C1-09A5-3DC06E43AE36","FX22015106")</f>
        <v>FX22015106</v>
      </c>
      <c r="F488" t="s">
        <v>19</v>
      </c>
      <c r="G488" t="s">
        <v>19</v>
      </c>
      <c r="H488" t="s">
        <v>82</v>
      </c>
      <c r="I488" t="s">
        <v>1301</v>
      </c>
      <c r="J488">
        <v>38</v>
      </c>
      <c r="K488" t="s">
        <v>84</v>
      </c>
      <c r="L488" t="s">
        <v>85</v>
      </c>
      <c r="M488" t="s">
        <v>86</v>
      </c>
      <c r="N488">
        <v>2</v>
      </c>
      <c r="O488" s="1">
        <v>44575.393101851849</v>
      </c>
      <c r="P488" s="1">
        <v>44575.399988425925</v>
      </c>
      <c r="Q488">
        <v>66</v>
      </c>
      <c r="R488">
        <v>529</v>
      </c>
      <c r="S488" t="b">
        <v>0</v>
      </c>
      <c r="T488" t="s">
        <v>87</v>
      </c>
      <c r="U488" t="b">
        <v>0</v>
      </c>
      <c r="V488" t="s">
        <v>97</v>
      </c>
      <c r="W488" s="1">
        <v>44575.394872685189</v>
      </c>
      <c r="X488">
        <v>144</v>
      </c>
      <c r="Y488">
        <v>37</v>
      </c>
      <c r="Z488">
        <v>0</v>
      </c>
      <c r="AA488">
        <v>37</v>
      </c>
      <c r="AB488">
        <v>0</v>
      </c>
      <c r="AC488">
        <v>13</v>
      </c>
      <c r="AD488">
        <v>1</v>
      </c>
      <c r="AE488">
        <v>0</v>
      </c>
      <c r="AF488">
        <v>0</v>
      </c>
      <c r="AG488">
        <v>0</v>
      </c>
      <c r="AH488" t="s">
        <v>106</v>
      </c>
      <c r="AI488" s="1">
        <v>44575.399988425925</v>
      </c>
      <c r="AJ488">
        <v>385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1</v>
      </c>
      <c r="AQ488">
        <v>0</v>
      </c>
      <c r="AR488">
        <v>0</v>
      </c>
      <c r="AS488">
        <v>0</v>
      </c>
      <c r="AT488" t="s">
        <v>87</v>
      </c>
      <c r="AU488" t="s">
        <v>87</v>
      </c>
      <c r="AV488" t="s">
        <v>87</v>
      </c>
      <c r="AW488" t="s">
        <v>87</v>
      </c>
      <c r="AX488" t="s">
        <v>87</v>
      </c>
      <c r="AY488" t="s">
        <v>87</v>
      </c>
      <c r="AZ488" t="s">
        <v>87</v>
      </c>
      <c r="BA488" t="s">
        <v>87</v>
      </c>
      <c r="BB488" t="s">
        <v>87</v>
      </c>
      <c r="BC488" t="s">
        <v>87</v>
      </c>
      <c r="BD488" t="s">
        <v>87</v>
      </c>
      <c r="BE488" t="s">
        <v>87</v>
      </c>
    </row>
    <row r="489" spans="1:57" x14ac:dyDescent="0.45">
      <c r="A489" t="s">
        <v>1302</v>
      </c>
      <c r="B489" t="s">
        <v>79</v>
      </c>
      <c r="C489" t="s">
        <v>1303</v>
      </c>
      <c r="D489" t="s">
        <v>81</v>
      </c>
      <c r="E489" s="2" t="str">
        <f>HYPERLINK("capsilon://?command=openfolder&amp;siteaddress=FAM.docvelocity-na8.net&amp;folderid=FXE945F965-91BF-30CB-ED57-6E55BADF6119","FX22015443")</f>
        <v>FX22015443</v>
      </c>
      <c r="F489" t="s">
        <v>19</v>
      </c>
      <c r="G489" t="s">
        <v>19</v>
      </c>
      <c r="H489" t="s">
        <v>82</v>
      </c>
      <c r="I489" t="s">
        <v>1304</v>
      </c>
      <c r="J489">
        <v>212</v>
      </c>
      <c r="K489" t="s">
        <v>84</v>
      </c>
      <c r="L489" t="s">
        <v>85</v>
      </c>
      <c r="M489" t="s">
        <v>86</v>
      </c>
      <c r="N489">
        <v>2</v>
      </c>
      <c r="O489" s="1">
        <v>44575.397673611114</v>
      </c>
      <c r="P489" s="1">
        <v>44575.424074074072</v>
      </c>
      <c r="Q489">
        <v>514</v>
      </c>
      <c r="R489">
        <v>1767</v>
      </c>
      <c r="S489" t="b">
        <v>0</v>
      </c>
      <c r="T489" t="s">
        <v>87</v>
      </c>
      <c r="U489" t="b">
        <v>0</v>
      </c>
      <c r="V489" t="s">
        <v>592</v>
      </c>
      <c r="W489" s="1">
        <v>44575.408715277779</v>
      </c>
      <c r="X489">
        <v>954</v>
      </c>
      <c r="Y489">
        <v>219</v>
      </c>
      <c r="Z489">
        <v>0</v>
      </c>
      <c r="AA489">
        <v>219</v>
      </c>
      <c r="AB489">
        <v>0</v>
      </c>
      <c r="AC489">
        <v>108</v>
      </c>
      <c r="AD489">
        <v>-7</v>
      </c>
      <c r="AE489">
        <v>0</v>
      </c>
      <c r="AF489">
        <v>0</v>
      </c>
      <c r="AG489">
        <v>0</v>
      </c>
      <c r="AH489" t="s">
        <v>555</v>
      </c>
      <c r="AI489" s="1">
        <v>44575.424074074072</v>
      </c>
      <c r="AJ489">
        <v>813</v>
      </c>
      <c r="AK489">
        <v>2</v>
      </c>
      <c r="AL489">
        <v>0</v>
      </c>
      <c r="AM489">
        <v>2</v>
      </c>
      <c r="AN489">
        <v>0</v>
      </c>
      <c r="AO489">
        <v>1</v>
      </c>
      <c r="AP489">
        <v>-9</v>
      </c>
      <c r="AQ489">
        <v>0</v>
      </c>
      <c r="AR489">
        <v>0</v>
      </c>
      <c r="AS489">
        <v>0</v>
      </c>
      <c r="AT489" t="s">
        <v>87</v>
      </c>
      <c r="AU489" t="s">
        <v>87</v>
      </c>
      <c r="AV489" t="s">
        <v>87</v>
      </c>
      <c r="AW489" t="s">
        <v>87</v>
      </c>
      <c r="AX489" t="s">
        <v>87</v>
      </c>
      <c r="AY489" t="s">
        <v>87</v>
      </c>
      <c r="AZ489" t="s">
        <v>87</v>
      </c>
      <c r="BA489" t="s">
        <v>87</v>
      </c>
      <c r="BB489" t="s">
        <v>87</v>
      </c>
      <c r="BC489" t="s">
        <v>87</v>
      </c>
      <c r="BD489" t="s">
        <v>87</v>
      </c>
      <c r="BE489" t="s">
        <v>87</v>
      </c>
    </row>
    <row r="490" spans="1:57" x14ac:dyDescent="0.45">
      <c r="A490" t="s">
        <v>1305</v>
      </c>
      <c r="B490" t="s">
        <v>79</v>
      </c>
      <c r="C490" t="s">
        <v>1306</v>
      </c>
      <c r="D490" t="s">
        <v>81</v>
      </c>
      <c r="E490" s="2" t="str">
        <f>HYPERLINK("capsilon://?command=openfolder&amp;siteaddress=FAM.docvelocity-na8.net&amp;folderid=FX14709C6A-DDBE-A21E-1982-BF22B8D3326B","FX22014208")</f>
        <v>FX22014208</v>
      </c>
      <c r="F490" t="s">
        <v>19</v>
      </c>
      <c r="G490" t="s">
        <v>19</v>
      </c>
      <c r="H490" t="s">
        <v>82</v>
      </c>
      <c r="I490" t="s">
        <v>1307</v>
      </c>
      <c r="J490">
        <v>289</v>
      </c>
      <c r="K490" t="s">
        <v>84</v>
      </c>
      <c r="L490" t="s">
        <v>85</v>
      </c>
      <c r="M490" t="s">
        <v>86</v>
      </c>
      <c r="N490">
        <v>2</v>
      </c>
      <c r="O490" s="1">
        <v>44575.40834490741</v>
      </c>
      <c r="P490" s="1">
        <v>44575.476620370369</v>
      </c>
      <c r="Q490">
        <v>416</v>
      </c>
      <c r="R490">
        <v>5483</v>
      </c>
      <c r="S490" t="b">
        <v>0</v>
      </c>
      <c r="T490" t="s">
        <v>87</v>
      </c>
      <c r="U490" t="b">
        <v>0</v>
      </c>
      <c r="V490" t="s">
        <v>592</v>
      </c>
      <c r="W490" s="1">
        <v>44575.423645833333</v>
      </c>
      <c r="X490">
        <v>1289</v>
      </c>
      <c r="Y490">
        <v>227</v>
      </c>
      <c r="Z490">
        <v>0</v>
      </c>
      <c r="AA490">
        <v>227</v>
      </c>
      <c r="AB490">
        <v>0</v>
      </c>
      <c r="AC490">
        <v>110</v>
      </c>
      <c r="AD490">
        <v>62</v>
      </c>
      <c r="AE490">
        <v>0</v>
      </c>
      <c r="AF490">
        <v>0</v>
      </c>
      <c r="AG490">
        <v>0</v>
      </c>
      <c r="AH490" t="s">
        <v>98</v>
      </c>
      <c r="AI490" s="1">
        <v>44575.476620370369</v>
      </c>
      <c r="AJ490">
        <v>4157</v>
      </c>
      <c r="AK490">
        <v>1</v>
      </c>
      <c r="AL490">
        <v>0</v>
      </c>
      <c r="AM490">
        <v>1</v>
      </c>
      <c r="AN490">
        <v>0</v>
      </c>
      <c r="AO490">
        <v>0</v>
      </c>
      <c r="AP490">
        <v>61</v>
      </c>
      <c r="AQ490">
        <v>0</v>
      </c>
      <c r="AR490">
        <v>0</v>
      </c>
      <c r="AS490">
        <v>0</v>
      </c>
      <c r="AT490" t="s">
        <v>87</v>
      </c>
      <c r="AU490" t="s">
        <v>87</v>
      </c>
      <c r="AV490" t="s">
        <v>87</v>
      </c>
      <c r="AW490" t="s">
        <v>87</v>
      </c>
      <c r="AX490" t="s">
        <v>87</v>
      </c>
      <c r="AY490" t="s">
        <v>87</v>
      </c>
      <c r="AZ490" t="s">
        <v>87</v>
      </c>
      <c r="BA490" t="s">
        <v>87</v>
      </c>
      <c r="BB490" t="s">
        <v>87</v>
      </c>
      <c r="BC490" t="s">
        <v>87</v>
      </c>
      <c r="BD490" t="s">
        <v>87</v>
      </c>
      <c r="BE490" t="s">
        <v>87</v>
      </c>
    </row>
    <row r="491" spans="1:57" x14ac:dyDescent="0.45">
      <c r="A491" t="s">
        <v>1308</v>
      </c>
      <c r="B491" t="s">
        <v>79</v>
      </c>
      <c r="C491" t="s">
        <v>1309</v>
      </c>
      <c r="D491" t="s">
        <v>81</v>
      </c>
      <c r="E491" s="2" t="str">
        <f>HYPERLINK("capsilon://?command=openfolder&amp;siteaddress=FAM.docvelocity-na8.net&amp;folderid=FX17739C15-FF00-60B4-1734-4DB71831E379","FX22015532")</f>
        <v>FX22015532</v>
      </c>
      <c r="F491" t="s">
        <v>19</v>
      </c>
      <c r="G491" t="s">
        <v>19</v>
      </c>
      <c r="H491" t="s">
        <v>82</v>
      </c>
      <c r="I491" t="s">
        <v>1310</v>
      </c>
      <c r="J491">
        <v>368</v>
      </c>
      <c r="K491" t="s">
        <v>84</v>
      </c>
      <c r="L491" t="s">
        <v>85</v>
      </c>
      <c r="M491" t="s">
        <v>86</v>
      </c>
      <c r="N491">
        <v>2</v>
      </c>
      <c r="O491" s="1">
        <v>44575.420162037037</v>
      </c>
      <c r="P491" s="1">
        <v>44575.489340277774</v>
      </c>
      <c r="Q491">
        <v>3007</v>
      </c>
      <c r="R491">
        <v>2970</v>
      </c>
      <c r="S491" t="b">
        <v>0</v>
      </c>
      <c r="T491" t="s">
        <v>87</v>
      </c>
      <c r="U491" t="b">
        <v>0</v>
      </c>
      <c r="V491" t="s">
        <v>146</v>
      </c>
      <c r="W491" s="1">
        <v>44575.444837962961</v>
      </c>
      <c r="X491">
        <v>2129</v>
      </c>
      <c r="Y491">
        <v>384</v>
      </c>
      <c r="Z491">
        <v>0</v>
      </c>
      <c r="AA491">
        <v>384</v>
      </c>
      <c r="AB491">
        <v>0</v>
      </c>
      <c r="AC491">
        <v>99</v>
      </c>
      <c r="AD491">
        <v>-16</v>
      </c>
      <c r="AE491">
        <v>0</v>
      </c>
      <c r="AF491">
        <v>0</v>
      </c>
      <c r="AG491">
        <v>0</v>
      </c>
      <c r="AH491" t="s">
        <v>372</v>
      </c>
      <c r="AI491" s="1">
        <v>44575.489340277774</v>
      </c>
      <c r="AJ491">
        <v>812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-16</v>
      </c>
      <c r="AQ491">
        <v>0</v>
      </c>
      <c r="AR491">
        <v>0</v>
      </c>
      <c r="AS491">
        <v>0</v>
      </c>
      <c r="AT491" t="s">
        <v>87</v>
      </c>
      <c r="AU491" t="s">
        <v>87</v>
      </c>
      <c r="AV491" t="s">
        <v>87</v>
      </c>
      <c r="AW491" t="s">
        <v>87</v>
      </c>
      <c r="AX491" t="s">
        <v>87</v>
      </c>
      <c r="AY491" t="s">
        <v>87</v>
      </c>
      <c r="AZ491" t="s">
        <v>87</v>
      </c>
      <c r="BA491" t="s">
        <v>87</v>
      </c>
      <c r="BB491" t="s">
        <v>87</v>
      </c>
      <c r="BC491" t="s">
        <v>87</v>
      </c>
      <c r="BD491" t="s">
        <v>87</v>
      </c>
      <c r="BE491" t="s">
        <v>87</v>
      </c>
    </row>
    <row r="492" spans="1:57" x14ac:dyDescent="0.45">
      <c r="A492" t="s">
        <v>1311</v>
      </c>
      <c r="B492" t="s">
        <v>79</v>
      </c>
      <c r="C492" t="s">
        <v>1312</v>
      </c>
      <c r="D492" t="s">
        <v>81</v>
      </c>
      <c r="E492" s="2" t="str">
        <f>HYPERLINK("capsilon://?command=openfolder&amp;siteaddress=FAM.docvelocity-na8.net&amp;folderid=FX5F172DC3-1C46-AEEA-EFD7-94F4701F970A","FX211210511")</f>
        <v>FX211210511</v>
      </c>
      <c r="F492" t="s">
        <v>19</v>
      </c>
      <c r="G492" t="s">
        <v>19</v>
      </c>
      <c r="H492" t="s">
        <v>82</v>
      </c>
      <c r="I492" t="s">
        <v>1313</v>
      </c>
      <c r="J492">
        <v>97</v>
      </c>
      <c r="K492" t="s">
        <v>84</v>
      </c>
      <c r="L492" t="s">
        <v>85</v>
      </c>
      <c r="M492" t="s">
        <v>86</v>
      </c>
      <c r="N492">
        <v>2</v>
      </c>
      <c r="O492" s="1">
        <v>44575.422974537039</v>
      </c>
      <c r="P492" s="1">
        <v>44575.492939814816</v>
      </c>
      <c r="Q492">
        <v>5249</v>
      </c>
      <c r="R492">
        <v>796</v>
      </c>
      <c r="S492" t="b">
        <v>0</v>
      </c>
      <c r="T492" t="s">
        <v>87</v>
      </c>
      <c r="U492" t="b">
        <v>0</v>
      </c>
      <c r="V492" t="s">
        <v>592</v>
      </c>
      <c r="W492" s="1">
        <v>44575.428576388891</v>
      </c>
      <c r="X492">
        <v>426</v>
      </c>
      <c r="Y492">
        <v>78</v>
      </c>
      <c r="Z492">
        <v>0</v>
      </c>
      <c r="AA492">
        <v>78</v>
      </c>
      <c r="AB492">
        <v>0</v>
      </c>
      <c r="AC492">
        <v>10</v>
      </c>
      <c r="AD492">
        <v>19</v>
      </c>
      <c r="AE492">
        <v>0</v>
      </c>
      <c r="AF492">
        <v>0</v>
      </c>
      <c r="AG492">
        <v>0</v>
      </c>
      <c r="AH492" t="s">
        <v>98</v>
      </c>
      <c r="AI492" s="1">
        <v>44575.492939814816</v>
      </c>
      <c r="AJ492">
        <v>370</v>
      </c>
      <c r="AK492">
        <v>1</v>
      </c>
      <c r="AL492">
        <v>0</v>
      </c>
      <c r="AM492">
        <v>1</v>
      </c>
      <c r="AN492">
        <v>0</v>
      </c>
      <c r="AO492">
        <v>0</v>
      </c>
      <c r="AP492">
        <v>18</v>
      </c>
      <c r="AQ492">
        <v>0</v>
      </c>
      <c r="AR492">
        <v>0</v>
      </c>
      <c r="AS492">
        <v>0</v>
      </c>
      <c r="AT492" t="s">
        <v>87</v>
      </c>
      <c r="AU492" t="s">
        <v>87</v>
      </c>
      <c r="AV492" t="s">
        <v>87</v>
      </c>
      <c r="AW492" t="s">
        <v>87</v>
      </c>
      <c r="AX492" t="s">
        <v>87</v>
      </c>
      <c r="AY492" t="s">
        <v>87</v>
      </c>
      <c r="AZ492" t="s">
        <v>87</v>
      </c>
      <c r="BA492" t="s">
        <v>87</v>
      </c>
      <c r="BB492" t="s">
        <v>87</v>
      </c>
      <c r="BC492" t="s">
        <v>87</v>
      </c>
      <c r="BD492" t="s">
        <v>87</v>
      </c>
      <c r="BE492" t="s">
        <v>87</v>
      </c>
    </row>
    <row r="493" spans="1:57" x14ac:dyDescent="0.45">
      <c r="A493" t="s">
        <v>1314</v>
      </c>
      <c r="B493" t="s">
        <v>79</v>
      </c>
      <c r="C493" t="s">
        <v>1315</v>
      </c>
      <c r="D493" t="s">
        <v>81</v>
      </c>
      <c r="E493" s="2" t="str">
        <f>HYPERLINK("capsilon://?command=openfolder&amp;siteaddress=FAM.docvelocity-na8.net&amp;folderid=FX25503995-A118-8A79-9FA3-B3E0FE4BB738","FX22014972")</f>
        <v>FX22014972</v>
      </c>
      <c r="F493" t="s">
        <v>19</v>
      </c>
      <c r="G493" t="s">
        <v>19</v>
      </c>
      <c r="H493" t="s">
        <v>82</v>
      </c>
      <c r="I493" t="s">
        <v>1316</v>
      </c>
      <c r="J493">
        <v>500</v>
      </c>
      <c r="K493" t="s">
        <v>84</v>
      </c>
      <c r="L493" t="s">
        <v>85</v>
      </c>
      <c r="M493" t="s">
        <v>86</v>
      </c>
      <c r="N493">
        <v>2</v>
      </c>
      <c r="O493" s="1">
        <v>44575.425844907404</v>
      </c>
      <c r="P493" s="1">
        <v>44575.496504629627</v>
      </c>
      <c r="Q493">
        <v>3951</v>
      </c>
      <c r="R493">
        <v>2154</v>
      </c>
      <c r="S493" t="b">
        <v>0</v>
      </c>
      <c r="T493" t="s">
        <v>87</v>
      </c>
      <c r="U493" t="b">
        <v>0</v>
      </c>
      <c r="V493" t="s">
        <v>592</v>
      </c>
      <c r="W493" s="1">
        <v>44575.46</v>
      </c>
      <c r="X493">
        <v>1490</v>
      </c>
      <c r="Y493">
        <v>299</v>
      </c>
      <c r="Z493">
        <v>0</v>
      </c>
      <c r="AA493">
        <v>299</v>
      </c>
      <c r="AB493">
        <v>0</v>
      </c>
      <c r="AC493">
        <v>117</v>
      </c>
      <c r="AD493">
        <v>201</v>
      </c>
      <c r="AE493">
        <v>0</v>
      </c>
      <c r="AF493">
        <v>0</v>
      </c>
      <c r="AG493">
        <v>0</v>
      </c>
      <c r="AH493" t="s">
        <v>372</v>
      </c>
      <c r="AI493" s="1">
        <v>44575.496504629627</v>
      </c>
      <c r="AJ493">
        <v>618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201</v>
      </c>
      <c r="AQ493">
        <v>0</v>
      </c>
      <c r="AR493">
        <v>0</v>
      </c>
      <c r="AS493">
        <v>0</v>
      </c>
      <c r="AT493" t="s">
        <v>87</v>
      </c>
      <c r="AU493" t="s">
        <v>87</v>
      </c>
      <c r="AV493" t="s">
        <v>87</v>
      </c>
      <c r="AW493" t="s">
        <v>87</v>
      </c>
      <c r="AX493" t="s">
        <v>87</v>
      </c>
      <c r="AY493" t="s">
        <v>87</v>
      </c>
      <c r="AZ493" t="s">
        <v>87</v>
      </c>
      <c r="BA493" t="s">
        <v>87</v>
      </c>
      <c r="BB493" t="s">
        <v>87</v>
      </c>
      <c r="BC493" t="s">
        <v>87</v>
      </c>
      <c r="BD493" t="s">
        <v>87</v>
      </c>
      <c r="BE493" t="s">
        <v>87</v>
      </c>
    </row>
    <row r="494" spans="1:57" x14ac:dyDescent="0.45">
      <c r="A494" t="s">
        <v>1317</v>
      </c>
      <c r="B494" t="s">
        <v>79</v>
      </c>
      <c r="C494" t="s">
        <v>1318</v>
      </c>
      <c r="D494" t="s">
        <v>81</v>
      </c>
      <c r="E494" s="2" t="str">
        <f>HYPERLINK("capsilon://?command=openfolder&amp;siteaddress=FAM.docvelocity-na8.net&amp;folderid=FXFD4AED56-8F87-AF63-9EA5-AA8D31367F50","FX22014873")</f>
        <v>FX22014873</v>
      </c>
      <c r="F494" t="s">
        <v>19</v>
      </c>
      <c r="G494" t="s">
        <v>19</v>
      </c>
      <c r="H494" t="s">
        <v>82</v>
      </c>
      <c r="I494" t="s">
        <v>1319</v>
      </c>
      <c r="J494">
        <v>160</v>
      </c>
      <c r="K494" t="s">
        <v>84</v>
      </c>
      <c r="L494" t="s">
        <v>85</v>
      </c>
      <c r="M494" t="s">
        <v>86</v>
      </c>
      <c r="N494">
        <v>2</v>
      </c>
      <c r="O494" s="1">
        <v>44575.433935185189</v>
      </c>
      <c r="P494" s="1">
        <v>44575.500914351855</v>
      </c>
      <c r="Q494">
        <v>4057</v>
      </c>
      <c r="R494">
        <v>1730</v>
      </c>
      <c r="S494" t="b">
        <v>0</v>
      </c>
      <c r="T494" t="s">
        <v>87</v>
      </c>
      <c r="U494" t="b">
        <v>0</v>
      </c>
      <c r="V494" t="s">
        <v>146</v>
      </c>
      <c r="W494" s="1">
        <v>44575.456493055557</v>
      </c>
      <c r="X494">
        <v>1006</v>
      </c>
      <c r="Y494">
        <v>186</v>
      </c>
      <c r="Z494">
        <v>0</v>
      </c>
      <c r="AA494">
        <v>186</v>
      </c>
      <c r="AB494">
        <v>27</v>
      </c>
      <c r="AC494">
        <v>124</v>
      </c>
      <c r="AD494">
        <v>-26</v>
      </c>
      <c r="AE494">
        <v>0</v>
      </c>
      <c r="AF494">
        <v>0</v>
      </c>
      <c r="AG494">
        <v>0</v>
      </c>
      <c r="AH494" t="s">
        <v>89</v>
      </c>
      <c r="AI494" s="1">
        <v>44575.500914351855</v>
      </c>
      <c r="AJ494">
        <v>620</v>
      </c>
      <c r="AK494">
        <v>4</v>
      </c>
      <c r="AL494">
        <v>0</v>
      </c>
      <c r="AM494">
        <v>4</v>
      </c>
      <c r="AN494">
        <v>27</v>
      </c>
      <c r="AO494">
        <v>4</v>
      </c>
      <c r="AP494">
        <v>-30</v>
      </c>
      <c r="AQ494">
        <v>0</v>
      </c>
      <c r="AR494">
        <v>0</v>
      </c>
      <c r="AS494">
        <v>0</v>
      </c>
      <c r="AT494" t="s">
        <v>87</v>
      </c>
      <c r="AU494" t="s">
        <v>87</v>
      </c>
      <c r="AV494" t="s">
        <v>87</v>
      </c>
      <c r="AW494" t="s">
        <v>87</v>
      </c>
      <c r="AX494" t="s">
        <v>87</v>
      </c>
      <c r="AY494" t="s">
        <v>87</v>
      </c>
      <c r="AZ494" t="s">
        <v>87</v>
      </c>
      <c r="BA494" t="s">
        <v>87</v>
      </c>
      <c r="BB494" t="s">
        <v>87</v>
      </c>
      <c r="BC494" t="s">
        <v>87</v>
      </c>
      <c r="BD494" t="s">
        <v>87</v>
      </c>
      <c r="BE494" t="s">
        <v>87</v>
      </c>
    </row>
    <row r="495" spans="1:57" x14ac:dyDescent="0.45">
      <c r="A495" t="s">
        <v>1320</v>
      </c>
      <c r="B495" t="s">
        <v>79</v>
      </c>
      <c r="C495" t="s">
        <v>210</v>
      </c>
      <c r="D495" t="s">
        <v>81</v>
      </c>
      <c r="E495" s="2" t="str">
        <f>HYPERLINK("capsilon://?command=openfolder&amp;siteaddress=FAM.docvelocity-na8.net&amp;folderid=FX22EA916D-5AC2-4CDB-3903-C1E15364EA7C","FX211212881")</f>
        <v>FX211212881</v>
      </c>
      <c r="F495" t="s">
        <v>19</v>
      </c>
      <c r="G495" t="s">
        <v>19</v>
      </c>
      <c r="H495" t="s">
        <v>82</v>
      </c>
      <c r="I495" t="s">
        <v>1321</v>
      </c>
      <c r="J495">
        <v>66</v>
      </c>
      <c r="K495" t="s">
        <v>84</v>
      </c>
      <c r="L495" t="s">
        <v>85</v>
      </c>
      <c r="M495" t="s">
        <v>86</v>
      </c>
      <c r="N495">
        <v>2</v>
      </c>
      <c r="O495" s="1">
        <v>44575.439270833333</v>
      </c>
      <c r="P495" s="1">
        <v>44575.49596064815</v>
      </c>
      <c r="Q495">
        <v>4351</v>
      </c>
      <c r="R495">
        <v>547</v>
      </c>
      <c r="S495" t="b">
        <v>0</v>
      </c>
      <c r="T495" t="s">
        <v>87</v>
      </c>
      <c r="U495" t="b">
        <v>0</v>
      </c>
      <c r="V495" t="s">
        <v>146</v>
      </c>
      <c r="W495" s="1">
        <v>44575.459826388891</v>
      </c>
      <c r="X495">
        <v>287</v>
      </c>
      <c r="Y495">
        <v>52</v>
      </c>
      <c r="Z495">
        <v>0</v>
      </c>
      <c r="AA495">
        <v>52</v>
      </c>
      <c r="AB495">
        <v>0</v>
      </c>
      <c r="AC495">
        <v>30</v>
      </c>
      <c r="AD495">
        <v>14</v>
      </c>
      <c r="AE495">
        <v>0</v>
      </c>
      <c r="AF495">
        <v>0</v>
      </c>
      <c r="AG495">
        <v>0</v>
      </c>
      <c r="AH495" t="s">
        <v>98</v>
      </c>
      <c r="AI495" s="1">
        <v>44575.49596064815</v>
      </c>
      <c r="AJ495">
        <v>260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14</v>
      </c>
      <c r="AQ495">
        <v>0</v>
      </c>
      <c r="AR495">
        <v>0</v>
      </c>
      <c r="AS495">
        <v>0</v>
      </c>
      <c r="AT495" t="s">
        <v>87</v>
      </c>
      <c r="AU495" t="s">
        <v>87</v>
      </c>
      <c r="AV495" t="s">
        <v>87</v>
      </c>
      <c r="AW495" t="s">
        <v>87</v>
      </c>
      <c r="AX495" t="s">
        <v>87</v>
      </c>
      <c r="AY495" t="s">
        <v>87</v>
      </c>
      <c r="AZ495" t="s">
        <v>87</v>
      </c>
      <c r="BA495" t="s">
        <v>87</v>
      </c>
      <c r="BB495" t="s">
        <v>87</v>
      </c>
      <c r="BC495" t="s">
        <v>87</v>
      </c>
      <c r="BD495" t="s">
        <v>87</v>
      </c>
      <c r="BE495" t="s">
        <v>87</v>
      </c>
    </row>
    <row r="496" spans="1:57" x14ac:dyDescent="0.45">
      <c r="A496" t="s">
        <v>1322</v>
      </c>
      <c r="B496" t="s">
        <v>79</v>
      </c>
      <c r="C496" t="s">
        <v>1323</v>
      </c>
      <c r="D496" t="s">
        <v>81</v>
      </c>
      <c r="E496" s="2" t="str">
        <f>HYPERLINK("capsilon://?command=openfolder&amp;siteaddress=FAM.docvelocity-na8.net&amp;folderid=FXC57319DF-BCF6-F695-9052-8730832CFD97","FX22013731")</f>
        <v>FX22013731</v>
      </c>
      <c r="F496" t="s">
        <v>19</v>
      </c>
      <c r="G496" t="s">
        <v>19</v>
      </c>
      <c r="H496" t="s">
        <v>82</v>
      </c>
      <c r="I496" t="s">
        <v>1324</v>
      </c>
      <c r="J496">
        <v>47</v>
      </c>
      <c r="K496" t="s">
        <v>84</v>
      </c>
      <c r="L496" t="s">
        <v>85</v>
      </c>
      <c r="M496" t="s">
        <v>86</v>
      </c>
      <c r="N496">
        <v>2</v>
      </c>
      <c r="O496" s="1">
        <v>44575.452557870369</v>
      </c>
      <c r="P496" s="1">
        <v>44575.50072916667</v>
      </c>
      <c r="Q496">
        <v>3555</v>
      </c>
      <c r="R496">
        <v>607</v>
      </c>
      <c r="S496" t="b">
        <v>0</v>
      </c>
      <c r="T496" t="s">
        <v>87</v>
      </c>
      <c r="U496" t="b">
        <v>0</v>
      </c>
      <c r="V496" t="s">
        <v>135</v>
      </c>
      <c r="W496" s="1">
        <v>44575.461712962962</v>
      </c>
      <c r="X496">
        <v>196</v>
      </c>
      <c r="Y496">
        <v>48</v>
      </c>
      <c r="Z496">
        <v>0</v>
      </c>
      <c r="AA496">
        <v>48</v>
      </c>
      <c r="AB496">
        <v>0</v>
      </c>
      <c r="AC496">
        <v>18</v>
      </c>
      <c r="AD496">
        <v>-1</v>
      </c>
      <c r="AE496">
        <v>0</v>
      </c>
      <c r="AF496">
        <v>0</v>
      </c>
      <c r="AG496">
        <v>0</v>
      </c>
      <c r="AH496" t="s">
        <v>98</v>
      </c>
      <c r="AI496" s="1">
        <v>44575.50072916667</v>
      </c>
      <c r="AJ496">
        <v>411</v>
      </c>
      <c r="AK496">
        <v>2</v>
      </c>
      <c r="AL496">
        <v>0</v>
      </c>
      <c r="AM496">
        <v>2</v>
      </c>
      <c r="AN496">
        <v>0</v>
      </c>
      <c r="AO496">
        <v>0</v>
      </c>
      <c r="AP496">
        <v>-3</v>
      </c>
      <c r="AQ496">
        <v>0</v>
      </c>
      <c r="AR496">
        <v>0</v>
      </c>
      <c r="AS496">
        <v>0</v>
      </c>
      <c r="AT496" t="s">
        <v>87</v>
      </c>
      <c r="AU496" t="s">
        <v>87</v>
      </c>
      <c r="AV496" t="s">
        <v>87</v>
      </c>
      <c r="AW496" t="s">
        <v>87</v>
      </c>
      <c r="AX496" t="s">
        <v>87</v>
      </c>
      <c r="AY496" t="s">
        <v>87</v>
      </c>
      <c r="AZ496" t="s">
        <v>87</v>
      </c>
      <c r="BA496" t="s">
        <v>87</v>
      </c>
      <c r="BB496" t="s">
        <v>87</v>
      </c>
      <c r="BC496" t="s">
        <v>87</v>
      </c>
      <c r="BD496" t="s">
        <v>87</v>
      </c>
      <c r="BE496" t="s">
        <v>87</v>
      </c>
    </row>
    <row r="497" spans="1:57" x14ac:dyDescent="0.45">
      <c r="A497" t="s">
        <v>1325</v>
      </c>
      <c r="B497" t="s">
        <v>79</v>
      </c>
      <c r="C497" t="s">
        <v>396</v>
      </c>
      <c r="D497" t="s">
        <v>81</v>
      </c>
      <c r="E497" s="2" t="str">
        <f>HYPERLINK("capsilon://?command=openfolder&amp;siteaddress=FAM.docvelocity-na8.net&amp;folderid=FX6A8259AB-4EFB-5D03-F7C4-7D264A5817C6","FX22011658")</f>
        <v>FX22011658</v>
      </c>
      <c r="F497" t="s">
        <v>19</v>
      </c>
      <c r="G497" t="s">
        <v>19</v>
      </c>
      <c r="H497" t="s">
        <v>82</v>
      </c>
      <c r="I497" t="s">
        <v>1326</v>
      </c>
      <c r="J497">
        <v>66</v>
      </c>
      <c r="K497" t="s">
        <v>84</v>
      </c>
      <c r="L497" t="s">
        <v>85</v>
      </c>
      <c r="M497" t="s">
        <v>86</v>
      </c>
      <c r="N497">
        <v>2</v>
      </c>
      <c r="O497" s="1">
        <v>44575.456516203703</v>
      </c>
      <c r="P497" s="1">
        <v>44575.498460648145</v>
      </c>
      <c r="Q497">
        <v>1793</v>
      </c>
      <c r="R497">
        <v>1831</v>
      </c>
      <c r="S497" t="b">
        <v>0</v>
      </c>
      <c r="T497" t="s">
        <v>87</v>
      </c>
      <c r="U497" t="b">
        <v>0</v>
      </c>
      <c r="V497" t="s">
        <v>97</v>
      </c>
      <c r="W497" s="1">
        <v>44575.492627314816</v>
      </c>
      <c r="X497">
        <v>1367</v>
      </c>
      <c r="Y497">
        <v>73</v>
      </c>
      <c r="Z497">
        <v>0</v>
      </c>
      <c r="AA497">
        <v>73</v>
      </c>
      <c r="AB497">
        <v>0</v>
      </c>
      <c r="AC497">
        <v>41</v>
      </c>
      <c r="AD497">
        <v>-7</v>
      </c>
      <c r="AE497">
        <v>0</v>
      </c>
      <c r="AF497">
        <v>0</v>
      </c>
      <c r="AG497">
        <v>0</v>
      </c>
      <c r="AH497" t="s">
        <v>372</v>
      </c>
      <c r="AI497" s="1">
        <v>44575.498460648145</v>
      </c>
      <c r="AJ497">
        <v>168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-7</v>
      </c>
      <c r="AQ497">
        <v>0</v>
      </c>
      <c r="AR497">
        <v>0</v>
      </c>
      <c r="AS497">
        <v>0</v>
      </c>
      <c r="AT497" t="s">
        <v>87</v>
      </c>
      <c r="AU497" t="s">
        <v>87</v>
      </c>
      <c r="AV497" t="s">
        <v>87</v>
      </c>
      <c r="AW497" t="s">
        <v>87</v>
      </c>
      <c r="AX497" t="s">
        <v>87</v>
      </c>
      <c r="AY497" t="s">
        <v>87</v>
      </c>
      <c r="AZ497" t="s">
        <v>87</v>
      </c>
      <c r="BA497" t="s">
        <v>87</v>
      </c>
      <c r="BB497" t="s">
        <v>87</v>
      </c>
      <c r="BC497" t="s">
        <v>87</v>
      </c>
      <c r="BD497" t="s">
        <v>87</v>
      </c>
      <c r="BE497" t="s">
        <v>87</v>
      </c>
    </row>
    <row r="498" spans="1:57" x14ac:dyDescent="0.45">
      <c r="A498" t="s">
        <v>1327</v>
      </c>
      <c r="B498" t="s">
        <v>79</v>
      </c>
      <c r="C498" t="s">
        <v>1328</v>
      </c>
      <c r="D498" t="s">
        <v>81</v>
      </c>
      <c r="E498" s="2" t="str">
        <f>HYPERLINK("capsilon://?command=openfolder&amp;siteaddress=FAM.docvelocity-na8.net&amp;folderid=FXA5B003D9-7117-1C5B-9804-6EE4733EEAB1","FX22015911")</f>
        <v>FX22015911</v>
      </c>
      <c r="F498" t="s">
        <v>19</v>
      </c>
      <c r="G498" t="s">
        <v>19</v>
      </c>
      <c r="H498" t="s">
        <v>82</v>
      </c>
      <c r="I498" t="s">
        <v>1329</v>
      </c>
      <c r="J498">
        <v>224</v>
      </c>
      <c r="K498" t="s">
        <v>84</v>
      </c>
      <c r="L498" t="s">
        <v>85</v>
      </c>
      <c r="M498" t="s">
        <v>86</v>
      </c>
      <c r="N498">
        <v>2</v>
      </c>
      <c r="O498" s="1">
        <v>44575.456932870373</v>
      </c>
      <c r="P498" s="1">
        <v>44575.511284722219</v>
      </c>
      <c r="Q498">
        <v>2636</v>
      </c>
      <c r="R498">
        <v>2060</v>
      </c>
      <c r="S498" t="b">
        <v>0</v>
      </c>
      <c r="T498" t="s">
        <v>87</v>
      </c>
      <c r="U498" t="b">
        <v>0</v>
      </c>
      <c r="V498" t="s">
        <v>592</v>
      </c>
      <c r="W498" s="1">
        <v>44575.48232638889</v>
      </c>
      <c r="X498">
        <v>1225</v>
      </c>
      <c r="Y498">
        <v>178</v>
      </c>
      <c r="Z498">
        <v>0</v>
      </c>
      <c r="AA498">
        <v>178</v>
      </c>
      <c r="AB498">
        <v>0</v>
      </c>
      <c r="AC498">
        <v>50</v>
      </c>
      <c r="AD498">
        <v>46</v>
      </c>
      <c r="AE498">
        <v>0</v>
      </c>
      <c r="AF498">
        <v>0</v>
      </c>
      <c r="AG498">
        <v>0</v>
      </c>
      <c r="AH498" t="s">
        <v>372</v>
      </c>
      <c r="AI498" s="1">
        <v>44575.511284722219</v>
      </c>
      <c r="AJ498">
        <v>457</v>
      </c>
      <c r="AK498">
        <v>1</v>
      </c>
      <c r="AL498">
        <v>0</v>
      </c>
      <c r="AM498">
        <v>1</v>
      </c>
      <c r="AN498">
        <v>0</v>
      </c>
      <c r="AO498">
        <v>1</v>
      </c>
      <c r="AP498">
        <v>45</v>
      </c>
      <c r="AQ498">
        <v>0</v>
      </c>
      <c r="AR498">
        <v>0</v>
      </c>
      <c r="AS498">
        <v>0</v>
      </c>
      <c r="AT498" t="s">
        <v>87</v>
      </c>
      <c r="AU498" t="s">
        <v>87</v>
      </c>
      <c r="AV498" t="s">
        <v>87</v>
      </c>
      <c r="AW498" t="s">
        <v>87</v>
      </c>
      <c r="AX498" t="s">
        <v>87</v>
      </c>
      <c r="AY498" t="s">
        <v>87</v>
      </c>
      <c r="AZ498" t="s">
        <v>87</v>
      </c>
      <c r="BA498" t="s">
        <v>87</v>
      </c>
      <c r="BB498" t="s">
        <v>87</v>
      </c>
      <c r="BC498" t="s">
        <v>87</v>
      </c>
      <c r="BD498" t="s">
        <v>87</v>
      </c>
      <c r="BE498" t="s">
        <v>87</v>
      </c>
    </row>
    <row r="499" spans="1:57" x14ac:dyDescent="0.45">
      <c r="A499" t="s">
        <v>1330</v>
      </c>
      <c r="B499" t="s">
        <v>79</v>
      </c>
      <c r="C499" t="s">
        <v>1312</v>
      </c>
      <c r="D499" t="s">
        <v>81</v>
      </c>
      <c r="E499" s="2" t="str">
        <f>HYPERLINK("capsilon://?command=openfolder&amp;siteaddress=FAM.docvelocity-na8.net&amp;folderid=FX5F172DC3-1C46-AEEA-EFD7-94F4701F970A","FX211210511")</f>
        <v>FX211210511</v>
      </c>
      <c r="F499" t="s">
        <v>19</v>
      </c>
      <c r="G499" t="s">
        <v>19</v>
      </c>
      <c r="H499" t="s">
        <v>82</v>
      </c>
      <c r="I499" t="s">
        <v>1331</v>
      </c>
      <c r="J499">
        <v>38</v>
      </c>
      <c r="K499" t="s">
        <v>84</v>
      </c>
      <c r="L499" t="s">
        <v>85</v>
      </c>
      <c r="M499" t="s">
        <v>86</v>
      </c>
      <c r="N499">
        <v>1</v>
      </c>
      <c r="O499" s="1">
        <v>44575.484652777777</v>
      </c>
      <c r="P499" s="1">
        <v>44575.50277777778</v>
      </c>
      <c r="Q499">
        <v>383</v>
      </c>
      <c r="R499">
        <v>1183</v>
      </c>
      <c r="S499" t="b">
        <v>0</v>
      </c>
      <c r="T499" t="s">
        <v>87</v>
      </c>
      <c r="U499" t="b">
        <v>0</v>
      </c>
      <c r="V499" t="s">
        <v>166</v>
      </c>
      <c r="W499" s="1">
        <v>44575.50277777778</v>
      </c>
      <c r="X499">
        <v>468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38</v>
      </c>
      <c r="AE499">
        <v>37</v>
      </c>
      <c r="AF499">
        <v>0</v>
      </c>
      <c r="AG499">
        <v>2</v>
      </c>
      <c r="AH499" t="s">
        <v>87</v>
      </c>
      <c r="AI499" t="s">
        <v>87</v>
      </c>
      <c r="AJ499" t="s">
        <v>87</v>
      </c>
      <c r="AK499" t="s">
        <v>87</v>
      </c>
      <c r="AL499" t="s">
        <v>87</v>
      </c>
      <c r="AM499" t="s">
        <v>87</v>
      </c>
      <c r="AN499" t="s">
        <v>87</v>
      </c>
      <c r="AO499" t="s">
        <v>87</v>
      </c>
      <c r="AP499" t="s">
        <v>87</v>
      </c>
      <c r="AQ499" t="s">
        <v>87</v>
      </c>
      <c r="AR499" t="s">
        <v>87</v>
      </c>
      <c r="AS499" t="s">
        <v>87</v>
      </c>
      <c r="AT499" t="s">
        <v>87</v>
      </c>
      <c r="AU499" t="s">
        <v>87</v>
      </c>
      <c r="AV499" t="s">
        <v>87</v>
      </c>
      <c r="AW499" t="s">
        <v>87</v>
      </c>
      <c r="AX499" t="s">
        <v>87</v>
      </c>
      <c r="AY499" t="s">
        <v>87</v>
      </c>
      <c r="AZ499" t="s">
        <v>87</v>
      </c>
      <c r="BA499" t="s">
        <v>87</v>
      </c>
      <c r="BB499" t="s">
        <v>87</v>
      </c>
      <c r="BC499" t="s">
        <v>87</v>
      </c>
      <c r="BD499" t="s">
        <v>87</v>
      </c>
      <c r="BE499" t="s">
        <v>87</v>
      </c>
    </row>
    <row r="500" spans="1:57" x14ac:dyDescent="0.45">
      <c r="A500" t="s">
        <v>1332</v>
      </c>
      <c r="B500" t="s">
        <v>79</v>
      </c>
      <c r="C500" t="s">
        <v>1333</v>
      </c>
      <c r="D500" t="s">
        <v>81</v>
      </c>
      <c r="E500" s="2" t="str">
        <f>HYPERLINK("capsilon://?command=openfolder&amp;siteaddress=FAM.docvelocity-na8.net&amp;folderid=FX62E30EB1-92A0-BC8E-D922-E0B9C55852D8","FX211210978")</f>
        <v>FX211210978</v>
      </c>
      <c r="F500" t="s">
        <v>19</v>
      </c>
      <c r="G500" t="s">
        <v>19</v>
      </c>
      <c r="H500" t="s">
        <v>82</v>
      </c>
      <c r="I500" t="s">
        <v>1334</v>
      </c>
      <c r="J500">
        <v>66</v>
      </c>
      <c r="K500" t="s">
        <v>84</v>
      </c>
      <c r="L500" t="s">
        <v>85</v>
      </c>
      <c r="M500" t="s">
        <v>86</v>
      </c>
      <c r="N500">
        <v>2</v>
      </c>
      <c r="O500" s="1">
        <v>44575.488842592589</v>
      </c>
      <c r="P500" s="1">
        <v>44575.504826388889</v>
      </c>
      <c r="Q500">
        <v>1305</v>
      </c>
      <c r="R500">
        <v>76</v>
      </c>
      <c r="S500" t="b">
        <v>0</v>
      </c>
      <c r="T500" t="s">
        <v>87</v>
      </c>
      <c r="U500" t="b">
        <v>0</v>
      </c>
      <c r="V500" t="s">
        <v>135</v>
      </c>
      <c r="W500" s="1">
        <v>44575.489363425928</v>
      </c>
      <c r="X500">
        <v>23</v>
      </c>
      <c r="Y500">
        <v>0</v>
      </c>
      <c r="Z500">
        <v>0</v>
      </c>
      <c r="AA500">
        <v>0</v>
      </c>
      <c r="AB500">
        <v>52</v>
      </c>
      <c r="AC500">
        <v>0</v>
      </c>
      <c r="AD500">
        <v>66</v>
      </c>
      <c r="AE500">
        <v>0</v>
      </c>
      <c r="AF500">
        <v>0</v>
      </c>
      <c r="AG500">
        <v>0</v>
      </c>
      <c r="AH500" t="s">
        <v>372</v>
      </c>
      <c r="AI500" s="1">
        <v>44575.504826388889</v>
      </c>
      <c r="AJ500">
        <v>53</v>
      </c>
      <c r="AK500">
        <v>0</v>
      </c>
      <c r="AL500">
        <v>0</v>
      </c>
      <c r="AM500">
        <v>0</v>
      </c>
      <c r="AN500">
        <v>52</v>
      </c>
      <c r="AO500">
        <v>0</v>
      </c>
      <c r="AP500">
        <v>66</v>
      </c>
      <c r="AQ500">
        <v>0</v>
      </c>
      <c r="AR500">
        <v>0</v>
      </c>
      <c r="AS500">
        <v>0</v>
      </c>
      <c r="AT500" t="s">
        <v>87</v>
      </c>
      <c r="AU500" t="s">
        <v>87</v>
      </c>
      <c r="AV500" t="s">
        <v>87</v>
      </c>
      <c r="AW500" t="s">
        <v>87</v>
      </c>
      <c r="AX500" t="s">
        <v>87</v>
      </c>
      <c r="AY500" t="s">
        <v>87</v>
      </c>
      <c r="AZ500" t="s">
        <v>87</v>
      </c>
      <c r="BA500" t="s">
        <v>87</v>
      </c>
      <c r="BB500" t="s">
        <v>87</v>
      </c>
      <c r="BC500" t="s">
        <v>87</v>
      </c>
      <c r="BD500" t="s">
        <v>87</v>
      </c>
      <c r="BE500" t="s">
        <v>87</v>
      </c>
    </row>
    <row r="501" spans="1:57" x14ac:dyDescent="0.45">
      <c r="A501" t="s">
        <v>1335</v>
      </c>
      <c r="B501" t="s">
        <v>79</v>
      </c>
      <c r="C501" t="s">
        <v>1220</v>
      </c>
      <c r="D501" t="s">
        <v>81</v>
      </c>
      <c r="E501" s="2" t="str">
        <f>HYPERLINK("capsilon://?command=openfolder&amp;siteaddress=FAM.docvelocity-na8.net&amp;folderid=FXBEBC2664-94B5-E9F5-2DA6-72703DEE2251","FX22015078")</f>
        <v>FX22015078</v>
      </c>
      <c r="F501" t="s">
        <v>19</v>
      </c>
      <c r="G501" t="s">
        <v>19</v>
      </c>
      <c r="H501" t="s">
        <v>82</v>
      </c>
      <c r="I501" t="s">
        <v>1336</v>
      </c>
      <c r="J501">
        <v>38</v>
      </c>
      <c r="K501" t="s">
        <v>84</v>
      </c>
      <c r="L501" t="s">
        <v>85</v>
      </c>
      <c r="M501" t="s">
        <v>86</v>
      </c>
      <c r="N501">
        <v>2</v>
      </c>
      <c r="O501" s="1">
        <v>44575.488969907405</v>
      </c>
      <c r="P501" s="1">
        <v>44575.505995370368</v>
      </c>
      <c r="Q501">
        <v>1252</v>
      </c>
      <c r="R501">
        <v>219</v>
      </c>
      <c r="S501" t="b">
        <v>0</v>
      </c>
      <c r="T501" t="s">
        <v>87</v>
      </c>
      <c r="U501" t="b">
        <v>0</v>
      </c>
      <c r="V501" t="s">
        <v>135</v>
      </c>
      <c r="W501" s="1">
        <v>44575.490740740737</v>
      </c>
      <c r="X501">
        <v>119</v>
      </c>
      <c r="Y501">
        <v>37</v>
      </c>
      <c r="Z501">
        <v>0</v>
      </c>
      <c r="AA501">
        <v>37</v>
      </c>
      <c r="AB501">
        <v>0</v>
      </c>
      <c r="AC501">
        <v>19</v>
      </c>
      <c r="AD501">
        <v>1</v>
      </c>
      <c r="AE501">
        <v>0</v>
      </c>
      <c r="AF501">
        <v>0</v>
      </c>
      <c r="AG501">
        <v>0</v>
      </c>
      <c r="AH501" t="s">
        <v>372</v>
      </c>
      <c r="AI501" s="1">
        <v>44575.505995370368</v>
      </c>
      <c r="AJ501">
        <v>100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1</v>
      </c>
      <c r="AQ501">
        <v>0</v>
      </c>
      <c r="AR501">
        <v>0</v>
      </c>
      <c r="AS501">
        <v>0</v>
      </c>
      <c r="AT501" t="s">
        <v>87</v>
      </c>
      <c r="AU501" t="s">
        <v>87</v>
      </c>
      <c r="AV501" t="s">
        <v>87</v>
      </c>
      <c r="AW501" t="s">
        <v>87</v>
      </c>
      <c r="AX501" t="s">
        <v>87</v>
      </c>
      <c r="AY501" t="s">
        <v>87</v>
      </c>
      <c r="AZ501" t="s">
        <v>87</v>
      </c>
      <c r="BA501" t="s">
        <v>87</v>
      </c>
      <c r="BB501" t="s">
        <v>87</v>
      </c>
      <c r="BC501" t="s">
        <v>87</v>
      </c>
      <c r="BD501" t="s">
        <v>87</v>
      </c>
      <c r="BE501" t="s">
        <v>87</v>
      </c>
    </row>
    <row r="502" spans="1:57" x14ac:dyDescent="0.45">
      <c r="A502" t="s">
        <v>1337</v>
      </c>
      <c r="B502" t="s">
        <v>79</v>
      </c>
      <c r="C502" t="s">
        <v>148</v>
      </c>
      <c r="D502" t="s">
        <v>81</v>
      </c>
      <c r="E502" s="2" t="str">
        <f>HYPERLINK("capsilon://?command=openfolder&amp;siteaddress=FAM.docvelocity-na8.net&amp;folderid=FX4A7CE2EA-C614-5A00-09BC-77C8A0E5C8AF","FX2201758")</f>
        <v>FX2201758</v>
      </c>
      <c r="F502" t="s">
        <v>19</v>
      </c>
      <c r="G502" t="s">
        <v>19</v>
      </c>
      <c r="H502" t="s">
        <v>82</v>
      </c>
      <c r="I502" t="s">
        <v>1338</v>
      </c>
      <c r="J502">
        <v>66</v>
      </c>
      <c r="K502" t="s">
        <v>84</v>
      </c>
      <c r="L502" t="s">
        <v>85</v>
      </c>
      <c r="M502" t="s">
        <v>86</v>
      </c>
      <c r="N502">
        <v>1</v>
      </c>
      <c r="O502" s="1">
        <v>44575.491539351853</v>
      </c>
      <c r="P502" s="1">
        <v>44575.506504629629</v>
      </c>
      <c r="Q502">
        <v>762</v>
      </c>
      <c r="R502">
        <v>531</v>
      </c>
      <c r="S502" t="b">
        <v>0</v>
      </c>
      <c r="T502" t="s">
        <v>87</v>
      </c>
      <c r="U502" t="b">
        <v>0</v>
      </c>
      <c r="V502" t="s">
        <v>88</v>
      </c>
      <c r="W502" s="1">
        <v>44575.506504629629</v>
      </c>
      <c r="X502">
        <v>147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66</v>
      </c>
      <c r="AE502">
        <v>52</v>
      </c>
      <c r="AF502">
        <v>0</v>
      </c>
      <c r="AG502">
        <v>1</v>
      </c>
      <c r="AH502" t="s">
        <v>87</v>
      </c>
      <c r="AI502" t="s">
        <v>87</v>
      </c>
      <c r="AJ502" t="s">
        <v>87</v>
      </c>
      <c r="AK502" t="s">
        <v>87</v>
      </c>
      <c r="AL502" t="s">
        <v>87</v>
      </c>
      <c r="AM502" t="s">
        <v>87</v>
      </c>
      <c r="AN502" t="s">
        <v>87</v>
      </c>
      <c r="AO502" t="s">
        <v>87</v>
      </c>
      <c r="AP502" t="s">
        <v>87</v>
      </c>
      <c r="AQ502" t="s">
        <v>87</v>
      </c>
      <c r="AR502" t="s">
        <v>87</v>
      </c>
      <c r="AS502" t="s">
        <v>87</v>
      </c>
      <c r="AT502" t="s">
        <v>87</v>
      </c>
      <c r="AU502" t="s">
        <v>87</v>
      </c>
      <c r="AV502" t="s">
        <v>87</v>
      </c>
      <c r="AW502" t="s">
        <v>87</v>
      </c>
      <c r="AX502" t="s">
        <v>87</v>
      </c>
      <c r="AY502" t="s">
        <v>87</v>
      </c>
      <c r="AZ502" t="s">
        <v>87</v>
      </c>
      <c r="BA502" t="s">
        <v>87</v>
      </c>
      <c r="BB502" t="s">
        <v>87</v>
      </c>
      <c r="BC502" t="s">
        <v>87</v>
      </c>
      <c r="BD502" t="s">
        <v>87</v>
      </c>
      <c r="BE502" t="s">
        <v>87</v>
      </c>
    </row>
    <row r="503" spans="1:57" x14ac:dyDescent="0.45">
      <c r="A503" t="s">
        <v>1339</v>
      </c>
      <c r="B503" t="s">
        <v>79</v>
      </c>
      <c r="C503" t="s">
        <v>1340</v>
      </c>
      <c r="D503" t="s">
        <v>81</v>
      </c>
      <c r="E503" s="2" t="str">
        <f>HYPERLINK("capsilon://?command=openfolder&amp;siteaddress=FAM.docvelocity-na8.net&amp;folderid=FX9D680BD0-8A6B-8A6F-C6C9-BC342CC69CB0","FX211210869")</f>
        <v>FX211210869</v>
      </c>
      <c r="F503" t="s">
        <v>19</v>
      </c>
      <c r="G503" t="s">
        <v>19</v>
      </c>
      <c r="H503" t="s">
        <v>82</v>
      </c>
      <c r="I503" t="s">
        <v>1341</v>
      </c>
      <c r="J503">
        <v>66</v>
      </c>
      <c r="K503" t="s">
        <v>84</v>
      </c>
      <c r="L503" t="s">
        <v>85</v>
      </c>
      <c r="M503" t="s">
        <v>86</v>
      </c>
      <c r="N503">
        <v>2</v>
      </c>
      <c r="O503" s="1">
        <v>44575.492002314815</v>
      </c>
      <c r="P503" s="1">
        <v>44575.509618055556</v>
      </c>
      <c r="Q503">
        <v>996</v>
      </c>
      <c r="R503">
        <v>526</v>
      </c>
      <c r="S503" t="b">
        <v>0</v>
      </c>
      <c r="T503" t="s">
        <v>87</v>
      </c>
      <c r="U503" t="b">
        <v>0</v>
      </c>
      <c r="V503" t="s">
        <v>135</v>
      </c>
      <c r="W503" s="1">
        <v>44575.495092592595</v>
      </c>
      <c r="X503">
        <v>259</v>
      </c>
      <c r="Y503">
        <v>52</v>
      </c>
      <c r="Z503">
        <v>0</v>
      </c>
      <c r="AA503">
        <v>52</v>
      </c>
      <c r="AB503">
        <v>0</v>
      </c>
      <c r="AC503">
        <v>31</v>
      </c>
      <c r="AD503">
        <v>14</v>
      </c>
      <c r="AE503">
        <v>0</v>
      </c>
      <c r="AF503">
        <v>0</v>
      </c>
      <c r="AG503">
        <v>0</v>
      </c>
      <c r="AH503" t="s">
        <v>89</v>
      </c>
      <c r="AI503" s="1">
        <v>44575.509618055556</v>
      </c>
      <c r="AJ503">
        <v>267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14</v>
      </c>
      <c r="AQ503">
        <v>0</v>
      </c>
      <c r="AR503">
        <v>0</v>
      </c>
      <c r="AS503">
        <v>0</v>
      </c>
      <c r="AT503" t="s">
        <v>87</v>
      </c>
      <c r="AU503" t="s">
        <v>87</v>
      </c>
      <c r="AV503" t="s">
        <v>87</v>
      </c>
      <c r="AW503" t="s">
        <v>87</v>
      </c>
      <c r="AX503" t="s">
        <v>87</v>
      </c>
      <c r="AY503" t="s">
        <v>87</v>
      </c>
      <c r="AZ503" t="s">
        <v>87</v>
      </c>
      <c r="BA503" t="s">
        <v>87</v>
      </c>
      <c r="BB503" t="s">
        <v>87</v>
      </c>
      <c r="BC503" t="s">
        <v>87</v>
      </c>
      <c r="BD503" t="s">
        <v>87</v>
      </c>
      <c r="BE503" t="s">
        <v>87</v>
      </c>
    </row>
    <row r="504" spans="1:57" x14ac:dyDescent="0.45">
      <c r="A504" t="s">
        <v>1342</v>
      </c>
      <c r="B504" t="s">
        <v>79</v>
      </c>
      <c r="C504" t="s">
        <v>80</v>
      </c>
      <c r="D504" t="s">
        <v>81</v>
      </c>
      <c r="E504" s="2" t="str">
        <f>HYPERLINK("capsilon://?command=openfolder&amp;siteaddress=FAM.docvelocity-na8.net&amp;folderid=FX1FD7E190-1423-6C7D-FE81-05A90C4C0AE5","FX22011158")</f>
        <v>FX22011158</v>
      </c>
      <c r="F504" t="s">
        <v>19</v>
      </c>
      <c r="G504" t="s">
        <v>19</v>
      </c>
      <c r="H504" t="s">
        <v>82</v>
      </c>
      <c r="I504" t="s">
        <v>1343</v>
      </c>
      <c r="J504">
        <v>66</v>
      </c>
      <c r="K504" t="s">
        <v>84</v>
      </c>
      <c r="L504" t="s">
        <v>85</v>
      </c>
      <c r="M504" t="s">
        <v>86</v>
      </c>
      <c r="N504">
        <v>2</v>
      </c>
      <c r="O504" s="1">
        <v>44575.493263888886</v>
      </c>
      <c r="P504" s="1">
        <v>44575.513124999998</v>
      </c>
      <c r="Q504">
        <v>699</v>
      </c>
      <c r="R504">
        <v>1017</v>
      </c>
      <c r="S504" t="b">
        <v>0</v>
      </c>
      <c r="T504" t="s">
        <v>87</v>
      </c>
      <c r="U504" t="b">
        <v>0</v>
      </c>
      <c r="V504" t="s">
        <v>153</v>
      </c>
      <c r="W504" s="1">
        <v>44575.503333333334</v>
      </c>
      <c r="X504">
        <v>715</v>
      </c>
      <c r="Y504">
        <v>52</v>
      </c>
      <c r="Z504">
        <v>0</v>
      </c>
      <c r="AA504">
        <v>52</v>
      </c>
      <c r="AB504">
        <v>0</v>
      </c>
      <c r="AC504">
        <v>32</v>
      </c>
      <c r="AD504">
        <v>14</v>
      </c>
      <c r="AE504">
        <v>0</v>
      </c>
      <c r="AF504">
        <v>0</v>
      </c>
      <c r="AG504">
        <v>0</v>
      </c>
      <c r="AH504" t="s">
        <v>89</v>
      </c>
      <c r="AI504" s="1">
        <v>44575.513124999998</v>
      </c>
      <c r="AJ504">
        <v>302</v>
      </c>
      <c r="AK504">
        <v>1</v>
      </c>
      <c r="AL504">
        <v>0</v>
      </c>
      <c r="AM504">
        <v>1</v>
      </c>
      <c r="AN504">
        <v>0</v>
      </c>
      <c r="AO504">
        <v>1</v>
      </c>
      <c r="AP504">
        <v>13</v>
      </c>
      <c r="AQ504">
        <v>0</v>
      </c>
      <c r="AR504">
        <v>0</v>
      </c>
      <c r="AS504">
        <v>0</v>
      </c>
      <c r="AT504" t="s">
        <v>87</v>
      </c>
      <c r="AU504" t="s">
        <v>87</v>
      </c>
      <c r="AV504" t="s">
        <v>87</v>
      </c>
      <c r="AW504" t="s">
        <v>87</v>
      </c>
      <c r="AX504" t="s">
        <v>87</v>
      </c>
      <c r="AY504" t="s">
        <v>87</v>
      </c>
      <c r="AZ504" t="s">
        <v>87</v>
      </c>
      <c r="BA504" t="s">
        <v>87</v>
      </c>
      <c r="BB504" t="s">
        <v>87</v>
      </c>
      <c r="BC504" t="s">
        <v>87</v>
      </c>
      <c r="BD504" t="s">
        <v>87</v>
      </c>
      <c r="BE504" t="s">
        <v>87</v>
      </c>
    </row>
    <row r="505" spans="1:57" x14ac:dyDescent="0.45">
      <c r="A505" t="s">
        <v>1344</v>
      </c>
      <c r="B505" t="s">
        <v>79</v>
      </c>
      <c r="C505" t="s">
        <v>1345</v>
      </c>
      <c r="D505" t="s">
        <v>81</v>
      </c>
      <c r="E505" s="2" t="str">
        <f>HYPERLINK("capsilon://?command=openfolder&amp;siteaddress=FAM.docvelocity-na8.net&amp;folderid=FX3BD139CA-EB14-D917-1A6A-B84B4784E39D","FX22015008")</f>
        <v>FX22015008</v>
      </c>
      <c r="F505" t="s">
        <v>19</v>
      </c>
      <c r="G505" t="s">
        <v>19</v>
      </c>
      <c r="H505" t="s">
        <v>82</v>
      </c>
      <c r="I505" t="s">
        <v>1346</v>
      </c>
      <c r="J505">
        <v>402</v>
      </c>
      <c r="K505" t="s">
        <v>84</v>
      </c>
      <c r="L505" t="s">
        <v>85</v>
      </c>
      <c r="M505" t="s">
        <v>86</v>
      </c>
      <c r="N505">
        <v>2</v>
      </c>
      <c r="O505" s="1">
        <v>44575.496666666666</v>
      </c>
      <c r="P505" s="1">
        <v>44575.519872685189</v>
      </c>
      <c r="Q505">
        <v>352</v>
      </c>
      <c r="R505">
        <v>1653</v>
      </c>
      <c r="S505" t="b">
        <v>0</v>
      </c>
      <c r="T505" t="s">
        <v>87</v>
      </c>
      <c r="U505" t="b">
        <v>0</v>
      </c>
      <c r="V505" t="s">
        <v>135</v>
      </c>
      <c r="W505" s="1">
        <v>44575.506898148145</v>
      </c>
      <c r="X505">
        <v>881</v>
      </c>
      <c r="Y505">
        <v>335</v>
      </c>
      <c r="Z505">
        <v>0</v>
      </c>
      <c r="AA505">
        <v>335</v>
      </c>
      <c r="AB505">
        <v>0</v>
      </c>
      <c r="AC505">
        <v>98</v>
      </c>
      <c r="AD505">
        <v>67</v>
      </c>
      <c r="AE505">
        <v>0</v>
      </c>
      <c r="AF505">
        <v>0</v>
      </c>
      <c r="AG505">
        <v>0</v>
      </c>
      <c r="AH505" t="s">
        <v>372</v>
      </c>
      <c r="AI505" s="1">
        <v>44575.519872685189</v>
      </c>
      <c r="AJ505">
        <v>741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67</v>
      </c>
      <c r="AQ505">
        <v>0</v>
      </c>
      <c r="AR505">
        <v>0</v>
      </c>
      <c r="AS505">
        <v>0</v>
      </c>
      <c r="AT505" t="s">
        <v>87</v>
      </c>
      <c r="AU505" t="s">
        <v>87</v>
      </c>
      <c r="AV505" t="s">
        <v>87</v>
      </c>
      <c r="AW505" t="s">
        <v>87</v>
      </c>
      <c r="AX505" t="s">
        <v>87</v>
      </c>
      <c r="AY505" t="s">
        <v>87</v>
      </c>
      <c r="AZ505" t="s">
        <v>87</v>
      </c>
      <c r="BA505" t="s">
        <v>87</v>
      </c>
      <c r="BB505" t="s">
        <v>87</v>
      </c>
      <c r="BC505" t="s">
        <v>87</v>
      </c>
      <c r="BD505" t="s">
        <v>87</v>
      </c>
      <c r="BE505" t="s">
        <v>87</v>
      </c>
    </row>
    <row r="506" spans="1:57" x14ac:dyDescent="0.45">
      <c r="A506" t="s">
        <v>1347</v>
      </c>
      <c r="B506" t="s">
        <v>79</v>
      </c>
      <c r="C506" t="s">
        <v>1312</v>
      </c>
      <c r="D506" t="s">
        <v>81</v>
      </c>
      <c r="E506" s="2" t="str">
        <f>HYPERLINK("capsilon://?command=openfolder&amp;siteaddress=FAM.docvelocity-na8.net&amp;folderid=FX5F172DC3-1C46-AEEA-EFD7-94F4701F970A","FX211210511")</f>
        <v>FX211210511</v>
      </c>
      <c r="F506" t="s">
        <v>19</v>
      </c>
      <c r="G506" t="s">
        <v>19</v>
      </c>
      <c r="H506" t="s">
        <v>82</v>
      </c>
      <c r="I506" t="s">
        <v>1331</v>
      </c>
      <c r="J506">
        <v>76</v>
      </c>
      <c r="K506" t="s">
        <v>84</v>
      </c>
      <c r="L506" t="s">
        <v>85</v>
      </c>
      <c r="M506" t="s">
        <v>86</v>
      </c>
      <c r="N506">
        <v>2</v>
      </c>
      <c r="O506" s="1">
        <v>44575.503194444442</v>
      </c>
      <c r="P506" s="1">
        <v>44575.525706018518</v>
      </c>
      <c r="Q506">
        <v>336</v>
      </c>
      <c r="R506">
        <v>1609</v>
      </c>
      <c r="S506" t="b">
        <v>0</v>
      </c>
      <c r="T506" t="s">
        <v>87</v>
      </c>
      <c r="U506" t="b">
        <v>1</v>
      </c>
      <c r="V506" t="s">
        <v>153</v>
      </c>
      <c r="W506" s="1">
        <v>44575.516145833331</v>
      </c>
      <c r="X506">
        <v>1106</v>
      </c>
      <c r="Y506">
        <v>74</v>
      </c>
      <c r="Z506">
        <v>0</v>
      </c>
      <c r="AA506">
        <v>74</v>
      </c>
      <c r="AB506">
        <v>0</v>
      </c>
      <c r="AC506">
        <v>45</v>
      </c>
      <c r="AD506">
        <v>2</v>
      </c>
      <c r="AE506">
        <v>0</v>
      </c>
      <c r="AF506">
        <v>0</v>
      </c>
      <c r="AG506">
        <v>0</v>
      </c>
      <c r="AH506" t="s">
        <v>372</v>
      </c>
      <c r="AI506" s="1">
        <v>44575.525706018518</v>
      </c>
      <c r="AJ506">
        <v>503</v>
      </c>
      <c r="AK506">
        <v>1</v>
      </c>
      <c r="AL506">
        <v>0</v>
      </c>
      <c r="AM506">
        <v>1</v>
      </c>
      <c r="AN506">
        <v>0</v>
      </c>
      <c r="AO506">
        <v>1</v>
      </c>
      <c r="AP506">
        <v>1</v>
      </c>
      <c r="AQ506">
        <v>0</v>
      </c>
      <c r="AR506">
        <v>0</v>
      </c>
      <c r="AS506">
        <v>0</v>
      </c>
      <c r="AT506" t="s">
        <v>87</v>
      </c>
      <c r="AU506" t="s">
        <v>87</v>
      </c>
      <c r="AV506" t="s">
        <v>87</v>
      </c>
      <c r="AW506" t="s">
        <v>87</v>
      </c>
      <c r="AX506" t="s">
        <v>87</v>
      </c>
      <c r="AY506" t="s">
        <v>87</v>
      </c>
      <c r="AZ506" t="s">
        <v>87</v>
      </c>
      <c r="BA506" t="s">
        <v>87</v>
      </c>
      <c r="BB506" t="s">
        <v>87</v>
      </c>
      <c r="BC506" t="s">
        <v>87</v>
      </c>
      <c r="BD506" t="s">
        <v>87</v>
      </c>
      <c r="BE506" t="s">
        <v>87</v>
      </c>
    </row>
    <row r="507" spans="1:57" x14ac:dyDescent="0.45">
      <c r="A507" t="s">
        <v>1348</v>
      </c>
      <c r="B507" t="s">
        <v>79</v>
      </c>
      <c r="C507" t="s">
        <v>148</v>
      </c>
      <c r="D507" t="s">
        <v>81</v>
      </c>
      <c r="E507" s="2" t="str">
        <f>HYPERLINK("capsilon://?command=openfolder&amp;siteaddress=FAM.docvelocity-na8.net&amp;folderid=FX4A7CE2EA-C614-5A00-09BC-77C8A0E5C8AF","FX2201758")</f>
        <v>FX2201758</v>
      </c>
      <c r="F507" t="s">
        <v>19</v>
      </c>
      <c r="G507" t="s">
        <v>19</v>
      </c>
      <c r="H507" t="s">
        <v>82</v>
      </c>
      <c r="I507" t="s">
        <v>1338</v>
      </c>
      <c r="J507">
        <v>38</v>
      </c>
      <c r="K507" t="s">
        <v>84</v>
      </c>
      <c r="L507" t="s">
        <v>85</v>
      </c>
      <c r="M507" t="s">
        <v>86</v>
      </c>
      <c r="N507">
        <v>2</v>
      </c>
      <c r="O507" s="1">
        <v>44575.507106481484</v>
      </c>
      <c r="P507" s="1">
        <v>44575.530671296299</v>
      </c>
      <c r="Q507">
        <v>1246</v>
      </c>
      <c r="R507">
        <v>790</v>
      </c>
      <c r="S507" t="b">
        <v>0</v>
      </c>
      <c r="T507" t="s">
        <v>87</v>
      </c>
      <c r="U507" t="b">
        <v>1</v>
      </c>
      <c r="V507" t="s">
        <v>135</v>
      </c>
      <c r="W507" s="1">
        <v>44575.514548611114</v>
      </c>
      <c r="X507">
        <v>631</v>
      </c>
      <c r="Y507">
        <v>37</v>
      </c>
      <c r="Z507">
        <v>0</v>
      </c>
      <c r="AA507">
        <v>37</v>
      </c>
      <c r="AB507">
        <v>0</v>
      </c>
      <c r="AC507">
        <v>23</v>
      </c>
      <c r="AD507">
        <v>1</v>
      </c>
      <c r="AE507">
        <v>0</v>
      </c>
      <c r="AF507">
        <v>0</v>
      </c>
      <c r="AG507">
        <v>0</v>
      </c>
      <c r="AH507" t="s">
        <v>372</v>
      </c>
      <c r="AI507" s="1">
        <v>44575.530671296299</v>
      </c>
      <c r="AJ507">
        <v>148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1</v>
      </c>
      <c r="AQ507">
        <v>0</v>
      </c>
      <c r="AR507">
        <v>0</v>
      </c>
      <c r="AS507">
        <v>0</v>
      </c>
      <c r="AT507" t="s">
        <v>87</v>
      </c>
      <c r="AU507" t="s">
        <v>87</v>
      </c>
      <c r="AV507" t="s">
        <v>87</v>
      </c>
      <c r="AW507" t="s">
        <v>87</v>
      </c>
      <c r="AX507" t="s">
        <v>87</v>
      </c>
      <c r="AY507" t="s">
        <v>87</v>
      </c>
      <c r="AZ507" t="s">
        <v>87</v>
      </c>
      <c r="BA507" t="s">
        <v>87</v>
      </c>
      <c r="BB507" t="s">
        <v>87</v>
      </c>
      <c r="BC507" t="s">
        <v>87</v>
      </c>
      <c r="BD507" t="s">
        <v>87</v>
      </c>
      <c r="BE507" t="s">
        <v>87</v>
      </c>
    </row>
    <row r="508" spans="1:57" x14ac:dyDescent="0.45">
      <c r="A508" t="s">
        <v>1349</v>
      </c>
      <c r="B508" t="s">
        <v>79</v>
      </c>
      <c r="C508" t="s">
        <v>1141</v>
      </c>
      <c r="D508" t="s">
        <v>81</v>
      </c>
      <c r="E508" s="2" t="str">
        <f>HYPERLINK("capsilon://?command=openfolder&amp;siteaddress=FAM.docvelocity-na8.net&amp;folderid=FXF66BC3B6-376A-8FD4-852E-FEB6B4777814","FX21128125")</f>
        <v>FX21128125</v>
      </c>
      <c r="F508" t="s">
        <v>19</v>
      </c>
      <c r="G508" t="s">
        <v>19</v>
      </c>
      <c r="H508" t="s">
        <v>82</v>
      </c>
      <c r="I508" t="s">
        <v>1350</v>
      </c>
      <c r="J508">
        <v>66</v>
      </c>
      <c r="K508" t="s">
        <v>84</v>
      </c>
      <c r="L508" t="s">
        <v>85</v>
      </c>
      <c r="M508" t="s">
        <v>86</v>
      </c>
      <c r="N508">
        <v>2</v>
      </c>
      <c r="O508" s="1">
        <v>44575.512465277781</v>
      </c>
      <c r="P508" s="1">
        <v>44575.551157407404</v>
      </c>
      <c r="Q508">
        <v>1291</v>
      </c>
      <c r="R508">
        <v>2052</v>
      </c>
      <c r="S508" t="b">
        <v>0</v>
      </c>
      <c r="T508" t="s">
        <v>87</v>
      </c>
      <c r="U508" t="b">
        <v>0</v>
      </c>
      <c r="V508" t="s">
        <v>135</v>
      </c>
      <c r="W508" s="1">
        <v>44575.541331018518</v>
      </c>
      <c r="X508">
        <v>1288</v>
      </c>
      <c r="Y508">
        <v>52</v>
      </c>
      <c r="Z508">
        <v>0</v>
      </c>
      <c r="AA508">
        <v>52</v>
      </c>
      <c r="AB508">
        <v>0</v>
      </c>
      <c r="AC508">
        <v>37</v>
      </c>
      <c r="AD508">
        <v>14</v>
      </c>
      <c r="AE508">
        <v>0</v>
      </c>
      <c r="AF508">
        <v>0</v>
      </c>
      <c r="AG508">
        <v>0</v>
      </c>
      <c r="AH508" t="s">
        <v>372</v>
      </c>
      <c r="AI508" s="1">
        <v>44575.551157407404</v>
      </c>
      <c r="AJ508">
        <v>233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14</v>
      </c>
      <c r="AQ508">
        <v>0</v>
      </c>
      <c r="AR508">
        <v>0</v>
      </c>
      <c r="AS508">
        <v>0</v>
      </c>
      <c r="AT508" t="s">
        <v>87</v>
      </c>
      <c r="AU508" t="s">
        <v>87</v>
      </c>
      <c r="AV508" t="s">
        <v>87</v>
      </c>
      <c r="AW508" t="s">
        <v>87</v>
      </c>
      <c r="AX508" t="s">
        <v>87</v>
      </c>
      <c r="AY508" t="s">
        <v>87</v>
      </c>
      <c r="AZ508" t="s">
        <v>87</v>
      </c>
      <c r="BA508" t="s">
        <v>87</v>
      </c>
      <c r="BB508" t="s">
        <v>87</v>
      </c>
      <c r="BC508" t="s">
        <v>87</v>
      </c>
      <c r="BD508" t="s">
        <v>87</v>
      </c>
      <c r="BE508" t="s">
        <v>87</v>
      </c>
    </row>
    <row r="509" spans="1:57" x14ac:dyDescent="0.45">
      <c r="A509" t="s">
        <v>1351</v>
      </c>
      <c r="B509" t="s">
        <v>79</v>
      </c>
      <c r="C509" t="s">
        <v>1352</v>
      </c>
      <c r="D509" t="s">
        <v>81</v>
      </c>
      <c r="E509" s="2" t="str">
        <f>HYPERLINK("capsilon://?command=openfolder&amp;siteaddress=FAM.docvelocity-na8.net&amp;folderid=FXBD3F8918-9C03-DD9F-2A77-CF48F4B4A0EC","FX21123876")</f>
        <v>FX21123876</v>
      </c>
      <c r="F509" t="s">
        <v>19</v>
      </c>
      <c r="G509" t="s">
        <v>19</v>
      </c>
      <c r="H509" t="s">
        <v>82</v>
      </c>
      <c r="I509" t="s">
        <v>1353</v>
      </c>
      <c r="J509">
        <v>66</v>
      </c>
      <c r="K509" t="s">
        <v>84</v>
      </c>
      <c r="L509" t="s">
        <v>85</v>
      </c>
      <c r="M509" t="s">
        <v>86</v>
      </c>
      <c r="N509">
        <v>2</v>
      </c>
      <c r="O509" s="1">
        <v>44575.529374999998</v>
      </c>
      <c r="P509" s="1">
        <v>44575.551354166666</v>
      </c>
      <c r="Q509">
        <v>1803</v>
      </c>
      <c r="R509">
        <v>96</v>
      </c>
      <c r="S509" t="b">
        <v>0</v>
      </c>
      <c r="T509" t="s">
        <v>87</v>
      </c>
      <c r="U509" t="b">
        <v>0</v>
      </c>
      <c r="V509" t="s">
        <v>88</v>
      </c>
      <c r="W509" s="1">
        <v>44575.539293981485</v>
      </c>
      <c r="X509">
        <v>80</v>
      </c>
      <c r="Y509">
        <v>0</v>
      </c>
      <c r="Z509">
        <v>0</v>
      </c>
      <c r="AA509">
        <v>0</v>
      </c>
      <c r="AB509">
        <v>52</v>
      </c>
      <c r="AC509">
        <v>0</v>
      </c>
      <c r="AD509">
        <v>66</v>
      </c>
      <c r="AE509">
        <v>0</v>
      </c>
      <c r="AF509">
        <v>0</v>
      </c>
      <c r="AG509">
        <v>0</v>
      </c>
      <c r="AH509" t="s">
        <v>372</v>
      </c>
      <c r="AI509" s="1">
        <v>44575.551354166666</v>
      </c>
      <c r="AJ509">
        <v>16</v>
      </c>
      <c r="AK509">
        <v>0</v>
      </c>
      <c r="AL509">
        <v>0</v>
      </c>
      <c r="AM509">
        <v>0</v>
      </c>
      <c r="AN509">
        <v>52</v>
      </c>
      <c r="AO509">
        <v>0</v>
      </c>
      <c r="AP509">
        <v>66</v>
      </c>
      <c r="AQ509">
        <v>0</v>
      </c>
      <c r="AR509">
        <v>0</v>
      </c>
      <c r="AS509">
        <v>0</v>
      </c>
      <c r="AT509" t="s">
        <v>87</v>
      </c>
      <c r="AU509" t="s">
        <v>87</v>
      </c>
      <c r="AV509" t="s">
        <v>87</v>
      </c>
      <c r="AW509" t="s">
        <v>87</v>
      </c>
      <c r="AX509" t="s">
        <v>87</v>
      </c>
      <c r="AY509" t="s">
        <v>87</v>
      </c>
      <c r="AZ509" t="s">
        <v>87</v>
      </c>
      <c r="BA509" t="s">
        <v>87</v>
      </c>
      <c r="BB509" t="s">
        <v>87</v>
      </c>
      <c r="BC509" t="s">
        <v>87</v>
      </c>
      <c r="BD509" t="s">
        <v>87</v>
      </c>
      <c r="BE509" t="s">
        <v>87</v>
      </c>
    </row>
    <row r="510" spans="1:57" x14ac:dyDescent="0.45">
      <c r="A510" t="s">
        <v>1354</v>
      </c>
      <c r="B510" t="s">
        <v>79</v>
      </c>
      <c r="C510" t="s">
        <v>1355</v>
      </c>
      <c r="D510" t="s">
        <v>81</v>
      </c>
      <c r="E510" s="2" t="str">
        <f>HYPERLINK("capsilon://?command=openfolder&amp;siteaddress=FAM.docvelocity-na8.net&amp;folderid=FX848A8537-2619-2AC0-8F0D-BE7DA2E49676","FX21129608")</f>
        <v>FX21129608</v>
      </c>
      <c r="F510" t="s">
        <v>19</v>
      </c>
      <c r="G510" t="s">
        <v>19</v>
      </c>
      <c r="H510" t="s">
        <v>82</v>
      </c>
      <c r="I510" t="s">
        <v>1356</v>
      </c>
      <c r="J510">
        <v>66</v>
      </c>
      <c r="K510" t="s">
        <v>84</v>
      </c>
      <c r="L510" t="s">
        <v>85</v>
      </c>
      <c r="M510" t="s">
        <v>86</v>
      </c>
      <c r="N510">
        <v>2</v>
      </c>
      <c r="O510" s="1">
        <v>44575.544629629629</v>
      </c>
      <c r="P510" s="1">
        <v>44575.824918981481</v>
      </c>
      <c r="Q510">
        <v>24126</v>
      </c>
      <c r="R510">
        <v>91</v>
      </c>
      <c r="S510" t="b">
        <v>0</v>
      </c>
      <c r="T510" t="s">
        <v>87</v>
      </c>
      <c r="U510" t="b">
        <v>0</v>
      </c>
      <c r="V510" t="s">
        <v>105</v>
      </c>
      <c r="W510" s="1">
        <v>44575.551851851851</v>
      </c>
      <c r="X510">
        <v>25</v>
      </c>
      <c r="Y510">
        <v>0</v>
      </c>
      <c r="Z510">
        <v>0</v>
      </c>
      <c r="AA510">
        <v>0</v>
      </c>
      <c r="AB510">
        <v>52</v>
      </c>
      <c r="AC510">
        <v>0</v>
      </c>
      <c r="AD510">
        <v>66</v>
      </c>
      <c r="AE510">
        <v>0</v>
      </c>
      <c r="AF510">
        <v>0</v>
      </c>
      <c r="AG510">
        <v>0</v>
      </c>
      <c r="AH510" t="s">
        <v>372</v>
      </c>
      <c r="AI510" s="1">
        <v>44575.824918981481</v>
      </c>
      <c r="AJ510">
        <v>11</v>
      </c>
      <c r="AK510">
        <v>0</v>
      </c>
      <c r="AL510">
        <v>0</v>
      </c>
      <c r="AM510">
        <v>0</v>
      </c>
      <c r="AN510">
        <v>52</v>
      </c>
      <c r="AO510">
        <v>0</v>
      </c>
      <c r="AP510">
        <v>66</v>
      </c>
      <c r="AQ510">
        <v>0</v>
      </c>
      <c r="AR510">
        <v>0</v>
      </c>
      <c r="AS510">
        <v>0</v>
      </c>
      <c r="AT510" t="s">
        <v>87</v>
      </c>
      <c r="AU510" t="s">
        <v>87</v>
      </c>
      <c r="AV510" t="s">
        <v>87</v>
      </c>
      <c r="AW510" t="s">
        <v>87</v>
      </c>
      <c r="AX510" t="s">
        <v>87</v>
      </c>
      <c r="AY510" t="s">
        <v>87</v>
      </c>
      <c r="AZ510" t="s">
        <v>87</v>
      </c>
      <c r="BA510" t="s">
        <v>87</v>
      </c>
      <c r="BB510" t="s">
        <v>87</v>
      </c>
      <c r="BC510" t="s">
        <v>87</v>
      </c>
      <c r="BD510" t="s">
        <v>87</v>
      </c>
      <c r="BE510" t="s">
        <v>87</v>
      </c>
    </row>
    <row r="511" spans="1:57" x14ac:dyDescent="0.45">
      <c r="A511" t="s">
        <v>1357</v>
      </c>
      <c r="B511" t="s">
        <v>79</v>
      </c>
      <c r="C511" t="s">
        <v>1355</v>
      </c>
      <c r="D511" t="s">
        <v>81</v>
      </c>
      <c r="E511" s="2" t="str">
        <f>HYPERLINK("capsilon://?command=openfolder&amp;siteaddress=FAM.docvelocity-na8.net&amp;folderid=FX848A8537-2619-2AC0-8F0D-BE7DA2E49676","FX21129608")</f>
        <v>FX21129608</v>
      </c>
      <c r="F511" t="s">
        <v>19</v>
      </c>
      <c r="G511" t="s">
        <v>19</v>
      </c>
      <c r="H511" t="s">
        <v>82</v>
      </c>
      <c r="I511" t="s">
        <v>1358</v>
      </c>
      <c r="J511">
        <v>66</v>
      </c>
      <c r="K511" t="s">
        <v>84</v>
      </c>
      <c r="L511" t="s">
        <v>85</v>
      </c>
      <c r="M511" t="s">
        <v>86</v>
      </c>
      <c r="N511">
        <v>2</v>
      </c>
      <c r="O511" s="1">
        <v>44575.545451388891</v>
      </c>
      <c r="P511" s="1">
        <v>44575.825011574074</v>
      </c>
      <c r="Q511">
        <v>24098</v>
      </c>
      <c r="R511">
        <v>56</v>
      </c>
      <c r="S511" t="b">
        <v>0</v>
      </c>
      <c r="T511" t="s">
        <v>87</v>
      </c>
      <c r="U511" t="b">
        <v>0</v>
      </c>
      <c r="V511" t="s">
        <v>105</v>
      </c>
      <c r="W511" s="1">
        <v>44575.552129629628</v>
      </c>
      <c r="X511">
        <v>23</v>
      </c>
      <c r="Y511">
        <v>0</v>
      </c>
      <c r="Z511">
        <v>0</v>
      </c>
      <c r="AA511">
        <v>0</v>
      </c>
      <c r="AB511">
        <v>52</v>
      </c>
      <c r="AC511">
        <v>0</v>
      </c>
      <c r="AD511">
        <v>66</v>
      </c>
      <c r="AE511">
        <v>0</v>
      </c>
      <c r="AF511">
        <v>0</v>
      </c>
      <c r="AG511">
        <v>0</v>
      </c>
      <c r="AH511" t="s">
        <v>372</v>
      </c>
      <c r="AI511" s="1">
        <v>44575.825011574074</v>
      </c>
      <c r="AJ511">
        <v>7</v>
      </c>
      <c r="AK511">
        <v>0</v>
      </c>
      <c r="AL511">
        <v>0</v>
      </c>
      <c r="AM511">
        <v>0</v>
      </c>
      <c r="AN511">
        <v>52</v>
      </c>
      <c r="AO511">
        <v>0</v>
      </c>
      <c r="AP511">
        <v>66</v>
      </c>
      <c r="AQ511">
        <v>0</v>
      </c>
      <c r="AR511">
        <v>0</v>
      </c>
      <c r="AS511">
        <v>0</v>
      </c>
      <c r="AT511" t="s">
        <v>87</v>
      </c>
      <c r="AU511" t="s">
        <v>87</v>
      </c>
      <c r="AV511" t="s">
        <v>87</v>
      </c>
      <c r="AW511" t="s">
        <v>87</v>
      </c>
      <c r="AX511" t="s">
        <v>87</v>
      </c>
      <c r="AY511" t="s">
        <v>87</v>
      </c>
      <c r="AZ511" t="s">
        <v>87</v>
      </c>
      <c r="BA511" t="s">
        <v>87</v>
      </c>
      <c r="BB511" t="s">
        <v>87</v>
      </c>
      <c r="BC511" t="s">
        <v>87</v>
      </c>
      <c r="BD511" t="s">
        <v>87</v>
      </c>
      <c r="BE511" t="s">
        <v>87</v>
      </c>
    </row>
    <row r="512" spans="1:57" x14ac:dyDescent="0.45">
      <c r="A512" t="s">
        <v>1359</v>
      </c>
      <c r="B512" t="s">
        <v>79</v>
      </c>
      <c r="C512" t="s">
        <v>1360</v>
      </c>
      <c r="D512" t="s">
        <v>81</v>
      </c>
      <c r="E512" s="2" t="str">
        <f>HYPERLINK("capsilon://?command=openfolder&amp;siteaddress=FAM.docvelocity-na8.net&amp;folderid=FX0655A5C0-3095-7CC6-3EB6-B65D7B692A6A","FX21125576")</f>
        <v>FX21125576</v>
      </c>
      <c r="F512" t="s">
        <v>19</v>
      </c>
      <c r="G512" t="s">
        <v>19</v>
      </c>
      <c r="H512" t="s">
        <v>82</v>
      </c>
      <c r="I512" t="s">
        <v>1361</v>
      </c>
      <c r="J512">
        <v>76</v>
      </c>
      <c r="K512" t="s">
        <v>477</v>
      </c>
      <c r="L512" t="s">
        <v>19</v>
      </c>
      <c r="M512" t="s">
        <v>81</v>
      </c>
      <c r="N512">
        <v>1</v>
      </c>
      <c r="O512" s="1">
        <v>44575.548506944448</v>
      </c>
      <c r="P512" s="1">
        <v>44575.588020833333</v>
      </c>
      <c r="Q512">
        <v>2981</v>
      </c>
      <c r="R512">
        <v>433</v>
      </c>
      <c r="S512" t="b">
        <v>0</v>
      </c>
      <c r="T512" t="s">
        <v>87</v>
      </c>
      <c r="U512" t="b">
        <v>0</v>
      </c>
      <c r="V512" t="s">
        <v>105</v>
      </c>
      <c r="W512" s="1">
        <v>44575.557152777779</v>
      </c>
      <c r="X512">
        <v>433</v>
      </c>
      <c r="Y512">
        <v>74</v>
      </c>
      <c r="Z512">
        <v>0</v>
      </c>
      <c r="AA512">
        <v>74</v>
      </c>
      <c r="AB512">
        <v>0</v>
      </c>
      <c r="AC512">
        <v>23</v>
      </c>
      <c r="AD512">
        <v>2</v>
      </c>
      <c r="AE512">
        <v>0</v>
      </c>
      <c r="AF512">
        <v>0</v>
      </c>
      <c r="AG512">
        <v>0</v>
      </c>
      <c r="AH512" t="s">
        <v>87</v>
      </c>
      <c r="AI512" t="s">
        <v>87</v>
      </c>
      <c r="AJ512" t="s">
        <v>87</v>
      </c>
      <c r="AK512" t="s">
        <v>87</v>
      </c>
      <c r="AL512" t="s">
        <v>87</v>
      </c>
      <c r="AM512" t="s">
        <v>87</v>
      </c>
      <c r="AN512" t="s">
        <v>87</v>
      </c>
      <c r="AO512" t="s">
        <v>87</v>
      </c>
      <c r="AP512" t="s">
        <v>87</v>
      </c>
      <c r="AQ512" t="s">
        <v>87</v>
      </c>
      <c r="AR512" t="s">
        <v>87</v>
      </c>
      <c r="AS512" t="s">
        <v>87</v>
      </c>
      <c r="AT512" t="s">
        <v>87</v>
      </c>
      <c r="AU512" t="s">
        <v>87</v>
      </c>
      <c r="AV512" t="s">
        <v>87</v>
      </c>
      <c r="AW512" t="s">
        <v>87</v>
      </c>
      <c r="AX512" t="s">
        <v>87</v>
      </c>
      <c r="AY512" t="s">
        <v>87</v>
      </c>
      <c r="AZ512" t="s">
        <v>87</v>
      </c>
      <c r="BA512" t="s">
        <v>87</v>
      </c>
      <c r="BB512" t="s">
        <v>87</v>
      </c>
      <c r="BC512" t="s">
        <v>87</v>
      </c>
      <c r="BD512" t="s">
        <v>87</v>
      </c>
      <c r="BE512" t="s">
        <v>87</v>
      </c>
    </row>
    <row r="513" spans="1:57" x14ac:dyDescent="0.45">
      <c r="A513" t="s">
        <v>1362</v>
      </c>
      <c r="B513" t="s">
        <v>79</v>
      </c>
      <c r="C513" t="s">
        <v>1345</v>
      </c>
      <c r="D513" t="s">
        <v>81</v>
      </c>
      <c r="E513" s="2" t="str">
        <f>HYPERLINK("capsilon://?command=openfolder&amp;siteaddress=FAM.docvelocity-na8.net&amp;folderid=FX3BD139CA-EB14-D917-1A6A-B84B4784E39D","FX22015008")</f>
        <v>FX22015008</v>
      </c>
      <c r="F513" t="s">
        <v>19</v>
      </c>
      <c r="G513" t="s">
        <v>19</v>
      </c>
      <c r="H513" t="s">
        <v>82</v>
      </c>
      <c r="I513" t="s">
        <v>1363</v>
      </c>
      <c r="J513">
        <v>38</v>
      </c>
      <c r="K513" t="s">
        <v>84</v>
      </c>
      <c r="L513" t="s">
        <v>85</v>
      </c>
      <c r="M513" t="s">
        <v>86</v>
      </c>
      <c r="N513">
        <v>2</v>
      </c>
      <c r="O513" s="1">
        <v>44575.553182870368</v>
      </c>
      <c r="P513" s="1">
        <v>44575.827303240738</v>
      </c>
      <c r="Q513">
        <v>23341</v>
      </c>
      <c r="R513">
        <v>343</v>
      </c>
      <c r="S513" t="b">
        <v>0</v>
      </c>
      <c r="T513" t="s">
        <v>87</v>
      </c>
      <c r="U513" t="b">
        <v>0</v>
      </c>
      <c r="V513" t="s">
        <v>105</v>
      </c>
      <c r="W513" s="1">
        <v>44575.558842592596</v>
      </c>
      <c r="X513">
        <v>146</v>
      </c>
      <c r="Y513">
        <v>37</v>
      </c>
      <c r="Z513">
        <v>0</v>
      </c>
      <c r="AA513">
        <v>37</v>
      </c>
      <c r="AB513">
        <v>0</v>
      </c>
      <c r="AC513">
        <v>19</v>
      </c>
      <c r="AD513">
        <v>1</v>
      </c>
      <c r="AE513">
        <v>0</v>
      </c>
      <c r="AF513">
        <v>0</v>
      </c>
      <c r="AG513">
        <v>0</v>
      </c>
      <c r="AH513" t="s">
        <v>372</v>
      </c>
      <c r="AI513" s="1">
        <v>44575.827303240738</v>
      </c>
      <c r="AJ513">
        <v>197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</v>
      </c>
      <c r="AQ513">
        <v>0</v>
      </c>
      <c r="AR513">
        <v>0</v>
      </c>
      <c r="AS513">
        <v>0</v>
      </c>
      <c r="AT513" t="s">
        <v>87</v>
      </c>
      <c r="AU513" t="s">
        <v>87</v>
      </c>
      <c r="AV513" t="s">
        <v>87</v>
      </c>
      <c r="AW513" t="s">
        <v>87</v>
      </c>
      <c r="AX513" t="s">
        <v>87</v>
      </c>
      <c r="AY513" t="s">
        <v>87</v>
      </c>
      <c r="AZ513" t="s">
        <v>87</v>
      </c>
      <c r="BA513" t="s">
        <v>87</v>
      </c>
      <c r="BB513" t="s">
        <v>87</v>
      </c>
      <c r="BC513" t="s">
        <v>87</v>
      </c>
      <c r="BD513" t="s">
        <v>87</v>
      </c>
      <c r="BE513" t="s">
        <v>87</v>
      </c>
    </row>
    <row r="514" spans="1:57" x14ac:dyDescent="0.45">
      <c r="A514" t="s">
        <v>1364</v>
      </c>
      <c r="B514" t="s">
        <v>79</v>
      </c>
      <c r="C514" t="s">
        <v>632</v>
      </c>
      <c r="D514" t="s">
        <v>81</v>
      </c>
      <c r="E514" s="2" t="str">
        <f>HYPERLINK("capsilon://?command=openfolder&amp;siteaddress=FAM.docvelocity-na8.net&amp;folderid=FX2E218CEC-D8B5-D6E4-8E77-6FF81658ADF3","FX22013145")</f>
        <v>FX22013145</v>
      </c>
      <c r="F514" t="s">
        <v>19</v>
      </c>
      <c r="G514" t="s">
        <v>19</v>
      </c>
      <c r="H514" t="s">
        <v>82</v>
      </c>
      <c r="I514" t="s">
        <v>1365</v>
      </c>
      <c r="J514">
        <v>66</v>
      </c>
      <c r="K514" t="s">
        <v>84</v>
      </c>
      <c r="L514" t="s">
        <v>85</v>
      </c>
      <c r="M514" t="s">
        <v>86</v>
      </c>
      <c r="N514">
        <v>1</v>
      </c>
      <c r="O514" s="1">
        <v>44575.557442129626</v>
      </c>
      <c r="P514" s="1">
        <v>44575.568865740737</v>
      </c>
      <c r="Q514">
        <v>871</v>
      </c>
      <c r="R514">
        <v>116</v>
      </c>
      <c r="S514" t="b">
        <v>0</v>
      </c>
      <c r="T514" t="s">
        <v>87</v>
      </c>
      <c r="U514" t="b">
        <v>0</v>
      </c>
      <c r="V514" t="s">
        <v>88</v>
      </c>
      <c r="W514" s="1">
        <v>44575.568865740737</v>
      </c>
      <c r="X514">
        <v>62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66</v>
      </c>
      <c r="AE514">
        <v>52</v>
      </c>
      <c r="AF514">
        <v>0</v>
      </c>
      <c r="AG514">
        <v>1</v>
      </c>
      <c r="AH514" t="s">
        <v>87</v>
      </c>
      <c r="AI514" t="s">
        <v>87</v>
      </c>
      <c r="AJ514" t="s">
        <v>87</v>
      </c>
      <c r="AK514" t="s">
        <v>87</v>
      </c>
      <c r="AL514" t="s">
        <v>87</v>
      </c>
      <c r="AM514" t="s">
        <v>87</v>
      </c>
      <c r="AN514" t="s">
        <v>87</v>
      </c>
      <c r="AO514" t="s">
        <v>87</v>
      </c>
      <c r="AP514" t="s">
        <v>87</v>
      </c>
      <c r="AQ514" t="s">
        <v>87</v>
      </c>
      <c r="AR514" t="s">
        <v>87</v>
      </c>
      <c r="AS514" t="s">
        <v>87</v>
      </c>
      <c r="AT514" t="s">
        <v>87</v>
      </c>
      <c r="AU514" t="s">
        <v>87</v>
      </c>
      <c r="AV514" t="s">
        <v>87</v>
      </c>
      <c r="AW514" t="s">
        <v>87</v>
      </c>
      <c r="AX514" t="s">
        <v>87</v>
      </c>
      <c r="AY514" t="s">
        <v>87</v>
      </c>
      <c r="AZ514" t="s">
        <v>87</v>
      </c>
      <c r="BA514" t="s">
        <v>87</v>
      </c>
      <c r="BB514" t="s">
        <v>87</v>
      </c>
      <c r="BC514" t="s">
        <v>87</v>
      </c>
      <c r="BD514" t="s">
        <v>87</v>
      </c>
      <c r="BE514" t="s">
        <v>87</v>
      </c>
    </row>
    <row r="515" spans="1:57" x14ac:dyDescent="0.45">
      <c r="A515" t="s">
        <v>1366</v>
      </c>
      <c r="B515" t="s">
        <v>79</v>
      </c>
      <c r="C515" t="s">
        <v>632</v>
      </c>
      <c r="D515" t="s">
        <v>81</v>
      </c>
      <c r="E515" s="2" t="str">
        <f>HYPERLINK("capsilon://?command=openfolder&amp;siteaddress=FAM.docvelocity-na8.net&amp;folderid=FX2E218CEC-D8B5-D6E4-8E77-6FF81658ADF3","FX22013145")</f>
        <v>FX22013145</v>
      </c>
      <c r="F515" t="s">
        <v>19</v>
      </c>
      <c r="G515" t="s">
        <v>19</v>
      </c>
      <c r="H515" t="s">
        <v>82</v>
      </c>
      <c r="I515" t="s">
        <v>1365</v>
      </c>
      <c r="J515">
        <v>38</v>
      </c>
      <c r="K515" t="s">
        <v>84</v>
      </c>
      <c r="L515" t="s">
        <v>85</v>
      </c>
      <c r="M515" t="s">
        <v>86</v>
      </c>
      <c r="N515">
        <v>2</v>
      </c>
      <c r="O515" s="1">
        <v>44575.569282407407</v>
      </c>
      <c r="P515" s="1">
        <v>44575.588819444441</v>
      </c>
      <c r="Q515">
        <v>883</v>
      </c>
      <c r="R515">
        <v>805</v>
      </c>
      <c r="S515" t="b">
        <v>0</v>
      </c>
      <c r="T515" t="s">
        <v>87</v>
      </c>
      <c r="U515" t="b">
        <v>1</v>
      </c>
      <c r="V515" t="s">
        <v>304</v>
      </c>
      <c r="W515" s="1">
        <v>44575.579282407409</v>
      </c>
      <c r="X515">
        <v>653</v>
      </c>
      <c r="Y515">
        <v>37</v>
      </c>
      <c r="Z515">
        <v>0</v>
      </c>
      <c r="AA515">
        <v>37</v>
      </c>
      <c r="AB515">
        <v>0</v>
      </c>
      <c r="AC515">
        <v>31</v>
      </c>
      <c r="AD515">
        <v>1</v>
      </c>
      <c r="AE515">
        <v>0</v>
      </c>
      <c r="AF515">
        <v>0</v>
      </c>
      <c r="AG515">
        <v>0</v>
      </c>
      <c r="AH515" t="s">
        <v>372</v>
      </c>
      <c r="AI515" s="1">
        <v>44575.588819444441</v>
      </c>
      <c r="AJ515">
        <v>139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1</v>
      </c>
      <c r="AQ515">
        <v>0</v>
      </c>
      <c r="AR515">
        <v>0</v>
      </c>
      <c r="AS515">
        <v>0</v>
      </c>
      <c r="AT515" t="s">
        <v>87</v>
      </c>
      <c r="AU515" t="s">
        <v>87</v>
      </c>
      <c r="AV515" t="s">
        <v>87</v>
      </c>
      <c r="AW515" t="s">
        <v>87</v>
      </c>
      <c r="AX515" t="s">
        <v>87</v>
      </c>
      <c r="AY515" t="s">
        <v>87</v>
      </c>
      <c r="AZ515" t="s">
        <v>87</v>
      </c>
      <c r="BA515" t="s">
        <v>87</v>
      </c>
      <c r="BB515" t="s">
        <v>87</v>
      </c>
      <c r="BC515" t="s">
        <v>87</v>
      </c>
      <c r="BD515" t="s">
        <v>87</v>
      </c>
      <c r="BE515" t="s">
        <v>87</v>
      </c>
    </row>
    <row r="516" spans="1:57" x14ac:dyDescent="0.45">
      <c r="A516" t="s">
        <v>1367</v>
      </c>
      <c r="B516" t="s">
        <v>79</v>
      </c>
      <c r="C516" t="s">
        <v>349</v>
      </c>
      <c r="D516" t="s">
        <v>81</v>
      </c>
      <c r="E516" s="2" t="str">
        <f>HYPERLINK("capsilon://?command=openfolder&amp;siteaddress=FAM.docvelocity-na8.net&amp;folderid=FX9DFF0901-FC79-4375-87D4-8BF7A9A4D9D4","FX21126627")</f>
        <v>FX21126627</v>
      </c>
      <c r="F516" t="s">
        <v>19</v>
      </c>
      <c r="G516" t="s">
        <v>19</v>
      </c>
      <c r="H516" t="s">
        <v>82</v>
      </c>
      <c r="I516" t="s">
        <v>1368</v>
      </c>
      <c r="J516">
        <v>66</v>
      </c>
      <c r="K516" t="s">
        <v>84</v>
      </c>
      <c r="L516" t="s">
        <v>85</v>
      </c>
      <c r="M516" t="s">
        <v>86</v>
      </c>
      <c r="N516">
        <v>2</v>
      </c>
      <c r="O516" s="1">
        <v>44575.579039351855</v>
      </c>
      <c r="P516" s="1">
        <v>44575.827418981484</v>
      </c>
      <c r="Q516">
        <v>21286</v>
      </c>
      <c r="R516">
        <v>174</v>
      </c>
      <c r="S516" t="b">
        <v>0</v>
      </c>
      <c r="T516" t="s">
        <v>87</v>
      </c>
      <c r="U516" t="b">
        <v>0</v>
      </c>
      <c r="V516" t="s">
        <v>304</v>
      </c>
      <c r="W516" s="1">
        <v>44575.581192129626</v>
      </c>
      <c r="X516">
        <v>165</v>
      </c>
      <c r="Y516">
        <v>0</v>
      </c>
      <c r="Z516">
        <v>0</v>
      </c>
      <c r="AA516">
        <v>0</v>
      </c>
      <c r="AB516">
        <v>52</v>
      </c>
      <c r="AC516">
        <v>0</v>
      </c>
      <c r="AD516">
        <v>66</v>
      </c>
      <c r="AE516">
        <v>0</v>
      </c>
      <c r="AF516">
        <v>0</v>
      </c>
      <c r="AG516">
        <v>0</v>
      </c>
      <c r="AH516" t="s">
        <v>372</v>
      </c>
      <c r="AI516" s="1">
        <v>44575.827418981484</v>
      </c>
      <c r="AJ516">
        <v>9</v>
      </c>
      <c r="AK516">
        <v>0</v>
      </c>
      <c r="AL516">
        <v>0</v>
      </c>
      <c r="AM516">
        <v>0</v>
      </c>
      <c r="AN516">
        <v>52</v>
      </c>
      <c r="AO516">
        <v>0</v>
      </c>
      <c r="AP516">
        <v>66</v>
      </c>
      <c r="AQ516">
        <v>0</v>
      </c>
      <c r="AR516">
        <v>0</v>
      </c>
      <c r="AS516">
        <v>0</v>
      </c>
      <c r="AT516" t="s">
        <v>87</v>
      </c>
      <c r="AU516" t="s">
        <v>87</v>
      </c>
      <c r="AV516" t="s">
        <v>87</v>
      </c>
      <c r="AW516" t="s">
        <v>87</v>
      </c>
      <c r="AX516" t="s">
        <v>87</v>
      </c>
      <c r="AY516" t="s">
        <v>87</v>
      </c>
      <c r="AZ516" t="s">
        <v>87</v>
      </c>
      <c r="BA516" t="s">
        <v>87</v>
      </c>
      <c r="BB516" t="s">
        <v>87</v>
      </c>
      <c r="BC516" t="s">
        <v>87</v>
      </c>
      <c r="BD516" t="s">
        <v>87</v>
      </c>
      <c r="BE516" t="s">
        <v>87</v>
      </c>
    </row>
    <row r="517" spans="1:57" x14ac:dyDescent="0.45">
      <c r="A517" t="s">
        <v>1369</v>
      </c>
      <c r="B517" t="s">
        <v>79</v>
      </c>
      <c r="C517" t="s">
        <v>1318</v>
      </c>
      <c r="D517" t="s">
        <v>81</v>
      </c>
      <c r="E517" s="2" t="str">
        <f>HYPERLINK("capsilon://?command=openfolder&amp;siteaddress=FAM.docvelocity-na8.net&amp;folderid=FXFD4AED56-8F87-AF63-9EA5-AA8D31367F50","FX22014873")</f>
        <v>FX22014873</v>
      </c>
      <c r="F517" t="s">
        <v>19</v>
      </c>
      <c r="G517" t="s">
        <v>19</v>
      </c>
      <c r="H517" t="s">
        <v>82</v>
      </c>
      <c r="I517" t="s">
        <v>1370</v>
      </c>
      <c r="J517">
        <v>38</v>
      </c>
      <c r="K517" t="s">
        <v>84</v>
      </c>
      <c r="L517" t="s">
        <v>85</v>
      </c>
      <c r="M517" t="s">
        <v>86</v>
      </c>
      <c r="N517">
        <v>2</v>
      </c>
      <c r="O517" s="1">
        <v>44575.594675925924</v>
      </c>
      <c r="P517" s="1">
        <v>44575.830057870371</v>
      </c>
      <c r="Q517">
        <v>20011</v>
      </c>
      <c r="R517">
        <v>326</v>
      </c>
      <c r="S517" t="b">
        <v>0</v>
      </c>
      <c r="T517" t="s">
        <v>87</v>
      </c>
      <c r="U517" t="b">
        <v>0</v>
      </c>
      <c r="V517" t="s">
        <v>135</v>
      </c>
      <c r="W517" s="1">
        <v>44575.596030092594</v>
      </c>
      <c r="X517">
        <v>99</v>
      </c>
      <c r="Y517">
        <v>37</v>
      </c>
      <c r="Z517">
        <v>0</v>
      </c>
      <c r="AA517">
        <v>37</v>
      </c>
      <c r="AB517">
        <v>0</v>
      </c>
      <c r="AC517">
        <v>22</v>
      </c>
      <c r="AD517">
        <v>1</v>
      </c>
      <c r="AE517">
        <v>0</v>
      </c>
      <c r="AF517">
        <v>0</v>
      </c>
      <c r="AG517">
        <v>0</v>
      </c>
      <c r="AH517" t="s">
        <v>372</v>
      </c>
      <c r="AI517" s="1">
        <v>44575.830057870371</v>
      </c>
      <c r="AJ517">
        <v>227</v>
      </c>
      <c r="AK517">
        <v>2</v>
      </c>
      <c r="AL517">
        <v>0</v>
      </c>
      <c r="AM517">
        <v>2</v>
      </c>
      <c r="AN517">
        <v>0</v>
      </c>
      <c r="AO517">
        <v>1</v>
      </c>
      <c r="AP517">
        <v>-1</v>
      </c>
      <c r="AQ517">
        <v>0</v>
      </c>
      <c r="AR517">
        <v>0</v>
      </c>
      <c r="AS517">
        <v>0</v>
      </c>
      <c r="AT517" t="s">
        <v>87</v>
      </c>
      <c r="AU517" t="s">
        <v>87</v>
      </c>
      <c r="AV517" t="s">
        <v>87</v>
      </c>
      <c r="AW517" t="s">
        <v>87</v>
      </c>
      <c r="AX517" t="s">
        <v>87</v>
      </c>
      <c r="AY517" t="s">
        <v>87</v>
      </c>
      <c r="AZ517" t="s">
        <v>87</v>
      </c>
      <c r="BA517" t="s">
        <v>87</v>
      </c>
      <c r="BB517" t="s">
        <v>87</v>
      </c>
      <c r="BC517" t="s">
        <v>87</v>
      </c>
      <c r="BD517" t="s">
        <v>87</v>
      </c>
      <c r="BE517" t="s">
        <v>87</v>
      </c>
    </row>
    <row r="518" spans="1:57" x14ac:dyDescent="0.45">
      <c r="A518" t="s">
        <v>1371</v>
      </c>
      <c r="B518" t="s">
        <v>79</v>
      </c>
      <c r="C518" t="s">
        <v>1372</v>
      </c>
      <c r="D518" t="s">
        <v>81</v>
      </c>
      <c r="E518" s="2" t="str">
        <f>HYPERLINK("capsilon://?command=openfolder&amp;siteaddress=FAM.docvelocity-na8.net&amp;folderid=FXC995482E-18C0-C19F-3134-1875CB317866","FX21128258")</f>
        <v>FX21128258</v>
      </c>
      <c r="F518" t="s">
        <v>19</v>
      </c>
      <c r="G518" t="s">
        <v>19</v>
      </c>
      <c r="H518" t="s">
        <v>82</v>
      </c>
      <c r="I518" t="s">
        <v>1373</v>
      </c>
      <c r="J518">
        <v>66</v>
      </c>
      <c r="K518" t="s">
        <v>84</v>
      </c>
      <c r="L518" t="s">
        <v>85</v>
      </c>
      <c r="M518" t="s">
        <v>86</v>
      </c>
      <c r="N518">
        <v>2</v>
      </c>
      <c r="O518" s="1">
        <v>44575.594710648147</v>
      </c>
      <c r="P518" s="1">
        <v>44575.830127314817</v>
      </c>
      <c r="Q518">
        <v>20305</v>
      </c>
      <c r="R518">
        <v>35</v>
      </c>
      <c r="S518" t="b">
        <v>0</v>
      </c>
      <c r="T518" t="s">
        <v>87</v>
      </c>
      <c r="U518" t="b">
        <v>0</v>
      </c>
      <c r="V518" t="s">
        <v>88</v>
      </c>
      <c r="W518" s="1">
        <v>44575.595868055556</v>
      </c>
      <c r="X518">
        <v>30</v>
      </c>
      <c r="Y518">
        <v>0</v>
      </c>
      <c r="Z518">
        <v>0</v>
      </c>
      <c r="AA518">
        <v>0</v>
      </c>
      <c r="AB518">
        <v>52</v>
      </c>
      <c r="AC518">
        <v>0</v>
      </c>
      <c r="AD518">
        <v>66</v>
      </c>
      <c r="AE518">
        <v>0</v>
      </c>
      <c r="AF518">
        <v>0</v>
      </c>
      <c r="AG518">
        <v>0</v>
      </c>
      <c r="AH518" t="s">
        <v>372</v>
      </c>
      <c r="AI518" s="1">
        <v>44575.830127314817</v>
      </c>
      <c r="AJ518">
        <v>5</v>
      </c>
      <c r="AK518">
        <v>0</v>
      </c>
      <c r="AL518">
        <v>0</v>
      </c>
      <c r="AM518">
        <v>0</v>
      </c>
      <c r="AN518">
        <v>52</v>
      </c>
      <c r="AO518">
        <v>0</v>
      </c>
      <c r="AP518">
        <v>66</v>
      </c>
      <c r="AQ518">
        <v>0</v>
      </c>
      <c r="AR518">
        <v>0</v>
      </c>
      <c r="AS518">
        <v>0</v>
      </c>
      <c r="AT518" t="s">
        <v>87</v>
      </c>
      <c r="AU518" t="s">
        <v>87</v>
      </c>
      <c r="AV518" t="s">
        <v>87</v>
      </c>
      <c r="AW518" t="s">
        <v>87</v>
      </c>
      <c r="AX518" t="s">
        <v>87</v>
      </c>
      <c r="AY518" t="s">
        <v>87</v>
      </c>
      <c r="AZ518" t="s">
        <v>87</v>
      </c>
      <c r="BA518" t="s">
        <v>87</v>
      </c>
      <c r="BB518" t="s">
        <v>87</v>
      </c>
      <c r="BC518" t="s">
        <v>87</v>
      </c>
      <c r="BD518" t="s">
        <v>87</v>
      </c>
      <c r="BE518" t="s">
        <v>87</v>
      </c>
    </row>
    <row r="519" spans="1:57" x14ac:dyDescent="0.45">
      <c r="A519" t="s">
        <v>1374</v>
      </c>
      <c r="B519" t="s">
        <v>79</v>
      </c>
      <c r="C519" t="s">
        <v>652</v>
      </c>
      <c r="D519" t="s">
        <v>81</v>
      </c>
      <c r="E519" s="2" t="str">
        <f>HYPERLINK("capsilon://?command=openfolder&amp;siteaddress=FAM.docvelocity-na8.net&amp;folderid=FX92FFE1F2-76D1-305E-A9B6-F71CFE3BBE4E","FX21129669")</f>
        <v>FX21129669</v>
      </c>
      <c r="F519" t="s">
        <v>19</v>
      </c>
      <c r="G519" t="s">
        <v>19</v>
      </c>
      <c r="H519" t="s">
        <v>82</v>
      </c>
      <c r="I519" t="s">
        <v>1375</v>
      </c>
      <c r="J519">
        <v>66</v>
      </c>
      <c r="K519" t="s">
        <v>84</v>
      </c>
      <c r="L519" t="s">
        <v>85</v>
      </c>
      <c r="M519" t="s">
        <v>86</v>
      </c>
      <c r="N519">
        <v>2</v>
      </c>
      <c r="O519" s="1">
        <v>44575.61246527778</v>
      </c>
      <c r="P519" s="1">
        <v>44575.830208333333</v>
      </c>
      <c r="Q519">
        <v>18125</v>
      </c>
      <c r="R519">
        <v>688</v>
      </c>
      <c r="S519" t="b">
        <v>0</v>
      </c>
      <c r="T519" t="s">
        <v>87</v>
      </c>
      <c r="U519" t="b">
        <v>0</v>
      </c>
      <c r="V519" t="s">
        <v>92</v>
      </c>
      <c r="W519" s="1">
        <v>44575.628692129627</v>
      </c>
      <c r="X519">
        <v>682</v>
      </c>
      <c r="Y519">
        <v>0</v>
      </c>
      <c r="Z519">
        <v>0</v>
      </c>
      <c r="AA519">
        <v>0</v>
      </c>
      <c r="AB519">
        <v>52</v>
      </c>
      <c r="AC519">
        <v>0</v>
      </c>
      <c r="AD519">
        <v>66</v>
      </c>
      <c r="AE519">
        <v>0</v>
      </c>
      <c r="AF519">
        <v>0</v>
      </c>
      <c r="AG519">
        <v>0</v>
      </c>
      <c r="AH519" t="s">
        <v>372</v>
      </c>
      <c r="AI519" s="1">
        <v>44575.830208333333</v>
      </c>
      <c r="AJ519">
        <v>6</v>
      </c>
      <c r="AK519">
        <v>0</v>
      </c>
      <c r="AL519">
        <v>0</v>
      </c>
      <c r="AM519">
        <v>0</v>
      </c>
      <c r="AN519">
        <v>52</v>
      </c>
      <c r="AO519">
        <v>0</v>
      </c>
      <c r="AP519">
        <v>66</v>
      </c>
      <c r="AQ519">
        <v>0</v>
      </c>
      <c r="AR519">
        <v>0</v>
      </c>
      <c r="AS519">
        <v>0</v>
      </c>
      <c r="AT519" t="s">
        <v>87</v>
      </c>
      <c r="AU519" t="s">
        <v>87</v>
      </c>
      <c r="AV519" t="s">
        <v>87</v>
      </c>
      <c r="AW519" t="s">
        <v>87</v>
      </c>
      <c r="AX519" t="s">
        <v>87</v>
      </c>
      <c r="AY519" t="s">
        <v>87</v>
      </c>
      <c r="AZ519" t="s">
        <v>87</v>
      </c>
      <c r="BA519" t="s">
        <v>87</v>
      </c>
      <c r="BB519" t="s">
        <v>87</v>
      </c>
      <c r="BC519" t="s">
        <v>87</v>
      </c>
      <c r="BD519" t="s">
        <v>87</v>
      </c>
      <c r="BE519" t="s">
        <v>87</v>
      </c>
    </row>
    <row r="520" spans="1:57" x14ac:dyDescent="0.45">
      <c r="A520" t="s">
        <v>1376</v>
      </c>
      <c r="B520" t="s">
        <v>79</v>
      </c>
      <c r="C520" t="s">
        <v>1309</v>
      </c>
      <c r="D520" t="s">
        <v>81</v>
      </c>
      <c r="E520" s="2" t="str">
        <f>HYPERLINK("capsilon://?command=openfolder&amp;siteaddress=FAM.docvelocity-na8.net&amp;folderid=FX17739C15-FF00-60B4-1734-4DB71831E379","FX22015532")</f>
        <v>FX22015532</v>
      </c>
      <c r="F520" t="s">
        <v>19</v>
      </c>
      <c r="G520" t="s">
        <v>19</v>
      </c>
      <c r="H520" t="s">
        <v>82</v>
      </c>
      <c r="I520" t="s">
        <v>1377</v>
      </c>
      <c r="J520">
        <v>38</v>
      </c>
      <c r="K520" t="s">
        <v>84</v>
      </c>
      <c r="L520" t="s">
        <v>85</v>
      </c>
      <c r="M520" t="s">
        <v>86</v>
      </c>
      <c r="N520">
        <v>2</v>
      </c>
      <c r="O520" s="1">
        <v>44575.628321759257</v>
      </c>
      <c r="P520" s="1">
        <v>44575.839386574073</v>
      </c>
      <c r="Q520">
        <v>16663</v>
      </c>
      <c r="R520">
        <v>1573</v>
      </c>
      <c r="S520" t="b">
        <v>0</v>
      </c>
      <c r="T520" t="s">
        <v>87</v>
      </c>
      <c r="U520" t="b">
        <v>0</v>
      </c>
      <c r="V520" t="s">
        <v>190</v>
      </c>
      <c r="W520" s="1">
        <v>44575.668368055558</v>
      </c>
      <c r="X520">
        <v>806</v>
      </c>
      <c r="Y520">
        <v>37</v>
      </c>
      <c r="Z520">
        <v>0</v>
      </c>
      <c r="AA520">
        <v>37</v>
      </c>
      <c r="AB520">
        <v>0</v>
      </c>
      <c r="AC520">
        <v>15</v>
      </c>
      <c r="AD520">
        <v>1</v>
      </c>
      <c r="AE520">
        <v>0</v>
      </c>
      <c r="AF520">
        <v>0</v>
      </c>
      <c r="AG520">
        <v>0</v>
      </c>
      <c r="AH520" t="s">
        <v>372</v>
      </c>
      <c r="AI520" s="1">
        <v>44575.839386574073</v>
      </c>
      <c r="AJ520">
        <v>758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1</v>
      </c>
      <c r="AQ520">
        <v>0</v>
      </c>
      <c r="AR520">
        <v>0</v>
      </c>
      <c r="AS520">
        <v>0</v>
      </c>
      <c r="AT520" t="s">
        <v>87</v>
      </c>
      <c r="AU520" t="s">
        <v>87</v>
      </c>
      <c r="AV520" t="s">
        <v>87</v>
      </c>
      <c r="AW520" t="s">
        <v>87</v>
      </c>
      <c r="AX520" t="s">
        <v>87</v>
      </c>
      <c r="AY520" t="s">
        <v>87</v>
      </c>
      <c r="AZ520" t="s">
        <v>87</v>
      </c>
      <c r="BA520" t="s">
        <v>87</v>
      </c>
      <c r="BB520" t="s">
        <v>87</v>
      </c>
      <c r="BC520" t="s">
        <v>87</v>
      </c>
      <c r="BD520" t="s">
        <v>87</v>
      </c>
      <c r="BE520" t="s">
        <v>87</v>
      </c>
    </row>
    <row r="521" spans="1:57" x14ac:dyDescent="0.45">
      <c r="A521" t="s">
        <v>1378</v>
      </c>
      <c r="B521" t="s">
        <v>79</v>
      </c>
      <c r="C521" t="s">
        <v>1379</v>
      </c>
      <c r="D521" t="s">
        <v>81</v>
      </c>
      <c r="E521" s="2" t="str">
        <f>HYPERLINK("capsilon://?command=openfolder&amp;siteaddress=FAM.docvelocity-na8.net&amp;folderid=FXE8D3563E-219E-A2F2-162B-3C15628BA119","FX22015288")</f>
        <v>FX22015288</v>
      </c>
      <c r="F521" t="s">
        <v>19</v>
      </c>
      <c r="G521" t="s">
        <v>19</v>
      </c>
      <c r="H521" t="s">
        <v>82</v>
      </c>
      <c r="I521" t="s">
        <v>1380</v>
      </c>
      <c r="J521">
        <v>38</v>
      </c>
      <c r="K521" t="s">
        <v>84</v>
      </c>
      <c r="L521" t="s">
        <v>85</v>
      </c>
      <c r="M521" t="s">
        <v>86</v>
      </c>
      <c r="N521">
        <v>2</v>
      </c>
      <c r="O521" s="1">
        <v>44575.635833333334</v>
      </c>
      <c r="P521" s="1">
        <v>44575.843449074076</v>
      </c>
      <c r="Q521">
        <v>16642</v>
      </c>
      <c r="R521">
        <v>1296</v>
      </c>
      <c r="S521" t="b">
        <v>0</v>
      </c>
      <c r="T521" t="s">
        <v>87</v>
      </c>
      <c r="U521" t="b">
        <v>0</v>
      </c>
      <c r="V521" t="s">
        <v>304</v>
      </c>
      <c r="W521" s="1">
        <v>44575.674722222226</v>
      </c>
      <c r="X521">
        <v>946</v>
      </c>
      <c r="Y521">
        <v>37</v>
      </c>
      <c r="Z521">
        <v>0</v>
      </c>
      <c r="AA521">
        <v>37</v>
      </c>
      <c r="AB521">
        <v>0</v>
      </c>
      <c r="AC521">
        <v>19</v>
      </c>
      <c r="AD521">
        <v>1</v>
      </c>
      <c r="AE521">
        <v>0</v>
      </c>
      <c r="AF521">
        <v>0</v>
      </c>
      <c r="AG521">
        <v>0</v>
      </c>
      <c r="AH521" t="s">
        <v>372</v>
      </c>
      <c r="AI521" s="1">
        <v>44575.843449074076</v>
      </c>
      <c r="AJ521">
        <v>350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1</v>
      </c>
      <c r="AQ521">
        <v>0</v>
      </c>
      <c r="AR521">
        <v>0</v>
      </c>
      <c r="AS521">
        <v>0</v>
      </c>
      <c r="AT521" t="s">
        <v>87</v>
      </c>
      <c r="AU521" t="s">
        <v>87</v>
      </c>
      <c r="AV521" t="s">
        <v>87</v>
      </c>
      <c r="AW521" t="s">
        <v>87</v>
      </c>
      <c r="AX521" t="s">
        <v>87</v>
      </c>
      <c r="AY521" t="s">
        <v>87</v>
      </c>
      <c r="AZ521" t="s">
        <v>87</v>
      </c>
      <c r="BA521" t="s">
        <v>87</v>
      </c>
      <c r="BB521" t="s">
        <v>87</v>
      </c>
      <c r="BC521" t="s">
        <v>87</v>
      </c>
      <c r="BD521" t="s">
        <v>87</v>
      </c>
      <c r="BE521" t="s">
        <v>87</v>
      </c>
    </row>
    <row r="522" spans="1:57" x14ac:dyDescent="0.45">
      <c r="A522" t="s">
        <v>1381</v>
      </c>
      <c r="B522" t="s">
        <v>79</v>
      </c>
      <c r="C522" t="s">
        <v>1382</v>
      </c>
      <c r="D522" t="s">
        <v>81</v>
      </c>
      <c r="E522" s="2" t="str">
        <f>HYPERLINK("capsilon://?command=openfolder&amp;siteaddress=FAM.docvelocity-na8.net&amp;folderid=FX75208A9D-383D-3F64-7A07-EA63507F77E5","FX22015385")</f>
        <v>FX22015385</v>
      </c>
      <c r="F522" t="s">
        <v>19</v>
      </c>
      <c r="G522" t="s">
        <v>19</v>
      </c>
      <c r="H522" t="s">
        <v>82</v>
      </c>
      <c r="I522" t="s">
        <v>1383</v>
      </c>
      <c r="J522">
        <v>250</v>
      </c>
      <c r="K522" t="s">
        <v>84</v>
      </c>
      <c r="L522" t="s">
        <v>85</v>
      </c>
      <c r="M522" t="s">
        <v>86</v>
      </c>
      <c r="N522">
        <v>1</v>
      </c>
      <c r="O522" s="1">
        <v>44575.668981481482</v>
      </c>
      <c r="P522" s="1">
        <v>44575.698587962965</v>
      </c>
      <c r="Q522">
        <v>1447</v>
      </c>
      <c r="R522">
        <v>1111</v>
      </c>
      <c r="S522" t="b">
        <v>0</v>
      </c>
      <c r="T522" t="s">
        <v>87</v>
      </c>
      <c r="U522" t="b">
        <v>0</v>
      </c>
      <c r="V522" t="s">
        <v>88</v>
      </c>
      <c r="W522" s="1">
        <v>44575.698587962965</v>
      </c>
      <c r="X522">
        <v>240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250</v>
      </c>
      <c r="AE522">
        <v>217</v>
      </c>
      <c r="AF522">
        <v>0</v>
      </c>
      <c r="AG522">
        <v>9</v>
      </c>
      <c r="AH522" t="s">
        <v>87</v>
      </c>
      <c r="AI522" t="s">
        <v>87</v>
      </c>
      <c r="AJ522" t="s">
        <v>87</v>
      </c>
      <c r="AK522" t="s">
        <v>87</v>
      </c>
      <c r="AL522" t="s">
        <v>87</v>
      </c>
      <c r="AM522" t="s">
        <v>87</v>
      </c>
      <c r="AN522" t="s">
        <v>87</v>
      </c>
      <c r="AO522" t="s">
        <v>87</v>
      </c>
      <c r="AP522" t="s">
        <v>87</v>
      </c>
      <c r="AQ522" t="s">
        <v>87</v>
      </c>
      <c r="AR522" t="s">
        <v>87</v>
      </c>
      <c r="AS522" t="s">
        <v>87</v>
      </c>
      <c r="AT522" t="s">
        <v>87</v>
      </c>
      <c r="AU522" t="s">
        <v>87</v>
      </c>
      <c r="AV522" t="s">
        <v>87</v>
      </c>
      <c r="AW522" t="s">
        <v>87</v>
      </c>
      <c r="AX522" t="s">
        <v>87</v>
      </c>
      <c r="AY522" t="s">
        <v>87</v>
      </c>
      <c r="AZ522" t="s">
        <v>87</v>
      </c>
      <c r="BA522" t="s">
        <v>87</v>
      </c>
      <c r="BB522" t="s">
        <v>87</v>
      </c>
      <c r="BC522" t="s">
        <v>87</v>
      </c>
      <c r="BD522" t="s">
        <v>87</v>
      </c>
      <c r="BE522" t="s">
        <v>87</v>
      </c>
    </row>
    <row r="523" spans="1:57" x14ac:dyDescent="0.45">
      <c r="A523" t="s">
        <v>1384</v>
      </c>
      <c r="B523" t="s">
        <v>79</v>
      </c>
      <c r="C523" t="s">
        <v>887</v>
      </c>
      <c r="D523" t="s">
        <v>81</v>
      </c>
      <c r="E523" s="2" t="str">
        <f>HYPERLINK("capsilon://?command=openfolder&amp;siteaddress=FAM.docvelocity-na8.net&amp;folderid=FX127A20B0-5CF2-9B33-3471-28321807235E","FX22014293")</f>
        <v>FX22014293</v>
      </c>
      <c r="F523" t="s">
        <v>19</v>
      </c>
      <c r="G523" t="s">
        <v>19</v>
      </c>
      <c r="H523" t="s">
        <v>82</v>
      </c>
      <c r="I523" t="s">
        <v>1385</v>
      </c>
      <c r="J523">
        <v>46</v>
      </c>
      <c r="K523" t="s">
        <v>84</v>
      </c>
      <c r="L523" t="s">
        <v>85</v>
      </c>
      <c r="M523" t="s">
        <v>86</v>
      </c>
      <c r="N523">
        <v>2</v>
      </c>
      <c r="O523" s="1">
        <v>44575.720277777778</v>
      </c>
      <c r="P523" s="1">
        <v>44575.848425925928</v>
      </c>
      <c r="Q523">
        <v>10628</v>
      </c>
      <c r="R523">
        <v>444</v>
      </c>
      <c r="S523" t="b">
        <v>0</v>
      </c>
      <c r="T523" t="s">
        <v>87</v>
      </c>
      <c r="U523" t="b">
        <v>0</v>
      </c>
      <c r="V523" t="s">
        <v>88</v>
      </c>
      <c r="W523" s="1">
        <v>44575.733101851853</v>
      </c>
      <c r="X523">
        <v>130</v>
      </c>
      <c r="Y523">
        <v>36</v>
      </c>
      <c r="Z523">
        <v>0</v>
      </c>
      <c r="AA523">
        <v>36</v>
      </c>
      <c r="AB523">
        <v>0</v>
      </c>
      <c r="AC523">
        <v>10</v>
      </c>
      <c r="AD523">
        <v>10</v>
      </c>
      <c r="AE523">
        <v>0</v>
      </c>
      <c r="AF523">
        <v>0</v>
      </c>
      <c r="AG523">
        <v>0</v>
      </c>
      <c r="AH523" t="s">
        <v>372</v>
      </c>
      <c r="AI523" s="1">
        <v>44575.848425925928</v>
      </c>
      <c r="AJ523">
        <v>314</v>
      </c>
      <c r="AK523">
        <v>2</v>
      </c>
      <c r="AL523">
        <v>0</v>
      </c>
      <c r="AM523">
        <v>2</v>
      </c>
      <c r="AN523">
        <v>0</v>
      </c>
      <c r="AO523">
        <v>1</v>
      </c>
      <c r="AP523">
        <v>8</v>
      </c>
      <c r="AQ523">
        <v>0</v>
      </c>
      <c r="AR523">
        <v>0</v>
      </c>
      <c r="AS523">
        <v>0</v>
      </c>
      <c r="AT523" t="s">
        <v>87</v>
      </c>
      <c r="AU523" t="s">
        <v>87</v>
      </c>
      <c r="AV523" t="s">
        <v>87</v>
      </c>
      <c r="AW523" t="s">
        <v>87</v>
      </c>
      <c r="AX523" t="s">
        <v>87</v>
      </c>
      <c r="AY523" t="s">
        <v>87</v>
      </c>
      <c r="AZ523" t="s">
        <v>87</v>
      </c>
      <c r="BA523" t="s">
        <v>87</v>
      </c>
      <c r="BB523" t="s">
        <v>87</v>
      </c>
      <c r="BC523" t="s">
        <v>87</v>
      </c>
      <c r="BD523" t="s">
        <v>87</v>
      </c>
      <c r="BE523" t="s">
        <v>87</v>
      </c>
    </row>
    <row r="524" spans="1:57" x14ac:dyDescent="0.45">
      <c r="A524" t="s">
        <v>1386</v>
      </c>
      <c r="B524" t="s">
        <v>79</v>
      </c>
      <c r="C524" t="s">
        <v>887</v>
      </c>
      <c r="D524" t="s">
        <v>81</v>
      </c>
      <c r="E524" s="2" t="str">
        <f>HYPERLINK("capsilon://?command=openfolder&amp;siteaddress=FAM.docvelocity-na8.net&amp;folderid=FX127A20B0-5CF2-9B33-3471-28321807235E","FX22014293")</f>
        <v>FX22014293</v>
      </c>
      <c r="F524" t="s">
        <v>19</v>
      </c>
      <c r="G524" t="s">
        <v>19</v>
      </c>
      <c r="H524" t="s">
        <v>82</v>
      </c>
      <c r="I524" t="s">
        <v>1387</v>
      </c>
      <c r="J524">
        <v>43</v>
      </c>
      <c r="K524" t="s">
        <v>84</v>
      </c>
      <c r="L524" t="s">
        <v>85</v>
      </c>
      <c r="M524" t="s">
        <v>86</v>
      </c>
      <c r="N524">
        <v>2</v>
      </c>
      <c r="O524" s="1">
        <v>44575.721979166665</v>
      </c>
      <c r="P524" s="1">
        <v>44575.852303240739</v>
      </c>
      <c r="Q524">
        <v>10630</v>
      </c>
      <c r="R524">
        <v>630</v>
      </c>
      <c r="S524" t="b">
        <v>0</v>
      </c>
      <c r="T524" t="s">
        <v>87</v>
      </c>
      <c r="U524" t="b">
        <v>0</v>
      </c>
      <c r="V524" t="s">
        <v>125</v>
      </c>
      <c r="W524" s="1">
        <v>44575.743067129632</v>
      </c>
      <c r="X524">
        <v>303</v>
      </c>
      <c r="Y524">
        <v>36</v>
      </c>
      <c r="Z524">
        <v>0</v>
      </c>
      <c r="AA524">
        <v>36</v>
      </c>
      <c r="AB524">
        <v>0</v>
      </c>
      <c r="AC524">
        <v>23</v>
      </c>
      <c r="AD524">
        <v>7</v>
      </c>
      <c r="AE524">
        <v>0</v>
      </c>
      <c r="AF524">
        <v>0</v>
      </c>
      <c r="AG524">
        <v>0</v>
      </c>
      <c r="AH524" t="s">
        <v>372</v>
      </c>
      <c r="AI524" s="1">
        <v>44575.852303240739</v>
      </c>
      <c r="AJ524">
        <v>320</v>
      </c>
      <c r="AK524">
        <v>1</v>
      </c>
      <c r="AL524">
        <v>0</v>
      </c>
      <c r="AM524">
        <v>1</v>
      </c>
      <c r="AN524">
        <v>0</v>
      </c>
      <c r="AO524">
        <v>1</v>
      </c>
      <c r="AP524">
        <v>6</v>
      </c>
      <c r="AQ524">
        <v>0</v>
      </c>
      <c r="AR524">
        <v>0</v>
      </c>
      <c r="AS524">
        <v>0</v>
      </c>
      <c r="AT524" t="s">
        <v>87</v>
      </c>
      <c r="AU524" t="s">
        <v>87</v>
      </c>
      <c r="AV524" t="s">
        <v>87</v>
      </c>
      <c r="AW524" t="s">
        <v>87</v>
      </c>
      <c r="AX524" t="s">
        <v>87</v>
      </c>
      <c r="AY524" t="s">
        <v>87</v>
      </c>
      <c r="AZ524" t="s">
        <v>87</v>
      </c>
      <c r="BA524" t="s">
        <v>87</v>
      </c>
      <c r="BB524" t="s">
        <v>87</v>
      </c>
      <c r="BC524" t="s">
        <v>87</v>
      </c>
      <c r="BD524" t="s">
        <v>87</v>
      </c>
      <c r="BE524" t="s">
        <v>87</v>
      </c>
    </row>
    <row r="525" spans="1:57" x14ac:dyDescent="0.45">
      <c r="A525" t="s">
        <v>1388</v>
      </c>
      <c r="B525" t="s">
        <v>79</v>
      </c>
      <c r="C525" t="s">
        <v>887</v>
      </c>
      <c r="D525" t="s">
        <v>81</v>
      </c>
      <c r="E525" s="2" t="str">
        <f>HYPERLINK("capsilon://?command=openfolder&amp;siteaddress=FAM.docvelocity-na8.net&amp;folderid=FX127A20B0-5CF2-9B33-3471-28321807235E","FX22014293")</f>
        <v>FX22014293</v>
      </c>
      <c r="F525" t="s">
        <v>19</v>
      </c>
      <c r="G525" t="s">
        <v>19</v>
      </c>
      <c r="H525" t="s">
        <v>82</v>
      </c>
      <c r="I525" t="s">
        <v>1389</v>
      </c>
      <c r="J525">
        <v>65</v>
      </c>
      <c r="K525" t="s">
        <v>84</v>
      </c>
      <c r="L525" t="s">
        <v>85</v>
      </c>
      <c r="M525" t="s">
        <v>86</v>
      </c>
      <c r="N525">
        <v>2</v>
      </c>
      <c r="O525" s="1">
        <v>44575.723807870374</v>
      </c>
      <c r="P525" s="1">
        <v>44575.855405092596</v>
      </c>
      <c r="Q525">
        <v>11014</v>
      </c>
      <c r="R525">
        <v>356</v>
      </c>
      <c r="S525" t="b">
        <v>0</v>
      </c>
      <c r="T525" t="s">
        <v>87</v>
      </c>
      <c r="U525" t="b">
        <v>0</v>
      </c>
      <c r="V525" t="s">
        <v>88</v>
      </c>
      <c r="W525" s="1">
        <v>44575.735034722224</v>
      </c>
      <c r="X525">
        <v>138</v>
      </c>
      <c r="Y525">
        <v>36</v>
      </c>
      <c r="Z525">
        <v>0</v>
      </c>
      <c r="AA525">
        <v>36</v>
      </c>
      <c r="AB525">
        <v>0</v>
      </c>
      <c r="AC525">
        <v>11</v>
      </c>
      <c r="AD525">
        <v>29</v>
      </c>
      <c r="AE525">
        <v>0</v>
      </c>
      <c r="AF525">
        <v>0</v>
      </c>
      <c r="AG525">
        <v>0</v>
      </c>
      <c r="AH525" t="s">
        <v>372</v>
      </c>
      <c r="AI525" s="1">
        <v>44575.855405092596</v>
      </c>
      <c r="AJ525">
        <v>218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29</v>
      </c>
      <c r="AQ525">
        <v>0</v>
      </c>
      <c r="AR525">
        <v>0</v>
      </c>
      <c r="AS525">
        <v>0</v>
      </c>
      <c r="AT525" t="s">
        <v>87</v>
      </c>
      <c r="AU525" t="s">
        <v>87</v>
      </c>
      <c r="AV525" t="s">
        <v>87</v>
      </c>
      <c r="AW525" t="s">
        <v>87</v>
      </c>
      <c r="AX525" t="s">
        <v>87</v>
      </c>
      <c r="AY525" t="s">
        <v>87</v>
      </c>
      <c r="AZ525" t="s">
        <v>87</v>
      </c>
      <c r="BA525" t="s">
        <v>87</v>
      </c>
      <c r="BB525" t="s">
        <v>87</v>
      </c>
      <c r="BC525" t="s">
        <v>87</v>
      </c>
      <c r="BD525" t="s">
        <v>87</v>
      </c>
      <c r="BE525" t="s">
        <v>87</v>
      </c>
    </row>
    <row r="526" spans="1:57" x14ac:dyDescent="0.45">
      <c r="A526" t="s">
        <v>1390</v>
      </c>
      <c r="B526" t="s">
        <v>79</v>
      </c>
      <c r="C526" t="s">
        <v>887</v>
      </c>
      <c r="D526" t="s">
        <v>81</v>
      </c>
      <c r="E526" s="2" t="str">
        <f>HYPERLINK("capsilon://?command=openfolder&amp;siteaddress=FAM.docvelocity-na8.net&amp;folderid=FX127A20B0-5CF2-9B33-3471-28321807235E","FX22014293")</f>
        <v>FX22014293</v>
      </c>
      <c r="F526" t="s">
        <v>19</v>
      </c>
      <c r="G526" t="s">
        <v>19</v>
      </c>
      <c r="H526" t="s">
        <v>82</v>
      </c>
      <c r="I526" t="s">
        <v>1391</v>
      </c>
      <c r="J526">
        <v>65</v>
      </c>
      <c r="K526" t="s">
        <v>84</v>
      </c>
      <c r="L526" t="s">
        <v>85</v>
      </c>
      <c r="M526" t="s">
        <v>86</v>
      </c>
      <c r="N526">
        <v>2</v>
      </c>
      <c r="O526" s="1">
        <v>44575.724756944444</v>
      </c>
      <c r="P526" s="1">
        <v>44575.857187499998</v>
      </c>
      <c r="Q526">
        <v>11176</v>
      </c>
      <c r="R526">
        <v>266</v>
      </c>
      <c r="S526" t="b">
        <v>0</v>
      </c>
      <c r="T526" t="s">
        <v>87</v>
      </c>
      <c r="U526" t="b">
        <v>0</v>
      </c>
      <c r="V526" t="s">
        <v>88</v>
      </c>
      <c r="W526" s="1">
        <v>44575.736342592594</v>
      </c>
      <c r="X526">
        <v>112</v>
      </c>
      <c r="Y526">
        <v>36</v>
      </c>
      <c r="Z526">
        <v>0</v>
      </c>
      <c r="AA526">
        <v>36</v>
      </c>
      <c r="AB526">
        <v>0</v>
      </c>
      <c r="AC526">
        <v>12</v>
      </c>
      <c r="AD526">
        <v>29</v>
      </c>
      <c r="AE526">
        <v>0</v>
      </c>
      <c r="AF526">
        <v>0</v>
      </c>
      <c r="AG526">
        <v>0</v>
      </c>
      <c r="AH526" t="s">
        <v>372</v>
      </c>
      <c r="AI526" s="1">
        <v>44575.857187499998</v>
      </c>
      <c r="AJ526">
        <v>154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29</v>
      </c>
      <c r="AQ526">
        <v>0</v>
      </c>
      <c r="AR526">
        <v>0</v>
      </c>
      <c r="AS526">
        <v>0</v>
      </c>
      <c r="AT526" t="s">
        <v>87</v>
      </c>
      <c r="AU526" t="s">
        <v>87</v>
      </c>
      <c r="AV526" t="s">
        <v>87</v>
      </c>
      <c r="AW526" t="s">
        <v>87</v>
      </c>
      <c r="AX526" t="s">
        <v>87</v>
      </c>
      <c r="AY526" t="s">
        <v>87</v>
      </c>
      <c r="AZ526" t="s">
        <v>87</v>
      </c>
      <c r="BA526" t="s">
        <v>87</v>
      </c>
      <c r="BB526" t="s">
        <v>87</v>
      </c>
      <c r="BC526" t="s">
        <v>87</v>
      </c>
      <c r="BD526" t="s">
        <v>87</v>
      </c>
      <c r="BE526" t="s">
        <v>87</v>
      </c>
    </row>
    <row r="527" spans="1:57" x14ac:dyDescent="0.45">
      <c r="A527" t="s">
        <v>1392</v>
      </c>
      <c r="B527" t="s">
        <v>79</v>
      </c>
      <c r="C527" t="s">
        <v>747</v>
      </c>
      <c r="D527" t="s">
        <v>81</v>
      </c>
      <c r="E527" s="2" t="str">
        <f>HYPERLINK("capsilon://?command=openfolder&amp;siteaddress=FAM.docvelocity-na8.net&amp;folderid=FXFF47C81D-1F42-5C5D-DEF3-9AEC16FAB3FE","FX22011643")</f>
        <v>FX22011643</v>
      </c>
      <c r="F527" t="s">
        <v>19</v>
      </c>
      <c r="G527" t="s">
        <v>19</v>
      </c>
      <c r="H527" t="s">
        <v>82</v>
      </c>
      <c r="I527" t="s">
        <v>1393</v>
      </c>
      <c r="J527">
        <v>66</v>
      </c>
      <c r="K527" t="s">
        <v>84</v>
      </c>
      <c r="L527" t="s">
        <v>85</v>
      </c>
      <c r="M527" t="s">
        <v>86</v>
      </c>
      <c r="N527">
        <v>2</v>
      </c>
      <c r="O527" s="1">
        <v>44575.725428240738</v>
      </c>
      <c r="P527" s="1">
        <v>44575.859780092593</v>
      </c>
      <c r="Q527">
        <v>10679</v>
      </c>
      <c r="R527">
        <v>929</v>
      </c>
      <c r="S527" t="b">
        <v>0</v>
      </c>
      <c r="T527" t="s">
        <v>87</v>
      </c>
      <c r="U527" t="b">
        <v>0</v>
      </c>
      <c r="V527" t="s">
        <v>153</v>
      </c>
      <c r="W527" s="1">
        <v>44575.778402777774</v>
      </c>
      <c r="X527">
        <v>647</v>
      </c>
      <c r="Y527">
        <v>52</v>
      </c>
      <c r="Z527">
        <v>0</v>
      </c>
      <c r="AA527">
        <v>52</v>
      </c>
      <c r="AB527">
        <v>0</v>
      </c>
      <c r="AC527">
        <v>24</v>
      </c>
      <c r="AD527">
        <v>14</v>
      </c>
      <c r="AE527">
        <v>0</v>
      </c>
      <c r="AF527">
        <v>0</v>
      </c>
      <c r="AG527">
        <v>0</v>
      </c>
      <c r="AH527" t="s">
        <v>372</v>
      </c>
      <c r="AI527" s="1">
        <v>44575.859780092593</v>
      </c>
      <c r="AJ527">
        <v>223</v>
      </c>
      <c r="AK527">
        <v>1</v>
      </c>
      <c r="AL527">
        <v>0</v>
      </c>
      <c r="AM527">
        <v>1</v>
      </c>
      <c r="AN527">
        <v>0</v>
      </c>
      <c r="AO527">
        <v>1</v>
      </c>
      <c r="AP527">
        <v>13</v>
      </c>
      <c r="AQ527">
        <v>0</v>
      </c>
      <c r="AR527">
        <v>0</v>
      </c>
      <c r="AS527">
        <v>0</v>
      </c>
      <c r="AT527" t="s">
        <v>87</v>
      </c>
      <c r="AU527" t="s">
        <v>87</v>
      </c>
      <c r="AV527" t="s">
        <v>87</v>
      </c>
      <c r="AW527" t="s">
        <v>87</v>
      </c>
      <c r="AX527" t="s">
        <v>87</v>
      </c>
      <c r="AY527" t="s">
        <v>87</v>
      </c>
      <c r="AZ527" t="s">
        <v>87</v>
      </c>
      <c r="BA527" t="s">
        <v>87</v>
      </c>
      <c r="BB527" t="s">
        <v>87</v>
      </c>
      <c r="BC527" t="s">
        <v>87</v>
      </c>
      <c r="BD527" t="s">
        <v>87</v>
      </c>
      <c r="BE527" t="s">
        <v>87</v>
      </c>
    </row>
    <row r="528" spans="1:57" x14ac:dyDescent="0.45">
      <c r="A528" t="s">
        <v>1394</v>
      </c>
      <c r="B528" t="s">
        <v>79</v>
      </c>
      <c r="C528" t="s">
        <v>989</v>
      </c>
      <c r="D528" t="s">
        <v>81</v>
      </c>
      <c r="E528" s="2" t="str">
        <f>HYPERLINK("capsilon://?command=openfolder&amp;siteaddress=FAM.docvelocity-na8.net&amp;folderid=FX8FEE33E5-C19A-C318-8131-DCD102B878AD","FX211114669")</f>
        <v>FX211114669</v>
      </c>
      <c r="F528" t="s">
        <v>19</v>
      </c>
      <c r="G528" t="s">
        <v>19</v>
      </c>
      <c r="H528" t="s">
        <v>82</v>
      </c>
      <c r="I528" t="s">
        <v>1395</v>
      </c>
      <c r="J528">
        <v>66</v>
      </c>
      <c r="K528" t="s">
        <v>84</v>
      </c>
      <c r="L528" t="s">
        <v>85</v>
      </c>
      <c r="M528" t="s">
        <v>86</v>
      </c>
      <c r="N528">
        <v>1</v>
      </c>
      <c r="O528" s="1">
        <v>44575.730138888888</v>
      </c>
      <c r="P528" s="1">
        <v>44575.739363425928</v>
      </c>
      <c r="Q528">
        <v>563</v>
      </c>
      <c r="R528">
        <v>234</v>
      </c>
      <c r="S528" t="b">
        <v>0</v>
      </c>
      <c r="T528" t="s">
        <v>87</v>
      </c>
      <c r="U528" t="b">
        <v>0</v>
      </c>
      <c r="V528" t="s">
        <v>88</v>
      </c>
      <c r="W528" s="1">
        <v>44575.739363425928</v>
      </c>
      <c r="X528">
        <v>234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66</v>
      </c>
      <c r="AE528">
        <v>52</v>
      </c>
      <c r="AF528">
        <v>0</v>
      </c>
      <c r="AG528">
        <v>1</v>
      </c>
      <c r="AH528" t="s">
        <v>87</v>
      </c>
      <c r="AI528" t="s">
        <v>87</v>
      </c>
      <c r="AJ528" t="s">
        <v>87</v>
      </c>
      <c r="AK528" t="s">
        <v>87</v>
      </c>
      <c r="AL528" t="s">
        <v>87</v>
      </c>
      <c r="AM528" t="s">
        <v>87</v>
      </c>
      <c r="AN528" t="s">
        <v>87</v>
      </c>
      <c r="AO528" t="s">
        <v>87</v>
      </c>
      <c r="AP528" t="s">
        <v>87</v>
      </c>
      <c r="AQ528" t="s">
        <v>87</v>
      </c>
      <c r="AR528" t="s">
        <v>87</v>
      </c>
      <c r="AS528" t="s">
        <v>87</v>
      </c>
      <c r="AT528" t="s">
        <v>87</v>
      </c>
      <c r="AU528" t="s">
        <v>87</v>
      </c>
      <c r="AV528" t="s">
        <v>87</v>
      </c>
      <c r="AW528" t="s">
        <v>87</v>
      </c>
      <c r="AX528" t="s">
        <v>87</v>
      </c>
      <c r="AY528" t="s">
        <v>87</v>
      </c>
      <c r="AZ528" t="s">
        <v>87</v>
      </c>
      <c r="BA528" t="s">
        <v>87</v>
      </c>
      <c r="BB528" t="s">
        <v>87</v>
      </c>
      <c r="BC528" t="s">
        <v>87</v>
      </c>
      <c r="BD528" t="s">
        <v>87</v>
      </c>
      <c r="BE528" t="s">
        <v>87</v>
      </c>
    </row>
    <row r="529" spans="1:57" x14ac:dyDescent="0.45">
      <c r="A529" t="s">
        <v>1396</v>
      </c>
      <c r="B529" t="s">
        <v>79</v>
      </c>
      <c r="C529" t="s">
        <v>989</v>
      </c>
      <c r="D529" t="s">
        <v>81</v>
      </c>
      <c r="E529" s="2" t="str">
        <f>HYPERLINK("capsilon://?command=openfolder&amp;siteaddress=FAM.docvelocity-na8.net&amp;folderid=FX8FEE33E5-C19A-C318-8131-DCD102B878AD","FX211114669")</f>
        <v>FX211114669</v>
      </c>
      <c r="F529" t="s">
        <v>19</v>
      </c>
      <c r="G529" t="s">
        <v>19</v>
      </c>
      <c r="H529" t="s">
        <v>82</v>
      </c>
      <c r="I529" t="s">
        <v>1395</v>
      </c>
      <c r="J529">
        <v>38</v>
      </c>
      <c r="K529" t="s">
        <v>84</v>
      </c>
      <c r="L529" t="s">
        <v>85</v>
      </c>
      <c r="M529" t="s">
        <v>86</v>
      </c>
      <c r="N529">
        <v>2</v>
      </c>
      <c r="O529" s="1">
        <v>44575.739837962959</v>
      </c>
      <c r="P529" s="1">
        <v>44575.824664351851</v>
      </c>
      <c r="Q529">
        <v>4659</v>
      </c>
      <c r="R529">
        <v>2670</v>
      </c>
      <c r="S529" t="b">
        <v>0</v>
      </c>
      <c r="T529" t="s">
        <v>87</v>
      </c>
      <c r="U529" t="b">
        <v>1</v>
      </c>
      <c r="V529" t="s">
        <v>125</v>
      </c>
      <c r="W529" s="1">
        <v>44575.769074074073</v>
      </c>
      <c r="X529">
        <v>2246</v>
      </c>
      <c r="Y529">
        <v>37</v>
      </c>
      <c r="Z529">
        <v>0</v>
      </c>
      <c r="AA529">
        <v>37</v>
      </c>
      <c r="AB529">
        <v>0</v>
      </c>
      <c r="AC529">
        <v>14</v>
      </c>
      <c r="AD529">
        <v>1</v>
      </c>
      <c r="AE529">
        <v>0</v>
      </c>
      <c r="AF529">
        <v>0</v>
      </c>
      <c r="AG529">
        <v>0</v>
      </c>
      <c r="AH529" t="s">
        <v>372</v>
      </c>
      <c r="AI529" s="1">
        <v>44575.824664351851</v>
      </c>
      <c r="AJ529">
        <v>414</v>
      </c>
      <c r="AK529">
        <v>3</v>
      </c>
      <c r="AL529">
        <v>0</v>
      </c>
      <c r="AM529">
        <v>3</v>
      </c>
      <c r="AN529">
        <v>0</v>
      </c>
      <c r="AO529">
        <v>2</v>
      </c>
      <c r="AP529">
        <v>-2</v>
      </c>
      <c r="AQ529">
        <v>0</v>
      </c>
      <c r="AR529">
        <v>0</v>
      </c>
      <c r="AS529">
        <v>0</v>
      </c>
      <c r="AT529" t="s">
        <v>87</v>
      </c>
      <c r="AU529" t="s">
        <v>87</v>
      </c>
      <c r="AV529" t="s">
        <v>87</v>
      </c>
      <c r="AW529" t="s">
        <v>87</v>
      </c>
      <c r="AX529" t="s">
        <v>87</v>
      </c>
      <c r="AY529" t="s">
        <v>87</v>
      </c>
      <c r="AZ529" t="s">
        <v>87</v>
      </c>
      <c r="BA529" t="s">
        <v>87</v>
      </c>
      <c r="BB529" t="s">
        <v>87</v>
      </c>
      <c r="BC529" t="s">
        <v>87</v>
      </c>
      <c r="BD529" t="s">
        <v>87</v>
      </c>
      <c r="BE529" t="s">
        <v>87</v>
      </c>
    </row>
    <row r="530" spans="1:57" x14ac:dyDescent="0.45">
      <c r="A530" t="s">
        <v>1397</v>
      </c>
      <c r="B530" t="s">
        <v>79</v>
      </c>
      <c r="C530" t="s">
        <v>1398</v>
      </c>
      <c r="D530" t="s">
        <v>81</v>
      </c>
      <c r="E530" s="2" t="str">
        <f>HYPERLINK("capsilon://?command=openfolder&amp;siteaddress=FAM.docvelocity-na8.net&amp;folderid=FXC0E13D08-BB80-E86E-54B7-08436E31E0E3","FX211210334")</f>
        <v>FX211210334</v>
      </c>
      <c r="F530" t="s">
        <v>19</v>
      </c>
      <c r="G530" t="s">
        <v>19</v>
      </c>
      <c r="H530" t="s">
        <v>82</v>
      </c>
      <c r="I530" t="s">
        <v>1399</v>
      </c>
      <c r="J530">
        <v>66</v>
      </c>
      <c r="K530" t="s">
        <v>84</v>
      </c>
      <c r="L530" t="s">
        <v>85</v>
      </c>
      <c r="M530" t="s">
        <v>86</v>
      </c>
      <c r="N530">
        <v>2</v>
      </c>
      <c r="O530" s="1">
        <v>44565.28875</v>
      </c>
      <c r="P530" s="1">
        <v>44565.307280092595</v>
      </c>
      <c r="Q530">
        <v>144</v>
      </c>
      <c r="R530">
        <v>1457</v>
      </c>
      <c r="S530" t="b">
        <v>0</v>
      </c>
      <c r="T530" t="s">
        <v>87</v>
      </c>
      <c r="U530" t="b">
        <v>0</v>
      </c>
      <c r="V530" t="s">
        <v>166</v>
      </c>
      <c r="W530" s="1">
        <v>44565.302175925928</v>
      </c>
      <c r="X530">
        <v>1107</v>
      </c>
      <c r="Y530">
        <v>52</v>
      </c>
      <c r="Z530">
        <v>0</v>
      </c>
      <c r="AA530">
        <v>52</v>
      </c>
      <c r="AB530">
        <v>0</v>
      </c>
      <c r="AC530">
        <v>21</v>
      </c>
      <c r="AD530">
        <v>14</v>
      </c>
      <c r="AE530">
        <v>0</v>
      </c>
      <c r="AF530">
        <v>0</v>
      </c>
      <c r="AG530">
        <v>0</v>
      </c>
      <c r="AH530" t="s">
        <v>106</v>
      </c>
      <c r="AI530" s="1">
        <v>44565.307280092595</v>
      </c>
      <c r="AJ530">
        <v>350</v>
      </c>
      <c r="AK530">
        <v>1</v>
      </c>
      <c r="AL530">
        <v>0</v>
      </c>
      <c r="AM530">
        <v>1</v>
      </c>
      <c r="AN530">
        <v>0</v>
      </c>
      <c r="AO530">
        <v>1</v>
      </c>
      <c r="AP530">
        <v>13</v>
      </c>
      <c r="AQ530">
        <v>0</v>
      </c>
      <c r="AR530">
        <v>0</v>
      </c>
      <c r="AS530">
        <v>0</v>
      </c>
      <c r="AT530" t="s">
        <v>87</v>
      </c>
      <c r="AU530" t="s">
        <v>87</v>
      </c>
      <c r="AV530" t="s">
        <v>87</v>
      </c>
      <c r="AW530" t="s">
        <v>87</v>
      </c>
      <c r="AX530" t="s">
        <v>87</v>
      </c>
      <c r="AY530" t="s">
        <v>87</v>
      </c>
      <c r="AZ530" t="s">
        <v>87</v>
      </c>
      <c r="BA530" t="s">
        <v>87</v>
      </c>
      <c r="BB530" t="s">
        <v>87</v>
      </c>
      <c r="BC530" t="s">
        <v>87</v>
      </c>
      <c r="BD530" t="s">
        <v>87</v>
      </c>
      <c r="BE530" t="s">
        <v>87</v>
      </c>
    </row>
    <row r="531" spans="1:57" x14ac:dyDescent="0.45">
      <c r="A531" t="s">
        <v>1400</v>
      </c>
      <c r="B531" t="s">
        <v>79</v>
      </c>
      <c r="C531" t="s">
        <v>1401</v>
      </c>
      <c r="D531" t="s">
        <v>81</v>
      </c>
      <c r="E531" s="2" t="str">
        <f>HYPERLINK("capsilon://?command=openfolder&amp;siteaddress=FAM.docvelocity-na8.net&amp;folderid=FX28F54747-C707-3AAF-6439-475390EDEB05","FX21125209")</f>
        <v>FX21125209</v>
      </c>
      <c r="F531" t="s">
        <v>19</v>
      </c>
      <c r="G531" t="s">
        <v>19</v>
      </c>
      <c r="H531" t="s">
        <v>82</v>
      </c>
      <c r="I531" t="s">
        <v>1402</v>
      </c>
      <c r="J531">
        <v>66</v>
      </c>
      <c r="K531" t="s">
        <v>84</v>
      </c>
      <c r="L531" t="s">
        <v>85</v>
      </c>
      <c r="M531" t="s">
        <v>86</v>
      </c>
      <c r="N531">
        <v>2</v>
      </c>
      <c r="O531" s="1">
        <v>44565.356539351851</v>
      </c>
      <c r="P531" s="1">
        <v>44565.367164351854</v>
      </c>
      <c r="Q531">
        <v>227</v>
      </c>
      <c r="R531">
        <v>691</v>
      </c>
      <c r="S531" t="b">
        <v>0</v>
      </c>
      <c r="T531" t="s">
        <v>87</v>
      </c>
      <c r="U531" t="b">
        <v>0</v>
      </c>
      <c r="V531" t="s">
        <v>105</v>
      </c>
      <c r="W531" s="1">
        <v>44565.361863425926</v>
      </c>
      <c r="X531">
        <v>323</v>
      </c>
      <c r="Y531">
        <v>53</v>
      </c>
      <c r="Z531">
        <v>0</v>
      </c>
      <c r="AA531">
        <v>53</v>
      </c>
      <c r="AB531">
        <v>0</v>
      </c>
      <c r="AC531">
        <v>20</v>
      </c>
      <c r="AD531">
        <v>13</v>
      </c>
      <c r="AE531">
        <v>0</v>
      </c>
      <c r="AF531">
        <v>0</v>
      </c>
      <c r="AG531">
        <v>0</v>
      </c>
      <c r="AH531" t="s">
        <v>98</v>
      </c>
      <c r="AI531" s="1">
        <v>44565.367164351854</v>
      </c>
      <c r="AJ531">
        <v>368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13</v>
      </c>
      <c r="AQ531">
        <v>0</v>
      </c>
      <c r="AR531">
        <v>0</v>
      </c>
      <c r="AS531">
        <v>0</v>
      </c>
      <c r="AT531" t="s">
        <v>87</v>
      </c>
      <c r="AU531" t="s">
        <v>87</v>
      </c>
      <c r="AV531" t="s">
        <v>87</v>
      </c>
      <c r="AW531" t="s">
        <v>87</v>
      </c>
      <c r="AX531" t="s">
        <v>87</v>
      </c>
      <c r="AY531" t="s">
        <v>87</v>
      </c>
      <c r="AZ531" t="s">
        <v>87</v>
      </c>
      <c r="BA531" t="s">
        <v>87</v>
      </c>
      <c r="BB531" t="s">
        <v>87</v>
      </c>
      <c r="BC531" t="s">
        <v>87</v>
      </c>
      <c r="BD531" t="s">
        <v>87</v>
      </c>
      <c r="BE531" t="s">
        <v>87</v>
      </c>
    </row>
    <row r="532" spans="1:57" x14ac:dyDescent="0.45">
      <c r="A532" t="s">
        <v>1403</v>
      </c>
      <c r="B532" t="s">
        <v>79</v>
      </c>
      <c r="C532" t="s">
        <v>1404</v>
      </c>
      <c r="D532" t="s">
        <v>81</v>
      </c>
      <c r="E532" s="2" t="str">
        <f>HYPERLINK("capsilon://?command=openfolder&amp;siteaddress=FAM.docvelocity-na8.net&amp;folderid=FXE5D0AFBB-9F23-4B62-438C-D461A7874D63","FX211112762")</f>
        <v>FX211112762</v>
      </c>
      <c r="F532" t="s">
        <v>19</v>
      </c>
      <c r="G532" t="s">
        <v>19</v>
      </c>
      <c r="H532" t="s">
        <v>82</v>
      </c>
      <c r="I532" t="s">
        <v>1405</v>
      </c>
      <c r="J532">
        <v>129</v>
      </c>
      <c r="K532" t="s">
        <v>84</v>
      </c>
      <c r="L532" t="s">
        <v>85</v>
      </c>
      <c r="M532" t="s">
        <v>86</v>
      </c>
      <c r="N532">
        <v>2</v>
      </c>
      <c r="O532" s="1">
        <v>44565.376493055555</v>
      </c>
      <c r="P532" s="1">
        <v>44565.395104166666</v>
      </c>
      <c r="Q532">
        <v>301</v>
      </c>
      <c r="R532">
        <v>1307</v>
      </c>
      <c r="S532" t="b">
        <v>0</v>
      </c>
      <c r="T532" t="s">
        <v>87</v>
      </c>
      <c r="U532" t="b">
        <v>0</v>
      </c>
      <c r="V532" t="s">
        <v>97</v>
      </c>
      <c r="W532" s="1">
        <v>44565.385034722225</v>
      </c>
      <c r="X532">
        <v>516</v>
      </c>
      <c r="Y532">
        <v>141</v>
      </c>
      <c r="Z532">
        <v>0</v>
      </c>
      <c r="AA532">
        <v>141</v>
      </c>
      <c r="AB532">
        <v>0</v>
      </c>
      <c r="AC532">
        <v>56</v>
      </c>
      <c r="AD532">
        <v>-12</v>
      </c>
      <c r="AE532">
        <v>0</v>
      </c>
      <c r="AF532">
        <v>0</v>
      </c>
      <c r="AG532">
        <v>0</v>
      </c>
      <c r="AH532" t="s">
        <v>98</v>
      </c>
      <c r="AI532" s="1">
        <v>44565.395104166666</v>
      </c>
      <c r="AJ532">
        <v>791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-12</v>
      </c>
      <c r="AQ532">
        <v>0</v>
      </c>
      <c r="AR532">
        <v>0</v>
      </c>
      <c r="AS532">
        <v>0</v>
      </c>
      <c r="AT532" t="s">
        <v>87</v>
      </c>
      <c r="AU532" t="s">
        <v>87</v>
      </c>
      <c r="AV532" t="s">
        <v>87</v>
      </c>
      <c r="AW532" t="s">
        <v>87</v>
      </c>
      <c r="AX532" t="s">
        <v>87</v>
      </c>
      <c r="AY532" t="s">
        <v>87</v>
      </c>
      <c r="AZ532" t="s">
        <v>87</v>
      </c>
      <c r="BA532" t="s">
        <v>87</v>
      </c>
      <c r="BB532" t="s">
        <v>87</v>
      </c>
      <c r="BC532" t="s">
        <v>87</v>
      </c>
      <c r="BD532" t="s">
        <v>87</v>
      </c>
      <c r="BE532" t="s">
        <v>87</v>
      </c>
    </row>
    <row r="533" spans="1:57" x14ac:dyDescent="0.45">
      <c r="A533" t="s">
        <v>1406</v>
      </c>
      <c r="B533" t="s">
        <v>79</v>
      </c>
      <c r="C533" t="s">
        <v>1407</v>
      </c>
      <c r="D533" t="s">
        <v>81</v>
      </c>
      <c r="E533" s="2" t="str">
        <f>HYPERLINK("capsilon://?command=openfolder&amp;siteaddress=FAM.docvelocity-na8.net&amp;folderid=FXCA237150-4B6F-4687-EFEA-061648232893","FX211213661")</f>
        <v>FX211213661</v>
      </c>
      <c r="F533" t="s">
        <v>19</v>
      </c>
      <c r="G533" t="s">
        <v>19</v>
      </c>
      <c r="H533" t="s">
        <v>82</v>
      </c>
      <c r="I533" t="s">
        <v>1408</v>
      </c>
      <c r="J533">
        <v>38</v>
      </c>
      <c r="K533" t="s">
        <v>84</v>
      </c>
      <c r="L533" t="s">
        <v>85</v>
      </c>
      <c r="M533" t="s">
        <v>86</v>
      </c>
      <c r="N533">
        <v>2</v>
      </c>
      <c r="O533" s="1">
        <v>44565.383113425924</v>
      </c>
      <c r="P533" s="1">
        <v>44565.393217592595</v>
      </c>
      <c r="Q533">
        <v>385</v>
      </c>
      <c r="R533">
        <v>488</v>
      </c>
      <c r="S533" t="b">
        <v>0</v>
      </c>
      <c r="T533" t="s">
        <v>87</v>
      </c>
      <c r="U533" t="b">
        <v>0</v>
      </c>
      <c r="V533" t="s">
        <v>592</v>
      </c>
      <c r="W533" s="1">
        <v>44565.38517361111</v>
      </c>
      <c r="X533">
        <v>177</v>
      </c>
      <c r="Y533">
        <v>37</v>
      </c>
      <c r="Z533">
        <v>0</v>
      </c>
      <c r="AA533">
        <v>37</v>
      </c>
      <c r="AB533">
        <v>0</v>
      </c>
      <c r="AC533">
        <v>23</v>
      </c>
      <c r="AD533">
        <v>1</v>
      </c>
      <c r="AE533">
        <v>0</v>
      </c>
      <c r="AF533">
        <v>0</v>
      </c>
      <c r="AG533">
        <v>0</v>
      </c>
      <c r="AH533" t="s">
        <v>106</v>
      </c>
      <c r="AI533" s="1">
        <v>44565.393217592595</v>
      </c>
      <c r="AJ533">
        <v>311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1</v>
      </c>
      <c r="AQ533">
        <v>0</v>
      </c>
      <c r="AR533">
        <v>0</v>
      </c>
      <c r="AS533">
        <v>0</v>
      </c>
      <c r="AT533" t="s">
        <v>87</v>
      </c>
      <c r="AU533" t="s">
        <v>87</v>
      </c>
      <c r="AV533" t="s">
        <v>87</v>
      </c>
      <c r="AW533" t="s">
        <v>87</v>
      </c>
      <c r="AX533" t="s">
        <v>87</v>
      </c>
      <c r="AY533" t="s">
        <v>87</v>
      </c>
      <c r="AZ533" t="s">
        <v>87</v>
      </c>
      <c r="BA533" t="s">
        <v>87</v>
      </c>
      <c r="BB533" t="s">
        <v>87</v>
      </c>
      <c r="BC533" t="s">
        <v>87</v>
      </c>
      <c r="BD533" t="s">
        <v>87</v>
      </c>
      <c r="BE533" t="s">
        <v>87</v>
      </c>
    </row>
    <row r="534" spans="1:57" x14ac:dyDescent="0.45">
      <c r="A534" t="s">
        <v>1409</v>
      </c>
      <c r="B534" t="s">
        <v>79</v>
      </c>
      <c r="C534" t="s">
        <v>1271</v>
      </c>
      <c r="D534" t="s">
        <v>81</v>
      </c>
      <c r="E534" s="2" t="str">
        <f>HYPERLINK("capsilon://?command=openfolder&amp;siteaddress=FAM.docvelocity-na8.net&amp;folderid=FX72D18C4A-2817-1180-6C82-0348751E20D8","FX211213146")</f>
        <v>FX211213146</v>
      </c>
      <c r="F534" t="s">
        <v>19</v>
      </c>
      <c r="G534" t="s">
        <v>19</v>
      </c>
      <c r="H534" t="s">
        <v>82</v>
      </c>
      <c r="I534" t="s">
        <v>1410</v>
      </c>
      <c r="J534">
        <v>38</v>
      </c>
      <c r="K534" t="s">
        <v>84</v>
      </c>
      <c r="L534" t="s">
        <v>85</v>
      </c>
      <c r="M534" t="s">
        <v>86</v>
      </c>
      <c r="N534">
        <v>2</v>
      </c>
      <c r="O534" s="1">
        <v>44565.395312499997</v>
      </c>
      <c r="P534" s="1">
        <v>44565.402430555558</v>
      </c>
      <c r="Q534">
        <v>138</v>
      </c>
      <c r="R534">
        <v>477</v>
      </c>
      <c r="S534" t="b">
        <v>0</v>
      </c>
      <c r="T534" t="s">
        <v>87</v>
      </c>
      <c r="U534" t="b">
        <v>0</v>
      </c>
      <c r="V534" t="s">
        <v>190</v>
      </c>
      <c r="W534" s="1">
        <v>44565.397986111115</v>
      </c>
      <c r="X534">
        <v>227</v>
      </c>
      <c r="Y534">
        <v>37</v>
      </c>
      <c r="Z534">
        <v>0</v>
      </c>
      <c r="AA534">
        <v>37</v>
      </c>
      <c r="AB534">
        <v>0</v>
      </c>
      <c r="AC534">
        <v>21</v>
      </c>
      <c r="AD534">
        <v>1</v>
      </c>
      <c r="AE534">
        <v>0</v>
      </c>
      <c r="AF534">
        <v>0</v>
      </c>
      <c r="AG534">
        <v>0</v>
      </c>
      <c r="AH534" t="s">
        <v>106</v>
      </c>
      <c r="AI534" s="1">
        <v>44565.402430555558</v>
      </c>
      <c r="AJ534">
        <v>250</v>
      </c>
      <c r="AK534">
        <v>0</v>
      </c>
      <c r="AL534">
        <v>0</v>
      </c>
      <c r="AM534">
        <v>0</v>
      </c>
      <c r="AN534">
        <v>0</v>
      </c>
      <c r="AO534">
        <v>1</v>
      </c>
      <c r="AP534">
        <v>1</v>
      </c>
      <c r="AQ534">
        <v>0</v>
      </c>
      <c r="AR534">
        <v>0</v>
      </c>
      <c r="AS534">
        <v>0</v>
      </c>
      <c r="AT534" t="s">
        <v>87</v>
      </c>
      <c r="AU534" t="s">
        <v>87</v>
      </c>
      <c r="AV534" t="s">
        <v>87</v>
      </c>
      <c r="AW534" t="s">
        <v>87</v>
      </c>
      <c r="AX534" t="s">
        <v>87</v>
      </c>
      <c r="AY534" t="s">
        <v>87</v>
      </c>
      <c r="AZ534" t="s">
        <v>87</v>
      </c>
      <c r="BA534" t="s">
        <v>87</v>
      </c>
      <c r="BB534" t="s">
        <v>87</v>
      </c>
      <c r="BC534" t="s">
        <v>87</v>
      </c>
      <c r="BD534" t="s">
        <v>87</v>
      </c>
      <c r="BE534" t="s">
        <v>87</v>
      </c>
    </row>
    <row r="535" spans="1:57" x14ac:dyDescent="0.45">
      <c r="A535" t="s">
        <v>1411</v>
      </c>
      <c r="B535" t="s">
        <v>79</v>
      </c>
      <c r="C535" t="s">
        <v>1412</v>
      </c>
      <c r="D535" t="s">
        <v>81</v>
      </c>
      <c r="E535" s="2" t="str">
        <f>HYPERLINK("capsilon://?command=openfolder&amp;siteaddress=FAM.docvelocity-na8.net&amp;folderid=FX1AE8B12C-4C5D-8F32-482F-E77C36AFBA48","FX21125473")</f>
        <v>FX21125473</v>
      </c>
      <c r="F535" t="s">
        <v>19</v>
      </c>
      <c r="G535" t="s">
        <v>19</v>
      </c>
      <c r="H535" t="s">
        <v>82</v>
      </c>
      <c r="I535" t="s">
        <v>1413</v>
      </c>
      <c r="J535">
        <v>38</v>
      </c>
      <c r="K535" t="s">
        <v>84</v>
      </c>
      <c r="L535" t="s">
        <v>85</v>
      </c>
      <c r="M535" t="s">
        <v>86</v>
      </c>
      <c r="N535">
        <v>2</v>
      </c>
      <c r="O535" s="1">
        <v>44565.395381944443</v>
      </c>
      <c r="P535" s="1">
        <v>44565.405787037038</v>
      </c>
      <c r="Q535">
        <v>251</v>
      </c>
      <c r="R535">
        <v>648</v>
      </c>
      <c r="S535" t="b">
        <v>0</v>
      </c>
      <c r="T535" t="s">
        <v>87</v>
      </c>
      <c r="U535" t="b">
        <v>0</v>
      </c>
      <c r="V535" t="s">
        <v>190</v>
      </c>
      <c r="W535" s="1">
        <v>44565.40215277778</v>
      </c>
      <c r="X535">
        <v>359</v>
      </c>
      <c r="Y535">
        <v>37</v>
      </c>
      <c r="Z535">
        <v>0</v>
      </c>
      <c r="AA535">
        <v>37</v>
      </c>
      <c r="AB535">
        <v>0</v>
      </c>
      <c r="AC535">
        <v>11</v>
      </c>
      <c r="AD535">
        <v>1</v>
      </c>
      <c r="AE535">
        <v>0</v>
      </c>
      <c r="AF535">
        <v>0</v>
      </c>
      <c r="AG535">
        <v>0</v>
      </c>
      <c r="AH535" t="s">
        <v>106</v>
      </c>
      <c r="AI535" s="1">
        <v>44565.405787037038</v>
      </c>
      <c r="AJ535">
        <v>289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1</v>
      </c>
      <c r="AQ535">
        <v>0</v>
      </c>
      <c r="AR535">
        <v>0</v>
      </c>
      <c r="AS535">
        <v>0</v>
      </c>
      <c r="AT535" t="s">
        <v>87</v>
      </c>
      <c r="AU535" t="s">
        <v>87</v>
      </c>
      <c r="AV535" t="s">
        <v>87</v>
      </c>
      <c r="AW535" t="s">
        <v>87</v>
      </c>
      <c r="AX535" t="s">
        <v>87</v>
      </c>
      <c r="AY535" t="s">
        <v>87</v>
      </c>
      <c r="AZ535" t="s">
        <v>87</v>
      </c>
      <c r="BA535" t="s">
        <v>87</v>
      </c>
      <c r="BB535" t="s">
        <v>87</v>
      </c>
      <c r="BC535" t="s">
        <v>87</v>
      </c>
      <c r="BD535" t="s">
        <v>87</v>
      </c>
      <c r="BE535" t="s">
        <v>87</v>
      </c>
    </row>
    <row r="536" spans="1:57" x14ac:dyDescent="0.45">
      <c r="A536" t="s">
        <v>1414</v>
      </c>
      <c r="B536" t="s">
        <v>79</v>
      </c>
      <c r="C536" t="s">
        <v>1415</v>
      </c>
      <c r="D536" t="s">
        <v>81</v>
      </c>
      <c r="E536" s="2" t="str">
        <f>HYPERLINK("capsilon://?command=openfolder&amp;siteaddress=FAM.docvelocity-na8.net&amp;folderid=FX0270AC0C-7238-8883-FE1D-EB01DE5B5E40","FX211212906")</f>
        <v>FX211212906</v>
      </c>
      <c r="F536" t="s">
        <v>19</v>
      </c>
      <c r="G536" t="s">
        <v>19</v>
      </c>
      <c r="H536" t="s">
        <v>82</v>
      </c>
      <c r="I536" t="s">
        <v>1416</v>
      </c>
      <c r="J536">
        <v>296</v>
      </c>
      <c r="K536" t="s">
        <v>84</v>
      </c>
      <c r="L536" t="s">
        <v>85</v>
      </c>
      <c r="M536" t="s">
        <v>86</v>
      </c>
      <c r="N536">
        <v>2</v>
      </c>
      <c r="O536" s="1">
        <v>44565.410231481481</v>
      </c>
      <c r="P536" s="1">
        <v>44565.46601851852</v>
      </c>
      <c r="Q536">
        <v>1023</v>
      </c>
      <c r="R536">
        <v>3797</v>
      </c>
      <c r="S536" t="b">
        <v>0</v>
      </c>
      <c r="T536" t="s">
        <v>87</v>
      </c>
      <c r="U536" t="b">
        <v>0</v>
      </c>
      <c r="V536" t="s">
        <v>146</v>
      </c>
      <c r="W536" s="1">
        <v>44565.441736111112</v>
      </c>
      <c r="X536">
        <v>2692</v>
      </c>
      <c r="Y536">
        <v>204</v>
      </c>
      <c r="Z536">
        <v>0</v>
      </c>
      <c r="AA536">
        <v>204</v>
      </c>
      <c r="AB536">
        <v>0</v>
      </c>
      <c r="AC536">
        <v>27</v>
      </c>
      <c r="AD536">
        <v>92</v>
      </c>
      <c r="AE536">
        <v>0</v>
      </c>
      <c r="AF536">
        <v>0</v>
      </c>
      <c r="AG536">
        <v>0</v>
      </c>
      <c r="AH536" t="s">
        <v>98</v>
      </c>
      <c r="AI536" s="1">
        <v>44565.46601851852</v>
      </c>
      <c r="AJ536">
        <v>1101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92</v>
      </c>
      <c r="AQ536">
        <v>0</v>
      </c>
      <c r="AR536">
        <v>0</v>
      </c>
      <c r="AS536">
        <v>0</v>
      </c>
      <c r="AT536" t="s">
        <v>87</v>
      </c>
      <c r="AU536" t="s">
        <v>87</v>
      </c>
      <c r="AV536" t="s">
        <v>87</v>
      </c>
      <c r="AW536" t="s">
        <v>87</v>
      </c>
      <c r="AX536" t="s">
        <v>87</v>
      </c>
      <c r="AY536" t="s">
        <v>87</v>
      </c>
      <c r="AZ536" t="s">
        <v>87</v>
      </c>
      <c r="BA536" t="s">
        <v>87</v>
      </c>
      <c r="BB536" t="s">
        <v>87</v>
      </c>
      <c r="BC536" t="s">
        <v>87</v>
      </c>
      <c r="BD536" t="s">
        <v>87</v>
      </c>
      <c r="BE536" t="s">
        <v>87</v>
      </c>
    </row>
    <row r="537" spans="1:57" x14ac:dyDescent="0.45">
      <c r="A537" t="s">
        <v>1417</v>
      </c>
      <c r="B537" t="s">
        <v>79</v>
      </c>
      <c r="C537" t="s">
        <v>1418</v>
      </c>
      <c r="D537" t="s">
        <v>81</v>
      </c>
      <c r="E537" s="2" t="str">
        <f>HYPERLINK("capsilon://?command=openfolder&amp;siteaddress=FAM.docvelocity-na8.net&amp;folderid=FX24F54EA4-6D81-6645-38FB-19C7E51ADBC9","FX211211309")</f>
        <v>FX211211309</v>
      </c>
      <c r="F537" t="s">
        <v>19</v>
      </c>
      <c r="G537" t="s">
        <v>19</v>
      </c>
      <c r="H537" t="s">
        <v>82</v>
      </c>
      <c r="I537" t="s">
        <v>1419</v>
      </c>
      <c r="J537">
        <v>64</v>
      </c>
      <c r="K537" t="s">
        <v>84</v>
      </c>
      <c r="L537" t="s">
        <v>85</v>
      </c>
      <c r="M537" t="s">
        <v>86</v>
      </c>
      <c r="N537">
        <v>2</v>
      </c>
      <c r="O537" s="1">
        <v>44565.411678240744</v>
      </c>
      <c r="P537" s="1">
        <v>44565.435590277775</v>
      </c>
      <c r="Q537">
        <v>163</v>
      </c>
      <c r="R537">
        <v>1903</v>
      </c>
      <c r="S537" t="b">
        <v>0</v>
      </c>
      <c r="T537" t="s">
        <v>87</v>
      </c>
      <c r="U537" t="b">
        <v>0</v>
      </c>
      <c r="V537" t="s">
        <v>592</v>
      </c>
      <c r="W537" s="1">
        <v>44565.420486111114</v>
      </c>
      <c r="X537">
        <v>622</v>
      </c>
      <c r="Y537">
        <v>115</v>
      </c>
      <c r="Z537">
        <v>0</v>
      </c>
      <c r="AA537">
        <v>115</v>
      </c>
      <c r="AB537">
        <v>0</v>
      </c>
      <c r="AC537">
        <v>88</v>
      </c>
      <c r="AD537">
        <v>-51</v>
      </c>
      <c r="AE537">
        <v>0</v>
      </c>
      <c r="AF537">
        <v>0</v>
      </c>
      <c r="AG537">
        <v>0</v>
      </c>
      <c r="AH537" t="s">
        <v>98</v>
      </c>
      <c r="AI537" s="1">
        <v>44565.435590277775</v>
      </c>
      <c r="AJ537">
        <v>1281</v>
      </c>
      <c r="AK537">
        <v>14</v>
      </c>
      <c r="AL537">
        <v>0</v>
      </c>
      <c r="AM537">
        <v>14</v>
      </c>
      <c r="AN537">
        <v>0</v>
      </c>
      <c r="AO537">
        <v>14</v>
      </c>
      <c r="AP537">
        <v>-65</v>
      </c>
      <c r="AQ537">
        <v>0</v>
      </c>
      <c r="AR537">
        <v>0</v>
      </c>
      <c r="AS537">
        <v>0</v>
      </c>
      <c r="AT537" t="s">
        <v>87</v>
      </c>
      <c r="AU537" t="s">
        <v>87</v>
      </c>
      <c r="AV537" t="s">
        <v>87</v>
      </c>
      <c r="AW537" t="s">
        <v>87</v>
      </c>
      <c r="AX537" t="s">
        <v>87</v>
      </c>
      <c r="AY537" t="s">
        <v>87</v>
      </c>
      <c r="AZ537" t="s">
        <v>87</v>
      </c>
      <c r="BA537" t="s">
        <v>87</v>
      </c>
      <c r="BB537" t="s">
        <v>87</v>
      </c>
      <c r="BC537" t="s">
        <v>87</v>
      </c>
      <c r="BD537" t="s">
        <v>87</v>
      </c>
      <c r="BE537" t="s">
        <v>87</v>
      </c>
    </row>
    <row r="538" spans="1:57" x14ac:dyDescent="0.45">
      <c r="A538" t="s">
        <v>1420</v>
      </c>
      <c r="B538" t="s">
        <v>79</v>
      </c>
      <c r="C538" t="s">
        <v>170</v>
      </c>
      <c r="D538" t="s">
        <v>81</v>
      </c>
      <c r="E538" s="2" t="str">
        <f>HYPERLINK("capsilon://?command=openfolder&amp;siteaddress=FAM.docvelocity-na8.net&amp;folderid=FXD752CC24-266B-1FA2-9F82-A6393D2CFA27","FX21129697")</f>
        <v>FX21129697</v>
      </c>
      <c r="F538" t="s">
        <v>19</v>
      </c>
      <c r="G538" t="s">
        <v>19</v>
      </c>
      <c r="H538" t="s">
        <v>82</v>
      </c>
      <c r="I538" t="s">
        <v>1421</v>
      </c>
      <c r="J538">
        <v>66</v>
      </c>
      <c r="K538" t="s">
        <v>84</v>
      </c>
      <c r="L538" t="s">
        <v>85</v>
      </c>
      <c r="M538" t="s">
        <v>86</v>
      </c>
      <c r="N538">
        <v>1</v>
      </c>
      <c r="O538" s="1">
        <v>44565.413472222222</v>
      </c>
      <c r="P538" s="1">
        <v>44565.419085648151</v>
      </c>
      <c r="Q538">
        <v>18</v>
      </c>
      <c r="R538">
        <v>467</v>
      </c>
      <c r="S538" t="b">
        <v>0</v>
      </c>
      <c r="T538" t="s">
        <v>87</v>
      </c>
      <c r="U538" t="b">
        <v>0</v>
      </c>
      <c r="V538" t="s">
        <v>166</v>
      </c>
      <c r="W538" s="1">
        <v>44565.419085648151</v>
      </c>
      <c r="X538">
        <v>467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66</v>
      </c>
      <c r="AE538">
        <v>52</v>
      </c>
      <c r="AF538">
        <v>0</v>
      </c>
      <c r="AG538">
        <v>1</v>
      </c>
      <c r="AH538" t="s">
        <v>87</v>
      </c>
      <c r="AI538" t="s">
        <v>87</v>
      </c>
      <c r="AJ538" t="s">
        <v>87</v>
      </c>
      <c r="AK538" t="s">
        <v>87</v>
      </c>
      <c r="AL538" t="s">
        <v>87</v>
      </c>
      <c r="AM538" t="s">
        <v>87</v>
      </c>
      <c r="AN538" t="s">
        <v>87</v>
      </c>
      <c r="AO538" t="s">
        <v>87</v>
      </c>
      <c r="AP538" t="s">
        <v>87</v>
      </c>
      <c r="AQ538" t="s">
        <v>87</v>
      </c>
      <c r="AR538" t="s">
        <v>87</v>
      </c>
      <c r="AS538" t="s">
        <v>87</v>
      </c>
      <c r="AT538" t="s">
        <v>87</v>
      </c>
      <c r="AU538" t="s">
        <v>87</v>
      </c>
      <c r="AV538" t="s">
        <v>87</v>
      </c>
      <c r="AW538" t="s">
        <v>87</v>
      </c>
      <c r="AX538" t="s">
        <v>87</v>
      </c>
      <c r="AY538" t="s">
        <v>87</v>
      </c>
      <c r="AZ538" t="s">
        <v>87</v>
      </c>
      <c r="BA538" t="s">
        <v>87</v>
      </c>
      <c r="BB538" t="s">
        <v>87</v>
      </c>
      <c r="BC538" t="s">
        <v>87</v>
      </c>
      <c r="BD538" t="s">
        <v>87</v>
      </c>
      <c r="BE538" t="s">
        <v>87</v>
      </c>
    </row>
    <row r="539" spans="1:57" x14ac:dyDescent="0.45">
      <c r="A539" t="s">
        <v>1422</v>
      </c>
      <c r="B539" t="s">
        <v>79</v>
      </c>
      <c r="C539" t="s">
        <v>312</v>
      </c>
      <c r="D539" t="s">
        <v>81</v>
      </c>
      <c r="E539" s="2" t="str">
        <f>HYPERLINK("capsilon://?command=openfolder&amp;siteaddress=FAM.docvelocity-na8.net&amp;folderid=FX5A6AD94F-D4DB-E25F-7315-55157DEA8D5F","FX211213696")</f>
        <v>FX211213696</v>
      </c>
      <c r="F539" t="s">
        <v>19</v>
      </c>
      <c r="G539" t="s">
        <v>19</v>
      </c>
      <c r="H539" t="s">
        <v>82</v>
      </c>
      <c r="I539" t="s">
        <v>1423</v>
      </c>
      <c r="J539">
        <v>44</v>
      </c>
      <c r="K539" t="s">
        <v>84</v>
      </c>
      <c r="L539" t="s">
        <v>85</v>
      </c>
      <c r="M539" t="s">
        <v>86</v>
      </c>
      <c r="N539">
        <v>2</v>
      </c>
      <c r="O539" s="1">
        <v>44565.417754629627</v>
      </c>
      <c r="P539" s="1">
        <v>44565.427118055559</v>
      </c>
      <c r="Q539">
        <v>14</v>
      </c>
      <c r="R539">
        <v>795</v>
      </c>
      <c r="S539" t="b">
        <v>0</v>
      </c>
      <c r="T539" t="s">
        <v>87</v>
      </c>
      <c r="U539" t="b">
        <v>0</v>
      </c>
      <c r="V539" t="s">
        <v>97</v>
      </c>
      <c r="W539" s="1">
        <v>44565.421597222223</v>
      </c>
      <c r="X539">
        <v>324</v>
      </c>
      <c r="Y539">
        <v>58</v>
      </c>
      <c r="Z539">
        <v>0</v>
      </c>
      <c r="AA539">
        <v>58</v>
      </c>
      <c r="AB539">
        <v>0</v>
      </c>
      <c r="AC539">
        <v>37</v>
      </c>
      <c r="AD539">
        <v>-14</v>
      </c>
      <c r="AE539">
        <v>0</v>
      </c>
      <c r="AF539">
        <v>0</v>
      </c>
      <c r="AG539">
        <v>0</v>
      </c>
      <c r="AH539" t="s">
        <v>106</v>
      </c>
      <c r="AI539" s="1">
        <v>44565.427118055559</v>
      </c>
      <c r="AJ539">
        <v>471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-14</v>
      </c>
      <c r="AQ539">
        <v>0</v>
      </c>
      <c r="AR539">
        <v>0</v>
      </c>
      <c r="AS539">
        <v>0</v>
      </c>
      <c r="AT539" t="s">
        <v>87</v>
      </c>
      <c r="AU539" t="s">
        <v>87</v>
      </c>
      <c r="AV539" t="s">
        <v>87</v>
      </c>
      <c r="AW539" t="s">
        <v>87</v>
      </c>
      <c r="AX539" t="s">
        <v>87</v>
      </c>
      <c r="AY539" t="s">
        <v>87</v>
      </c>
      <c r="AZ539" t="s">
        <v>87</v>
      </c>
      <c r="BA539" t="s">
        <v>87</v>
      </c>
      <c r="BB539" t="s">
        <v>87</v>
      </c>
      <c r="BC539" t="s">
        <v>87</v>
      </c>
      <c r="BD539" t="s">
        <v>87</v>
      </c>
      <c r="BE539" t="s">
        <v>87</v>
      </c>
    </row>
    <row r="540" spans="1:57" x14ac:dyDescent="0.45">
      <c r="A540" t="s">
        <v>1424</v>
      </c>
      <c r="B540" t="s">
        <v>79</v>
      </c>
      <c r="C540" t="s">
        <v>170</v>
      </c>
      <c r="D540" t="s">
        <v>81</v>
      </c>
      <c r="E540" s="2" t="str">
        <f>HYPERLINK("capsilon://?command=openfolder&amp;siteaddress=FAM.docvelocity-na8.net&amp;folderid=FXD752CC24-266B-1FA2-9F82-A6393D2CFA27","FX21129697")</f>
        <v>FX21129697</v>
      </c>
      <c r="F540" t="s">
        <v>19</v>
      </c>
      <c r="G540" t="s">
        <v>19</v>
      </c>
      <c r="H540" t="s">
        <v>82</v>
      </c>
      <c r="I540" t="s">
        <v>1421</v>
      </c>
      <c r="J540">
        <v>38</v>
      </c>
      <c r="K540" t="s">
        <v>84</v>
      </c>
      <c r="L540" t="s">
        <v>85</v>
      </c>
      <c r="M540" t="s">
        <v>86</v>
      </c>
      <c r="N540">
        <v>2</v>
      </c>
      <c r="O540" s="1">
        <v>44565.419606481482</v>
      </c>
      <c r="P540" s="1">
        <v>44565.44327546296</v>
      </c>
      <c r="Q540">
        <v>850</v>
      </c>
      <c r="R540">
        <v>1195</v>
      </c>
      <c r="S540" t="b">
        <v>0</v>
      </c>
      <c r="T540" t="s">
        <v>87</v>
      </c>
      <c r="U540" t="b">
        <v>1</v>
      </c>
      <c r="V540" t="s">
        <v>97</v>
      </c>
      <c r="W540" s="1">
        <v>44565.427430555559</v>
      </c>
      <c r="X540">
        <v>503</v>
      </c>
      <c r="Y540">
        <v>37</v>
      </c>
      <c r="Z540">
        <v>0</v>
      </c>
      <c r="AA540">
        <v>37</v>
      </c>
      <c r="AB540">
        <v>0</v>
      </c>
      <c r="AC540">
        <v>16</v>
      </c>
      <c r="AD540">
        <v>1</v>
      </c>
      <c r="AE540">
        <v>0</v>
      </c>
      <c r="AF540">
        <v>0</v>
      </c>
      <c r="AG540">
        <v>0</v>
      </c>
      <c r="AH540" t="s">
        <v>98</v>
      </c>
      <c r="AI540" s="1">
        <v>44565.44327546296</v>
      </c>
      <c r="AJ540">
        <v>664</v>
      </c>
      <c r="AK540">
        <v>1</v>
      </c>
      <c r="AL540">
        <v>0</v>
      </c>
      <c r="AM540">
        <v>1</v>
      </c>
      <c r="AN540">
        <v>0</v>
      </c>
      <c r="AO540">
        <v>1</v>
      </c>
      <c r="AP540">
        <v>0</v>
      </c>
      <c r="AQ540">
        <v>0</v>
      </c>
      <c r="AR540">
        <v>0</v>
      </c>
      <c r="AS540">
        <v>0</v>
      </c>
      <c r="AT540" t="s">
        <v>87</v>
      </c>
      <c r="AU540" t="s">
        <v>87</v>
      </c>
      <c r="AV540" t="s">
        <v>87</v>
      </c>
      <c r="AW540" t="s">
        <v>87</v>
      </c>
      <c r="AX540" t="s">
        <v>87</v>
      </c>
      <c r="AY540" t="s">
        <v>87</v>
      </c>
      <c r="AZ540" t="s">
        <v>87</v>
      </c>
      <c r="BA540" t="s">
        <v>87</v>
      </c>
      <c r="BB540" t="s">
        <v>87</v>
      </c>
      <c r="BC540" t="s">
        <v>87</v>
      </c>
      <c r="BD540" t="s">
        <v>87</v>
      </c>
      <c r="BE540" t="s">
        <v>87</v>
      </c>
    </row>
    <row r="541" spans="1:57" x14ac:dyDescent="0.45">
      <c r="A541" t="s">
        <v>1425</v>
      </c>
      <c r="B541" t="s">
        <v>79</v>
      </c>
      <c r="C541" t="s">
        <v>504</v>
      </c>
      <c r="D541" t="s">
        <v>81</v>
      </c>
      <c r="E541" s="2" t="str">
        <f>HYPERLINK("capsilon://?command=openfolder&amp;siteaddress=FAM.docvelocity-na8.net&amp;folderid=FXCC677F34-AC46-930F-F807-72EF8580E6CB","FX211114527")</f>
        <v>FX211114527</v>
      </c>
      <c r="F541" t="s">
        <v>19</v>
      </c>
      <c r="G541" t="s">
        <v>19</v>
      </c>
      <c r="H541" t="s">
        <v>82</v>
      </c>
      <c r="I541" t="s">
        <v>1426</v>
      </c>
      <c r="J541">
        <v>156</v>
      </c>
      <c r="K541" t="s">
        <v>84</v>
      </c>
      <c r="L541" t="s">
        <v>85</v>
      </c>
      <c r="M541" t="s">
        <v>86</v>
      </c>
      <c r="N541">
        <v>2</v>
      </c>
      <c r="O541" s="1">
        <v>44565.430150462962</v>
      </c>
      <c r="P541" s="1">
        <v>44565.493391203701</v>
      </c>
      <c r="Q541">
        <v>494</v>
      </c>
      <c r="R541">
        <v>4970</v>
      </c>
      <c r="S541" t="b">
        <v>0</v>
      </c>
      <c r="T541" t="s">
        <v>87</v>
      </c>
      <c r="U541" t="b">
        <v>0</v>
      </c>
      <c r="V541" t="s">
        <v>592</v>
      </c>
      <c r="W541" s="1">
        <v>44565.451516203706</v>
      </c>
      <c r="X541">
        <v>1845</v>
      </c>
      <c r="Y541">
        <v>277</v>
      </c>
      <c r="Z541">
        <v>0</v>
      </c>
      <c r="AA541">
        <v>277</v>
      </c>
      <c r="AB541">
        <v>0</v>
      </c>
      <c r="AC541">
        <v>209</v>
      </c>
      <c r="AD541">
        <v>-121</v>
      </c>
      <c r="AE541">
        <v>0</v>
      </c>
      <c r="AF541">
        <v>0</v>
      </c>
      <c r="AG541">
        <v>0</v>
      </c>
      <c r="AH541" t="s">
        <v>176</v>
      </c>
      <c r="AI541" s="1">
        <v>44565.493391203701</v>
      </c>
      <c r="AJ541">
        <v>2017</v>
      </c>
      <c r="AK541">
        <v>18</v>
      </c>
      <c r="AL541">
        <v>0</v>
      </c>
      <c r="AM541">
        <v>18</v>
      </c>
      <c r="AN541">
        <v>0</v>
      </c>
      <c r="AO541">
        <v>18</v>
      </c>
      <c r="AP541">
        <v>-139</v>
      </c>
      <c r="AQ541">
        <v>0</v>
      </c>
      <c r="AR541">
        <v>0</v>
      </c>
      <c r="AS541">
        <v>0</v>
      </c>
      <c r="AT541" t="s">
        <v>87</v>
      </c>
      <c r="AU541" t="s">
        <v>87</v>
      </c>
      <c r="AV541" t="s">
        <v>87</v>
      </c>
      <c r="AW541" t="s">
        <v>87</v>
      </c>
      <c r="AX541" t="s">
        <v>87</v>
      </c>
      <c r="AY541" t="s">
        <v>87</v>
      </c>
      <c r="AZ541" t="s">
        <v>87</v>
      </c>
      <c r="BA541" t="s">
        <v>87</v>
      </c>
      <c r="BB541" t="s">
        <v>87</v>
      </c>
      <c r="BC541" t="s">
        <v>87</v>
      </c>
      <c r="BD541" t="s">
        <v>87</v>
      </c>
      <c r="BE541" t="s">
        <v>87</v>
      </c>
    </row>
    <row r="542" spans="1:57" x14ac:dyDescent="0.45">
      <c r="A542" t="s">
        <v>1427</v>
      </c>
      <c r="B542" t="s">
        <v>79</v>
      </c>
      <c r="C542" t="s">
        <v>1428</v>
      </c>
      <c r="D542" t="s">
        <v>81</v>
      </c>
      <c r="E542" s="2" t="str">
        <f>HYPERLINK("capsilon://?command=openfolder&amp;siteaddress=FAM.docvelocity-na8.net&amp;folderid=FX0992D846-C852-8583-D40E-A1E77C88B21B","FX211213883")</f>
        <v>FX211213883</v>
      </c>
      <c r="F542" t="s">
        <v>19</v>
      </c>
      <c r="G542" t="s">
        <v>19</v>
      </c>
      <c r="H542" t="s">
        <v>82</v>
      </c>
      <c r="I542" t="s">
        <v>1429</v>
      </c>
      <c r="J542">
        <v>571</v>
      </c>
      <c r="K542" t="s">
        <v>84</v>
      </c>
      <c r="L542" t="s">
        <v>85</v>
      </c>
      <c r="M542" t="s">
        <v>86</v>
      </c>
      <c r="N542">
        <v>2</v>
      </c>
      <c r="O542" s="1">
        <v>44565.435115740744</v>
      </c>
      <c r="P542" s="1">
        <v>44565.518287037034</v>
      </c>
      <c r="Q542">
        <v>3943</v>
      </c>
      <c r="R542">
        <v>3243</v>
      </c>
      <c r="S542" t="b">
        <v>0</v>
      </c>
      <c r="T542" t="s">
        <v>87</v>
      </c>
      <c r="U542" t="b">
        <v>0</v>
      </c>
      <c r="V542" t="s">
        <v>97</v>
      </c>
      <c r="W542" s="1">
        <v>44565.444490740738</v>
      </c>
      <c r="X542">
        <v>809</v>
      </c>
      <c r="Y542">
        <v>374</v>
      </c>
      <c r="Z542">
        <v>0</v>
      </c>
      <c r="AA542">
        <v>374</v>
      </c>
      <c r="AB542">
        <v>0</v>
      </c>
      <c r="AC542">
        <v>99</v>
      </c>
      <c r="AD542">
        <v>197</v>
      </c>
      <c r="AE542">
        <v>0</v>
      </c>
      <c r="AF542">
        <v>0</v>
      </c>
      <c r="AG542">
        <v>0</v>
      </c>
      <c r="AH542" t="s">
        <v>176</v>
      </c>
      <c r="AI542" s="1">
        <v>44565.518287037034</v>
      </c>
      <c r="AJ542">
        <v>2151</v>
      </c>
      <c r="AK542">
        <v>0</v>
      </c>
      <c r="AL542">
        <v>0</v>
      </c>
      <c r="AM542">
        <v>0</v>
      </c>
      <c r="AN542">
        <v>0</v>
      </c>
      <c r="AO542">
        <v>1</v>
      </c>
      <c r="AP542">
        <v>197</v>
      </c>
      <c r="AQ542">
        <v>0</v>
      </c>
      <c r="AR542">
        <v>0</v>
      </c>
      <c r="AS542">
        <v>0</v>
      </c>
      <c r="AT542" t="s">
        <v>87</v>
      </c>
      <c r="AU542" t="s">
        <v>87</v>
      </c>
      <c r="AV542" t="s">
        <v>87</v>
      </c>
      <c r="AW542" t="s">
        <v>87</v>
      </c>
      <c r="AX542" t="s">
        <v>87</v>
      </c>
      <c r="AY542" t="s">
        <v>87</v>
      </c>
      <c r="AZ542" t="s">
        <v>87</v>
      </c>
      <c r="BA542" t="s">
        <v>87</v>
      </c>
      <c r="BB542" t="s">
        <v>87</v>
      </c>
      <c r="BC542" t="s">
        <v>87</v>
      </c>
      <c r="BD542" t="s">
        <v>87</v>
      </c>
      <c r="BE542" t="s">
        <v>87</v>
      </c>
    </row>
    <row r="543" spans="1:57" x14ac:dyDescent="0.45">
      <c r="A543" t="s">
        <v>1430</v>
      </c>
      <c r="B543" t="s">
        <v>79</v>
      </c>
      <c r="C543" t="s">
        <v>1415</v>
      </c>
      <c r="D543" t="s">
        <v>81</v>
      </c>
      <c r="E543" s="2" t="str">
        <f>HYPERLINK("capsilon://?command=openfolder&amp;siteaddress=FAM.docvelocity-na8.net&amp;folderid=FX0270AC0C-7238-8883-FE1D-EB01DE5B5E40","FX211212906")</f>
        <v>FX211212906</v>
      </c>
      <c r="F543" t="s">
        <v>19</v>
      </c>
      <c r="G543" t="s">
        <v>19</v>
      </c>
      <c r="H543" t="s">
        <v>82</v>
      </c>
      <c r="I543" t="s">
        <v>1431</v>
      </c>
      <c r="J543">
        <v>38</v>
      </c>
      <c r="K543" t="s">
        <v>84</v>
      </c>
      <c r="L543" t="s">
        <v>85</v>
      </c>
      <c r="M543" t="s">
        <v>86</v>
      </c>
      <c r="N543">
        <v>2</v>
      </c>
      <c r="O543" s="1">
        <v>44565.435810185183</v>
      </c>
      <c r="P543" s="1">
        <v>44565.500324074077</v>
      </c>
      <c r="Q543">
        <v>4778</v>
      </c>
      <c r="R543">
        <v>796</v>
      </c>
      <c r="S543" t="b">
        <v>0</v>
      </c>
      <c r="T543" t="s">
        <v>87</v>
      </c>
      <c r="U543" t="b">
        <v>0</v>
      </c>
      <c r="V543" t="s">
        <v>105</v>
      </c>
      <c r="W543" s="1">
        <v>44565.440428240741</v>
      </c>
      <c r="X543">
        <v>207</v>
      </c>
      <c r="Y543">
        <v>37</v>
      </c>
      <c r="Z543">
        <v>0</v>
      </c>
      <c r="AA543">
        <v>37</v>
      </c>
      <c r="AB543">
        <v>0</v>
      </c>
      <c r="AC543">
        <v>15</v>
      </c>
      <c r="AD543">
        <v>1</v>
      </c>
      <c r="AE543">
        <v>0</v>
      </c>
      <c r="AF543">
        <v>0</v>
      </c>
      <c r="AG543">
        <v>0</v>
      </c>
      <c r="AH543" t="s">
        <v>136</v>
      </c>
      <c r="AI543" s="1">
        <v>44565.500324074077</v>
      </c>
      <c r="AJ543">
        <v>582</v>
      </c>
      <c r="AK543">
        <v>2</v>
      </c>
      <c r="AL543">
        <v>0</v>
      </c>
      <c r="AM543">
        <v>2</v>
      </c>
      <c r="AN543">
        <v>0</v>
      </c>
      <c r="AO543">
        <v>2</v>
      </c>
      <c r="AP543">
        <v>-1</v>
      </c>
      <c r="AQ543">
        <v>0</v>
      </c>
      <c r="AR543">
        <v>0</v>
      </c>
      <c r="AS543">
        <v>0</v>
      </c>
      <c r="AT543" t="s">
        <v>87</v>
      </c>
      <c r="AU543" t="s">
        <v>87</v>
      </c>
      <c r="AV543" t="s">
        <v>87</v>
      </c>
      <c r="AW543" t="s">
        <v>87</v>
      </c>
      <c r="AX543" t="s">
        <v>87</v>
      </c>
      <c r="AY543" t="s">
        <v>87</v>
      </c>
      <c r="AZ543" t="s">
        <v>87</v>
      </c>
      <c r="BA543" t="s">
        <v>87</v>
      </c>
      <c r="BB543" t="s">
        <v>87</v>
      </c>
      <c r="BC543" t="s">
        <v>87</v>
      </c>
      <c r="BD543" t="s">
        <v>87</v>
      </c>
      <c r="BE543" t="s">
        <v>87</v>
      </c>
    </row>
    <row r="544" spans="1:57" x14ac:dyDescent="0.45">
      <c r="A544" t="s">
        <v>1432</v>
      </c>
      <c r="B544" t="s">
        <v>79</v>
      </c>
      <c r="C544" t="s">
        <v>711</v>
      </c>
      <c r="D544" t="s">
        <v>81</v>
      </c>
      <c r="E544" s="2" t="str">
        <f>HYPERLINK("capsilon://?command=openfolder&amp;siteaddress=FAM.docvelocity-na8.net&amp;folderid=FXB72EF64E-2DBF-1819-AE53-13A518DE26EE","FX211213432")</f>
        <v>FX211213432</v>
      </c>
      <c r="F544" t="s">
        <v>19</v>
      </c>
      <c r="G544" t="s">
        <v>19</v>
      </c>
      <c r="H544" t="s">
        <v>82</v>
      </c>
      <c r="I544" t="s">
        <v>1433</v>
      </c>
      <c r="J544">
        <v>66</v>
      </c>
      <c r="K544" t="s">
        <v>84</v>
      </c>
      <c r="L544" t="s">
        <v>85</v>
      </c>
      <c r="M544" t="s">
        <v>86</v>
      </c>
      <c r="N544">
        <v>2</v>
      </c>
      <c r="O544" s="1">
        <v>44565.441099537034</v>
      </c>
      <c r="P544" s="1">
        <v>44565.500520833331</v>
      </c>
      <c r="Q544">
        <v>4487</v>
      </c>
      <c r="R544">
        <v>647</v>
      </c>
      <c r="S544" t="b">
        <v>0</v>
      </c>
      <c r="T544" t="s">
        <v>87</v>
      </c>
      <c r="U544" t="b">
        <v>0</v>
      </c>
      <c r="V544" t="s">
        <v>105</v>
      </c>
      <c r="W544" s="1">
        <v>44565.445011574076</v>
      </c>
      <c r="X544">
        <v>311</v>
      </c>
      <c r="Y544">
        <v>52</v>
      </c>
      <c r="Z544">
        <v>0</v>
      </c>
      <c r="AA544">
        <v>52</v>
      </c>
      <c r="AB544">
        <v>0</v>
      </c>
      <c r="AC544">
        <v>28</v>
      </c>
      <c r="AD544">
        <v>14</v>
      </c>
      <c r="AE544">
        <v>0</v>
      </c>
      <c r="AF544">
        <v>0</v>
      </c>
      <c r="AG544">
        <v>0</v>
      </c>
      <c r="AH544" t="s">
        <v>98</v>
      </c>
      <c r="AI544" s="1">
        <v>44565.500520833331</v>
      </c>
      <c r="AJ544">
        <v>336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14</v>
      </c>
      <c r="AQ544">
        <v>0</v>
      </c>
      <c r="AR544">
        <v>0</v>
      </c>
      <c r="AS544">
        <v>0</v>
      </c>
      <c r="AT544" t="s">
        <v>87</v>
      </c>
      <c r="AU544" t="s">
        <v>87</v>
      </c>
      <c r="AV544" t="s">
        <v>87</v>
      </c>
      <c r="AW544" t="s">
        <v>87</v>
      </c>
      <c r="AX544" t="s">
        <v>87</v>
      </c>
      <c r="AY544" t="s">
        <v>87</v>
      </c>
      <c r="AZ544" t="s">
        <v>87</v>
      </c>
      <c r="BA544" t="s">
        <v>87</v>
      </c>
      <c r="BB544" t="s">
        <v>87</v>
      </c>
      <c r="BC544" t="s">
        <v>87</v>
      </c>
      <c r="BD544" t="s">
        <v>87</v>
      </c>
      <c r="BE544" t="s">
        <v>87</v>
      </c>
    </row>
    <row r="545" spans="1:57" x14ac:dyDescent="0.45">
      <c r="A545" t="s">
        <v>1434</v>
      </c>
      <c r="B545" t="s">
        <v>79</v>
      </c>
      <c r="C545" t="s">
        <v>368</v>
      </c>
      <c r="D545" t="s">
        <v>81</v>
      </c>
      <c r="E545" s="2" t="str">
        <f>HYPERLINK("capsilon://?command=openfolder&amp;siteaddress=FAM.docvelocity-na8.net&amp;folderid=FX4D36E61D-21DE-DCE4-A3EF-7F1F387C790D","FX21119073")</f>
        <v>FX21119073</v>
      </c>
      <c r="F545" t="s">
        <v>19</v>
      </c>
      <c r="G545" t="s">
        <v>19</v>
      </c>
      <c r="H545" t="s">
        <v>82</v>
      </c>
      <c r="I545" t="s">
        <v>1435</v>
      </c>
      <c r="J545">
        <v>21</v>
      </c>
      <c r="K545" t="s">
        <v>84</v>
      </c>
      <c r="L545" t="s">
        <v>85</v>
      </c>
      <c r="M545" t="s">
        <v>86</v>
      </c>
      <c r="N545">
        <v>2</v>
      </c>
      <c r="O545" s="1">
        <v>44565.444756944446</v>
      </c>
      <c r="P545" s="1">
        <v>44565.499398148146</v>
      </c>
      <c r="Q545">
        <v>4553</v>
      </c>
      <c r="R545">
        <v>168</v>
      </c>
      <c r="S545" t="b">
        <v>0</v>
      </c>
      <c r="T545" t="s">
        <v>87</v>
      </c>
      <c r="U545" t="b">
        <v>0</v>
      </c>
      <c r="V545" t="s">
        <v>146</v>
      </c>
      <c r="W545" s="1">
        <v>44565.449965277781</v>
      </c>
      <c r="X545">
        <v>60</v>
      </c>
      <c r="Y545">
        <v>0</v>
      </c>
      <c r="Z545">
        <v>0</v>
      </c>
      <c r="AA545">
        <v>0</v>
      </c>
      <c r="AB545">
        <v>9</v>
      </c>
      <c r="AC545">
        <v>0</v>
      </c>
      <c r="AD545">
        <v>21</v>
      </c>
      <c r="AE545">
        <v>0</v>
      </c>
      <c r="AF545">
        <v>0</v>
      </c>
      <c r="AG545">
        <v>0</v>
      </c>
      <c r="AH545" t="s">
        <v>106</v>
      </c>
      <c r="AI545" s="1">
        <v>44565.499398148146</v>
      </c>
      <c r="AJ545">
        <v>67</v>
      </c>
      <c r="AK545">
        <v>0</v>
      </c>
      <c r="AL545">
        <v>0</v>
      </c>
      <c r="AM545">
        <v>0</v>
      </c>
      <c r="AN545">
        <v>9</v>
      </c>
      <c r="AO545">
        <v>0</v>
      </c>
      <c r="AP545">
        <v>21</v>
      </c>
      <c r="AQ545">
        <v>0</v>
      </c>
      <c r="AR545">
        <v>0</v>
      </c>
      <c r="AS545">
        <v>0</v>
      </c>
      <c r="AT545" t="s">
        <v>87</v>
      </c>
      <c r="AU545" t="s">
        <v>87</v>
      </c>
      <c r="AV545" t="s">
        <v>87</v>
      </c>
      <c r="AW545" t="s">
        <v>87</v>
      </c>
      <c r="AX545" t="s">
        <v>87</v>
      </c>
      <c r="AY545" t="s">
        <v>87</v>
      </c>
      <c r="AZ545" t="s">
        <v>87</v>
      </c>
      <c r="BA545" t="s">
        <v>87</v>
      </c>
      <c r="BB545" t="s">
        <v>87</v>
      </c>
      <c r="BC545" t="s">
        <v>87</v>
      </c>
      <c r="BD545" t="s">
        <v>87</v>
      </c>
      <c r="BE545" t="s">
        <v>87</v>
      </c>
    </row>
    <row r="546" spans="1:57" x14ac:dyDescent="0.45">
      <c r="A546" t="s">
        <v>1436</v>
      </c>
      <c r="B546" t="s">
        <v>79</v>
      </c>
      <c r="C546" t="s">
        <v>1271</v>
      </c>
      <c r="D546" t="s">
        <v>81</v>
      </c>
      <c r="E546" s="2" t="str">
        <f>HYPERLINK("capsilon://?command=openfolder&amp;siteaddress=FAM.docvelocity-na8.net&amp;folderid=FX72D18C4A-2817-1180-6C82-0348751E20D8","FX211213146")</f>
        <v>FX211213146</v>
      </c>
      <c r="F546" t="s">
        <v>19</v>
      </c>
      <c r="G546" t="s">
        <v>19</v>
      </c>
      <c r="H546" t="s">
        <v>82</v>
      </c>
      <c r="I546" t="s">
        <v>1437</v>
      </c>
      <c r="J546">
        <v>28</v>
      </c>
      <c r="K546" t="s">
        <v>84</v>
      </c>
      <c r="L546" t="s">
        <v>85</v>
      </c>
      <c r="M546" t="s">
        <v>86</v>
      </c>
      <c r="N546">
        <v>2</v>
      </c>
      <c r="O546" s="1">
        <v>44565.466550925928</v>
      </c>
      <c r="P546" s="1">
        <v>44565.502800925926</v>
      </c>
      <c r="Q546">
        <v>2723</v>
      </c>
      <c r="R546">
        <v>409</v>
      </c>
      <c r="S546" t="b">
        <v>0</v>
      </c>
      <c r="T546" t="s">
        <v>87</v>
      </c>
      <c r="U546" t="b">
        <v>0</v>
      </c>
      <c r="V546" t="s">
        <v>97</v>
      </c>
      <c r="W546" s="1">
        <v>44565.467928240738</v>
      </c>
      <c r="X546">
        <v>116</v>
      </c>
      <c r="Y546">
        <v>21</v>
      </c>
      <c r="Z546">
        <v>0</v>
      </c>
      <c r="AA546">
        <v>21</v>
      </c>
      <c r="AB546">
        <v>0</v>
      </c>
      <c r="AC546">
        <v>2</v>
      </c>
      <c r="AD546">
        <v>7</v>
      </c>
      <c r="AE546">
        <v>0</v>
      </c>
      <c r="AF546">
        <v>0</v>
      </c>
      <c r="AG546">
        <v>0</v>
      </c>
      <c r="AH546" t="s">
        <v>106</v>
      </c>
      <c r="AI546" s="1">
        <v>44565.502800925926</v>
      </c>
      <c r="AJ546">
        <v>293</v>
      </c>
      <c r="AK546">
        <v>1</v>
      </c>
      <c r="AL546">
        <v>0</v>
      </c>
      <c r="AM546">
        <v>1</v>
      </c>
      <c r="AN546">
        <v>0</v>
      </c>
      <c r="AO546">
        <v>1</v>
      </c>
      <c r="AP546">
        <v>6</v>
      </c>
      <c r="AQ546">
        <v>0</v>
      </c>
      <c r="AR546">
        <v>0</v>
      </c>
      <c r="AS546">
        <v>0</v>
      </c>
      <c r="AT546" t="s">
        <v>87</v>
      </c>
      <c r="AU546" t="s">
        <v>87</v>
      </c>
      <c r="AV546" t="s">
        <v>87</v>
      </c>
      <c r="AW546" t="s">
        <v>87</v>
      </c>
      <c r="AX546" t="s">
        <v>87</v>
      </c>
      <c r="AY546" t="s">
        <v>87</v>
      </c>
      <c r="AZ546" t="s">
        <v>87</v>
      </c>
      <c r="BA546" t="s">
        <v>87</v>
      </c>
      <c r="BB546" t="s">
        <v>87</v>
      </c>
      <c r="BC546" t="s">
        <v>87</v>
      </c>
      <c r="BD546" t="s">
        <v>87</v>
      </c>
      <c r="BE546" t="s">
        <v>87</v>
      </c>
    </row>
    <row r="547" spans="1:57" x14ac:dyDescent="0.45">
      <c r="A547" t="s">
        <v>1438</v>
      </c>
      <c r="B547" t="s">
        <v>79</v>
      </c>
      <c r="C547" t="s">
        <v>993</v>
      </c>
      <c r="D547" t="s">
        <v>81</v>
      </c>
      <c r="E547" s="2" t="str">
        <f>HYPERLINK("capsilon://?command=openfolder&amp;siteaddress=FAM.docvelocity-na8.net&amp;folderid=FX4FC63CE9-33CF-4FE0-49D4-A2A5D5E94D4E","FX211213409")</f>
        <v>FX211213409</v>
      </c>
      <c r="F547" t="s">
        <v>19</v>
      </c>
      <c r="G547" t="s">
        <v>19</v>
      </c>
      <c r="H547" t="s">
        <v>82</v>
      </c>
      <c r="I547" t="s">
        <v>1439</v>
      </c>
      <c r="J547">
        <v>38</v>
      </c>
      <c r="K547" t="s">
        <v>84</v>
      </c>
      <c r="L547" t="s">
        <v>85</v>
      </c>
      <c r="M547" t="s">
        <v>86</v>
      </c>
      <c r="N547">
        <v>2</v>
      </c>
      <c r="O547" s="1">
        <v>44564.415648148148</v>
      </c>
      <c r="P547" s="1">
        <v>44564.423090277778</v>
      </c>
      <c r="Q547">
        <v>15</v>
      </c>
      <c r="R547">
        <v>628</v>
      </c>
      <c r="S547" t="b">
        <v>0</v>
      </c>
      <c r="T547" t="s">
        <v>87</v>
      </c>
      <c r="U547" t="b">
        <v>0</v>
      </c>
      <c r="V547" t="s">
        <v>592</v>
      </c>
      <c r="W547" s="1">
        <v>44564.418206018519</v>
      </c>
      <c r="X547">
        <v>221</v>
      </c>
      <c r="Y547">
        <v>37</v>
      </c>
      <c r="Z547">
        <v>0</v>
      </c>
      <c r="AA547">
        <v>37</v>
      </c>
      <c r="AB547">
        <v>0</v>
      </c>
      <c r="AC547">
        <v>24</v>
      </c>
      <c r="AD547">
        <v>1</v>
      </c>
      <c r="AE547">
        <v>0</v>
      </c>
      <c r="AF547">
        <v>0</v>
      </c>
      <c r="AG547">
        <v>0</v>
      </c>
      <c r="AH547" t="s">
        <v>176</v>
      </c>
      <c r="AI547" s="1">
        <v>44564.423090277778</v>
      </c>
      <c r="AJ547">
        <v>407</v>
      </c>
      <c r="AK547">
        <v>0</v>
      </c>
      <c r="AL547">
        <v>0</v>
      </c>
      <c r="AM547">
        <v>0</v>
      </c>
      <c r="AN547">
        <v>0</v>
      </c>
      <c r="AO547">
        <v>1</v>
      </c>
      <c r="AP547">
        <v>1</v>
      </c>
      <c r="AQ547">
        <v>0</v>
      </c>
      <c r="AR547">
        <v>0</v>
      </c>
      <c r="AS547">
        <v>0</v>
      </c>
      <c r="AT547" t="s">
        <v>87</v>
      </c>
      <c r="AU547" t="s">
        <v>87</v>
      </c>
      <c r="AV547" t="s">
        <v>87</v>
      </c>
      <c r="AW547" t="s">
        <v>87</v>
      </c>
      <c r="AX547" t="s">
        <v>87</v>
      </c>
      <c r="AY547" t="s">
        <v>87</v>
      </c>
      <c r="AZ547" t="s">
        <v>87</v>
      </c>
      <c r="BA547" t="s">
        <v>87</v>
      </c>
      <c r="BB547" t="s">
        <v>87</v>
      </c>
      <c r="BC547" t="s">
        <v>87</v>
      </c>
      <c r="BD547" t="s">
        <v>87</v>
      </c>
      <c r="BE547" t="s">
        <v>87</v>
      </c>
    </row>
    <row r="548" spans="1:57" x14ac:dyDescent="0.45">
      <c r="A548" t="s">
        <v>1440</v>
      </c>
      <c r="B548" t="s">
        <v>79</v>
      </c>
      <c r="C548" t="s">
        <v>1113</v>
      </c>
      <c r="D548" t="s">
        <v>81</v>
      </c>
      <c r="E548" s="2" t="str">
        <f>HYPERLINK("capsilon://?command=openfolder&amp;siteaddress=FAM.docvelocity-na8.net&amp;folderid=FX00A4CAEC-5BC3-D345-CF11-9AECD854004B","FX211210854")</f>
        <v>FX211210854</v>
      </c>
      <c r="F548" t="s">
        <v>19</v>
      </c>
      <c r="G548" t="s">
        <v>19</v>
      </c>
      <c r="H548" t="s">
        <v>82</v>
      </c>
      <c r="I548" t="s">
        <v>1441</v>
      </c>
      <c r="J548">
        <v>38</v>
      </c>
      <c r="K548" t="s">
        <v>84</v>
      </c>
      <c r="L548" t="s">
        <v>85</v>
      </c>
      <c r="M548" t="s">
        <v>86</v>
      </c>
      <c r="N548">
        <v>2</v>
      </c>
      <c r="O548" s="1">
        <v>44565.491828703707</v>
      </c>
      <c r="P548" s="1">
        <v>44565.506354166668</v>
      </c>
      <c r="Q548">
        <v>38</v>
      </c>
      <c r="R548">
        <v>1217</v>
      </c>
      <c r="S548" t="b">
        <v>0</v>
      </c>
      <c r="T548" t="s">
        <v>87</v>
      </c>
      <c r="U548" t="b">
        <v>0</v>
      </c>
      <c r="V548" t="s">
        <v>190</v>
      </c>
      <c r="W548" s="1">
        <v>44565.500567129631</v>
      </c>
      <c r="X548">
        <v>748</v>
      </c>
      <c r="Y548">
        <v>68</v>
      </c>
      <c r="Z548">
        <v>0</v>
      </c>
      <c r="AA548">
        <v>68</v>
      </c>
      <c r="AB548">
        <v>0</v>
      </c>
      <c r="AC548">
        <v>53</v>
      </c>
      <c r="AD548">
        <v>-30</v>
      </c>
      <c r="AE548">
        <v>0</v>
      </c>
      <c r="AF548">
        <v>0</v>
      </c>
      <c r="AG548">
        <v>0</v>
      </c>
      <c r="AH548" t="s">
        <v>98</v>
      </c>
      <c r="AI548" s="1">
        <v>44565.506354166668</v>
      </c>
      <c r="AJ548">
        <v>469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-30</v>
      </c>
      <c r="AQ548">
        <v>0</v>
      </c>
      <c r="AR548">
        <v>0</v>
      </c>
      <c r="AS548">
        <v>0</v>
      </c>
      <c r="AT548" t="s">
        <v>87</v>
      </c>
      <c r="AU548" t="s">
        <v>87</v>
      </c>
      <c r="AV548" t="s">
        <v>87</v>
      </c>
      <c r="AW548" t="s">
        <v>87</v>
      </c>
      <c r="AX548" t="s">
        <v>87</v>
      </c>
      <c r="AY548" t="s">
        <v>87</v>
      </c>
      <c r="AZ548" t="s">
        <v>87</v>
      </c>
      <c r="BA548" t="s">
        <v>87</v>
      </c>
      <c r="BB548" t="s">
        <v>87</v>
      </c>
      <c r="BC548" t="s">
        <v>87</v>
      </c>
      <c r="BD548" t="s">
        <v>87</v>
      </c>
      <c r="BE548" t="s">
        <v>87</v>
      </c>
    </row>
    <row r="549" spans="1:57" x14ac:dyDescent="0.45">
      <c r="A549" t="s">
        <v>1442</v>
      </c>
      <c r="B549" t="s">
        <v>79</v>
      </c>
      <c r="C549" t="s">
        <v>1443</v>
      </c>
      <c r="D549" t="s">
        <v>81</v>
      </c>
      <c r="E549" s="2" t="str">
        <f>HYPERLINK("capsilon://?command=openfolder&amp;siteaddress=FAM.docvelocity-na8.net&amp;folderid=FX904C5585-61DC-8DFA-C0B8-2216D6F9AE4A","FX21093225")</f>
        <v>FX21093225</v>
      </c>
      <c r="F549" t="s">
        <v>19</v>
      </c>
      <c r="G549" t="s">
        <v>19</v>
      </c>
      <c r="H549" t="s">
        <v>82</v>
      </c>
      <c r="I549" t="s">
        <v>1444</v>
      </c>
      <c r="J549">
        <v>543</v>
      </c>
      <c r="K549" t="s">
        <v>84</v>
      </c>
      <c r="L549" t="s">
        <v>85</v>
      </c>
      <c r="M549" t="s">
        <v>86</v>
      </c>
      <c r="N549">
        <v>2</v>
      </c>
      <c r="O549" s="1">
        <v>44565.491967592592</v>
      </c>
      <c r="P549" s="1">
        <v>44565.545706018522</v>
      </c>
      <c r="Q549">
        <v>485</v>
      </c>
      <c r="R549">
        <v>4158</v>
      </c>
      <c r="S549" t="b">
        <v>0</v>
      </c>
      <c r="T549" t="s">
        <v>87</v>
      </c>
      <c r="U549" t="b">
        <v>0</v>
      </c>
      <c r="V549" t="s">
        <v>105</v>
      </c>
      <c r="W549" s="1">
        <v>44565.523495370369</v>
      </c>
      <c r="X549">
        <v>2442</v>
      </c>
      <c r="Y549">
        <v>456</v>
      </c>
      <c r="Z549">
        <v>0</v>
      </c>
      <c r="AA549">
        <v>456</v>
      </c>
      <c r="AB549">
        <v>196</v>
      </c>
      <c r="AC549">
        <v>219</v>
      </c>
      <c r="AD549">
        <v>87</v>
      </c>
      <c r="AE549">
        <v>0</v>
      </c>
      <c r="AF549">
        <v>0</v>
      </c>
      <c r="AG549">
        <v>0</v>
      </c>
      <c r="AH549" t="s">
        <v>151</v>
      </c>
      <c r="AI549" s="1">
        <v>44565.545706018522</v>
      </c>
      <c r="AJ549">
        <v>1619</v>
      </c>
      <c r="AK549">
        <v>8</v>
      </c>
      <c r="AL549">
        <v>0</v>
      </c>
      <c r="AM549">
        <v>8</v>
      </c>
      <c r="AN549">
        <v>98</v>
      </c>
      <c r="AO549">
        <v>10</v>
      </c>
      <c r="AP549">
        <v>79</v>
      </c>
      <c r="AQ549">
        <v>0</v>
      </c>
      <c r="AR549">
        <v>0</v>
      </c>
      <c r="AS549">
        <v>0</v>
      </c>
      <c r="AT549" t="s">
        <v>87</v>
      </c>
      <c r="AU549" t="s">
        <v>87</v>
      </c>
      <c r="AV549" t="s">
        <v>87</v>
      </c>
      <c r="AW549" t="s">
        <v>87</v>
      </c>
      <c r="AX549" t="s">
        <v>87</v>
      </c>
      <c r="AY549" t="s">
        <v>87</v>
      </c>
      <c r="AZ549" t="s">
        <v>87</v>
      </c>
      <c r="BA549" t="s">
        <v>87</v>
      </c>
      <c r="BB549" t="s">
        <v>87</v>
      </c>
      <c r="BC549" t="s">
        <v>87</v>
      </c>
      <c r="BD549" t="s">
        <v>87</v>
      </c>
      <c r="BE549" t="s">
        <v>87</v>
      </c>
    </row>
    <row r="550" spans="1:57" x14ac:dyDescent="0.45">
      <c r="A550" t="s">
        <v>1445</v>
      </c>
      <c r="B550" t="s">
        <v>79</v>
      </c>
      <c r="C550" t="s">
        <v>1271</v>
      </c>
      <c r="D550" t="s">
        <v>81</v>
      </c>
      <c r="E550" s="2" t="str">
        <f>HYPERLINK("capsilon://?command=openfolder&amp;siteaddress=FAM.docvelocity-na8.net&amp;folderid=FX72D18C4A-2817-1180-6C82-0348751E20D8","FX211213146")</f>
        <v>FX211213146</v>
      </c>
      <c r="F550" t="s">
        <v>19</v>
      </c>
      <c r="G550" t="s">
        <v>19</v>
      </c>
      <c r="H550" t="s">
        <v>82</v>
      </c>
      <c r="I550" t="s">
        <v>1446</v>
      </c>
      <c r="J550">
        <v>28</v>
      </c>
      <c r="K550" t="s">
        <v>84</v>
      </c>
      <c r="L550" t="s">
        <v>85</v>
      </c>
      <c r="M550" t="s">
        <v>86</v>
      </c>
      <c r="N550">
        <v>2</v>
      </c>
      <c r="O550" s="1">
        <v>44565.492152777777</v>
      </c>
      <c r="P550" s="1">
        <v>44565.507905092592</v>
      </c>
      <c r="Q550">
        <v>491</v>
      </c>
      <c r="R550">
        <v>870</v>
      </c>
      <c r="S550" t="b">
        <v>0</v>
      </c>
      <c r="T550" t="s">
        <v>87</v>
      </c>
      <c r="U550" t="b">
        <v>0</v>
      </c>
      <c r="V550" t="s">
        <v>92</v>
      </c>
      <c r="W550" s="1">
        <v>44565.49622685185</v>
      </c>
      <c r="X550">
        <v>215</v>
      </c>
      <c r="Y550">
        <v>21</v>
      </c>
      <c r="Z550">
        <v>0</v>
      </c>
      <c r="AA550">
        <v>21</v>
      </c>
      <c r="AB550">
        <v>0</v>
      </c>
      <c r="AC550">
        <v>3</v>
      </c>
      <c r="AD550">
        <v>7</v>
      </c>
      <c r="AE550">
        <v>0</v>
      </c>
      <c r="AF550">
        <v>0</v>
      </c>
      <c r="AG550">
        <v>0</v>
      </c>
      <c r="AH550" t="s">
        <v>136</v>
      </c>
      <c r="AI550" s="1">
        <v>44565.507905092592</v>
      </c>
      <c r="AJ550">
        <v>655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7</v>
      </c>
      <c r="AQ550">
        <v>0</v>
      </c>
      <c r="AR550">
        <v>0</v>
      </c>
      <c r="AS550">
        <v>0</v>
      </c>
      <c r="AT550" t="s">
        <v>87</v>
      </c>
      <c r="AU550" t="s">
        <v>87</v>
      </c>
      <c r="AV550" t="s">
        <v>87</v>
      </c>
      <c r="AW550" t="s">
        <v>87</v>
      </c>
      <c r="AX550" t="s">
        <v>87</v>
      </c>
      <c r="AY550" t="s">
        <v>87</v>
      </c>
      <c r="AZ550" t="s">
        <v>87</v>
      </c>
      <c r="BA550" t="s">
        <v>87</v>
      </c>
      <c r="BB550" t="s">
        <v>87</v>
      </c>
      <c r="BC550" t="s">
        <v>87</v>
      </c>
      <c r="BD550" t="s">
        <v>87</v>
      </c>
      <c r="BE550" t="s">
        <v>87</v>
      </c>
    </row>
    <row r="551" spans="1:57" x14ac:dyDescent="0.45">
      <c r="A551" t="s">
        <v>1447</v>
      </c>
      <c r="B551" t="s">
        <v>79</v>
      </c>
      <c r="C551" t="s">
        <v>1448</v>
      </c>
      <c r="D551" t="s">
        <v>81</v>
      </c>
      <c r="E551" s="2" t="str">
        <f>HYPERLINK("capsilon://?command=openfolder&amp;siteaddress=FAM.docvelocity-na8.net&amp;folderid=FXDFF0D22A-3FFC-2C6B-766A-1DF415E3F228","FX211213603")</f>
        <v>FX211213603</v>
      </c>
      <c r="F551" t="s">
        <v>19</v>
      </c>
      <c r="G551" t="s">
        <v>19</v>
      </c>
      <c r="H551" t="s">
        <v>82</v>
      </c>
      <c r="I551" t="s">
        <v>1449</v>
      </c>
      <c r="J551">
        <v>152</v>
      </c>
      <c r="K551" t="s">
        <v>84</v>
      </c>
      <c r="L551" t="s">
        <v>85</v>
      </c>
      <c r="M551" t="s">
        <v>86</v>
      </c>
      <c r="N551">
        <v>2</v>
      </c>
      <c r="O551" s="1">
        <v>44564.418680555558</v>
      </c>
      <c r="P551" s="1">
        <v>44564.448576388888</v>
      </c>
      <c r="Q551">
        <v>230</v>
      </c>
      <c r="R551">
        <v>2353</v>
      </c>
      <c r="S551" t="b">
        <v>0</v>
      </c>
      <c r="T551" t="s">
        <v>87</v>
      </c>
      <c r="U551" t="b">
        <v>0</v>
      </c>
      <c r="V551" t="s">
        <v>592</v>
      </c>
      <c r="W551" s="1">
        <v>44564.431851851848</v>
      </c>
      <c r="X551">
        <v>1137</v>
      </c>
      <c r="Y551">
        <v>306</v>
      </c>
      <c r="Z551">
        <v>0</v>
      </c>
      <c r="AA551">
        <v>306</v>
      </c>
      <c r="AB551">
        <v>0</v>
      </c>
      <c r="AC551">
        <v>173</v>
      </c>
      <c r="AD551">
        <v>-154</v>
      </c>
      <c r="AE551">
        <v>0</v>
      </c>
      <c r="AF551">
        <v>0</v>
      </c>
      <c r="AG551">
        <v>0</v>
      </c>
      <c r="AH551" t="s">
        <v>106</v>
      </c>
      <c r="AI551" s="1">
        <v>44564.448576388888</v>
      </c>
      <c r="AJ551">
        <v>1182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-154</v>
      </c>
      <c r="AQ551">
        <v>0</v>
      </c>
      <c r="AR551">
        <v>0</v>
      </c>
      <c r="AS551">
        <v>0</v>
      </c>
      <c r="AT551" t="s">
        <v>87</v>
      </c>
      <c r="AU551" t="s">
        <v>87</v>
      </c>
      <c r="AV551" t="s">
        <v>87</v>
      </c>
      <c r="AW551" t="s">
        <v>87</v>
      </c>
      <c r="AX551" t="s">
        <v>87</v>
      </c>
      <c r="AY551" t="s">
        <v>87</v>
      </c>
      <c r="AZ551" t="s">
        <v>87</v>
      </c>
      <c r="BA551" t="s">
        <v>87</v>
      </c>
      <c r="BB551" t="s">
        <v>87</v>
      </c>
      <c r="BC551" t="s">
        <v>87</v>
      </c>
      <c r="BD551" t="s">
        <v>87</v>
      </c>
      <c r="BE551" t="s">
        <v>87</v>
      </c>
    </row>
    <row r="552" spans="1:57" x14ac:dyDescent="0.45">
      <c r="A552" t="s">
        <v>1450</v>
      </c>
      <c r="B552" t="s">
        <v>79</v>
      </c>
      <c r="C552" t="s">
        <v>1451</v>
      </c>
      <c r="D552" t="s">
        <v>81</v>
      </c>
      <c r="E552" s="2" t="str">
        <f>HYPERLINK("capsilon://?command=openfolder&amp;siteaddress=FAM.docvelocity-na8.net&amp;folderid=FX9A142A6B-3C55-A811-8D55-B9B57081D398","FX210811399")</f>
        <v>FX210811399</v>
      </c>
      <c r="F552" t="s">
        <v>19</v>
      </c>
      <c r="G552" t="s">
        <v>19</v>
      </c>
      <c r="H552" t="s">
        <v>82</v>
      </c>
      <c r="I552" t="s">
        <v>1452</v>
      </c>
      <c r="J552">
        <v>66</v>
      </c>
      <c r="K552" t="s">
        <v>84</v>
      </c>
      <c r="L552" t="s">
        <v>85</v>
      </c>
      <c r="M552" t="s">
        <v>86</v>
      </c>
      <c r="N552">
        <v>2</v>
      </c>
      <c r="O552" s="1">
        <v>44564.419224537036</v>
      </c>
      <c r="P552" s="1">
        <v>44564.440127314818</v>
      </c>
      <c r="Q552">
        <v>8</v>
      </c>
      <c r="R552">
        <v>1798</v>
      </c>
      <c r="S552" t="b">
        <v>0</v>
      </c>
      <c r="T552" t="s">
        <v>87</v>
      </c>
      <c r="U552" t="b">
        <v>0</v>
      </c>
      <c r="V552" t="s">
        <v>146</v>
      </c>
      <c r="W552" s="1">
        <v>44564.421331018515</v>
      </c>
      <c r="X552">
        <v>182</v>
      </c>
      <c r="Y552">
        <v>52</v>
      </c>
      <c r="Z552">
        <v>0</v>
      </c>
      <c r="AA552">
        <v>52</v>
      </c>
      <c r="AB552">
        <v>0</v>
      </c>
      <c r="AC552">
        <v>29</v>
      </c>
      <c r="AD552">
        <v>14</v>
      </c>
      <c r="AE552">
        <v>0</v>
      </c>
      <c r="AF552">
        <v>0</v>
      </c>
      <c r="AG552">
        <v>0</v>
      </c>
      <c r="AH552" t="s">
        <v>98</v>
      </c>
      <c r="AI552" s="1">
        <v>44564.440127314818</v>
      </c>
      <c r="AJ552">
        <v>1616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14</v>
      </c>
      <c r="AQ552">
        <v>0</v>
      </c>
      <c r="AR552">
        <v>0</v>
      </c>
      <c r="AS552">
        <v>0</v>
      </c>
      <c r="AT552" t="s">
        <v>87</v>
      </c>
      <c r="AU552" t="s">
        <v>87</v>
      </c>
      <c r="AV552" t="s">
        <v>87</v>
      </c>
      <c r="AW552" t="s">
        <v>87</v>
      </c>
      <c r="AX552" t="s">
        <v>87</v>
      </c>
      <c r="AY552" t="s">
        <v>87</v>
      </c>
      <c r="AZ552" t="s">
        <v>87</v>
      </c>
      <c r="BA552" t="s">
        <v>87</v>
      </c>
      <c r="BB552" t="s">
        <v>87</v>
      </c>
      <c r="BC552" t="s">
        <v>87</v>
      </c>
      <c r="BD552" t="s">
        <v>87</v>
      </c>
      <c r="BE552" t="s">
        <v>87</v>
      </c>
    </row>
    <row r="553" spans="1:57" x14ac:dyDescent="0.45">
      <c r="A553" t="s">
        <v>1453</v>
      </c>
      <c r="B553" t="s">
        <v>79</v>
      </c>
      <c r="C553" t="s">
        <v>1454</v>
      </c>
      <c r="D553" t="s">
        <v>81</v>
      </c>
      <c r="E553" s="2" t="str">
        <f>HYPERLINK("capsilon://?command=openfolder&amp;siteaddress=FAM.docvelocity-na8.net&amp;folderid=FX66F4A4BB-1653-9D7A-D43F-BD4310C8DC1B","FX21129948")</f>
        <v>FX21129948</v>
      </c>
      <c r="F553" t="s">
        <v>19</v>
      </c>
      <c r="G553" t="s">
        <v>19</v>
      </c>
      <c r="H553" t="s">
        <v>82</v>
      </c>
      <c r="I553" t="s">
        <v>1455</v>
      </c>
      <c r="J553">
        <v>66</v>
      </c>
      <c r="K553" t="s">
        <v>84</v>
      </c>
      <c r="L553" t="s">
        <v>85</v>
      </c>
      <c r="M553" t="s">
        <v>86</v>
      </c>
      <c r="N553">
        <v>2</v>
      </c>
      <c r="O553" s="1">
        <v>44565.508692129632</v>
      </c>
      <c r="P553" s="1">
        <v>44565.511967592596</v>
      </c>
      <c r="Q553">
        <v>127</v>
      </c>
      <c r="R553">
        <v>156</v>
      </c>
      <c r="S553" t="b">
        <v>0</v>
      </c>
      <c r="T553" t="s">
        <v>87</v>
      </c>
      <c r="U553" t="b">
        <v>0</v>
      </c>
      <c r="V553" t="s">
        <v>252</v>
      </c>
      <c r="W553" s="1">
        <v>44565.510393518518</v>
      </c>
      <c r="X553">
        <v>102</v>
      </c>
      <c r="Y553">
        <v>0</v>
      </c>
      <c r="Z553">
        <v>0</v>
      </c>
      <c r="AA553">
        <v>0</v>
      </c>
      <c r="AB553">
        <v>52</v>
      </c>
      <c r="AC553">
        <v>0</v>
      </c>
      <c r="AD553">
        <v>66</v>
      </c>
      <c r="AE553">
        <v>0</v>
      </c>
      <c r="AF553">
        <v>0</v>
      </c>
      <c r="AG553">
        <v>0</v>
      </c>
      <c r="AH553" t="s">
        <v>136</v>
      </c>
      <c r="AI553" s="1">
        <v>44565.511967592596</v>
      </c>
      <c r="AJ553">
        <v>34</v>
      </c>
      <c r="AK553">
        <v>0</v>
      </c>
      <c r="AL553">
        <v>0</v>
      </c>
      <c r="AM553">
        <v>0</v>
      </c>
      <c r="AN553">
        <v>52</v>
      </c>
      <c r="AO553">
        <v>0</v>
      </c>
      <c r="AP553">
        <v>66</v>
      </c>
      <c r="AQ553">
        <v>0</v>
      </c>
      <c r="AR553">
        <v>0</v>
      </c>
      <c r="AS553">
        <v>0</v>
      </c>
      <c r="AT553" t="s">
        <v>87</v>
      </c>
      <c r="AU553" t="s">
        <v>87</v>
      </c>
      <c r="AV553" t="s">
        <v>87</v>
      </c>
      <c r="AW553" t="s">
        <v>87</v>
      </c>
      <c r="AX553" t="s">
        <v>87</v>
      </c>
      <c r="AY553" t="s">
        <v>87</v>
      </c>
      <c r="AZ553" t="s">
        <v>87</v>
      </c>
      <c r="BA553" t="s">
        <v>87</v>
      </c>
      <c r="BB553" t="s">
        <v>87</v>
      </c>
      <c r="BC553" t="s">
        <v>87</v>
      </c>
      <c r="BD553" t="s">
        <v>87</v>
      </c>
      <c r="BE553" t="s">
        <v>87</v>
      </c>
    </row>
    <row r="554" spans="1:57" x14ac:dyDescent="0.45">
      <c r="A554" t="s">
        <v>1456</v>
      </c>
      <c r="B554" t="s">
        <v>79</v>
      </c>
      <c r="C554" t="s">
        <v>1457</v>
      </c>
      <c r="D554" t="s">
        <v>81</v>
      </c>
      <c r="E554" s="2" t="str">
        <f>HYPERLINK("capsilon://?command=openfolder&amp;siteaddress=FAM.docvelocity-na8.net&amp;folderid=FXE5A1411A-A01A-1900-2ABD-EDB19DFA31FF","FX211211155")</f>
        <v>FX211211155</v>
      </c>
      <c r="F554" t="s">
        <v>19</v>
      </c>
      <c r="G554" t="s">
        <v>19</v>
      </c>
      <c r="H554" t="s">
        <v>82</v>
      </c>
      <c r="I554" t="s">
        <v>1458</v>
      </c>
      <c r="J554">
        <v>38</v>
      </c>
      <c r="K554" t="s">
        <v>84</v>
      </c>
      <c r="L554" t="s">
        <v>85</v>
      </c>
      <c r="M554" t="s">
        <v>86</v>
      </c>
      <c r="N554">
        <v>2</v>
      </c>
      <c r="O554" s="1">
        <v>44564.423043981478</v>
      </c>
      <c r="P554" s="1">
        <v>44564.428912037038</v>
      </c>
      <c r="Q554">
        <v>56</v>
      </c>
      <c r="R554">
        <v>451</v>
      </c>
      <c r="S554" t="b">
        <v>0</v>
      </c>
      <c r="T554" t="s">
        <v>87</v>
      </c>
      <c r="U554" t="b">
        <v>0</v>
      </c>
      <c r="V554" t="s">
        <v>146</v>
      </c>
      <c r="W554" s="1">
        <v>44564.424340277779</v>
      </c>
      <c r="X554">
        <v>112</v>
      </c>
      <c r="Y554">
        <v>37</v>
      </c>
      <c r="Z554">
        <v>0</v>
      </c>
      <c r="AA554">
        <v>37</v>
      </c>
      <c r="AB554">
        <v>0</v>
      </c>
      <c r="AC554">
        <v>11</v>
      </c>
      <c r="AD554">
        <v>1</v>
      </c>
      <c r="AE554">
        <v>0</v>
      </c>
      <c r="AF554">
        <v>0</v>
      </c>
      <c r="AG554">
        <v>0</v>
      </c>
      <c r="AH554" t="s">
        <v>176</v>
      </c>
      <c r="AI554" s="1">
        <v>44564.428912037038</v>
      </c>
      <c r="AJ554">
        <v>339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1</v>
      </c>
      <c r="AQ554">
        <v>0</v>
      </c>
      <c r="AR554">
        <v>0</v>
      </c>
      <c r="AS554">
        <v>0</v>
      </c>
      <c r="AT554" t="s">
        <v>87</v>
      </c>
      <c r="AU554" t="s">
        <v>87</v>
      </c>
      <c r="AV554" t="s">
        <v>87</v>
      </c>
      <c r="AW554" t="s">
        <v>87</v>
      </c>
      <c r="AX554" t="s">
        <v>87</v>
      </c>
      <c r="AY554" t="s">
        <v>87</v>
      </c>
      <c r="AZ554" t="s">
        <v>87</v>
      </c>
      <c r="BA554" t="s">
        <v>87</v>
      </c>
      <c r="BB554" t="s">
        <v>87</v>
      </c>
      <c r="BC554" t="s">
        <v>87</v>
      </c>
      <c r="BD554" t="s">
        <v>87</v>
      </c>
      <c r="BE554" t="s">
        <v>87</v>
      </c>
    </row>
    <row r="555" spans="1:57" x14ac:dyDescent="0.45">
      <c r="A555" t="s">
        <v>1459</v>
      </c>
      <c r="B555" t="s">
        <v>79</v>
      </c>
      <c r="C555" t="s">
        <v>761</v>
      </c>
      <c r="D555" t="s">
        <v>81</v>
      </c>
      <c r="E555" s="2" t="str">
        <f>HYPERLINK("capsilon://?command=openfolder&amp;siteaddress=FAM.docvelocity-na8.net&amp;folderid=FX8DEBCA2B-8F2C-D945-0457-03C46D4DB296","FX220161")</f>
        <v>FX220161</v>
      </c>
      <c r="F555" t="s">
        <v>19</v>
      </c>
      <c r="G555" t="s">
        <v>19</v>
      </c>
      <c r="H555" t="s">
        <v>82</v>
      </c>
      <c r="I555" t="s">
        <v>1460</v>
      </c>
      <c r="J555">
        <v>28</v>
      </c>
      <c r="K555" t="s">
        <v>84</v>
      </c>
      <c r="L555" t="s">
        <v>85</v>
      </c>
      <c r="M555" t="s">
        <v>86</v>
      </c>
      <c r="N555">
        <v>2</v>
      </c>
      <c r="O555" s="1">
        <v>44565.519513888888</v>
      </c>
      <c r="P555" s="1">
        <v>44565.52815972222</v>
      </c>
      <c r="Q555">
        <v>53</v>
      </c>
      <c r="R555">
        <v>694</v>
      </c>
      <c r="S555" t="b">
        <v>0</v>
      </c>
      <c r="T555" t="s">
        <v>87</v>
      </c>
      <c r="U555" t="b">
        <v>0</v>
      </c>
      <c r="V555" t="s">
        <v>135</v>
      </c>
      <c r="W555" s="1">
        <v>44565.520729166667</v>
      </c>
      <c r="X555">
        <v>77</v>
      </c>
      <c r="Y555">
        <v>21</v>
      </c>
      <c r="Z555">
        <v>0</v>
      </c>
      <c r="AA555">
        <v>21</v>
      </c>
      <c r="AB555">
        <v>0</v>
      </c>
      <c r="AC555">
        <v>0</v>
      </c>
      <c r="AD555">
        <v>7</v>
      </c>
      <c r="AE555">
        <v>0</v>
      </c>
      <c r="AF555">
        <v>0</v>
      </c>
      <c r="AG555">
        <v>0</v>
      </c>
      <c r="AH555" t="s">
        <v>136</v>
      </c>
      <c r="AI555" s="1">
        <v>44565.52815972222</v>
      </c>
      <c r="AJ555">
        <v>617</v>
      </c>
      <c r="AK555">
        <v>2</v>
      </c>
      <c r="AL555">
        <v>0</v>
      </c>
      <c r="AM555">
        <v>2</v>
      </c>
      <c r="AN555">
        <v>0</v>
      </c>
      <c r="AO555">
        <v>2</v>
      </c>
      <c r="AP555">
        <v>5</v>
      </c>
      <c r="AQ555">
        <v>0</v>
      </c>
      <c r="AR555">
        <v>0</v>
      </c>
      <c r="AS555">
        <v>0</v>
      </c>
      <c r="AT555" t="s">
        <v>87</v>
      </c>
      <c r="AU555" t="s">
        <v>87</v>
      </c>
      <c r="AV555" t="s">
        <v>87</v>
      </c>
      <c r="AW555" t="s">
        <v>87</v>
      </c>
      <c r="AX555" t="s">
        <v>87</v>
      </c>
      <c r="AY555" t="s">
        <v>87</v>
      </c>
      <c r="AZ555" t="s">
        <v>87</v>
      </c>
      <c r="BA555" t="s">
        <v>87</v>
      </c>
      <c r="BB555" t="s">
        <v>87</v>
      </c>
      <c r="BC555" t="s">
        <v>87</v>
      </c>
      <c r="BD555" t="s">
        <v>87</v>
      </c>
      <c r="BE555" t="s">
        <v>87</v>
      </c>
    </row>
    <row r="556" spans="1:57" x14ac:dyDescent="0.45">
      <c r="A556" t="s">
        <v>1461</v>
      </c>
      <c r="B556" t="s">
        <v>79</v>
      </c>
      <c r="C556" t="s">
        <v>1462</v>
      </c>
      <c r="D556" t="s">
        <v>81</v>
      </c>
      <c r="E556" s="2" t="str">
        <f>HYPERLINK("capsilon://?command=openfolder&amp;siteaddress=FAM.docvelocity-na8.net&amp;folderid=FX7168C285-D81D-A19B-F027-D681DD71A954","FX211213846")</f>
        <v>FX211213846</v>
      </c>
      <c r="F556" t="s">
        <v>19</v>
      </c>
      <c r="G556" t="s">
        <v>19</v>
      </c>
      <c r="H556" t="s">
        <v>82</v>
      </c>
      <c r="I556" t="s">
        <v>1463</v>
      </c>
      <c r="J556">
        <v>38</v>
      </c>
      <c r="K556" t="s">
        <v>84</v>
      </c>
      <c r="L556" t="s">
        <v>85</v>
      </c>
      <c r="M556" t="s">
        <v>86</v>
      </c>
      <c r="N556">
        <v>2</v>
      </c>
      <c r="O556" s="1">
        <v>44565.525694444441</v>
      </c>
      <c r="P556" s="1">
        <v>44565.542858796296</v>
      </c>
      <c r="Q556">
        <v>49</v>
      </c>
      <c r="R556">
        <v>1434</v>
      </c>
      <c r="S556" t="b">
        <v>0</v>
      </c>
      <c r="T556" t="s">
        <v>87</v>
      </c>
      <c r="U556" t="b">
        <v>0</v>
      </c>
      <c r="V556" t="s">
        <v>125</v>
      </c>
      <c r="W556" s="1">
        <v>44565.529733796298</v>
      </c>
      <c r="X556">
        <v>345</v>
      </c>
      <c r="Y556">
        <v>37</v>
      </c>
      <c r="Z556">
        <v>0</v>
      </c>
      <c r="AA556">
        <v>37</v>
      </c>
      <c r="AB556">
        <v>0</v>
      </c>
      <c r="AC556">
        <v>24</v>
      </c>
      <c r="AD556">
        <v>1</v>
      </c>
      <c r="AE556">
        <v>0</v>
      </c>
      <c r="AF556">
        <v>0</v>
      </c>
      <c r="AG556">
        <v>0</v>
      </c>
      <c r="AH556" t="s">
        <v>136</v>
      </c>
      <c r="AI556" s="1">
        <v>44565.542858796296</v>
      </c>
      <c r="AJ556">
        <v>1089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1</v>
      </c>
      <c r="AQ556">
        <v>0</v>
      </c>
      <c r="AR556">
        <v>0</v>
      </c>
      <c r="AS556">
        <v>0</v>
      </c>
      <c r="AT556" t="s">
        <v>87</v>
      </c>
      <c r="AU556" t="s">
        <v>87</v>
      </c>
      <c r="AV556" t="s">
        <v>87</v>
      </c>
      <c r="AW556" t="s">
        <v>87</v>
      </c>
      <c r="AX556" t="s">
        <v>87</v>
      </c>
      <c r="AY556" t="s">
        <v>87</v>
      </c>
      <c r="AZ556" t="s">
        <v>87</v>
      </c>
      <c r="BA556" t="s">
        <v>87</v>
      </c>
      <c r="BB556" t="s">
        <v>87</v>
      </c>
      <c r="BC556" t="s">
        <v>87</v>
      </c>
      <c r="BD556" t="s">
        <v>87</v>
      </c>
      <c r="BE556" t="s">
        <v>87</v>
      </c>
    </row>
    <row r="557" spans="1:57" x14ac:dyDescent="0.45">
      <c r="A557" t="s">
        <v>1464</v>
      </c>
      <c r="B557" t="s">
        <v>79</v>
      </c>
      <c r="C557" t="s">
        <v>1465</v>
      </c>
      <c r="D557" t="s">
        <v>81</v>
      </c>
      <c r="E557" s="2" t="str">
        <f>HYPERLINK("capsilon://?command=openfolder&amp;siteaddress=FAM.docvelocity-na8.net&amp;folderid=FXA974AD4B-656F-02D2-B703-CDE5D3A28D6F","FX21126921")</f>
        <v>FX21126921</v>
      </c>
      <c r="F557" t="s">
        <v>19</v>
      </c>
      <c r="G557" t="s">
        <v>19</v>
      </c>
      <c r="H557" t="s">
        <v>82</v>
      </c>
      <c r="I557" t="s">
        <v>1466</v>
      </c>
      <c r="J557">
        <v>655</v>
      </c>
      <c r="K557" t="s">
        <v>84</v>
      </c>
      <c r="L557" t="s">
        <v>85</v>
      </c>
      <c r="M557" t="s">
        <v>86</v>
      </c>
      <c r="N557">
        <v>1</v>
      </c>
      <c r="O557" s="1">
        <v>44565.526145833333</v>
      </c>
      <c r="P557" s="1">
        <v>44565.587129629632</v>
      </c>
      <c r="Q557">
        <v>1964</v>
      </c>
      <c r="R557">
        <v>3305</v>
      </c>
      <c r="S557" t="b">
        <v>0</v>
      </c>
      <c r="T557" t="s">
        <v>87</v>
      </c>
      <c r="U557" t="b">
        <v>0</v>
      </c>
      <c r="V557" t="s">
        <v>88</v>
      </c>
      <c r="W557" s="1">
        <v>44565.587129629632</v>
      </c>
      <c r="X557">
        <v>508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655</v>
      </c>
      <c r="AE557">
        <v>553</v>
      </c>
      <c r="AF557">
        <v>0</v>
      </c>
      <c r="AG557">
        <v>15</v>
      </c>
      <c r="AH557" t="s">
        <v>87</v>
      </c>
      <c r="AI557" t="s">
        <v>87</v>
      </c>
      <c r="AJ557" t="s">
        <v>87</v>
      </c>
      <c r="AK557" t="s">
        <v>87</v>
      </c>
      <c r="AL557" t="s">
        <v>87</v>
      </c>
      <c r="AM557" t="s">
        <v>87</v>
      </c>
      <c r="AN557" t="s">
        <v>87</v>
      </c>
      <c r="AO557" t="s">
        <v>87</v>
      </c>
      <c r="AP557" t="s">
        <v>87</v>
      </c>
      <c r="AQ557" t="s">
        <v>87</v>
      </c>
      <c r="AR557" t="s">
        <v>87</v>
      </c>
      <c r="AS557" t="s">
        <v>87</v>
      </c>
      <c r="AT557" t="s">
        <v>87</v>
      </c>
      <c r="AU557" t="s">
        <v>87</v>
      </c>
      <c r="AV557" t="s">
        <v>87</v>
      </c>
      <c r="AW557" t="s">
        <v>87</v>
      </c>
      <c r="AX557" t="s">
        <v>87</v>
      </c>
      <c r="AY557" t="s">
        <v>87</v>
      </c>
      <c r="AZ557" t="s">
        <v>87</v>
      </c>
      <c r="BA557" t="s">
        <v>87</v>
      </c>
      <c r="BB557" t="s">
        <v>87</v>
      </c>
      <c r="BC557" t="s">
        <v>87</v>
      </c>
      <c r="BD557" t="s">
        <v>87</v>
      </c>
      <c r="BE557" t="s">
        <v>87</v>
      </c>
    </row>
    <row r="558" spans="1:57" x14ac:dyDescent="0.45">
      <c r="A558" t="s">
        <v>1467</v>
      </c>
      <c r="B558" t="s">
        <v>79</v>
      </c>
      <c r="C558" t="s">
        <v>1468</v>
      </c>
      <c r="D558" t="s">
        <v>81</v>
      </c>
      <c r="E558" s="2" t="str">
        <f>HYPERLINK("capsilon://?command=openfolder&amp;siteaddress=FAM.docvelocity-na8.net&amp;folderid=FXA3D48C9A-A651-739E-DBBA-840478ED50AD","FX21129220")</f>
        <v>FX21129220</v>
      </c>
      <c r="F558" t="s">
        <v>19</v>
      </c>
      <c r="G558" t="s">
        <v>19</v>
      </c>
      <c r="H558" t="s">
        <v>82</v>
      </c>
      <c r="I558" t="s">
        <v>1469</v>
      </c>
      <c r="J558">
        <v>66</v>
      </c>
      <c r="K558" t="s">
        <v>84</v>
      </c>
      <c r="L558" t="s">
        <v>85</v>
      </c>
      <c r="M558" t="s">
        <v>86</v>
      </c>
      <c r="N558">
        <v>2</v>
      </c>
      <c r="O558" s="1">
        <v>44565.526585648149</v>
      </c>
      <c r="P558" s="1">
        <v>44565.583368055559</v>
      </c>
      <c r="Q558">
        <v>2176</v>
      </c>
      <c r="R558">
        <v>2730</v>
      </c>
      <c r="S558" t="b">
        <v>0</v>
      </c>
      <c r="T558" t="s">
        <v>87</v>
      </c>
      <c r="U558" t="b">
        <v>0</v>
      </c>
      <c r="V558" t="s">
        <v>153</v>
      </c>
      <c r="W558" s="1">
        <v>44565.553888888891</v>
      </c>
      <c r="X558">
        <v>2354</v>
      </c>
      <c r="Y558">
        <v>52</v>
      </c>
      <c r="Z558">
        <v>0</v>
      </c>
      <c r="AA558">
        <v>52</v>
      </c>
      <c r="AB558">
        <v>0</v>
      </c>
      <c r="AC558">
        <v>42</v>
      </c>
      <c r="AD558">
        <v>14</v>
      </c>
      <c r="AE558">
        <v>0</v>
      </c>
      <c r="AF558">
        <v>0</v>
      </c>
      <c r="AG558">
        <v>0</v>
      </c>
      <c r="AH558" t="s">
        <v>151</v>
      </c>
      <c r="AI558" s="1">
        <v>44565.583368055559</v>
      </c>
      <c r="AJ558">
        <v>254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14</v>
      </c>
      <c r="AQ558">
        <v>0</v>
      </c>
      <c r="AR558">
        <v>0</v>
      </c>
      <c r="AS558">
        <v>0</v>
      </c>
      <c r="AT558" t="s">
        <v>87</v>
      </c>
      <c r="AU558" t="s">
        <v>87</v>
      </c>
      <c r="AV558" t="s">
        <v>87</v>
      </c>
      <c r="AW558" t="s">
        <v>87</v>
      </c>
      <c r="AX558" t="s">
        <v>87</v>
      </c>
      <c r="AY558" t="s">
        <v>87</v>
      </c>
      <c r="AZ558" t="s">
        <v>87</v>
      </c>
      <c r="BA558" t="s">
        <v>87</v>
      </c>
      <c r="BB558" t="s">
        <v>87</v>
      </c>
      <c r="BC558" t="s">
        <v>87</v>
      </c>
      <c r="BD558" t="s">
        <v>87</v>
      </c>
      <c r="BE558" t="s">
        <v>87</v>
      </c>
    </row>
    <row r="559" spans="1:57" x14ac:dyDescent="0.45">
      <c r="A559" t="s">
        <v>1470</v>
      </c>
      <c r="B559" t="s">
        <v>79</v>
      </c>
      <c r="C559" t="s">
        <v>123</v>
      </c>
      <c r="D559" t="s">
        <v>81</v>
      </c>
      <c r="E559" s="2" t="str">
        <f>HYPERLINK("capsilon://?command=openfolder&amp;siteaddress=FAM.docvelocity-na8.net&amp;folderid=FXACE823D3-D1EF-8D03-8357-486E4B4F4682","FX21127633")</f>
        <v>FX21127633</v>
      </c>
      <c r="F559" t="s">
        <v>19</v>
      </c>
      <c r="G559" t="s">
        <v>19</v>
      </c>
      <c r="H559" t="s">
        <v>82</v>
      </c>
      <c r="I559" t="s">
        <v>1471</v>
      </c>
      <c r="J559">
        <v>66</v>
      </c>
      <c r="K559" t="s">
        <v>84</v>
      </c>
      <c r="L559" t="s">
        <v>85</v>
      </c>
      <c r="M559" t="s">
        <v>86</v>
      </c>
      <c r="N559">
        <v>1</v>
      </c>
      <c r="O559" s="1">
        <v>44565.529467592591</v>
      </c>
      <c r="P559" s="1">
        <v>44565.53570601852</v>
      </c>
      <c r="Q559">
        <v>87</v>
      </c>
      <c r="R559">
        <v>452</v>
      </c>
      <c r="S559" t="b">
        <v>0</v>
      </c>
      <c r="T559" t="s">
        <v>87</v>
      </c>
      <c r="U559" t="b">
        <v>0</v>
      </c>
      <c r="V559" t="s">
        <v>88</v>
      </c>
      <c r="W559" s="1">
        <v>44565.53570601852</v>
      </c>
      <c r="X559">
        <v>336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66</v>
      </c>
      <c r="AE559">
        <v>52</v>
      </c>
      <c r="AF559">
        <v>0</v>
      </c>
      <c r="AG559">
        <v>2</v>
      </c>
      <c r="AH559" t="s">
        <v>87</v>
      </c>
      <c r="AI559" t="s">
        <v>87</v>
      </c>
      <c r="AJ559" t="s">
        <v>87</v>
      </c>
      <c r="AK559" t="s">
        <v>87</v>
      </c>
      <c r="AL559" t="s">
        <v>87</v>
      </c>
      <c r="AM559" t="s">
        <v>87</v>
      </c>
      <c r="AN559" t="s">
        <v>87</v>
      </c>
      <c r="AO559" t="s">
        <v>87</v>
      </c>
      <c r="AP559" t="s">
        <v>87</v>
      </c>
      <c r="AQ559" t="s">
        <v>87</v>
      </c>
      <c r="AR559" t="s">
        <v>87</v>
      </c>
      <c r="AS559" t="s">
        <v>87</v>
      </c>
      <c r="AT559" t="s">
        <v>87</v>
      </c>
      <c r="AU559" t="s">
        <v>87</v>
      </c>
      <c r="AV559" t="s">
        <v>87</v>
      </c>
      <c r="AW559" t="s">
        <v>87</v>
      </c>
      <c r="AX559" t="s">
        <v>87</v>
      </c>
      <c r="AY559" t="s">
        <v>87</v>
      </c>
      <c r="AZ559" t="s">
        <v>87</v>
      </c>
      <c r="BA559" t="s">
        <v>87</v>
      </c>
      <c r="BB559" t="s">
        <v>87</v>
      </c>
      <c r="BC559" t="s">
        <v>87</v>
      </c>
      <c r="BD559" t="s">
        <v>87</v>
      </c>
      <c r="BE559" t="s">
        <v>87</v>
      </c>
    </row>
    <row r="560" spans="1:57" x14ac:dyDescent="0.45">
      <c r="A560" t="s">
        <v>1472</v>
      </c>
      <c r="B560" t="s">
        <v>79</v>
      </c>
      <c r="C560" t="s">
        <v>1473</v>
      </c>
      <c r="D560" t="s">
        <v>81</v>
      </c>
      <c r="E560" s="2" t="str">
        <f>HYPERLINK("capsilon://?command=openfolder&amp;siteaddress=FAM.docvelocity-na8.net&amp;folderid=FXE01EB8CF-E757-0FFF-4694-46D8D2FFB08D","FX211212810")</f>
        <v>FX211212810</v>
      </c>
      <c r="F560" t="s">
        <v>19</v>
      </c>
      <c r="G560" t="s">
        <v>19</v>
      </c>
      <c r="H560" t="s">
        <v>82</v>
      </c>
      <c r="I560" t="s">
        <v>1474</v>
      </c>
      <c r="J560">
        <v>38</v>
      </c>
      <c r="K560" t="s">
        <v>84</v>
      </c>
      <c r="L560" t="s">
        <v>85</v>
      </c>
      <c r="M560" t="s">
        <v>86</v>
      </c>
      <c r="N560">
        <v>2</v>
      </c>
      <c r="O560" s="1">
        <v>44565.531736111108</v>
      </c>
      <c r="P560" s="1">
        <v>44565.550671296296</v>
      </c>
      <c r="Q560">
        <v>210</v>
      </c>
      <c r="R560">
        <v>1426</v>
      </c>
      <c r="S560" t="b">
        <v>0</v>
      </c>
      <c r="T560" t="s">
        <v>87</v>
      </c>
      <c r="U560" t="b">
        <v>0</v>
      </c>
      <c r="V560" t="s">
        <v>304</v>
      </c>
      <c r="W560" s="1">
        <v>44565.545138888891</v>
      </c>
      <c r="X560">
        <v>948</v>
      </c>
      <c r="Y560">
        <v>37</v>
      </c>
      <c r="Z560">
        <v>0</v>
      </c>
      <c r="AA560">
        <v>37</v>
      </c>
      <c r="AB560">
        <v>0</v>
      </c>
      <c r="AC560">
        <v>14</v>
      </c>
      <c r="AD560">
        <v>1</v>
      </c>
      <c r="AE560">
        <v>0</v>
      </c>
      <c r="AF560">
        <v>0</v>
      </c>
      <c r="AG560">
        <v>0</v>
      </c>
      <c r="AH560" t="s">
        <v>136</v>
      </c>
      <c r="AI560" s="1">
        <v>44565.550671296296</v>
      </c>
      <c r="AJ560">
        <v>452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1</v>
      </c>
      <c r="AQ560">
        <v>37</v>
      </c>
      <c r="AR560">
        <v>0</v>
      </c>
      <c r="AS560">
        <v>2</v>
      </c>
      <c r="AT560" t="s">
        <v>87</v>
      </c>
      <c r="AU560" t="s">
        <v>87</v>
      </c>
      <c r="AV560" t="s">
        <v>87</v>
      </c>
      <c r="AW560" t="s">
        <v>87</v>
      </c>
      <c r="AX560" t="s">
        <v>87</v>
      </c>
      <c r="AY560" t="s">
        <v>87</v>
      </c>
      <c r="AZ560" t="s">
        <v>87</v>
      </c>
      <c r="BA560" t="s">
        <v>87</v>
      </c>
      <c r="BB560" t="s">
        <v>87</v>
      </c>
      <c r="BC560" t="s">
        <v>87</v>
      </c>
      <c r="BD560" t="s">
        <v>87</v>
      </c>
      <c r="BE560" t="s">
        <v>87</v>
      </c>
    </row>
    <row r="561" spans="1:57" x14ac:dyDescent="0.45">
      <c r="A561" t="s">
        <v>1475</v>
      </c>
      <c r="B561" t="s">
        <v>79</v>
      </c>
      <c r="C561" t="s">
        <v>123</v>
      </c>
      <c r="D561" t="s">
        <v>81</v>
      </c>
      <c r="E561" s="2" t="str">
        <f>HYPERLINK("capsilon://?command=openfolder&amp;siteaddress=FAM.docvelocity-na8.net&amp;folderid=FXACE823D3-D1EF-8D03-8357-486E4B4F4682","FX21127633")</f>
        <v>FX21127633</v>
      </c>
      <c r="F561" t="s">
        <v>19</v>
      </c>
      <c r="G561" t="s">
        <v>19</v>
      </c>
      <c r="H561" t="s">
        <v>82</v>
      </c>
      <c r="I561" t="s">
        <v>1471</v>
      </c>
      <c r="J561">
        <v>76</v>
      </c>
      <c r="K561" t="s">
        <v>84</v>
      </c>
      <c r="L561" t="s">
        <v>85</v>
      </c>
      <c r="M561" t="s">
        <v>86</v>
      </c>
      <c r="N561">
        <v>2</v>
      </c>
      <c r="O561" s="1">
        <v>44565.536134259259</v>
      </c>
      <c r="P561" s="1">
        <v>44565.574293981481</v>
      </c>
      <c r="Q561">
        <v>441</v>
      </c>
      <c r="R561">
        <v>2856</v>
      </c>
      <c r="S561" t="b">
        <v>0</v>
      </c>
      <c r="T561" t="s">
        <v>87</v>
      </c>
      <c r="U561" t="b">
        <v>1</v>
      </c>
      <c r="V561" t="s">
        <v>175</v>
      </c>
      <c r="W561" s="1">
        <v>44565.56145833333</v>
      </c>
      <c r="X561">
        <v>2166</v>
      </c>
      <c r="Y561">
        <v>74</v>
      </c>
      <c r="Z561">
        <v>0</v>
      </c>
      <c r="AA561">
        <v>74</v>
      </c>
      <c r="AB561">
        <v>0</v>
      </c>
      <c r="AC561">
        <v>40</v>
      </c>
      <c r="AD561">
        <v>2</v>
      </c>
      <c r="AE561">
        <v>0</v>
      </c>
      <c r="AF561">
        <v>0</v>
      </c>
      <c r="AG561">
        <v>0</v>
      </c>
      <c r="AH561" t="s">
        <v>151</v>
      </c>
      <c r="AI561" s="1">
        <v>44565.574293981481</v>
      </c>
      <c r="AJ561">
        <v>676</v>
      </c>
      <c r="AK561">
        <v>1</v>
      </c>
      <c r="AL561">
        <v>0</v>
      </c>
      <c r="AM561">
        <v>1</v>
      </c>
      <c r="AN561">
        <v>0</v>
      </c>
      <c r="AO561">
        <v>1</v>
      </c>
      <c r="AP561">
        <v>1</v>
      </c>
      <c r="AQ561">
        <v>0</v>
      </c>
      <c r="AR561">
        <v>0</v>
      </c>
      <c r="AS561">
        <v>0</v>
      </c>
      <c r="AT561" t="s">
        <v>87</v>
      </c>
      <c r="AU561" t="s">
        <v>87</v>
      </c>
      <c r="AV561" t="s">
        <v>87</v>
      </c>
      <c r="AW561" t="s">
        <v>87</v>
      </c>
      <c r="AX561" t="s">
        <v>87</v>
      </c>
      <c r="AY561" t="s">
        <v>87</v>
      </c>
      <c r="AZ561" t="s">
        <v>87</v>
      </c>
      <c r="BA561" t="s">
        <v>87</v>
      </c>
      <c r="BB561" t="s">
        <v>87</v>
      </c>
      <c r="BC561" t="s">
        <v>87</v>
      </c>
      <c r="BD561" t="s">
        <v>87</v>
      </c>
      <c r="BE561" t="s">
        <v>87</v>
      </c>
    </row>
    <row r="562" spans="1:57" x14ac:dyDescent="0.45">
      <c r="A562" t="s">
        <v>1476</v>
      </c>
      <c r="B562" t="s">
        <v>79</v>
      </c>
      <c r="C562" t="s">
        <v>1223</v>
      </c>
      <c r="D562" t="s">
        <v>81</v>
      </c>
      <c r="E562" s="2" t="str">
        <f>HYPERLINK("capsilon://?command=openfolder&amp;siteaddress=FAM.docvelocity-na8.net&amp;folderid=FXC25AD70C-96E3-FEBB-670B-C6E9A3EC9FA6","FX211210090")</f>
        <v>FX211210090</v>
      </c>
      <c r="F562" t="s">
        <v>19</v>
      </c>
      <c r="G562" t="s">
        <v>19</v>
      </c>
      <c r="H562" t="s">
        <v>82</v>
      </c>
      <c r="I562" t="s">
        <v>1477</v>
      </c>
      <c r="J562">
        <v>66</v>
      </c>
      <c r="K562" t="s">
        <v>84</v>
      </c>
      <c r="L562" t="s">
        <v>85</v>
      </c>
      <c r="M562" t="s">
        <v>86</v>
      </c>
      <c r="N562">
        <v>2</v>
      </c>
      <c r="O562" s="1">
        <v>44565.547025462962</v>
      </c>
      <c r="P562" s="1">
        <v>44565.586400462962</v>
      </c>
      <c r="Q562">
        <v>2956</v>
      </c>
      <c r="R562">
        <v>446</v>
      </c>
      <c r="S562" t="b">
        <v>0</v>
      </c>
      <c r="T562" t="s">
        <v>87</v>
      </c>
      <c r="U562" t="b">
        <v>0</v>
      </c>
      <c r="V562" t="s">
        <v>105</v>
      </c>
      <c r="W562" s="1">
        <v>44565.556215277778</v>
      </c>
      <c r="X562">
        <v>185</v>
      </c>
      <c r="Y562">
        <v>52</v>
      </c>
      <c r="Z562">
        <v>0</v>
      </c>
      <c r="AA562">
        <v>52</v>
      </c>
      <c r="AB562">
        <v>0</v>
      </c>
      <c r="AC562">
        <v>28</v>
      </c>
      <c r="AD562">
        <v>14</v>
      </c>
      <c r="AE562">
        <v>0</v>
      </c>
      <c r="AF562">
        <v>0</v>
      </c>
      <c r="AG562">
        <v>0</v>
      </c>
      <c r="AH562" t="s">
        <v>151</v>
      </c>
      <c r="AI562" s="1">
        <v>44565.586400462962</v>
      </c>
      <c r="AJ562">
        <v>261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14</v>
      </c>
      <c r="AQ562">
        <v>0</v>
      </c>
      <c r="AR562">
        <v>0</v>
      </c>
      <c r="AS562">
        <v>0</v>
      </c>
      <c r="AT562" t="s">
        <v>87</v>
      </c>
      <c r="AU562" t="s">
        <v>87</v>
      </c>
      <c r="AV562" t="s">
        <v>87</v>
      </c>
      <c r="AW562" t="s">
        <v>87</v>
      </c>
      <c r="AX562" t="s">
        <v>87</v>
      </c>
      <c r="AY562" t="s">
        <v>87</v>
      </c>
      <c r="AZ562" t="s">
        <v>87</v>
      </c>
      <c r="BA562" t="s">
        <v>87</v>
      </c>
      <c r="BB562" t="s">
        <v>87</v>
      </c>
      <c r="BC562" t="s">
        <v>87</v>
      </c>
      <c r="BD562" t="s">
        <v>87</v>
      </c>
      <c r="BE562" t="s">
        <v>87</v>
      </c>
    </row>
    <row r="563" spans="1:57" x14ac:dyDescent="0.45">
      <c r="A563" t="s">
        <v>1478</v>
      </c>
      <c r="B563" t="s">
        <v>79</v>
      </c>
      <c r="C563" t="s">
        <v>1473</v>
      </c>
      <c r="D563" t="s">
        <v>81</v>
      </c>
      <c r="E563" s="2" t="str">
        <f>HYPERLINK("capsilon://?command=openfolder&amp;siteaddress=FAM.docvelocity-na8.net&amp;folderid=FXE01EB8CF-E757-0FFF-4694-46D8D2FFB08D","FX211212810")</f>
        <v>FX211212810</v>
      </c>
      <c r="F563" t="s">
        <v>19</v>
      </c>
      <c r="G563" t="s">
        <v>19</v>
      </c>
      <c r="H563" t="s">
        <v>82</v>
      </c>
      <c r="I563" t="s">
        <v>1474</v>
      </c>
      <c r="J563">
        <v>76</v>
      </c>
      <c r="K563" t="s">
        <v>84</v>
      </c>
      <c r="L563" t="s">
        <v>85</v>
      </c>
      <c r="M563" t="s">
        <v>86</v>
      </c>
      <c r="N563">
        <v>2</v>
      </c>
      <c r="O563" s="1">
        <v>44565.551087962966</v>
      </c>
      <c r="P563" s="1">
        <v>44565.586909722224</v>
      </c>
      <c r="Q563">
        <v>271</v>
      </c>
      <c r="R563">
        <v>2824</v>
      </c>
      <c r="S563" t="b">
        <v>0</v>
      </c>
      <c r="T563" t="s">
        <v>87</v>
      </c>
      <c r="U563" t="b">
        <v>1</v>
      </c>
      <c r="V563" t="s">
        <v>153</v>
      </c>
      <c r="W563" s="1">
        <v>44565.577476851853</v>
      </c>
      <c r="X563">
        <v>2038</v>
      </c>
      <c r="Y563">
        <v>74</v>
      </c>
      <c r="Z563">
        <v>0</v>
      </c>
      <c r="AA563">
        <v>74</v>
      </c>
      <c r="AB563">
        <v>0</v>
      </c>
      <c r="AC563">
        <v>55</v>
      </c>
      <c r="AD563">
        <v>2</v>
      </c>
      <c r="AE563">
        <v>0</v>
      </c>
      <c r="AF563">
        <v>0</v>
      </c>
      <c r="AG563">
        <v>0</v>
      </c>
      <c r="AH563" t="s">
        <v>136</v>
      </c>
      <c r="AI563" s="1">
        <v>44565.586909722224</v>
      </c>
      <c r="AJ563">
        <v>786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2</v>
      </c>
      <c r="AQ563">
        <v>0</v>
      </c>
      <c r="AR563">
        <v>0</v>
      </c>
      <c r="AS563">
        <v>0</v>
      </c>
      <c r="AT563" t="s">
        <v>87</v>
      </c>
      <c r="AU563" t="s">
        <v>87</v>
      </c>
      <c r="AV563" t="s">
        <v>87</v>
      </c>
      <c r="AW563" t="s">
        <v>87</v>
      </c>
      <c r="AX563" t="s">
        <v>87</v>
      </c>
      <c r="AY563" t="s">
        <v>87</v>
      </c>
      <c r="AZ563" t="s">
        <v>87</v>
      </c>
      <c r="BA563" t="s">
        <v>87</v>
      </c>
      <c r="BB563" t="s">
        <v>87</v>
      </c>
      <c r="BC563" t="s">
        <v>87</v>
      </c>
      <c r="BD563" t="s">
        <v>87</v>
      </c>
      <c r="BE563" t="s">
        <v>87</v>
      </c>
    </row>
    <row r="564" spans="1:57" x14ac:dyDescent="0.45">
      <c r="A564" t="s">
        <v>1479</v>
      </c>
      <c r="B564" t="s">
        <v>79</v>
      </c>
      <c r="C564" t="s">
        <v>1480</v>
      </c>
      <c r="D564" t="s">
        <v>81</v>
      </c>
      <c r="E564" s="2" t="str">
        <f>HYPERLINK("capsilon://?command=openfolder&amp;siteaddress=FAM.docvelocity-na8.net&amp;folderid=FXB5D6C0A2-7AB5-B7E7-FB9D-4D8A9B124BF0","FX21099131")</f>
        <v>FX21099131</v>
      </c>
      <c r="F564" t="s">
        <v>19</v>
      </c>
      <c r="G564" t="s">
        <v>19</v>
      </c>
      <c r="H564" t="s">
        <v>82</v>
      </c>
      <c r="I564" t="s">
        <v>1481</v>
      </c>
      <c r="J564">
        <v>66</v>
      </c>
      <c r="K564" t="s">
        <v>84</v>
      </c>
      <c r="L564" t="s">
        <v>85</v>
      </c>
      <c r="M564" t="s">
        <v>86</v>
      </c>
      <c r="N564">
        <v>1</v>
      </c>
      <c r="O564" s="1">
        <v>44565.551874999997</v>
      </c>
      <c r="P564" s="1">
        <v>44565.566863425927</v>
      </c>
      <c r="Q564">
        <v>347</v>
      </c>
      <c r="R564">
        <v>948</v>
      </c>
      <c r="S564" t="b">
        <v>0</v>
      </c>
      <c r="T564" t="s">
        <v>87</v>
      </c>
      <c r="U564" t="b">
        <v>0</v>
      </c>
      <c r="V564" t="s">
        <v>88</v>
      </c>
      <c r="W564" s="1">
        <v>44565.566863425927</v>
      </c>
      <c r="X564">
        <v>154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66</v>
      </c>
      <c r="AE564">
        <v>52</v>
      </c>
      <c r="AF564">
        <v>0</v>
      </c>
      <c r="AG564">
        <v>1</v>
      </c>
      <c r="AH564" t="s">
        <v>87</v>
      </c>
      <c r="AI564" t="s">
        <v>87</v>
      </c>
      <c r="AJ564" t="s">
        <v>87</v>
      </c>
      <c r="AK564" t="s">
        <v>87</v>
      </c>
      <c r="AL564" t="s">
        <v>87</v>
      </c>
      <c r="AM564" t="s">
        <v>87</v>
      </c>
      <c r="AN564" t="s">
        <v>87</v>
      </c>
      <c r="AO564" t="s">
        <v>87</v>
      </c>
      <c r="AP564" t="s">
        <v>87</v>
      </c>
      <c r="AQ564" t="s">
        <v>87</v>
      </c>
      <c r="AR564" t="s">
        <v>87</v>
      </c>
      <c r="AS564" t="s">
        <v>87</v>
      </c>
      <c r="AT564" t="s">
        <v>87</v>
      </c>
      <c r="AU564" t="s">
        <v>87</v>
      </c>
      <c r="AV564" t="s">
        <v>87</v>
      </c>
      <c r="AW564" t="s">
        <v>87</v>
      </c>
      <c r="AX564" t="s">
        <v>87</v>
      </c>
      <c r="AY564" t="s">
        <v>87</v>
      </c>
      <c r="AZ564" t="s">
        <v>87</v>
      </c>
      <c r="BA564" t="s">
        <v>87</v>
      </c>
      <c r="BB564" t="s">
        <v>87</v>
      </c>
      <c r="BC564" t="s">
        <v>87</v>
      </c>
      <c r="BD564" t="s">
        <v>87</v>
      </c>
      <c r="BE564" t="s">
        <v>87</v>
      </c>
    </row>
    <row r="565" spans="1:57" x14ac:dyDescent="0.45">
      <c r="A565" t="s">
        <v>1482</v>
      </c>
      <c r="B565" t="s">
        <v>79</v>
      </c>
      <c r="C565" t="s">
        <v>1483</v>
      </c>
      <c r="D565" t="s">
        <v>81</v>
      </c>
      <c r="E565" s="2" t="str">
        <f>HYPERLINK("capsilon://?command=openfolder&amp;siteaddress=FAM.docvelocity-na8.net&amp;folderid=FX686648FC-2F11-79C4-4C0B-7B09B9A13785","FX21127252")</f>
        <v>FX21127252</v>
      </c>
      <c r="F565" t="s">
        <v>19</v>
      </c>
      <c r="G565" t="s">
        <v>19</v>
      </c>
      <c r="H565" t="s">
        <v>82</v>
      </c>
      <c r="I565" t="s">
        <v>1484</v>
      </c>
      <c r="J565">
        <v>66</v>
      </c>
      <c r="K565" t="s">
        <v>84</v>
      </c>
      <c r="L565" t="s">
        <v>85</v>
      </c>
      <c r="M565" t="s">
        <v>86</v>
      </c>
      <c r="N565">
        <v>2</v>
      </c>
      <c r="O565" s="1">
        <v>44565.561909722222</v>
      </c>
      <c r="P565" s="1">
        <v>44565.602361111109</v>
      </c>
      <c r="Q565">
        <v>246</v>
      </c>
      <c r="R565">
        <v>3249</v>
      </c>
      <c r="S565" t="b">
        <v>0</v>
      </c>
      <c r="T565" t="s">
        <v>87</v>
      </c>
      <c r="U565" t="b">
        <v>0</v>
      </c>
      <c r="V565" t="s">
        <v>175</v>
      </c>
      <c r="W565" s="1">
        <v>44565.589895833335</v>
      </c>
      <c r="X565">
        <v>2404</v>
      </c>
      <c r="Y565">
        <v>52</v>
      </c>
      <c r="Z565">
        <v>0</v>
      </c>
      <c r="AA565">
        <v>52</v>
      </c>
      <c r="AB565">
        <v>0</v>
      </c>
      <c r="AC565">
        <v>34</v>
      </c>
      <c r="AD565">
        <v>14</v>
      </c>
      <c r="AE565">
        <v>0</v>
      </c>
      <c r="AF565">
        <v>0</v>
      </c>
      <c r="AG565">
        <v>0</v>
      </c>
      <c r="AH565" t="s">
        <v>136</v>
      </c>
      <c r="AI565" s="1">
        <v>44565.602361111109</v>
      </c>
      <c r="AJ565">
        <v>845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14</v>
      </c>
      <c r="AQ565">
        <v>0</v>
      </c>
      <c r="AR565">
        <v>0</v>
      </c>
      <c r="AS565">
        <v>0</v>
      </c>
      <c r="AT565" t="s">
        <v>87</v>
      </c>
      <c r="AU565" t="s">
        <v>87</v>
      </c>
      <c r="AV565" t="s">
        <v>87</v>
      </c>
      <c r="AW565" t="s">
        <v>87</v>
      </c>
      <c r="AX565" t="s">
        <v>87</v>
      </c>
      <c r="AY565" t="s">
        <v>87</v>
      </c>
      <c r="AZ565" t="s">
        <v>87</v>
      </c>
      <c r="BA565" t="s">
        <v>87</v>
      </c>
      <c r="BB565" t="s">
        <v>87</v>
      </c>
      <c r="BC565" t="s">
        <v>87</v>
      </c>
      <c r="BD565" t="s">
        <v>87</v>
      </c>
      <c r="BE565" t="s">
        <v>87</v>
      </c>
    </row>
    <row r="566" spans="1:57" x14ac:dyDescent="0.45">
      <c r="A566" t="s">
        <v>1485</v>
      </c>
      <c r="B566" t="s">
        <v>79</v>
      </c>
      <c r="C566" t="s">
        <v>1480</v>
      </c>
      <c r="D566" t="s">
        <v>81</v>
      </c>
      <c r="E566" s="2" t="str">
        <f>HYPERLINK("capsilon://?command=openfolder&amp;siteaddress=FAM.docvelocity-na8.net&amp;folderid=FXB5D6C0A2-7AB5-B7E7-FB9D-4D8A9B124BF0","FX21099131")</f>
        <v>FX21099131</v>
      </c>
      <c r="F566" t="s">
        <v>19</v>
      </c>
      <c r="G566" t="s">
        <v>19</v>
      </c>
      <c r="H566" t="s">
        <v>82</v>
      </c>
      <c r="I566" t="s">
        <v>1481</v>
      </c>
      <c r="J566">
        <v>38</v>
      </c>
      <c r="K566" t="s">
        <v>84</v>
      </c>
      <c r="L566" t="s">
        <v>85</v>
      </c>
      <c r="M566" t="s">
        <v>86</v>
      </c>
      <c r="N566">
        <v>2</v>
      </c>
      <c r="O566" s="1">
        <v>44565.567303240743</v>
      </c>
      <c r="P566" s="1">
        <v>44565.580416666664</v>
      </c>
      <c r="Q566">
        <v>309</v>
      </c>
      <c r="R566">
        <v>824</v>
      </c>
      <c r="S566" t="b">
        <v>0</v>
      </c>
      <c r="T566" t="s">
        <v>87</v>
      </c>
      <c r="U566" t="b">
        <v>1</v>
      </c>
      <c r="V566" t="s">
        <v>105</v>
      </c>
      <c r="W566" s="1">
        <v>44565.572199074071</v>
      </c>
      <c r="X566">
        <v>295</v>
      </c>
      <c r="Y566">
        <v>37</v>
      </c>
      <c r="Z566">
        <v>0</v>
      </c>
      <c r="AA566">
        <v>37</v>
      </c>
      <c r="AB566">
        <v>0</v>
      </c>
      <c r="AC566">
        <v>32</v>
      </c>
      <c r="AD566">
        <v>1</v>
      </c>
      <c r="AE566">
        <v>0</v>
      </c>
      <c r="AF566">
        <v>0</v>
      </c>
      <c r="AG566">
        <v>0</v>
      </c>
      <c r="AH566" t="s">
        <v>151</v>
      </c>
      <c r="AI566" s="1">
        <v>44565.580416666664</v>
      </c>
      <c r="AJ566">
        <v>529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1</v>
      </c>
      <c r="AQ566">
        <v>0</v>
      </c>
      <c r="AR566">
        <v>0</v>
      </c>
      <c r="AS566">
        <v>0</v>
      </c>
      <c r="AT566" t="s">
        <v>87</v>
      </c>
      <c r="AU566" t="s">
        <v>87</v>
      </c>
      <c r="AV566" t="s">
        <v>87</v>
      </c>
      <c r="AW566" t="s">
        <v>87</v>
      </c>
      <c r="AX566" t="s">
        <v>87</v>
      </c>
      <c r="AY566" t="s">
        <v>87</v>
      </c>
      <c r="AZ566" t="s">
        <v>87</v>
      </c>
      <c r="BA566" t="s">
        <v>87</v>
      </c>
      <c r="BB566" t="s">
        <v>87</v>
      </c>
      <c r="BC566" t="s">
        <v>87</v>
      </c>
      <c r="BD566" t="s">
        <v>87</v>
      </c>
      <c r="BE566" t="s">
        <v>87</v>
      </c>
    </row>
    <row r="567" spans="1:57" x14ac:dyDescent="0.45">
      <c r="A567" t="s">
        <v>1486</v>
      </c>
      <c r="B567" t="s">
        <v>79</v>
      </c>
      <c r="C567" t="s">
        <v>1487</v>
      </c>
      <c r="D567" t="s">
        <v>81</v>
      </c>
      <c r="E567" s="2" t="str">
        <f>HYPERLINK("capsilon://?command=openfolder&amp;siteaddress=FAM.docvelocity-na8.net&amp;folderid=FXF9E3685C-1AD2-8BF9-0A96-B9DE2EA4137B","FX211212416")</f>
        <v>FX211212416</v>
      </c>
      <c r="F567" t="s">
        <v>19</v>
      </c>
      <c r="G567" t="s">
        <v>19</v>
      </c>
      <c r="H567" t="s">
        <v>82</v>
      </c>
      <c r="I567" t="s">
        <v>1488</v>
      </c>
      <c r="J567">
        <v>66</v>
      </c>
      <c r="K567" t="s">
        <v>84</v>
      </c>
      <c r="L567" t="s">
        <v>85</v>
      </c>
      <c r="M567" t="s">
        <v>86</v>
      </c>
      <c r="N567">
        <v>2</v>
      </c>
      <c r="O567" s="1">
        <v>44565.567384259259</v>
      </c>
      <c r="P567" s="1">
        <v>44565.611481481479</v>
      </c>
      <c r="Q567">
        <v>1215</v>
      </c>
      <c r="R567">
        <v>2595</v>
      </c>
      <c r="S567" t="b">
        <v>0</v>
      </c>
      <c r="T567" t="s">
        <v>87</v>
      </c>
      <c r="U567" t="b">
        <v>0</v>
      </c>
      <c r="V567" t="s">
        <v>97</v>
      </c>
      <c r="W567" s="1">
        <v>44565.584537037037</v>
      </c>
      <c r="X567">
        <v>1209</v>
      </c>
      <c r="Y567">
        <v>52</v>
      </c>
      <c r="Z567">
        <v>0</v>
      </c>
      <c r="AA567">
        <v>52</v>
      </c>
      <c r="AB567">
        <v>0</v>
      </c>
      <c r="AC567">
        <v>18</v>
      </c>
      <c r="AD567">
        <v>14</v>
      </c>
      <c r="AE567">
        <v>0</v>
      </c>
      <c r="AF567">
        <v>0</v>
      </c>
      <c r="AG567">
        <v>0</v>
      </c>
      <c r="AH567" t="s">
        <v>151</v>
      </c>
      <c r="AI567" s="1">
        <v>44565.611481481479</v>
      </c>
      <c r="AJ567">
        <v>337</v>
      </c>
      <c r="AK567">
        <v>8</v>
      </c>
      <c r="AL567">
        <v>0</v>
      </c>
      <c r="AM567">
        <v>8</v>
      </c>
      <c r="AN567">
        <v>0</v>
      </c>
      <c r="AO567">
        <v>9</v>
      </c>
      <c r="AP567">
        <v>6</v>
      </c>
      <c r="AQ567">
        <v>0</v>
      </c>
      <c r="AR567">
        <v>0</v>
      </c>
      <c r="AS567">
        <v>0</v>
      </c>
      <c r="AT567" t="s">
        <v>87</v>
      </c>
      <c r="AU567" t="s">
        <v>87</v>
      </c>
      <c r="AV567" t="s">
        <v>87</v>
      </c>
      <c r="AW567" t="s">
        <v>87</v>
      </c>
      <c r="AX567" t="s">
        <v>87</v>
      </c>
      <c r="AY567" t="s">
        <v>87</v>
      </c>
      <c r="AZ567" t="s">
        <v>87</v>
      </c>
      <c r="BA567" t="s">
        <v>87</v>
      </c>
      <c r="BB567" t="s">
        <v>87</v>
      </c>
      <c r="BC567" t="s">
        <v>87</v>
      </c>
      <c r="BD567" t="s">
        <v>87</v>
      </c>
      <c r="BE567" t="s">
        <v>87</v>
      </c>
    </row>
    <row r="568" spans="1:57" x14ac:dyDescent="0.45">
      <c r="A568" t="s">
        <v>1489</v>
      </c>
      <c r="B568" t="s">
        <v>79</v>
      </c>
      <c r="C568" t="s">
        <v>1465</v>
      </c>
      <c r="D568" t="s">
        <v>81</v>
      </c>
      <c r="E568" s="2" t="str">
        <f>HYPERLINK("capsilon://?command=openfolder&amp;siteaddress=FAM.docvelocity-na8.net&amp;folderid=FXA974AD4B-656F-02D2-B703-CDE5D3A28D6F","FX21126921")</f>
        <v>FX21126921</v>
      </c>
      <c r="F568" t="s">
        <v>19</v>
      </c>
      <c r="G568" t="s">
        <v>19</v>
      </c>
      <c r="H568" t="s">
        <v>82</v>
      </c>
      <c r="I568" t="s">
        <v>1490</v>
      </c>
      <c r="J568">
        <v>38</v>
      </c>
      <c r="K568" t="s">
        <v>84</v>
      </c>
      <c r="L568" t="s">
        <v>85</v>
      </c>
      <c r="M568" t="s">
        <v>86</v>
      </c>
      <c r="N568">
        <v>2</v>
      </c>
      <c r="O568" s="1">
        <v>44565.575752314813</v>
      </c>
      <c r="P568" s="1">
        <v>44565.611493055556</v>
      </c>
      <c r="Q568">
        <v>1338</v>
      </c>
      <c r="R568">
        <v>1750</v>
      </c>
      <c r="S568" t="b">
        <v>0</v>
      </c>
      <c r="T568" t="s">
        <v>87</v>
      </c>
      <c r="U568" t="b">
        <v>0</v>
      </c>
      <c r="V568" t="s">
        <v>252</v>
      </c>
      <c r="W568" s="1">
        <v>44565.590115740742</v>
      </c>
      <c r="X568">
        <v>1232</v>
      </c>
      <c r="Y568">
        <v>37</v>
      </c>
      <c r="Z568">
        <v>0</v>
      </c>
      <c r="AA568">
        <v>37</v>
      </c>
      <c r="AB568">
        <v>0</v>
      </c>
      <c r="AC568">
        <v>25</v>
      </c>
      <c r="AD568">
        <v>1</v>
      </c>
      <c r="AE568">
        <v>0</v>
      </c>
      <c r="AF568">
        <v>0</v>
      </c>
      <c r="AG568">
        <v>0</v>
      </c>
      <c r="AH568" t="s">
        <v>136</v>
      </c>
      <c r="AI568" s="1">
        <v>44565.611493055556</v>
      </c>
      <c r="AJ568">
        <v>518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1</v>
      </c>
      <c r="AQ568">
        <v>0</v>
      </c>
      <c r="AR568">
        <v>0</v>
      </c>
      <c r="AS568">
        <v>0</v>
      </c>
      <c r="AT568" t="s">
        <v>87</v>
      </c>
      <c r="AU568" t="s">
        <v>87</v>
      </c>
      <c r="AV568" t="s">
        <v>87</v>
      </c>
      <c r="AW568" t="s">
        <v>87</v>
      </c>
      <c r="AX568" t="s">
        <v>87</v>
      </c>
      <c r="AY568" t="s">
        <v>87</v>
      </c>
      <c r="AZ568" t="s">
        <v>87</v>
      </c>
      <c r="BA568" t="s">
        <v>87</v>
      </c>
      <c r="BB568" t="s">
        <v>87</v>
      </c>
      <c r="BC568" t="s">
        <v>87</v>
      </c>
      <c r="BD568" t="s">
        <v>87</v>
      </c>
      <c r="BE568" t="s">
        <v>87</v>
      </c>
    </row>
    <row r="569" spans="1:57" x14ac:dyDescent="0.45">
      <c r="A569" t="s">
        <v>1491</v>
      </c>
      <c r="B569" t="s">
        <v>79</v>
      </c>
      <c r="C569" t="s">
        <v>1492</v>
      </c>
      <c r="D569" t="s">
        <v>81</v>
      </c>
      <c r="E569" s="2" t="str">
        <f>HYPERLINK("capsilon://?command=openfolder&amp;siteaddress=FAM.docvelocity-na8.net&amp;folderid=FX32FFC3AE-1ACE-20E7-C9D1-6B97ECBDDFC1","FX21126434")</f>
        <v>FX21126434</v>
      </c>
      <c r="F569" t="s">
        <v>19</v>
      </c>
      <c r="G569" t="s">
        <v>19</v>
      </c>
      <c r="H569" t="s">
        <v>82</v>
      </c>
      <c r="I569" t="s">
        <v>1493</v>
      </c>
      <c r="J569">
        <v>66</v>
      </c>
      <c r="K569" t="s">
        <v>84</v>
      </c>
      <c r="L569" t="s">
        <v>85</v>
      </c>
      <c r="M569" t="s">
        <v>86</v>
      </c>
      <c r="N569">
        <v>2</v>
      </c>
      <c r="O569" s="1">
        <v>44564.425868055558</v>
      </c>
      <c r="P569" s="1">
        <v>44564.427488425928</v>
      </c>
      <c r="Q569">
        <v>43</v>
      </c>
      <c r="R569">
        <v>97</v>
      </c>
      <c r="S569" t="b">
        <v>0</v>
      </c>
      <c r="T569" t="s">
        <v>87</v>
      </c>
      <c r="U569" t="b">
        <v>0</v>
      </c>
      <c r="V569" t="s">
        <v>146</v>
      </c>
      <c r="W569" s="1">
        <v>44564.426307870373</v>
      </c>
      <c r="X569">
        <v>37</v>
      </c>
      <c r="Y569">
        <v>0</v>
      </c>
      <c r="Z569">
        <v>0</v>
      </c>
      <c r="AA569">
        <v>0</v>
      </c>
      <c r="AB569">
        <v>52</v>
      </c>
      <c r="AC569">
        <v>0</v>
      </c>
      <c r="AD569">
        <v>66</v>
      </c>
      <c r="AE569">
        <v>0</v>
      </c>
      <c r="AF569">
        <v>0</v>
      </c>
      <c r="AG569">
        <v>0</v>
      </c>
      <c r="AH569" t="s">
        <v>106</v>
      </c>
      <c r="AI569" s="1">
        <v>44564.427488425928</v>
      </c>
      <c r="AJ569">
        <v>60</v>
      </c>
      <c r="AK569">
        <v>0</v>
      </c>
      <c r="AL569">
        <v>0</v>
      </c>
      <c r="AM569">
        <v>0</v>
      </c>
      <c r="AN569">
        <v>52</v>
      </c>
      <c r="AO569">
        <v>0</v>
      </c>
      <c r="AP569">
        <v>66</v>
      </c>
      <c r="AQ569">
        <v>0</v>
      </c>
      <c r="AR569">
        <v>0</v>
      </c>
      <c r="AS569">
        <v>0</v>
      </c>
      <c r="AT569" t="s">
        <v>87</v>
      </c>
      <c r="AU569" t="s">
        <v>87</v>
      </c>
      <c r="AV569" t="s">
        <v>87</v>
      </c>
      <c r="AW569" t="s">
        <v>87</v>
      </c>
      <c r="AX569" t="s">
        <v>87</v>
      </c>
      <c r="AY569" t="s">
        <v>87</v>
      </c>
      <c r="AZ569" t="s">
        <v>87</v>
      </c>
      <c r="BA569" t="s">
        <v>87</v>
      </c>
      <c r="BB569" t="s">
        <v>87</v>
      </c>
      <c r="BC569" t="s">
        <v>87</v>
      </c>
      <c r="BD569" t="s">
        <v>87</v>
      </c>
      <c r="BE569" t="s">
        <v>87</v>
      </c>
    </row>
    <row r="570" spans="1:57" x14ac:dyDescent="0.45">
      <c r="A570" t="s">
        <v>1494</v>
      </c>
      <c r="B570" t="s">
        <v>79</v>
      </c>
      <c r="C570" t="s">
        <v>1465</v>
      </c>
      <c r="D570" t="s">
        <v>81</v>
      </c>
      <c r="E570" s="2" t="str">
        <f>HYPERLINK("capsilon://?command=openfolder&amp;siteaddress=FAM.docvelocity-na8.net&amp;folderid=FXA974AD4B-656F-02D2-B703-CDE5D3A28D6F","FX21126921")</f>
        <v>FX21126921</v>
      </c>
      <c r="F570" t="s">
        <v>19</v>
      </c>
      <c r="G570" t="s">
        <v>19</v>
      </c>
      <c r="H570" t="s">
        <v>82</v>
      </c>
      <c r="I570" t="s">
        <v>1466</v>
      </c>
      <c r="J570">
        <v>627</v>
      </c>
      <c r="K570" t="s">
        <v>84</v>
      </c>
      <c r="L570" t="s">
        <v>85</v>
      </c>
      <c r="M570" t="s">
        <v>86</v>
      </c>
      <c r="N570">
        <v>2</v>
      </c>
      <c r="O570" s="1">
        <v>44565.589606481481</v>
      </c>
      <c r="P570" s="1">
        <v>44565.73474537037</v>
      </c>
      <c r="Q570">
        <v>5088</v>
      </c>
      <c r="R570">
        <v>7452</v>
      </c>
      <c r="S570" t="b">
        <v>0</v>
      </c>
      <c r="T570" t="s">
        <v>87</v>
      </c>
      <c r="U570" t="b">
        <v>1</v>
      </c>
      <c r="V570" t="s">
        <v>105</v>
      </c>
      <c r="W570" s="1">
        <v>44565.634687500002</v>
      </c>
      <c r="X570">
        <v>3532</v>
      </c>
      <c r="Y570">
        <v>530</v>
      </c>
      <c r="Z570">
        <v>0</v>
      </c>
      <c r="AA570">
        <v>530</v>
      </c>
      <c r="AB570">
        <v>63</v>
      </c>
      <c r="AC570">
        <v>117</v>
      </c>
      <c r="AD570">
        <v>97</v>
      </c>
      <c r="AE570">
        <v>0</v>
      </c>
      <c r="AF570">
        <v>0</v>
      </c>
      <c r="AG570">
        <v>0</v>
      </c>
      <c r="AH570" t="s">
        <v>136</v>
      </c>
      <c r="AI570" s="1">
        <v>44565.73474537037</v>
      </c>
      <c r="AJ570">
        <v>3119</v>
      </c>
      <c r="AK570">
        <v>11</v>
      </c>
      <c r="AL570">
        <v>0</v>
      </c>
      <c r="AM570">
        <v>11</v>
      </c>
      <c r="AN570">
        <v>42</v>
      </c>
      <c r="AO570">
        <v>11</v>
      </c>
      <c r="AP570">
        <v>86</v>
      </c>
      <c r="AQ570">
        <v>0</v>
      </c>
      <c r="AR570">
        <v>0</v>
      </c>
      <c r="AS570">
        <v>0</v>
      </c>
      <c r="AT570" t="s">
        <v>87</v>
      </c>
      <c r="AU570" t="s">
        <v>87</v>
      </c>
      <c r="AV570" t="s">
        <v>87</v>
      </c>
      <c r="AW570" t="s">
        <v>87</v>
      </c>
      <c r="AX570" t="s">
        <v>87</v>
      </c>
      <c r="AY570" t="s">
        <v>87</v>
      </c>
      <c r="AZ570" t="s">
        <v>87</v>
      </c>
      <c r="BA570" t="s">
        <v>87</v>
      </c>
      <c r="BB570" t="s">
        <v>87</v>
      </c>
      <c r="BC570" t="s">
        <v>87</v>
      </c>
      <c r="BD570" t="s">
        <v>87</v>
      </c>
      <c r="BE570" t="s">
        <v>87</v>
      </c>
    </row>
    <row r="571" spans="1:57" x14ac:dyDescent="0.45">
      <c r="A571" t="s">
        <v>1495</v>
      </c>
      <c r="B571" t="s">
        <v>79</v>
      </c>
      <c r="C571" t="s">
        <v>1113</v>
      </c>
      <c r="D571" t="s">
        <v>81</v>
      </c>
      <c r="E571" s="2" t="str">
        <f>HYPERLINK("capsilon://?command=openfolder&amp;siteaddress=FAM.docvelocity-na8.net&amp;folderid=FX00A4CAEC-5BC3-D345-CF11-9AECD854004B","FX211210854")</f>
        <v>FX211210854</v>
      </c>
      <c r="F571" t="s">
        <v>19</v>
      </c>
      <c r="G571" t="s">
        <v>19</v>
      </c>
      <c r="H571" t="s">
        <v>82</v>
      </c>
      <c r="I571" t="s">
        <v>1496</v>
      </c>
      <c r="J571">
        <v>56</v>
      </c>
      <c r="K571" t="s">
        <v>84</v>
      </c>
      <c r="L571" t="s">
        <v>85</v>
      </c>
      <c r="M571" t="s">
        <v>86</v>
      </c>
      <c r="N571">
        <v>2</v>
      </c>
      <c r="O571" s="1">
        <v>44565.589988425927</v>
      </c>
      <c r="P571" s="1">
        <v>44565.614861111113</v>
      </c>
      <c r="Q571">
        <v>1008</v>
      </c>
      <c r="R571">
        <v>1141</v>
      </c>
      <c r="S571" t="b">
        <v>0</v>
      </c>
      <c r="T571" t="s">
        <v>87</v>
      </c>
      <c r="U571" t="b">
        <v>0</v>
      </c>
      <c r="V571" t="s">
        <v>252</v>
      </c>
      <c r="W571" s="1">
        <v>44565.599965277775</v>
      </c>
      <c r="X571">
        <v>850</v>
      </c>
      <c r="Y571">
        <v>42</v>
      </c>
      <c r="Z571">
        <v>0</v>
      </c>
      <c r="AA571">
        <v>42</v>
      </c>
      <c r="AB571">
        <v>0</v>
      </c>
      <c r="AC571">
        <v>21</v>
      </c>
      <c r="AD571">
        <v>14</v>
      </c>
      <c r="AE571">
        <v>0</v>
      </c>
      <c r="AF571">
        <v>0</v>
      </c>
      <c r="AG571">
        <v>0</v>
      </c>
      <c r="AH571" t="s">
        <v>151</v>
      </c>
      <c r="AI571" s="1">
        <v>44565.614861111113</v>
      </c>
      <c r="AJ571">
        <v>291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14</v>
      </c>
      <c r="AQ571">
        <v>0</v>
      </c>
      <c r="AR571">
        <v>0</v>
      </c>
      <c r="AS571">
        <v>0</v>
      </c>
      <c r="AT571" t="s">
        <v>87</v>
      </c>
      <c r="AU571" t="s">
        <v>87</v>
      </c>
      <c r="AV571" t="s">
        <v>87</v>
      </c>
      <c r="AW571" t="s">
        <v>87</v>
      </c>
      <c r="AX571" t="s">
        <v>87</v>
      </c>
      <c r="AY571" t="s">
        <v>87</v>
      </c>
      <c r="AZ571" t="s">
        <v>87</v>
      </c>
      <c r="BA571" t="s">
        <v>87</v>
      </c>
      <c r="BB571" t="s">
        <v>87</v>
      </c>
      <c r="BC571" t="s">
        <v>87</v>
      </c>
      <c r="BD571" t="s">
        <v>87</v>
      </c>
      <c r="BE571" t="s">
        <v>87</v>
      </c>
    </row>
    <row r="572" spans="1:57" x14ac:dyDescent="0.45">
      <c r="A572" t="s">
        <v>1497</v>
      </c>
      <c r="B572" t="s">
        <v>79</v>
      </c>
      <c r="C572" t="s">
        <v>711</v>
      </c>
      <c r="D572" t="s">
        <v>81</v>
      </c>
      <c r="E572" s="2" t="str">
        <f t="shared" ref="E572:E577" si="0">HYPERLINK("capsilon://?command=openfolder&amp;siteaddress=FAM.docvelocity-na8.net&amp;folderid=FXB72EF64E-2DBF-1819-AE53-13A518DE26EE","FX211213432")</f>
        <v>FX211213432</v>
      </c>
      <c r="F572" t="s">
        <v>19</v>
      </c>
      <c r="G572" t="s">
        <v>19</v>
      </c>
      <c r="H572" t="s">
        <v>82</v>
      </c>
      <c r="I572" t="s">
        <v>1498</v>
      </c>
      <c r="J572">
        <v>38</v>
      </c>
      <c r="K572" t="s">
        <v>84</v>
      </c>
      <c r="L572" t="s">
        <v>85</v>
      </c>
      <c r="M572" t="s">
        <v>86</v>
      </c>
      <c r="N572">
        <v>2</v>
      </c>
      <c r="O572" s="1">
        <v>44565.591087962966</v>
      </c>
      <c r="P572" s="1">
        <v>44565.617974537039</v>
      </c>
      <c r="Q572">
        <v>1236</v>
      </c>
      <c r="R572">
        <v>1087</v>
      </c>
      <c r="S572" t="b">
        <v>0</v>
      </c>
      <c r="T572" t="s">
        <v>87</v>
      </c>
      <c r="U572" t="b">
        <v>0</v>
      </c>
      <c r="V572" t="s">
        <v>153</v>
      </c>
      <c r="W572" s="1">
        <v>44565.597268518519</v>
      </c>
      <c r="X572">
        <v>528</v>
      </c>
      <c r="Y572">
        <v>46</v>
      </c>
      <c r="Z572">
        <v>0</v>
      </c>
      <c r="AA572">
        <v>46</v>
      </c>
      <c r="AB572">
        <v>0</v>
      </c>
      <c r="AC572">
        <v>33</v>
      </c>
      <c r="AD572">
        <v>-8</v>
      </c>
      <c r="AE572">
        <v>0</v>
      </c>
      <c r="AF572">
        <v>0</v>
      </c>
      <c r="AG572">
        <v>0</v>
      </c>
      <c r="AH572" t="s">
        <v>136</v>
      </c>
      <c r="AI572" s="1">
        <v>44565.617974537039</v>
      </c>
      <c r="AJ572">
        <v>559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-8</v>
      </c>
      <c r="AQ572">
        <v>0</v>
      </c>
      <c r="AR572">
        <v>0</v>
      </c>
      <c r="AS572">
        <v>0</v>
      </c>
      <c r="AT572" t="s">
        <v>87</v>
      </c>
      <c r="AU572" t="s">
        <v>87</v>
      </c>
      <c r="AV572" t="s">
        <v>87</v>
      </c>
      <c r="AW572" t="s">
        <v>87</v>
      </c>
      <c r="AX572" t="s">
        <v>87</v>
      </c>
      <c r="AY572" t="s">
        <v>87</v>
      </c>
      <c r="AZ572" t="s">
        <v>87</v>
      </c>
      <c r="BA572" t="s">
        <v>87</v>
      </c>
      <c r="BB572" t="s">
        <v>87</v>
      </c>
      <c r="BC572" t="s">
        <v>87</v>
      </c>
      <c r="BD572" t="s">
        <v>87</v>
      </c>
      <c r="BE572" t="s">
        <v>87</v>
      </c>
    </row>
    <row r="573" spans="1:57" x14ac:dyDescent="0.45">
      <c r="A573" t="s">
        <v>1499</v>
      </c>
      <c r="B573" t="s">
        <v>79</v>
      </c>
      <c r="C573" t="s">
        <v>711</v>
      </c>
      <c r="D573" t="s">
        <v>81</v>
      </c>
      <c r="E573" s="2" t="str">
        <f t="shared" si="0"/>
        <v>FX211213432</v>
      </c>
      <c r="F573" t="s">
        <v>19</v>
      </c>
      <c r="G573" t="s">
        <v>19</v>
      </c>
      <c r="H573" t="s">
        <v>82</v>
      </c>
      <c r="I573" t="s">
        <v>1500</v>
      </c>
      <c r="J573">
        <v>28</v>
      </c>
      <c r="K573" t="s">
        <v>84</v>
      </c>
      <c r="L573" t="s">
        <v>85</v>
      </c>
      <c r="M573" t="s">
        <v>86</v>
      </c>
      <c r="N573">
        <v>2</v>
      </c>
      <c r="O573" s="1">
        <v>44565.591180555559</v>
      </c>
      <c r="P573" s="1">
        <v>44565.617048611108</v>
      </c>
      <c r="Q573">
        <v>1655</v>
      </c>
      <c r="R573">
        <v>580</v>
      </c>
      <c r="S573" t="b">
        <v>0</v>
      </c>
      <c r="T573" t="s">
        <v>87</v>
      </c>
      <c r="U573" t="b">
        <v>0</v>
      </c>
      <c r="V573" t="s">
        <v>310</v>
      </c>
      <c r="W573" s="1">
        <v>44565.597361111111</v>
      </c>
      <c r="X573">
        <v>391</v>
      </c>
      <c r="Y573">
        <v>21</v>
      </c>
      <c r="Z573">
        <v>0</v>
      </c>
      <c r="AA573">
        <v>21</v>
      </c>
      <c r="AB573">
        <v>0</v>
      </c>
      <c r="AC573">
        <v>5</v>
      </c>
      <c r="AD573">
        <v>7</v>
      </c>
      <c r="AE573">
        <v>0</v>
      </c>
      <c r="AF573">
        <v>0</v>
      </c>
      <c r="AG573">
        <v>0</v>
      </c>
      <c r="AH573" t="s">
        <v>151</v>
      </c>
      <c r="AI573" s="1">
        <v>44565.617048611108</v>
      </c>
      <c r="AJ573">
        <v>189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7</v>
      </c>
      <c r="AQ573">
        <v>0</v>
      </c>
      <c r="AR573">
        <v>0</v>
      </c>
      <c r="AS573">
        <v>0</v>
      </c>
      <c r="AT573" t="s">
        <v>87</v>
      </c>
      <c r="AU573" t="s">
        <v>87</v>
      </c>
      <c r="AV573" t="s">
        <v>87</v>
      </c>
      <c r="AW573" t="s">
        <v>87</v>
      </c>
      <c r="AX573" t="s">
        <v>87</v>
      </c>
      <c r="AY573" t="s">
        <v>87</v>
      </c>
      <c r="AZ573" t="s">
        <v>87</v>
      </c>
      <c r="BA573" t="s">
        <v>87</v>
      </c>
      <c r="BB573" t="s">
        <v>87</v>
      </c>
      <c r="BC573" t="s">
        <v>87</v>
      </c>
      <c r="BD573" t="s">
        <v>87</v>
      </c>
      <c r="BE573" t="s">
        <v>87</v>
      </c>
    </row>
    <row r="574" spans="1:57" x14ac:dyDescent="0.45">
      <c r="A574" t="s">
        <v>1501</v>
      </c>
      <c r="B574" t="s">
        <v>79</v>
      </c>
      <c r="C574" t="s">
        <v>711</v>
      </c>
      <c r="D574" t="s">
        <v>81</v>
      </c>
      <c r="E574" s="2" t="str">
        <f t="shared" si="0"/>
        <v>FX211213432</v>
      </c>
      <c r="F574" t="s">
        <v>19</v>
      </c>
      <c r="G574" t="s">
        <v>19</v>
      </c>
      <c r="H574" t="s">
        <v>82</v>
      </c>
      <c r="I574" t="s">
        <v>1502</v>
      </c>
      <c r="J574">
        <v>38</v>
      </c>
      <c r="K574" t="s">
        <v>84</v>
      </c>
      <c r="L574" t="s">
        <v>85</v>
      </c>
      <c r="M574" t="s">
        <v>86</v>
      </c>
      <c r="N574">
        <v>2</v>
      </c>
      <c r="O574" s="1">
        <v>44565.591898148145</v>
      </c>
      <c r="P574" s="1">
        <v>44565.619652777779</v>
      </c>
      <c r="Q574">
        <v>1925</v>
      </c>
      <c r="R574">
        <v>473</v>
      </c>
      <c r="S574" t="b">
        <v>0</v>
      </c>
      <c r="T574" t="s">
        <v>87</v>
      </c>
      <c r="U574" t="b">
        <v>0</v>
      </c>
      <c r="V574" t="s">
        <v>88</v>
      </c>
      <c r="W574" s="1">
        <v>44565.596319444441</v>
      </c>
      <c r="X574">
        <v>249</v>
      </c>
      <c r="Y574">
        <v>46</v>
      </c>
      <c r="Z574">
        <v>0</v>
      </c>
      <c r="AA574">
        <v>46</v>
      </c>
      <c r="AB574">
        <v>0</v>
      </c>
      <c r="AC574">
        <v>30</v>
      </c>
      <c r="AD574">
        <v>-8</v>
      </c>
      <c r="AE574">
        <v>0</v>
      </c>
      <c r="AF574">
        <v>0</v>
      </c>
      <c r="AG574">
        <v>0</v>
      </c>
      <c r="AH574" t="s">
        <v>151</v>
      </c>
      <c r="AI574" s="1">
        <v>44565.619652777779</v>
      </c>
      <c r="AJ574">
        <v>224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-8</v>
      </c>
      <c r="AQ574">
        <v>0</v>
      </c>
      <c r="AR574">
        <v>0</v>
      </c>
      <c r="AS574">
        <v>0</v>
      </c>
      <c r="AT574" t="s">
        <v>87</v>
      </c>
      <c r="AU574" t="s">
        <v>87</v>
      </c>
      <c r="AV574" t="s">
        <v>87</v>
      </c>
      <c r="AW574" t="s">
        <v>87</v>
      </c>
      <c r="AX574" t="s">
        <v>87</v>
      </c>
      <c r="AY574" t="s">
        <v>87</v>
      </c>
      <c r="AZ574" t="s">
        <v>87</v>
      </c>
      <c r="BA574" t="s">
        <v>87</v>
      </c>
      <c r="BB574" t="s">
        <v>87</v>
      </c>
      <c r="BC574" t="s">
        <v>87</v>
      </c>
      <c r="BD574" t="s">
        <v>87</v>
      </c>
      <c r="BE574" t="s">
        <v>87</v>
      </c>
    </row>
    <row r="575" spans="1:57" x14ac:dyDescent="0.45">
      <c r="A575" t="s">
        <v>1503</v>
      </c>
      <c r="B575" t="s">
        <v>79</v>
      </c>
      <c r="C575" t="s">
        <v>711</v>
      </c>
      <c r="D575" t="s">
        <v>81</v>
      </c>
      <c r="E575" s="2" t="str">
        <f t="shared" si="0"/>
        <v>FX211213432</v>
      </c>
      <c r="F575" t="s">
        <v>19</v>
      </c>
      <c r="G575" t="s">
        <v>19</v>
      </c>
      <c r="H575" t="s">
        <v>82</v>
      </c>
      <c r="I575" t="s">
        <v>1504</v>
      </c>
      <c r="J575">
        <v>28</v>
      </c>
      <c r="K575" t="s">
        <v>84</v>
      </c>
      <c r="L575" t="s">
        <v>85</v>
      </c>
      <c r="M575" t="s">
        <v>86</v>
      </c>
      <c r="N575">
        <v>2</v>
      </c>
      <c r="O575" s="1">
        <v>44565.591967592591</v>
      </c>
      <c r="P575" s="1">
        <v>44565.625648148147</v>
      </c>
      <c r="Q575">
        <v>2135</v>
      </c>
      <c r="R575">
        <v>775</v>
      </c>
      <c r="S575" t="b">
        <v>0</v>
      </c>
      <c r="T575" t="s">
        <v>87</v>
      </c>
      <c r="U575" t="b">
        <v>0</v>
      </c>
      <c r="V575" t="s">
        <v>88</v>
      </c>
      <c r="W575" s="1">
        <v>44565.597627314812</v>
      </c>
      <c r="X575">
        <v>112</v>
      </c>
      <c r="Y575">
        <v>21</v>
      </c>
      <c r="Z575">
        <v>0</v>
      </c>
      <c r="AA575">
        <v>21</v>
      </c>
      <c r="AB575">
        <v>0</v>
      </c>
      <c r="AC575">
        <v>7</v>
      </c>
      <c r="AD575">
        <v>7</v>
      </c>
      <c r="AE575">
        <v>0</v>
      </c>
      <c r="AF575">
        <v>0</v>
      </c>
      <c r="AG575">
        <v>0</v>
      </c>
      <c r="AH575" t="s">
        <v>136</v>
      </c>
      <c r="AI575" s="1">
        <v>44565.625648148147</v>
      </c>
      <c r="AJ575">
        <v>663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7</v>
      </c>
      <c r="AQ575">
        <v>0</v>
      </c>
      <c r="AR575">
        <v>0</v>
      </c>
      <c r="AS575">
        <v>0</v>
      </c>
      <c r="AT575" t="s">
        <v>87</v>
      </c>
      <c r="AU575" t="s">
        <v>87</v>
      </c>
      <c r="AV575" t="s">
        <v>87</v>
      </c>
      <c r="AW575" t="s">
        <v>87</v>
      </c>
      <c r="AX575" t="s">
        <v>87</v>
      </c>
      <c r="AY575" t="s">
        <v>87</v>
      </c>
      <c r="AZ575" t="s">
        <v>87</v>
      </c>
      <c r="BA575" t="s">
        <v>87</v>
      </c>
      <c r="BB575" t="s">
        <v>87</v>
      </c>
      <c r="BC575" t="s">
        <v>87</v>
      </c>
      <c r="BD575" t="s">
        <v>87</v>
      </c>
      <c r="BE575" t="s">
        <v>87</v>
      </c>
    </row>
    <row r="576" spans="1:57" x14ac:dyDescent="0.45">
      <c r="A576" t="s">
        <v>1505</v>
      </c>
      <c r="B576" t="s">
        <v>79</v>
      </c>
      <c r="C576" t="s">
        <v>711</v>
      </c>
      <c r="D576" t="s">
        <v>81</v>
      </c>
      <c r="E576" s="2" t="str">
        <f t="shared" si="0"/>
        <v>FX211213432</v>
      </c>
      <c r="F576" t="s">
        <v>19</v>
      </c>
      <c r="G576" t="s">
        <v>19</v>
      </c>
      <c r="H576" t="s">
        <v>82</v>
      </c>
      <c r="I576" t="s">
        <v>1506</v>
      </c>
      <c r="J576">
        <v>28</v>
      </c>
      <c r="K576" t="s">
        <v>84</v>
      </c>
      <c r="L576" t="s">
        <v>85</v>
      </c>
      <c r="M576" t="s">
        <v>86</v>
      </c>
      <c r="N576">
        <v>2</v>
      </c>
      <c r="O576" s="1">
        <v>44565.592719907407</v>
      </c>
      <c r="P576" s="1">
        <v>44565.621331018519</v>
      </c>
      <c r="Q576">
        <v>2163</v>
      </c>
      <c r="R576">
        <v>309</v>
      </c>
      <c r="S576" t="b">
        <v>0</v>
      </c>
      <c r="T576" t="s">
        <v>87</v>
      </c>
      <c r="U576" t="b">
        <v>0</v>
      </c>
      <c r="V576" t="s">
        <v>105</v>
      </c>
      <c r="W576" s="1">
        <v>44565.599097222221</v>
      </c>
      <c r="X576">
        <v>165</v>
      </c>
      <c r="Y576">
        <v>21</v>
      </c>
      <c r="Z576">
        <v>0</v>
      </c>
      <c r="AA576">
        <v>21</v>
      </c>
      <c r="AB576">
        <v>0</v>
      </c>
      <c r="AC576">
        <v>9</v>
      </c>
      <c r="AD576">
        <v>7</v>
      </c>
      <c r="AE576">
        <v>0</v>
      </c>
      <c r="AF576">
        <v>0</v>
      </c>
      <c r="AG576">
        <v>0</v>
      </c>
      <c r="AH576" t="s">
        <v>151</v>
      </c>
      <c r="AI576" s="1">
        <v>44565.621331018519</v>
      </c>
      <c r="AJ576">
        <v>144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7</v>
      </c>
      <c r="AQ576">
        <v>0</v>
      </c>
      <c r="AR576">
        <v>0</v>
      </c>
      <c r="AS576">
        <v>0</v>
      </c>
      <c r="AT576" t="s">
        <v>87</v>
      </c>
      <c r="AU576" t="s">
        <v>87</v>
      </c>
      <c r="AV576" t="s">
        <v>87</v>
      </c>
      <c r="AW576" t="s">
        <v>87</v>
      </c>
      <c r="AX576" t="s">
        <v>87</v>
      </c>
      <c r="AY576" t="s">
        <v>87</v>
      </c>
      <c r="AZ576" t="s">
        <v>87</v>
      </c>
      <c r="BA576" t="s">
        <v>87</v>
      </c>
      <c r="BB576" t="s">
        <v>87</v>
      </c>
      <c r="BC576" t="s">
        <v>87</v>
      </c>
      <c r="BD576" t="s">
        <v>87</v>
      </c>
      <c r="BE576" t="s">
        <v>87</v>
      </c>
    </row>
    <row r="577" spans="1:57" x14ac:dyDescent="0.45">
      <c r="A577" t="s">
        <v>1507</v>
      </c>
      <c r="B577" t="s">
        <v>79</v>
      </c>
      <c r="C577" t="s">
        <v>711</v>
      </c>
      <c r="D577" t="s">
        <v>81</v>
      </c>
      <c r="E577" s="2" t="str">
        <f t="shared" si="0"/>
        <v>FX211213432</v>
      </c>
      <c r="F577" t="s">
        <v>19</v>
      </c>
      <c r="G577" t="s">
        <v>19</v>
      </c>
      <c r="H577" t="s">
        <v>82</v>
      </c>
      <c r="I577" t="s">
        <v>1508</v>
      </c>
      <c r="J577">
        <v>28</v>
      </c>
      <c r="K577" t="s">
        <v>84</v>
      </c>
      <c r="L577" t="s">
        <v>85</v>
      </c>
      <c r="M577" t="s">
        <v>86</v>
      </c>
      <c r="N577">
        <v>2</v>
      </c>
      <c r="O577" s="1">
        <v>44565.593553240738</v>
      </c>
      <c r="P577" s="1">
        <v>44565.623113425929</v>
      </c>
      <c r="Q577">
        <v>2023</v>
      </c>
      <c r="R577">
        <v>531</v>
      </c>
      <c r="S577" t="b">
        <v>0</v>
      </c>
      <c r="T577" t="s">
        <v>87</v>
      </c>
      <c r="U577" t="b">
        <v>0</v>
      </c>
      <c r="V577" t="s">
        <v>153</v>
      </c>
      <c r="W577" s="1">
        <v>44565.601631944446</v>
      </c>
      <c r="X577">
        <v>377</v>
      </c>
      <c r="Y577">
        <v>21</v>
      </c>
      <c r="Z577">
        <v>0</v>
      </c>
      <c r="AA577">
        <v>21</v>
      </c>
      <c r="AB577">
        <v>0</v>
      </c>
      <c r="AC577">
        <v>7</v>
      </c>
      <c r="AD577">
        <v>7</v>
      </c>
      <c r="AE577">
        <v>0</v>
      </c>
      <c r="AF577">
        <v>0</v>
      </c>
      <c r="AG577">
        <v>0</v>
      </c>
      <c r="AH577" t="s">
        <v>151</v>
      </c>
      <c r="AI577" s="1">
        <v>44565.623113425929</v>
      </c>
      <c r="AJ577">
        <v>154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7</v>
      </c>
      <c r="AQ577">
        <v>0</v>
      </c>
      <c r="AR577">
        <v>0</v>
      </c>
      <c r="AS577">
        <v>0</v>
      </c>
      <c r="AT577" t="s">
        <v>87</v>
      </c>
      <c r="AU577" t="s">
        <v>87</v>
      </c>
      <c r="AV577" t="s">
        <v>87</v>
      </c>
      <c r="AW577" t="s">
        <v>87</v>
      </c>
      <c r="AX577" t="s">
        <v>87</v>
      </c>
      <c r="AY577" t="s">
        <v>87</v>
      </c>
      <c r="AZ577" t="s">
        <v>87</v>
      </c>
      <c r="BA577" t="s">
        <v>87</v>
      </c>
      <c r="BB577" t="s">
        <v>87</v>
      </c>
      <c r="BC577" t="s">
        <v>87</v>
      </c>
      <c r="BD577" t="s">
        <v>87</v>
      </c>
      <c r="BE577" t="s">
        <v>87</v>
      </c>
    </row>
    <row r="578" spans="1:57" x14ac:dyDescent="0.45">
      <c r="A578" t="s">
        <v>1509</v>
      </c>
      <c r="B578" t="s">
        <v>79</v>
      </c>
      <c r="C578" t="s">
        <v>1510</v>
      </c>
      <c r="D578" t="s">
        <v>81</v>
      </c>
      <c r="E578" s="2" t="str">
        <f>HYPERLINK("capsilon://?command=openfolder&amp;siteaddress=FAM.docvelocity-na8.net&amp;folderid=FXACABB3FD-3F8E-091D-F27A-3F72B9C055FD","FX2201473")</f>
        <v>FX2201473</v>
      </c>
      <c r="F578" t="s">
        <v>19</v>
      </c>
      <c r="G578" t="s">
        <v>19</v>
      </c>
      <c r="H578" t="s">
        <v>82</v>
      </c>
      <c r="I578" t="s">
        <v>1511</v>
      </c>
      <c r="J578">
        <v>138</v>
      </c>
      <c r="K578" t="s">
        <v>84</v>
      </c>
      <c r="L578" t="s">
        <v>85</v>
      </c>
      <c r="M578" t="s">
        <v>86</v>
      </c>
      <c r="N578">
        <v>2</v>
      </c>
      <c r="O578" s="1">
        <v>44565.601030092592</v>
      </c>
      <c r="P578" s="1">
        <v>44566.171840277777</v>
      </c>
      <c r="Q578">
        <v>45272</v>
      </c>
      <c r="R578">
        <v>4046</v>
      </c>
      <c r="S578" t="b">
        <v>0</v>
      </c>
      <c r="T578" t="s">
        <v>87</v>
      </c>
      <c r="U578" t="b">
        <v>0</v>
      </c>
      <c r="V578" t="s">
        <v>153</v>
      </c>
      <c r="W578" s="1">
        <v>44565.635000000002</v>
      </c>
      <c r="X578">
        <v>2882</v>
      </c>
      <c r="Y578">
        <v>204</v>
      </c>
      <c r="Z578">
        <v>0</v>
      </c>
      <c r="AA578">
        <v>204</v>
      </c>
      <c r="AB578">
        <v>0</v>
      </c>
      <c r="AC578">
        <v>107</v>
      </c>
      <c r="AD578">
        <v>-66</v>
      </c>
      <c r="AE578">
        <v>0</v>
      </c>
      <c r="AF578">
        <v>0</v>
      </c>
      <c r="AG578">
        <v>0</v>
      </c>
      <c r="AH578" t="s">
        <v>176</v>
      </c>
      <c r="AI578" s="1">
        <v>44566.171840277777</v>
      </c>
      <c r="AJ578">
        <v>1099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-66</v>
      </c>
      <c r="AQ578">
        <v>0</v>
      </c>
      <c r="AR578">
        <v>0</v>
      </c>
      <c r="AS578">
        <v>0</v>
      </c>
      <c r="AT578" t="s">
        <v>87</v>
      </c>
      <c r="AU578" t="s">
        <v>87</v>
      </c>
      <c r="AV578" t="s">
        <v>87</v>
      </c>
      <c r="AW578" t="s">
        <v>87</v>
      </c>
      <c r="AX578" t="s">
        <v>87</v>
      </c>
      <c r="AY578" t="s">
        <v>87</v>
      </c>
      <c r="AZ578" t="s">
        <v>87</v>
      </c>
      <c r="BA578" t="s">
        <v>87</v>
      </c>
      <c r="BB578" t="s">
        <v>87</v>
      </c>
      <c r="BC578" t="s">
        <v>87</v>
      </c>
      <c r="BD578" t="s">
        <v>87</v>
      </c>
      <c r="BE578" t="s">
        <v>87</v>
      </c>
    </row>
    <row r="579" spans="1:57" x14ac:dyDescent="0.45">
      <c r="A579" t="s">
        <v>1512</v>
      </c>
      <c r="B579" t="s">
        <v>79</v>
      </c>
      <c r="C579" t="s">
        <v>1513</v>
      </c>
      <c r="D579" t="s">
        <v>81</v>
      </c>
      <c r="E579" s="2" t="str">
        <f>HYPERLINK("capsilon://?command=openfolder&amp;siteaddress=FAM.docvelocity-na8.net&amp;folderid=FX01917102-7B56-1647-DD66-9632778C070F","FX211213029")</f>
        <v>FX211213029</v>
      </c>
      <c r="F579" t="s">
        <v>19</v>
      </c>
      <c r="G579" t="s">
        <v>19</v>
      </c>
      <c r="H579" t="s">
        <v>82</v>
      </c>
      <c r="I579" t="s">
        <v>1514</v>
      </c>
      <c r="J579">
        <v>38</v>
      </c>
      <c r="K579" t="s">
        <v>84</v>
      </c>
      <c r="L579" t="s">
        <v>85</v>
      </c>
      <c r="M579" t="s">
        <v>86</v>
      </c>
      <c r="N579">
        <v>2</v>
      </c>
      <c r="O579" s="1">
        <v>44565.620833333334</v>
      </c>
      <c r="P579" s="1">
        <v>44566.16747685185</v>
      </c>
      <c r="Q579">
        <v>45055</v>
      </c>
      <c r="R579">
        <v>2175</v>
      </c>
      <c r="S579" t="b">
        <v>0</v>
      </c>
      <c r="T579" t="s">
        <v>87</v>
      </c>
      <c r="U579" t="b">
        <v>0</v>
      </c>
      <c r="V579" t="s">
        <v>252</v>
      </c>
      <c r="W579" s="1">
        <v>44565.647337962961</v>
      </c>
      <c r="X579">
        <v>1845</v>
      </c>
      <c r="Y579">
        <v>37</v>
      </c>
      <c r="Z579">
        <v>0</v>
      </c>
      <c r="AA579">
        <v>37</v>
      </c>
      <c r="AB579">
        <v>0</v>
      </c>
      <c r="AC579">
        <v>34</v>
      </c>
      <c r="AD579">
        <v>1</v>
      </c>
      <c r="AE579">
        <v>0</v>
      </c>
      <c r="AF579">
        <v>0</v>
      </c>
      <c r="AG579">
        <v>0</v>
      </c>
      <c r="AH579" t="s">
        <v>106</v>
      </c>
      <c r="AI579" s="1">
        <v>44566.16747685185</v>
      </c>
      <c r="AJ579">
        <v>285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1</v>
      </c>
      <c r="AQ579">
        <v>0</v>
      </c>
      <c r="AR579">
        <v>0</v>
      </c>
      <c r="AS579">
        <v>0</v>
      </c>
      <c r="AT579" t="s">
        <v>87</v>
      </c>
      <c r="AU579" t="s">
        <v>87</v>
      </c>
      <c r="AV579" t="s">
        <v>87</v>
      </c>
      <c r="AW579" t="s">
        <v>87</v>
      </c>
      <c r="AX579" t="s">
        <v>87</v>
      </c>
      <c r="AY579" t="s">
        <v>87</v>
      </c>
      <c r="AZ579" t="s">
        <v>87</v>
      </c>
      <c r="BA579" t="s">
        <v>87</v>
      </c>
      <c r="BB579" t="s">
        <v>87</v>
      </c>
      <c r="BC579" t="s">
        <v>87</v>
      </c>
      <c r="BD579" t="s">
        <v>87</v>
      </c>
      <c r="BE579" t="s">
        <v>87</v>
      </c>
    </row>
    <row r="580" spans="1:57" x14ac:dyDescent="0.45">
      <c r="A580" t="s">
        <v>1515</v>
      </c>
      <c r="B580" t="s">
        <v>79</v>
      </c>
      <c r="C580" t="s">
        <v>1516</v>
      </c>
      <c r="D580" t="s">
        <v>81</v>
      </c>
      <c r="E580" s="2" t="str">
        <f>HYPERLINK("capsilon://?command=openfolder&amp;siteaddress=FAM.docvelocity-na8.net&amp;folderid=FXD2B7E0E6-D22D-0BB8-8D1C-15FBFF5D045A","FX2201318")</f>
        <v>FX2201318</v>
      </c>
      <c r="F580" t="s">
        <v>19</v>
      </c>
      <c r="G580" t="s">
        <v>19</v>
      </c>
      <c r="H580" t="s">
        <v>82</v>
      </c>
      <c r="I580" t="s">
        <v>1517</v>
      </c>
      <c r="J580">
        <v>328</v>
      </c>
      <c r="K580" t="s">
        <v>84</v>
      </c>
      <c r="L580" t="s">
        <v>85</v>
      </c>
      <c r="M580" t="s">
        <v>86</v>
      </c>
      <c r="N580">
        <v>2</v>
      </c>
      <c r="O580" s="1">
        <v>44565.652361111112</v>
      </c>
      <c r="P580" s="1">
        <v>44566.194675925923</v>
      </c>
      <c r="Q580">
        <v>37674</v>
      </c>
      <c r="R580">
        <v>9182</v>
      </c>
      <c r="S580" t="b">
        <v>0</v>
      </c>
      <c r="T580" t="s">
        <v>87</v>
      </c>
      <c r="U580" t="b">
        <v>0</v>
      </c>
      <c r="V580" t="s">
        <v>304</v>
      </c>
      <c r="W580" s="1">
        <v>44565.732858796298</v>
      </c>
      <c r="X580">
        <v>6820</v>
      </c>
      <c r="Y580">
        <v>445</v>
      </c>
      <c r="Z580">
        <v>0</v>
      </c>
      <c r="AA580">
        <v>445</v>
      </c>
      <c r="AB580">
        <v>0</v>
      </c>
      <c r="AC580">
        <v>321</v>
      </c>
      <c r="AD580">
        <v>-117</v>
      </c>
      <c r="AE580">
        <v>0</v>
      </c>
      <c r="AF580">
        <v>0</v>
      </c>
      <c r="AG580">
        <v>0</v>
      </c>
      <c r="AH580" t="s">
        <v>106</v>
      </c>
      <c r="AI580" s="1">
        <v>44566.194675925923</v>
      </c>
      <c r="AJ580">
        <v>2349</v>
      </c>
      <c r="AK580">
        <v>8</v>
      </c>
      <c r="AL580">
        <v>0</v>
      </c>
      <c r="AM580">
        <v>8</v>
      </c>
      <c r="AN580">
        <v>0</v>
      </c>
      <c r="AO580">
        <v>9</v>
      </c>
      <c r="AP580">
        <v>-125</v>
      </c>
      <c r="AQ580">
        <v>0</v>
      </c>
      <c r="AR580">
        <v>0</v>
      </c>
      <c r="AS580">
        <v>0</v>
      </c>
      <c r="AT580" t="s">
        <v>87</v>
      </c>
      <c r="AU580" t="s">
        <v>87</v>
      </c>
      <c r="AV580" t="s">
        <v>87</v>
      </c>
      <c r="AW580" t="s">
        <v>87</v>
      </c>
      <c r="AX580" t="s">
        <v>87</v>
      </c>
      <c r="AY580" t="s">
        <v>87</v>
      </c>
      <c r="AZ580" t="s">
        <v>87</v>
      </c>
      <c r="BA580" t="s">
        <v>87</v>
      </c>
      <c r="BB580" t="s">
        <v>87</v>
      </c>
      <c r="BC580" t="s">
        <v>87</v>
      </c>
      <c r="BD580" t="s">
        <v>87</v>
      </c>
      <c r="BE580" t="s">
        <v>87</v>
      </c>
    </row>
    <row r="581" spans="1:57" x14ac:dyDescent="0.45">
      <c r="A581" t="s">
        <v>1518</v>
      </c>
      <c r="B581" t="s">
        <v>79</v>
      </c>
      <c r="C581" t="s">
        <v>1462</v>
      </c>
      <c r="D581" t="s">
        <v>81</v>
      </c>
      <c r="E581" s="2" t="str">
        <f>HYPERLINK("capsilon://?command=openfolder&amp;siteaddress=FAM.docvelocity-na8.net&amp;folderid=FX7168C285-D81D-A19B-F027-D681DD71A954","FX211213846")</f>
        <v>FX211213846</v>
      </c>
      <c r="F581" t="s">
        <v>19</v>
      </c>
      <c r="G581" t="s">
        <v>19</v>
      </c>
      <c r="H581" t="s">
        <v>82</v>
      </c>
      <c r="I581" t="s">
        <v>1519</v>
      </c>
      <c r="J581">
        <v>78</v>
      </c>
      <c r="K581" t="s">
        <v>84</v>
      </c>
      <c r="L581" t="s">
        <v>85</v>
      </c>
      <c r="M581" t="s">
        <v>86</v>
      </c>
      <c r="N581">
        <v>2</v>
      </c>
      <c r="O581" s="1">
        <v>44565.656319444446</v>
      </c>
      <c r="P581" s="1">
        <v>44566.175474537034</v>
      </c>
      <c r="Q581">
        <v>44267</v>
      </c>
      <c r="R581">
        <v>588</v>
      </c>
      <c r="S581" t="b">
        <v>0</v>
      </c>
      <c r="T581" t="s">
        <v>87</v>
      </c>
      <c r="U581" t="b">
        <v>0</v>
      </c>
      <c r="V581" t="s">
        <v>88</v>
      </c>
      <c r="W581" s="1">
        <v>44565.659467592595</v>
      </c>
      <c r="X581">
        <v>205</v>
      </c>
      <c r="Y581">
        <v>64</v>
      </c>
      <c r="Z581">
        <v>0</v>
      </c>
      <c r="AA581">
        <v>64</v>
      </c>
      <c r="AB581">
        <v>0</v>
      </c>
      <c r="AC581">
        <v>25</v>
      </c>
      <c r="AD581">
        <v>14</v>
      </c>
      <c r="AE581">
        <v>0</v>
      </c>
      <c r="AF581">
        <v>0</v>
      </c>
      <c r="AG581">
        <v>0</v>
      </c>
      <c r="AH581" t="s">
        <v>98</v>
      </c>
      <c r="AI581" s="1">
        <v>44566.175474537034</v>
      </c>
      <c r="AJ581">
        <v>383</v>
      </c>
      <c r="AK581">
        <v>1</v>
      </c>
      <c r="AL581">
        <v>0</v>
      </c>
      <c r="AM581">
        <v>1</v>
      </c>
      <c r="AN581">
        <v>0</v>
      </c>
      <c r="AO581">
        <v>1</v>
      </c>
      <c r="AP581">
        <v>13</v>
      </c>
      <c r="AQ581">
        <v>0</v>
      </c>
      <c r="AR581">
        <v>0</v>
      </c>
      <c r="AS581">
        <v>0</v>
      </c>
      <c r="AT581" t="s">
        <v>87</v>
      </c>
      <c r="AU581" t="s">
        <v>87</v>
      </c>
      <c r="AV581" t="s">
        <v>87</v>
      </c>
      <c r="AW581" t="s">
        <v>87</v>
      </c>
      <c r="AX581" t="s">
        <v>87</v>
      </c>
      <c r="AY581" t="s">
        <v>87</v>
      </c>
      <c r="AZ581" t="s">
        <v>87</v>
      </c>
      <c r="BA581" t="s">
        <v>87</v>
      </c>
      <c r="BB581" t="s">
        <v>87</v>
      </c>
      <c r="BC581" t="s">
        <v>87</v>
      </c>
      <c r="BD581" t="s">
        <v>87</v>
      </c>
      <c r="BE581" t="s">
        <v>87</v>
      </c>
    </row>
    <row r="582" spans="1:57" x14ac:dyDescent="0.45">
      <c r="A582" t="s">
        <v>1520</v>
      </c>
      <c r="B582" t="s">
        <v>79</v>
      </c>
      <c r="C582" t="s">
        <v>1462</v>
      </c>
      <c r="D582" t="s">
        <v>81</v>
      </c>
      <c r="E582" s="2" t="str">
        <f>HYPERLINK("capsilon://?command=openfolder&amp;siteaddress=FAM.docvelocity-na8.net&amp;folderid=FX7168C285-D81D-A19B-F027-D681DD71A954","FX211213846")</f>
        <v>FX211213846</v>
      </c>
      <c r="F582" t="s">
        <v>19</v>
      </c>
      <c r="G582" t="s">
        <v>19</v>
      </c>
      <c r="H582" t="s">
        <v>82</v>
      </c>
      <c r="I582" t="s">
        <v>1521</v>
      </c>
      <c r="J582">
        <v>73</v>
      </c>
      <c r="K582" t="s">
        <v>84</v>
      </c>
      <c r="L582" t="s">
        <v>85</v>
      </c>
      <c r="M582" t="s">
        <v>86</v>
      </c>
      <c r="N582">
        <v>2</v>
      </c>
      <c r="O582" s="1">
        <v>44565.656550925924</v>
      </c>
      <c r="P582" s="1">
        <v>44566.176585648151</v>
      </c>
      <c r="Q582">
        <v>43976</v>
      </c>
      <c r="R582">
        <v>955</v>
      </c>
      <c r="S582" t="b">
        <v>0</v>
      </c>
      <c r="T582" t="s">
        <v>87</v>
      </c>
      <c r="U582" t="b">
        <v>0</v>
      </c>
      <c r="V582" t="s">
        <v>92</v>
      </c>
      <c r="W582" s="1">
        <v>44565.665243055555</v>
      </c>
      <c r="X582">
        <v>545</v>
      </c>
      <c r="Y582">
        <v>59</v>
      </c>
      <c r="Z582">
        <v>0</v>
      </c>
      <c r="AA582">
        <v>59</v>
      </c>
      <c r="AB582">
        <v>0</v>
      </c>
      <c r="AC582">
        <v>25</v>
      </c>
      <c r="AD582">
        <v>14</v>
      </c>
      <c r="AE582">
        <v>0</v>
      </c>
      <c r="AF582">
        <v>0</v>
      </c>
      <c r="AG582">
        <v>0</v>
      </c>
      <c r="AH582" t="s">
        <v>176</v>
      </c>
      <c r="AI582" s="1">
        <v>44566.176585648151</v>
      </c>
      <c r="AJ582">
        <v>410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14</v>
      </c>
      <c r="AQ582">
        <v>0</v>
      </c>
      <c r="AR582">
        <v>0</v>
      </c>
      <c r="AS582">
        <v>0</v>
      </c>
      <c r="AT582" t="s">
        <v>87</v>
      </c>
      <c r="AU582" t="s">
        <v>87</v>
      </c>
      <c r="AV582" t="s">
        <v>87</v>
      </c>
      <c r="AW582" t="s">
        <v>87</v>
      </c>
      <c r="AX582" t="s">
        <v>87</v>
      </c>
      <c r="AY582" t="s">
        <v>87</v>
      </c>
      <c r="AZ582" t="s">
        <v>87</v>
      </c>
      <c r="BA582" t="s">
        <v>87</v>
      </c>
      <c r="BB582" t="s">
        <v>87</v>
      </c>
      <c r="BC582" t="s">
        <v>87</v>
      </c>
      <c r="BD582" t="s">
        <v>87</v>
      </c>
      <c r="BE582" t="s">
        <v>87</v>
      </c>
    </row>
    <row r="583" spans="1:57" x14ac:dyDescent="0.45">
      <c r="A583" t="s">
        <v>1522</v>
      </c>
      <c r="B583" t="s">
        <v>79</v>
      </c>
      <c r="C583" t="s">
        <v>1523</v>
      </c>
      <c r="D583" t="s">
        <v>81</v>
      </c>
      <c r="E583" s="2" t="str">
        <f>HYPERLINK("capsilon://?command=openfolder&amp;siteaddress=FAM.docvelocity-na8.net&amp;folderid=FX933C541E-209D-43D2-684D-D2AECAB6CFDF","FX2201670")</f>
        <v>FX2201670</v>
      </c>
      <c r="F583" t="s">
        <v>19</v>
      </c>
      <c r="G583" t="s">
        <v>19</v>
      </c>
      <c r="H583" t="s">
        <v>82</v>
      </c>
      <c r="I583" t="s">
        <v>1524</v>
      </c>
      <c r="J583">
        <v>150</v>
      </c>
      <c r="K583" t="s">
        <v>84</v>
      </c>
      <c r="L583" t="s">
        <v>85</v>
      </c>
      <c r="M583" t="s">
        <v>86</v>
      </c>
      <c r="N583">
        <v>2</v>
      </c>
      <c r="O583" s="1">
        <v>44565.660509259258</v>
      </c>
      <c r="P583" s="1">
        <v>44566.187708333331</v>
      </c>
      <c r="Q583">
        <v>43489</v>
      </c>
      <c r="R583">
        <v>2061</v>
      </c>
      <c r="S583" t="b">
        <v>0</v>
      </c>
      <c r="T583" t="s">
        <v>87</v>
      </c>
      <c r="U583" t="b">
        <v>0</v>
      </c>
      <c r="V583" t="s">
        <v>252</v>
      </c>
      <c r="W583" s="1">
        <v>44565.675613425927</v>
      </c>
      <c r="X583">
        <v>1095</v>
      </c>
      <c r="Y583">
        <v>120</v>
      </c>
      <c r="Z583">
        <v>0</v>
      </c>
      <c r="AA583">
        <v>120</v>
      </c>
      <c r="AB583">
        <v>0</v>
      </c>
      <c r="AC583">
        <v>32</v>
      </c>
      <c r="AD583">
        <v>30</v>
      </c>
      <c r="AE583">
        <v>0</v>
      </c>
      <c r="AF583">
        <v>0</v>
      </c>
      <c r="AG583">
        <v>0</v>
      </c>
      <c r="AH583" t="s">
        <v>176</v>
      </c>
      <c r="AI583" s="1">
        <v>44566.187708333331</v>
      </c>
      <c r="AJ583">
        <v>960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30</v>
      </c>
      <c r="AQ583">
        <v>0</v>
      </c>
      <c r="AR583">
        <v>0</v>
      </c>
      <c r="AS583">
        <v>0</v>
      </c>
      <c r="AT583" t="s">
        <v>87</v>
      </c>
      <c r="AU583" t="s">
        <v>87</v>
      </c>
      <c r="AV583" t="s">
        <v>87</v>
      </c>
      <c r="AW583" t="s">
        <v>87</v>
      </c>
      <c r="AX583" t="s">
        <v>87</v>
      </c>
      <c r="AY583" t="s">
        <v>87</v>
      </c>
      <c r="AZ583" t="s">
        <v>87</v>
      </c>
      <c r="BA583" t="s">
        <v>87</v>
      </c>
      <c r="BB583" t="s">
        <v>87</v>
      </c>
      <c r="BC583" t="s">
        <v>87</v>
      </c>
      <c r="BD583" t="s">
        <v>87</v>
      </c>
      <c r="BE583" t="s">
        <v>87</v>
      </c>
    </row>
    <row r="584" spans="1:57" x14ac:dyDescent="0.45">
      <c r="A584" t="s">
        <v>1525</v>
      </c>
      <c r="B584" t="s">
        <v>79</v>
      </c>
      <c r="C584" t="s">
        <v>192</v>
      </c>
      <c r="D584" t="s">
        <v>81</v>
      </c>
      <c r="E584" s="2" t="str">
        <f>HYPERLINK("capsilon://?command=openfolder&amp;siteaddress=FAM.docvelocity-na8.net&amp;folderid=FX663D5AFD-5CC1-802A-9A37-A7EF5208A30C","FX211213439")</f>
        <v>FX211213439</v>
      </c>
      <c r="F584" t="s">
        <v>19</v>
      </c>
      <c r="G584" t="s">
        <v>19</v>
      </c>
      <c r="H584" t="s">
        <v>82</v>
      </c>
      <c r="I584" t="s">
        <v>1526</v>
      </c>
      <c r="J584">
        <v>56</v>
      </c>
      <c r="K584" t="s">
        <v>84</v>
      </c>
      <c r="L584" t="s">
        <v>85</v>
      </c>
      <c r="M584" t="s">
        <v>86</v>
      </c>
      <c r="N584">
        <v>2</v>
      </c>
      <c r="O584" s="1">
        <v>44564.434050925927</v>
      </c>
      <c r="P584" s="1">
        <v>44564.445081018515</v>
      </c>
      <c r="Q584">
        <v>352</v>
      </c>
      <c r="R584">
        <v>601</v>
      </c>
      <c r="S584" t="b">
        <v>0</v>
      </c>
      <c r="T584" t="s">
        <v>87</v>
      </c>
      <c r="U584" t="b">
        <v>0</v>
      </c>
      <c r="V584" t="s">
        <v>166</v>
      </c>
      <c r="W584" s="1">
        <v>44564.438900462963</v>
      </c>
      <c r="X584">
        <v>173</v>
      </c>
      <c r="Y584">
        <v>42</v>
      </c>
      <c r="Z584">
        <v>0</v>
      </c>
      <c r="AA584">
        <v>42</v>
      </c>
      <c r="AB584">
        <v>0</v>
      </c>
      <c r="AC584">
        <v>18</v>
      </c>
      <c r="AD584">
        <v>14</v>
      </c>
      <c r="AE584">
        <v>0</v>
      </c>
      <c r="AF584">
        <v>0</v>
      </c>
      <c r="AG584">
        <v>0</v>
      </c>
      <c r="AH584" t="s">
        <v>98</v>
      </c>
      <c r="AI584" s="1">
        <v>44564.445081018515</v>
      </c>
      <c r="AJ584">
        <v>428</v>
      </c>
      <c r="AK584">
        <v>1</v>
      </c>
      <c r="AL584">
        <v>0</v>
      </c>
      <c r="AM584">
        <v>1</v>
      </c>
      <c r="AN584">
        <v>0</v>
      </c>
      <c r="AO584">
        <v>1</v>
      </c>
      <c r="AP584">
        <v>13</v>
      </c>
      <c r="AQ584">
        <v>0</v>
      </c>
      <c r="AR584">
        <v>0</v>
      </c>
      <c r="AS584">
        <v>0</v>
      </c>
      <c r="AT584" t="s">
        <v>87</v>
      </c>
      <c r="AU584" t="s">
        <v>87</v>
      </c>
      <c r="AV584" t="s">
        <v>87</v>
      </c>
      <c r="AW584" t="s">
        <v>87</v>
      </c>
      <c r="AX584" t="s">
        <v>87</v>
      </c>
      <c r="AY584" t="s">
        <v>87</v>
      </c>
      <c r="AZ584" t="s">
        <v>87</v>
      </c>
      <c r="BA584" t="s">
        <v>87</v>
      </c>
      <c r="BB584" t="s">
        <v>87</v>
      </c>
      <c r="BC584" t="s">
        <v>87</v>
      </c>
      <c r="BD584" t="s">
        <v>87</v>
      </c>
      <c r="BE584" t="s">
        <v>87</v>
      </c>
    </row>
    <row r="585" spans="1:57" x14ac:dyDescent="0.45">
      <c r="A585" t="s">
        <v>1527</v>
      </c>
      <c r="B585" t="s">
        <v>79</v>
      </c>
      <c r="C585" t="s">
        <v>1528</v>
      </c>
      <c r="D585" t="s">
        <v>81</v>
      </c>
      <c r="E585" s="2" t="str">
        <f>HYPERLINK("capsilon://?command=openfolder&amp;siteaddress=FAM.docvelocity-na8.net&amp;folderid=FX55278921-3B30-CB7A-0610-C2FCBAA1988C","FX21123834")</f>
        <v>FX21123834</v>
      </c>
      <c r="F585" t="s">
        <v>19</v>
      </c>
      <c r="G585" t="s">
        <v>19</v>
      </c>
      <c r="H585" t="s">
        <v>82</v>
      </c>
      <c r="I585" t="s">
        <v>1529</v>
      </c>
      <c r="J585">
        <v>66</v>
      </c>
      <c r="K585" t="s">
        <v>84</v>
      </c>
      <c r="L585" t="s">
        <v>85</v>
      </c>
      <c r="M585" t="s">
        <v>86</v>
      </c>
      <c r="N585">
        <v>2</v>
      </c>
      <c r="O585" s="1">
        <v>44564.436319444445</v>
      </c>
      <c r="P585" s="1">
        <v>44564.448194444441</v>
      </c>
      <c r="Q585">
        <v>738</v>
      </c>
      <c r="R585">
        <v>288</v>
      </c>
      <c r="S585" t="b">
        <v>0</v>
      </c>
      <c r="T585" t="s">
        <v>87</v>
      </c>
      <c r="U585" t="b">
        <v>0</v>
      </c>
      <c r="V585" t="s">
        <v>166</v>
      </c>
      <c r="W585" s="1">
        <v>44564.439143518517</v>
      </c>
      <c r="X585">
        <v>20</v>
      </c>
      <c r="Y585">
        <v>0</v>
      </c>
      <c r="Z585">
        <v>0</v>
      </c>
      <c r="AA585">
        <v>0</v>
      </c>
      <c r="AB585">
        <v>52</v>
      </c>
      <c r="AC585">
        <v>0</v>
      </c>
      <c r="AD585">
        <v>66</v>
      </c>
      <c r="AE585">
        <v>0</v>
      </c>
      <c r="AF585">
        <v>0</v>
      </c>
      <c r="AG585">
        <v>0</v>
      </c>
      <c r="AH585" t="s">
        <v>98</v>
      </c>
      <c r="AI585" s="1">
        <v>44564.448194444441</v>
      </c>
      <c r="AJ585">
        <v>268</v>
      </c>
      <c r="AK585">
        <v>0</v>
      </c>
      <c r="AL585">
        <v>0</v>
      </c>
      <c r="AM585">
        <v>0</v>
      </c>
      <c r="AN585">
        <v>52</v>
      </c>
      <c r="AO585">
        <v>0</v>
      </c>
      <c r="AP585">
        <v>66</v>
      </c>
      <c r="AQ585">
        <v>0</v>
      </c>
      <c r="AR585">
        <v>0</v>
      </c>
      <c r="AS585">
        <v>0</v>
      </c>
      <c r="AT585" t="s">
        <v>87</v>
      </c>
      <c r="AU585" t="s">
        <v>87</v>
      </c>
      <c r="AV585" t="s">
        <v>87</v>
      </c>
      <c r="AW585" t="s">
        <v>87</v>
      </c>
      <c r="AX585" t="s">
        <v>87</v>
      </c>
      <c r="AY585" t="s">
        <v>87</v>
      </c>
      <c r="AZ585" t="s">
        <v>87</v>
      </c>
      <c r="BA585" t="s">
        <v>87</v>
      </c>
      <c r="BB585" t="s">
        <v>87</v>
      </c>
      <c r="BC585" t="s">
        <v>87</v>
      </c>
      <c r="BD585" t="s">
        <v>87</v>
      </c>
      <c r="BE585" t="s">
        <v>87</v>
      </c>
    </row>
    <row r="586" spans="1:57" x14ac:dyDescent="0.45">
      <c r="A586" t="s">
        <v>1530</v>
      </c>
      <c r="B586" t="s">
        <v>79</v>
      </c>
      <c r="C586" t="s">
        <v>1531</v>
      </c>
      <c r="D586" t="s">
        <v>81</v>
      </c>
      <c r="E586" s="2" t="str">
        <f>HYPERLINK("capsilon://?command=openfolder&amp;siteaddress=FAM.docvelocity-na8.net&amp;folderid=FXC29638B1-F830-B96D-42CC-B64FF7CA97B6","FX211211461")</f>
        <v>FX211211461</v>
      </c>
      <c r="F586" t="s">
        <v>19</v>
      </c>
      <c r="G586" t="s">
        <v>19</v>
      </c>
      <c r="H586" t="s">
        <v>82</v>
      </c>
      <c r="I586" t="s">
        <v>1532</v>
      </c>
      <c r="J586">
        <v>180</v>
      </c>
      <c r="K586" t="s">
        <v>84</v>
      </c>
      <c r="L586" t="s">
        <v>85</v>
      </c>
      <c r="M586" t="s">
        <v>86</v>
      </c>
      <c r="N586">
        <v>2</v>
      </c>
      <c r="O586" s="1">
        <v>44565.706979166665</v>
      </c>
      <c r="P586" s="1">
        <v>44566.198391203703</v>
      </c>
      <c r="Q586">
        <v>40974</v>
      </c>
      <c r="R586">
        <v>1484</v>
      </c>
      <c r="S586" t="b">
        <v>0</v>
      </c>
      <c r="T586" t="s">
        <v>87</v>
      </c>
      <c r="U586" t="b">
        <v>0</v>
      </c>
      <c r="V586" t="s">
        <v>88</v>
      </c>
      <c r="W586" s="1">
        <v>44565.721921296295</v>
      </c>
      <c r="X586">
        <v>553</v>
      </c>
      <c r="Y586">
        <v>142</v>
      </c>
      <c r="Z586">
        <v>0</v>
      </c>
      <c r="AA586">
        <v>142</v>
      </c>
      <c r="AB586">
        <v>0</v>
      </c>
      <c r="AC586">
        <v>48</v>
      </c>
      <c r="AD586">
        <v>38</v>
      </c>
      <c r="AE586">
        <v>0</v>
      </c>
      <c r="AF586">
        <v>0</v>
      </c>
      <c r="AG586">
        <v>0</v>
      </c>
      <c r="AH586" t="s">
        <v>176</v>
      </c>
      <c r="AI586" s="1">
        <v>44566.198391203703</v>
      </c>
      <c r="AJ586">
        <v>922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38</v>
      </c>
      <c r="AQ586">
        <v>0</v>
      </c>
      <c r="AR586">
        <v>0</v>
      </c>
      <c r="AS586">
        <v>0</v>
      </c>
      <c r="AT586" t="s">
        <v>87</v>
      </c>
      <c r="AU586" t="s">
        <v>87</v>
      </c>
      <c r="AV586" t="s">
        <v>87</v>
      </c>
      <c r="AW586" t="s">
        <v>87</v>
      </c>
      <c r="AX586" t="s">
        <v>87</v>
      </c>
      <c r="AY586" t="s">
        <v>87</v>
      </c>
      <c r="AZ586" t="s">
        <v>87</v>
      </c>
      <c r="BA586" t="s">
        <v>87</v>
      </c>
      <c r="BB586" t="s">
        <v>87</v>
      </c>
      <c r="BC586" t="s">
        <v>87</v>
      </c>
      <c r="BD586" t="s">
        <v>87</v>
      </c>
      <c r="BE586" t="s">
        <v>87</v>
      </c>
    </row>
    <row r="587" spans="1:57" x14ac:dyDescent="0.45">
      <c r="A587" t="s">
        <v>1533</v>
      </c>
      <c r="B587" t="s">
        <v>79</v>
      </c>
      <c r="C587" t="s">
        <v>1534</v>
      </c>
      <c r="D587" t="s">
        <v>81</v>
      </c>
      <c r="E587" s="2" t="str">
        <f>HYPERLINK("capsilon://?command=openfolder&amp;siteaddress=FAM.docvelocity-na8.net&amp;folderid=FX7B02AC4B-EE91-6A86-70C7-44B998690F00","FX21129290")</f>
        <v>FX21129290</v>
      </c>
      <c r="F587" t="s">
        <v>19</v>
      </c>
      <c r="G587" t="s">
        <v>19</v>
      </c>
      <c r="H587" t="s">
        <v>82</v>
      </c>
      <c r="I587" t="s">
        <v>1535</v>
      </c>
      <c r="J587">
        <v>284</v>
      </c>
      <c r="K587" t="s">
        <v>84</v>
      </c>
      <c r="L587" t="s">
        <v>85</v>
      </c>
      <c r="M587" t="s">
        <v>86</v>
      </c>
      <c r="N587">
        <v>2</v>
      </c>
      <c r="O587" s="1">
        <v>44564.445787037039</v>
      </c>
      <c r="P587" s="1">
        <v>44564.477777777778</v>
      </c>
      <c r="Q587">
        <v>160</v>
      </c>
      <c r="R587">
        <v>2604</v>
      </c>
      <c r="S587" t="b">
        <v>0</v>
      </c>
      <c r="T587" t="s">
        <v>87</v>
      </c>
      <c r="U587" t="b">
        <v>0</v>
      </c>
      <c r="V587" t="s">
        <v>146</v>
      </c>
      <c r="W587" s="1">
        <v>44564.458692129629</v>
      </c>
      <c r="X587">
        <v>1115</v>
      </c>
      <c r="Y587">
        <v>235</v>
      </c>
      <c r="Z587">
        <v>0</v>
      </c>
      <c r="AA587">
        <v>235</v>
      </c>
      <c r="AB587">
        <v>0</v>
      </c>
      <c r="AC587">
        <v>93</v>
      </c>
      <c r="AD587">
        <v>49</v>
      </c>
      <c r="AE587">
        <v>0</v>
      </c>
      <c r="AF587">
        <v>0</v>
      </c>
      <c r="AG587">
        <v>0</v>
      </c>
      <c r="AH587" t="s">
        <v>106</v>
      </c>
      <c r="AI587" s="1">
        <v>44564.477777777778</v>
      </c>
      <c r="AJ587">
        <v>1478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49</v>
      </c>
      <c r="AQ587">
        <v>0</v>
      </c>
      <c r="AR587">
        <v>0</v>
      </c>
      <c r="AS587">
        <v>0</v>
      </c>
      <c r="AT587" t="s">
        <v>87</v>
      </c>
      <c r="AU587" t="s">
        <v>87</v>
      </c>
      <c r="AV587" t="s">
        <v>87</v>
      </c>
      <c r="AW587" t="s">
        <v>87</v>
      </c>
      <c r="AX587" t="s">
        <v>87</v>
      </c>
      <c r="AY587" t="s">
        <v>87</v>
      </c>
      <c r="AZ587" t="s">
        <v>87</v>
      </c>
      <c r="BA587" t="s">
        <v>87</v>
      </c>
      <c r="BB587" t="s">
        <v>87</v>
      </c>
      <c r="BC587" t="s">
        <v>87</v>
      </c>
      <c r="BD587" t="s">
        <v>87</v>
      </c>
      <c r="BE587" t="s">
        <v>87</v>
      </c>
    </row>
    <row r="588" spans="1:57" x14ac:dyDescent="0.45">
      <c r="A588" t="s">
        <v>1536</v>
      </c>
      <c r="B588" t="s">
        <v>79</v>
      </c>
      <c r="C588" t="s">
        <v>724</v>
      </c>
      <c r="D588" t="s">
        <v>81</v>
      </c>
      <c r="E588" s="2" t="str">
        <f>HYPERLINK("capsilon://?command=openfolder&amp;siteaddress=FAM.docvelocity-na8.net&amp;folderid=FXEB347C6A-C3B9-0D46-FC0C-58DE109BA760","FX211212754")</f>
        <v>FX211212754</v>
      </c>
      <c r="F588" t="s">
        <v>19</v>
      </c>
      <c r="G588" t="s">
        <v>19</v>
      </c>
      <c r="H588" t="s">
        <v>82</v>
      </c>
      <c r="I588" t="s">
        <v>1537</v>
      </c>
      <c r="J588">
        <v>59</v>
      </c>
      <c r="K588" t="s">
        <v>84</v>
      </c>
      <c r="L588" t="s">
        <v>85</v>
      </c>
      <c r="M588" t="s">
        <v>86</v>
      </c>
      <c r="N588">
        <v>2</v>
      </c>
      <c r="O588" s="1">
        <v>44564.446689814817</v>
      </c>
      <c r="P588" s="1">
        <v>44564.453935185185</v>
      </c>
      <c r="Q588">
        <v>7</v>
      </c>
      <c r="R588">
        <v>619</v>
      </c>
      <c r="S588" t="b">
        <v>0</v>
      </c>
      <c r="T588" t="s">
        <v>87</v>
      </c>
      <c r="U588" t="b">
        <v>0</v>
      </c>
      <c r="V588" t="s">
        <v>592</v>
      </c>
      <c r="W588" s="1">
        <v>44564.449976851851</v>
      </c>
      <c r="X588">
        <v>283</v>
      </c>
      <c r="Y588">
        <v>69</v>
      </c>
      <c r="Z588">
        <v>0</v>
      </c>
      <c r="AA588">
        <v>69</v>
      </c>
      <c r="AB588">
        <v>0</v>
      </c>
      <c r="AC588">
        <v>33</v>
      </c>
      <c r="AD588">
        <v>-10</v>
      </c>
      <c r="AE588">
        <v>0</v>
      </c>
      <c r="AF588">
        <v>0</v>
      </c>
      <c r="AG588">
        <v>0</v>
      </c>
      <c r="AH588" t="s">
        <v>555</v>
      </c>
      <c r="AI588" s="1">
        <v>44564.453935185185</v>
      </c>
      <c r="AJ588">
        <v>336</v>
      </c>
      <c r="AK588">
        <v>2</v>
      </c>
      <c r="AL588">
        <v>0</v>
      </c>
      <c r="AM588">
        <v>2</v>
      </c>
      <c r="AN588">
        <v>0</v>
      </c>
      <c r="AO588">
        <v>1</v>
      </c>
      <c r="AP588">
        <v>-12</v>
      </c>
      <c r="AQ588">
        <v>0</v>
      </c>
      <c r="AR588">
        <v>0</v>
      </c>
      <c r="AS588">
        <v>0</v>
      </c>
      <c r="AT588" t="s">
        <v>87</v>
      </c>
      <c r="AU588" t="s">
        <v>87</v>
      </c>
      <c r="AV588" t="s">
        <v>87</v>
      </c>
      <c r="AW588" t="s">
        <v>87</v>
      </c>
      <c r="AX588" t="s">
        <v>87</v>
      </c>
      <c r="AY588" t="s">
        <v>87</v>
      </c>
      <c r="AZ588" t="s">
        <v>87</v>
      </c>
      <c r="BA588" t="s">
        <v>87</v>
      </c>
      <c r="BB588" t="s">
        <v>87</v>
      </c>
      <c r="BC588" t="s">
        <v>87</v>
      </c>
      <c r="BD588" t="s">
        <v>87</v>
      </c>
      <c r="BE588" t="s">
        <v>87</v>
      </c>
    </row>
    <row r="589" spans="1:57" x14ac:dyDescent="0.45">
      <c r="A589" t="s">
        <v>1538</v>
      </c>
      <c r="B589" t="s">
        <v>79</v>
      </c>
      <c r="C589" t="s">
        <v>1539</v>
      </c>
      <c r="D589" t="s">
        <v>81</v>
      </c>
      <c r="E589" s="2" t="str">
        <f>HYPERLINK("capsilon://?command=openfolder&amp;siteaddress=FAM.docvelocity-na8.net&amp;folderid=FX87E93110-0158-A228-184A-52A35FC0AB01","FX2201741")</f>
        <v>FX2201741</v>
      </c>
      <c r="F589" t="s">
        <v>19</v>
      </c>
      <c r="G589" t="s">
        <v>19</v>
      </c>
      <c r="H589" t="s">
        <v>82</v>
      </c>
      <c r="I589" t="s">
        <v>1540</v>
      </c>
      <c r="J589">
        <v>76</v>
      </c>
      <c r="K589" t="s">
        <v>84</v>
      </c>
      <c r="L589" t="s">
        <v>85</v>
      </c>
      <c r="M589" t="s">
        <v>86</v>
      </c>
      <c r="N589">
        <v>2</v>
      </c>
      <c r="O589" s="1">
        <v>44565.719826388886</v>
      </c>
      <c r="P589" s="1">
        <v>44566.198865740742</v>
      </c>
      <c r="Q589">
        <v>40792</v>
      </c>
      <c r="R589">
        <v>597</v>
      </c>
      <c r="S589" t="b">
        <v>0</v>
      </c>
      <c r="T589" t="s">
        <v>87</v>
      </c>
      <c r="U589" t="b">
        <v>0</v>
      </c>
      <c r="V589" t="s">
        <v>105</v>
      </c>
      <c r="W589" s="1">
        <v>44565.723310185182</v>
      </c>
      <c r="X589">
        <v>236</v>
      </c>
      <c r="Y589">
        <v>74</v>
      </c>
      <c r="Z589">
        <v>0</v>
      </c>
      <c r="AA589">
        <v>74</v>
      </c>
      <c r="AB589">
        <v>0</v>
      </c>
      <c r="AC589">
        <v>33</v>
      </c>
      <c r="AD589">
        <v>2</v>
      </c>
      <c r="AE589">
        <v>0</v>
      </c>
      <c r="AF589">
        <v>0</v>
      </c>
      <c r="AG589">
        <v>0</v>
      </c>
      <c r="AH589" t="s">
        <v>106</v>
      </c>
      <c r="AI589" s="1">
        <v>44566.198865740742</v>
      </c>
      <c r="AJ589">
        <v>361</v>
      </c>
      <c r="AK589">
        <v>1</v>
      </c>
      <c r="AL589">
        <v>0</v>
      </c>
      <c r="AM589">
        <v>1</v>
      </c>
      <c r="AN589">
        <v>0</v>
      </c>
      <c r="AO589">
        <v>1</v>
      </c>
      <c r="AP589">
        <v>1</v>
      </c>
      <c r="AQ589">
        <v>0</v>
      </c>
      <c r="AR589">
        <v>0</v>
      </c>
      <c r="AS589">
        <v>0</v>
      </c>
      <c r="AT589" t="s">
        <v>87</v>
      </c>
      <c r="AU589" t="s">
        <v>87</v>
      </c>
      <c r="AV589" t="s">
        <v>87</v>
      </c>
      <c r="AW589" t="s">
        <v>87</v>
      </c>
      <c r="AX589" t="s">
        <v>87</v>
      </c>
      <c r="AY589" t="s">
        <v>87</v>
      </c>
      <c r="AZ589" t="s">
        <v>87</v>
      </c>
      <c r="BA589" t="s">
        <v>87</v>
      </c>
      <c r="BB589" t="s">
        <v>87</v>
      </c>
      <c r="BC589" t="s">
        <v>87</v>
      </c>
      <c r="BD589" t="s">
        <v>87</v>
      </c>
      <c r="BE589" t="s">
        <v>87</v>
      </c>
    </row>
    <row r="590" spans="1:57" x14ac:dyDescent="0.45">
      <c r="A590" t="s">
        <v>1541</v>
      </c>
      <c r="B590" t="s">
        <v>79</v>
      </c>
      <c r="C590" t="s">
        <v>170</v>
      </c>
      <c r="D590" t="s">
        <v>81</v>
      </c>
      <c r="E590" s="2" t="str">
        <f>HYPERLINK("capsilon://?command=openfolder&amp;siteaddress=FAM.docvelocity-na8.net&amp;folderid=FXD752CC24-266B-1FA2-9F82-A6393D2CFA27","FX21129697")</f>
        <v>FX21129697</v>
      </c>
      <c r="F590" t="s">
        <v>19</v>
      </c>
      <c r="G590" t="s">
        <v>19</v>
      </c>
      <c r="H590" t="s">
        <v>82</v>
      </c>
      <c r="I590" t="s">
        <v>1542</v>
      </c>
      <c r="J590">
        <v>112</v>
      </c>
      <c r="K590" t="s">
        <v>84</v>
      </c>
      <c r="L590" t="s">
        <v>85</v>
      </c>
      <c r="M590" t="s">
        <v>86</v>
      </c>
      <c r="N590">
        <v>2</v>
      </c>
      <c r="O590" s="1">
        <v>44564.447488425925</v>
      </c>
      <c r="P590" s="1">
        <v>44564.461712962962</v>
      </c>
      <c r="Q590">
        <v>263</v>
      </c>
      <c r="R590">
        <v>966</v>
      </c>
      <c r="S590" t="b">
        <v>0</v>
      </c>
      <c r="T590" t="s">
        <v>87</v>
      </c>
      <c r="U590" t="b">
        <v>0</v>
      </c>
      <c r="V590" t="s">
        <v>592</v>
      </c>
      <c r="W590" s="1">
        <v>44564.456296296295</v>
      </c>
      <c r="X590">
        <v>545</v>
      </c>
      <c r="Y590">
        <v>84</v>
      </c>
      <c r="Z590">
        <v>0</v>
      </c>
      <c r="AA590">
        <v>84</v>
      </c>
      <c r="AB590">
        <v>0</v>
      </c>
      <c r="AC590">
        <v>36</v>
      </c>
      <c r="AD590">
        <v>28</v>
      </c>
      <c r="AE590">
        <v>0</v>
      </c>
      <c r="AF590">
        <v>0</v>
      </c>
      <c r="AG590">
        <v>0</v>
      </c>
      <c r="AH590" t="s">
        <v>555</v>
      </c>
      <c r="AI590" s="1">
        <v>44564.461712962962</v>
      </c>
      <c r="AJ590">
        <v>421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28</v>
      </c>
      <c r="AQ590">
        <v>0</v>
      </c>
      <c r="AR590">
        <v>0</v>
      </c>
      <c r="AS590">
        <v>0</v>
      </c>
      <c r="AT590" t="s">
        <v>87</v>
      </c>
      <c r="AU590" t="s">
        <v>87</v>
      </c>
      <c r="AV590" t="s">
        <v>87</v>
      </c>
      <c r="AW590" t="s">
        <v>87</v>
      </c>
      <c r="AX590" t="s">
        <v>87</v>
      </c>
      <c r="AY590" t="s">
        <v>87</v>
      </c>
      <c r="AZ590" t="s">
        <v>87</v>
      </c>
      <c r="BA590" t="s">
        <v>87</v>
      </c>
      <c r="BB590" t="s">
        <v>87</v>
      </c>
      <c r="BC590" t="s">
        <v>87</v>
      </c>
      <c r="BD590" t="s">
        <v>87</v>
      </c>
      <c r="BE590" t="s">
        <v>87</v>
      </c>
    </row>
    <row r="591" spans="1:57" x14ac:dyDescent="0.45">
      <c r="A591" t="s">
        <v>1543</v>
      </c>
      <c r="B591" t="s">
        <v>79</v>
      </c>
      <c r="C591" t="s">
        <v>1398</v>
      </c>
      <c r="D591" t="s">
        <v>81</v>
      </c>
      <c r="E591" s="2" t="str">
        <f>HYPERLINK("capsilon://?command=openfolder&amp;siteaddress=FAM.docvelocity-na8.net&amp;folderid=FXC0E13D08-BB80-E86E-54B7-08436E31E0E3","FX211210334")</f>
        <v>FX211210334</v>
      </c>
      <c r="F591" t="s">
        <v>19</v>
      </c>
      <c r="G591" t="s">
        <v>19</v>
      </c>
      <c r="H591" t="s">
        <v>82</v>
      </c>
      <c r="I591" t="s">
        <v>1544</v>
      </c>
      <c r="J591">
        <v>66</v>
      </c>
      <c r="K591" t="s">
        <v>84</v>
      </c>
      <c r="L591" t="s">
        <v>85</v>
      </c>
      <c r="M591" t="s">
        <v>86</v>
      </c>
      <c r="N591">
        <v>2</v>
      </c>
      <c r="O591" s="1">
        <v>44565.722407407404</v>
      </c>
      <c r="P591" s="1">
        <v>44566.203900462962</v>
      </c>
      <c r="Q591">
        <v>41002</v>
      </c>
      <c r="R591">
        <v>599</v>
      </c>
      <c r="S591" t="b">
        <v>0</v>
      </c>
      <c r="T591" t="s">
        <v>87</v>
      </c>
      <c r="U591" t="b">
        <v>0</v>
      </c>
      <c r="V591" t="s">
        <v>105</v>
      </c>
      <c r="W591" s="1">
        <v>44565.724756944444</v>
      </c>
      <c r="X591">
        <v>124</v>
      </c>
      <c r="Y591">
        <v>52</v>
      </c>
      <c r="Z591">
        <v>0</v>
      </c>
      <c r="AA591">
        <v>52</v>
      </c>
      <c r="AB591">
        <v>0</v>
      </c>
      <c r="AC591">
        <v>23</v>
      </c>
      <c r="AD591">
        <v>14</v>
      </c>
      <c r="AE591">
        <v>0</v>
      </c>
      <c r="AF591">
        <v>0</v>
      </c>
      <c r="AG591">
        <v>0</v>
      </c>
      <c r="AH591" t="s">
        <v>176</v>
      </c>
      <c r="AI591" s="1">
        <v>44566.203900462962</v>
      </c>
      <c r="AJ591">
        <v>475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14</v>
      </c>
      <c r="AQ591">
        <v>0</v>
      </c>
      <c r="AR591">
        <v>0</v>
      </c>
      <c r="AS591">
        <v>0</v>
      </c>
      <c r="AT591" t="s">
        <v>87</v>
      </c>
      <c r="AU591" t="s">
        <v>87</v>
      </c>
      <c r="AV591" t="s">
        <v>87</v>
      </c>
      <c r="AW591" t="s">
        <v>87</v>
      </c>
      <c r="AX591" t="s">
        <v>87</v>
      </c>
      <c r="AY591" t="s">
        <v>87</v>
      </c>
      <c r="AZ591" t="s">
        <v>87</v>
      </c>
      <c r="BA591" t="s">
        <v>87</v>
      </c>
      <c r="BB591" t="s">
        <v>87</v>
      </c>
      <c r="BC591" t="s">
        <v>87</v>
      </c>
      <c r="BD591" t="s">
        <v>87</v>
      </c>
      <c r="BE591" t="s">
        <v>87</v>
      </c>
    </row>
    <row r="592" spans="1:57" x14ac:dyDescent="0.45">
      <c r="A592" t="s">
        <v>1545</v>
      </c>
      <c r="B592" t="s">
        <v>79</v>
      </c>
      <c r="C592" t="s">
        <v>724</v>
      </c>
      <c r="D592" t="s">
        <v>81</v>
      </c>
      <c r="E592" s="2" t="str">
        <f>HYPERLINK("capsilon://?command=openfolder&amp;siteaddress=FAM.docvelocity-na8.net&amp;folderid=FXEB347C6A-C3B9-0D46-FC0C-58DE109BA760","FX211212754")</f>
        <v>FX211212754</v>
      </c>
      <c r="F592" t="s">
        <v>19</v>
      </c>
      <c r="G592" t="s">
        <v>19</v>
      </c>
      <c r="H592" t="s">
        <v>82</v>
      </c>
      <c r="I592" t="s">
        <v>1546</v>
      </c>
      <c r="J592">
        <v>59</v>
      </c>
      <c r="K592" t="s">
        <v>84</v>
      </c>
      <c r="L592" t="s">
        <v>85</v>
      </c>
      <c r="M592" t="s">
        <v>86</v>
      </c>
      <c r="N592">
        <v>2</v>
      </c>
      <c r="O592" s="1">
        <v>44564.448472222219</v>
      </c>
      <c r="P592" s="1">
        <v>44564.467407407406</v>
      </c>
      <c r="Q592">
        <v>683</v>
      </c>
      <c r="R592">
        <v>953</v>
      </c>
      <c r="S592" t="b">
        <v>0</v>
      </c>
      <c r="T592" t="s">
        <v>87</v>
      </c>
      <c r="U592" t="b">
        <v>0</v>
      </c>
      <c r="V592" t="s">
        <v>592</v>
      </c>
      <c r="W592" s="1">
        <v>44564.461053240739</v>
      </c>
      <c r="X592">
        <v>410</v>
      </c>
      <c r="Y592">
        <v>72</v>
      </c>
      <c r="Z592">
        <v>0</v>
      </c>
      <c r="AA592">
        <v>72</v>
      </c>
      <c r="AB592">
        <v>0</v>
      </c>
      <c r="AC592">
        <v>51</v>
      </c>
      <c r="AD592">
        <v>-13</v>
      </c>
      <c r="AE592">
        <v>0</v>
      </c>
      <c r="AF592">
        <v>0</v>
      </c>
      <c r="AG592">
        <v>0</v>
      </c>
      <c r="AH592" t="s">
        <v>98</v>
      </c>
      <c r="AI592" s="1">
        <v>44564.467407407406</v>
      </c>
      <c r="AJ592">
        <v>543</v>
      </c>
      <c r="AK592">
        <v>2</v>
      </c>
      <c r="AL592">
        <v>0</v>
      </c>
      <c r="AM592">
        <v>2</v>
      </c>
      <c r="AN592">
        <v>0</v>
      </c>
      <c r="AO592">
        <v>2</v>
      </c>
      <c r="AP592">
        <v>-15</v>
      </c>
      <c r="AQ592">
        <v>0</v>
      </c>
      <c r="AR592">
        <v>0</v>
      </c>
      <c r="AS592">
        <v>0</v>
      </c>
      <c r="AT592" t="s">
        <v>87</v>
      </c>
      <c r="AU592" t="s">
        <v>87</v>
      </c>
      <c r="AV592" t="s">
        <v>87</v>
      </c>
      <c r="AW592" t="s">
        <v>87</v>
      </c>
      <c r="AX592" t="s">
        <v>87</v>
      </c>
      <c r="AY592" t="s">
        <v>87</v>
      </c>
      <c r="AZ592" t="s">
        <v>87</v>
      </c>
      <c r="BA592" t="s">
        <v>87</v>
      </c>
      <c r="BB592" t="s">
        <v>87</v>
      </c>
      <c r="BC592" t="s">
        <v>87</v>
      </c>
      <c r="BD592" t="s">
        <v>87</v>
      </c>
      <c r="BE592" t="s">
        <v>87</v>
      </c>
    </row>
    <row r="593" spans="1:57" x14ac:dyDescent="0.45">
      <c r="A593" t="s">
        <v>1547</v>
      </c>
      <c r="B593" t="s">
        <v>79</v>
      </c>
      <c r="C593" t="s">
        <v>771</v>
      </c>
      <c r="D593" t="s">
        <v>81</v>
      </c>
      <c r="E593" s="2" t="str">
        <f>HYPERLINK("capsilon://?command=openfolder&amp;siteaddress=FAM.docvelocity-na8.net&amp;folderid=FX6F905EE5-B737-84A8-B8EE-CC7EE1706519","FX211212685")</f>
        <v>FX211212685</v>
      </c>
      <c r="F593" t="s">
        <v>19</v>
      </c>
      <c r="G593" t="s">
        <v>19</v>
      </c>
      <c r="H593" t="s">
        <v>82</v>
      </c>
      <c r="I593" t="s">
        <v>1548</v>
      </c>
      <c r="J593">
        <v>122</v>
      </c>
      <c r="K593" t="s">
        <v>84</v>
      </c>
      <c r="L593" t="s">
        <v>85</v>
      </c>
      <c r="M593" t="s">
        <v>86</v>
      </c>
      <c r="N593">
        <v>2</v>
      </c>
      <c r="O593" s="1">
        <v>44565.733773148146</v>
      </c>
      <c r="P593" s="1">
        <v>44566.207719907405</v>
      </c>
      <c r="Q593">
        <v>38988</v>
      </c>
      <c r="R593">
        <v>1961</v>
      </c>
      <c r="S593" t="b">
        <v>0</v>
      </c>
      <c r="T593" t="s">
        <v>87</v>
      </c>
      <c r="U593" t="b">
        <v>0</v>
      </c>
      <c r="V593" t="s">
        <v>153</v>
      </c>
      <c r="W593" s="1">
        <v>44565.750532407408</v>
      </c>
      <c r="X593">
        <v>1197</v>
      </c>
      <c r="Y593">
        <v>110</v>
      </c>
      <c r="Z593">
        <v>0</v>
      </c>
      <c r="AA593">
        <v>110</v>
      </c>
      <c r="AB593">
        <v>0</v>
      </c>
      <c r="AC593">
        <v>58</v>
      </c>
      <c r="AD593">
        <v>12</v>
      </c>
      <c r="AE593">
        <v>0</v>
      </c>
      <c r="AF593">
        <v>0</v>
      </c>
      <c r="AG593">
        <v>0</v>
      </c>
      <c r="AH593" t="s">
        <v>106</v>
      </c>
      <c r="AI593" s="1">
        <v>44566.207719907405</v>
      </c>
      <c r="AJ593">
        <v>764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12</v>
      </c>
      <c r="AQ593">
        <v>0</v>
      </c>
      <c r="AR593">
        <v>0</v>
      </c>
      <c r="AS593">
        <v>0</v>
      </c>
      <c r="AT593" t="s">
        <v>87</v>
      </c>
      <c r="AU593" t="s">
        <v>87</v>
      </c>
      <c r="AV593" t="s">
        <v>87</v>
      </c>
      <c r="AW593" t="s">
        <v>87</v>
      </c>
      <c r="AX593" t="s">
        <v>87</v>
      </c>
      <c r="AY593" t="s">
        <v>87</v>
      </c>
      <c r="AZ593" t="s">
        <v>87</v>
      </c>
      <c r="BA593" t="s">
        <v>87</v>
      </c>
      <c r="BB593" t="s">
        <v>87</v>
      </c>
      <c r="BC593" t="s">
        <v>87</v>
      </c>
      <c r="BD593" t="s">
        <v>87</v>
      </c>
      <c r="BE593" t="s">
        <v>87</v>
      </c>
    </row>
    <row r="594" spans="1:57" x14ac:dyDescent="0.45">
      <c r="A594" t="s">
        <v>1549</v>
      </c>
      <c r="B594" t="s">
        <v>79</v>
      </c>
      <c r="C594" t="s">
        <v>1550</v>
      </c>
      <c r="D594" t="s">
        <v>81</v>
      </c>
      <c r="E594" s="2" t="str">
        <f>HYPERLINK("capsilon://?command=openfolder&amp;siteaddress=FAM.docvelocity-na8.net&amp;folderid=FXB65E1219-88E6-9FD9-3CEA-E22482E9F9AB","FX21124132")</f>
        <v>FX21124132</v>
      </c>
      <c r="F594" t="s">
        <v>19</v>
      </c>
      <c r="G594" t="s">
        <v>19</v>
      </c>
      <c r="H594" t="s">
        <v>82</v>
      </c>
      <c r="I594" t="s">
        <v>1551</v>
      </c>
      <c r="J594">
        <v>66</v>
      </c>
      <c r="K594" t="s">
        <v>84</v>
      </c>
      <c r="L594" t="s">
        <v>85</v>
      </c>
      <c r="M594" t="s">
        <v>86</v>
      </c>
      <c r="N594">
        <v>2</v>
      </c>
      <c r="O594" s="1">
        <v>44564.450902777775</v>
      </c>
      <c r="P594" s="1">
        <v>44564.46837962963</v>
      </c>
      <c r="Q594">
        <v>705</v>
      </c>
      <c r="R594">
        <v>805</v>
      </c>
      <c r="S594" t="b">
        <v>0</v>
      </c>
      <c r="T594" t="s">
        <v>87</v>
      </c>
      <c r="U594" t="b">
        <v>0</v>
      </c>
      <c r="V594" t="s">
        <v>146</v>
      </c>
      <c r="W594" s="1">
        <v>44564.46502314815</v>
      </c>
      <c r="X594">
        <v>546</v>
      </c>
      <c r="Y594">
        <v>52</v>
      </c>
      <c r="Z594">
        <v>0</v>
      </c>
      <c r="AA594">
        <v>52</v>
      </c>
      <c r="AB594">
        <v>0</v>
      </c>
      <c r="AC594">
        <v>40</v>
      </c>
      <c r="AD594">
        <v>14</v>
      </c>
      <c r="AE594">
        <v>0</v>
      </c>
      <c r="AF594">
        <v>0</v>
      </c>
      <c r="AG594">
        <v>0</v>
      </c>
      <c r="AH594" t="s">
        <v>555</v>
      </c>
      <c r="AI594" s="1">
        <v>44564.46837962963</v>
      </c>
      <c r="AJ594">
        <v>259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14</v>
      </c>
      <c r="AQ594">
        <v>0</v>
      </c>
      <c r="AR594">
        <v>0</v>
      </c>
      <c r="AS594">
        <v>0</v>
      </c>
      <c r="AT594" t="s">
        <v>87</v>
      </c>
      <c r="AU594" t="s">
        <v>87</v>
      </c>
      <c r="AV594" t="s">
        <v>87</v>
      </c>
      <c r="AW594" t="s">
        <v>87</v>
      </c>
      <c r="AX594" t="s">
        <v>87</v>
      </c>
      <c r="AY594" t="s">
        <v>87</v>
      </c>
      <c r="AZ594" t="s">
        <v>87</v>
      </c>
      <c r="BA594" t="s">
        <v>87</v>
      </c>
      <c r="BB594" t="s">
        <v>87</v>
      </c>
      <c r="BC594" t="s">
        <v>87</v>
      </c>
      <c r="BD594" t="s">
        <v>87</v>
      </c>
      <c r="BE594" t="s">
        <v>87</v>
      </c>
    </row>
    <row r="595" spans="1:57" x14ac:dyDescent="0.45">
      <c r="A595" t="s">
        <v>1552</v>
      </c>
      <c r="B595" t="s">
        <v>79</v>
      </c>
      <c r="C595" t="s">
        <v>1553</v>
      </c>
      <c r="D595" t="s">
        <v>81</v>
      </c>
      <c r="E595" s="2" t="str">
        <f>HYPERLINK("capsilon://?command=openfolder&amp;siteaddress=FAM.docvelocity-na8.net&amp;folderid=FX42FC8967-285C-BB7C-4856-6D9FEA19A6F6","FX211211470")</f>
        <v>FX211211470</v>
      </c>
      <c r="F595" t="s">
        <v>19</v>
      </c>
      <c r="G595" t="s">
        <v>19</v>
      </c>
      <c r="H595" t="s">
        <v>82</v>
      </c>
      <c r="I595" t="s">
        <v>1554</v>
      </c>
      <c r="J595">
        <v>38</v>
      </c>
      <c r="K595" t="s">
        <v>84</v>
      </c>
      <c r="L595" t="s">
        <v>85</v>
      </c>
      <c r="M595" t="s">
        <v>86</v>
      </c>
      <c r="N595">
        <v>2</v>
      </c>
      <c r="O595" s="1">
        <v>44564.455810185187</v>
      </c>
      <c r="P595" s="1">
        <v>44564.465381944443</v>
      </c>
      <c r="Q595">
        <v>493</v>
      </c>
      <c r="R595">
        <v>334</v>
      </c>
      <c r="S595" t="b">
        <v>0</v>
      </c>
      <c r="T595" t="s">
        <v>87</v>
      </c>
      <c r="U595" t="b">
        <v>0</v>
      </c>
      <c r="V595" t="s">
        <v>592</v>
      </c>
      <c r="W595" s="1">
        <v>44564.462268518517</v>
      </c>
      <c r="X595">
        <v>104</v>
      </c>
      <c r="Y595">
        <v>37</v>
      </c>
      <c r="Z595">
        <v>0</v>
      </c>
      <c r="AA595">
        <v>37</v>
      </c>
      <c r="AB595">
        <v>0</v>
      </c>
      <c r="AC595">
        <v>11</v>
      </c>
      <c r="AD595">
        <v>1</v>
      </c>
      <c r="AE595">
        <v>0</v>
      </c>
      <c r="AF595">
        <v>0</v>
      </c>
      <c r="AG595">
        <v>0</v>
      </c>
      <c r="AH595" t="s">
        <v>555</v>
      </c>
      <c r="AI595" s="1">
        <v>44564.465381944443</v>
      </c>
      <c r="AJ595">
        <v>230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1</v>
      </c>
      <c r="AQ595">
        <v>0</v>
      </c>
      <c r="AR595">
        <v>0</v>
      </c>
      <c r="AS595">
        <v>0</v>
      </c>
      <c r="AT595" t="s">
        <v>87</v>
      </c>
      <c r="AU595" t="s">
        <v>87</v>
      </c>
      <c r="AV595" t="s">
        <v>87</v>
      </c>
      <c r="AW595" t="s">
        <v>87</v>
      </c>
      <c r="AX595" t="s">
        <v>87</v>
      </c>
      <c r="AY595" t="s">
        <v>87</v>
      </c>
      <c r="AZ595" t="s">
        <v>87</v>
      </c>
      <c r="BA595" t="s">
        <v>87</v>
      </c>
      <c r="BB595" t="s">
        <v>87</v>
      </c>
      <c r="BC595" t="s">
        <v>87</v>
      </c>
      <c r="BD595" t="s">
        <v>87</v>
      </c>
      <c r="BE595" t="s">
        <v>87</v>
      </c>
    </row>
    <row r="596" spans="1:57" x14ac:dyDescent="0.45">
      <c r="A596" t="s">
        <v>1555</v>
      </c>
      <c r="B596" t="s">
        <v>79</v>
      </c>
      <c r="C596" t="s">
        <v>1556</v>
      </c>
      <c r="D596" t="s">
        <v>81</v>
      </c>
      <c r="E596" s="2" t="str">
        <f>HYPERLINK("capsilon://?command=openfolder&amp;siteaddress=FAM.docvelocity-na8.net&amp;folderid=FXE1CB9643-A8C4-C691-2AFC-E319D890682C","FX21124827")</f>
        <v>FX21124827</v>
      </c>
      <c r="F596" t="s">
        <v>19</v>
      </c>
      <c r="G596" t="s">
        <v>19</v>
      </c>
      <c r="H596" t="s">
        <v>82</v>
      </c>
      <c r="I596" t="s">
        <v>1557</v>
      </c>
      <c r="J596">
        <v>66</v>
      </c>
      <c r="K596" t="s">
        <v>84</v>
      </c>
      <c r="L596" t="s">
        <v>85</v>
      </c>
      <c r="M596" t="s">
        <v>86</v>
      </c>
      <c r="N596">
        <v>2</v>
      </c>
      <c r="O596" s="1">
        <v>44564.456087962964</v>
      </c>
      <c r="P596" s="1">
        <v>44564.477326388886</v>
      </c>
      <c r="Q596">
        <v>1215</v>
      </c>
      <c r="R596">
        <v>620</v>
      </c>
      <c r="S596" t="b">
        <v>0</v>
      </c>
      <c r="T596" t="s">
        <v>87</v>
      </c>
      <c r="U596" t="b">
        <v>0</v>
      </c>
      <c r="V596" t="s">
        <v>592</v>
      </c>
      <c r="W596" s="1">
        <v>44564.462696759256</v>
      </c>
      <c r="X596">
        <v>36</v>
      </c>
      <c r="Y596">
        <v>0</v>
      </c>
      <c r="Z596">
        <v>0</v>
      </c>
      <c r="AA596">
        <v>0</v>
      </c>
      <c r="AB596">
        <v>52</v>
      </c>
      <c r="AC596">
        <v>0</v>
      </c>
      <c r="AD596">
        <v>66</v>
      </c>
      <c r="AE596">
        <v>0</v>
      </c>
      <c r="AF596">
        <v>0</v>
      </c>
      <c r="AG596">
        <v>0</v>
      </c>
      <c r="AH596" t="s">
        <v>98</v>
      </c>
      <c r="AI596" s="1">
        <v>44564.477326388886</v>
      </c>
      <c r="AJ596">
        <v>362</v>
      </c>
      <c r="AK596">
        <v>0</v>
      </c>
      <c r="AL596">
        <v>0</v>
      </c>
      <c r="AM596">
        <v>0</v>
      </c>
      <c r="AN596">
        <v>52</v>
      </c>
      <c r="AO596">
        <v>0</v>
      </c>
      <c r="AP596">
        <v>66</v>
      </c>
      <c r="AQ596">
        <v>0</v>
      </c>
      <c r="AR596">
        <v>0</v>
      </c>
      <c r="AS596">
        <v>0</v>
      </c>
      <c r="AT596" t="s">
        <v>87</v>
      </c>
      <c r="AU596" t="s">
        <v>87</v>
      </c>
      <c r="AV596" t="s">
        <v>87</v>
      </c>
      <c r="AW596" t="s">
        <v>87</v>
      </c>
      <c r="AX596" t="s">
        <v>87</v>
      </c>
      <c r="AY596" t="s">
        <v>87</v>
      </c>
      <c r="AZ596" t="s">
        <v>87</v>
      </c>
      <c r="BA596" t="s">
        <v>87</v>
      </c>
      <c r="BB596" t="s">
        <v>87</v>
      </c>
      <c r="BC596" t="s">
        <v>87</v>
      </c>
      <c r="BD596" t="s">
        <v>87</v>
      </c>
      <c r="BE596" t="s">
        <v>87</v>
      </c>
    </row>
    <row r="597" spans="1:57" x14ac:dyDescent="0.45">
      <c r="A597" t="s">
        <v>1558</v>
      </c>
      <c r="B597" t="s">
        <v>79</v>
      </c>
      <c r="C597" t="s">
        <v>1404</v>
      </c>
      <c r="D597" t="s">
        <v>81</v>
      </c>
      <c r="E597" s="2" t="str">
        <f>HYPERLINK("capsilon://?command=openfolder&amp;siteaddress=FAM.docvelocity-na8.net&amp;folderid=FXE5D0AFBB-9F23-4B62-438C-D461A7874D63","FX211112762")</f>
        <v>FX211112762</v>
      </c>
      <c r="F597" t="s">
        <v>19</v>
      </c>
      <c r="G597" t="s">
        <v>19</v>
      </c>
      <c r="H597" t="s">
        <v>82</v>
      </c>
      <c r="I597" t="s">
        <v>1559</v>
      </c>
      <c r="J597">
        <v>66</v>
      </c>
      <c r="K597" t="s">
        <v>84</v>
      </c>
      <c r="L597" t="s">
        <v>85</v>
      </c>
      <c r="M597" t="s">
        <v>86</v>
      </c>
      <c r="N597">
        <v>2</v>
      </c>
      <c r="O597" s="1">
        <v>44565.789027777777</v>
      </c>
      <c r="P597" s="1">
        <v>44566.210138888891</v>
      </c>
      <c r="Q597">
        <v>33352</v>
      </c>
      <c r="R597">
        <v>3032</v>
      </c>
      <c r="S597" t="b">
        <v>0</v>
      </c>
      <c r="T597" t="s">
        <v>87</v>
      </c>
      <c r="U597" t="b">
        <v>0</v>
      </c>
      <c r="V597" t="s">
        <v>97</v>
      </c>
      <c r="W597" s="1">
        <v>44565.81795138889</v>
      </c>
      <c r="X597">
        <v>2494</v>
      </c>
      <c r="Y597">
        <v>52</v>
      </c>
      <c r="Z597">
        <v>0</v>
      </c>
      <c r="AA597">
        <v>52</v>
      </c>
      <c r="AB597">
        <v>0</v>
      </c>
      <c r="AC597">
        <v>41</v>
      </c>
      <c r="AD597">
        <v>14</v>
      </c>
      <c r="AE597">
        <v>0</v>
      </c>
      <c r="AF597">
        <v>0</v>
      </c>
      <c r="AG597">
        <v>0</v>
      </c>
      <c r="AH597" t="s">
        <v>176</v>
      </c>
      <c r="AI597" s="1">
        <v>44566.210138888891</v>
      </c>
      <c r="AJ597">
        <v>538</v>
      </c>
      <c r="AK597">
        <v>2</v>
      </c>
      <c r="AL597">
        <v>0</v>
      </c>
      <c r="AM597">
        <v>2</v>
      </c>
      <c r="AN597">
        <v>0</v>
      </c>
      <c r="AO597">
        <v>2</v>
      </c>
      <c r="AP597">
        <v>12</v>
      </c>
      <c r="AQ597">
        <v>0</v>
      </c>
      <c r="AR597">
        <v>0</v>
      </c>
      <c r="AS597">
        <v>0</v>
      </c>
      <c r="AT597" t="s">
        <v>87</v>
      </c>
      <c r="AU597" t="s">
        <v>87</v>
      </c>
      <c r="AV597" t="s">
        <v>87</v>
      </c>
      <c r="AW597" t="s">
        <v>87</v>
      </c>
      <c r="AX597" t="s">
        <v>87</v>
      </c>
      <c r="AY597" t="s">
        <v>87</v>
      </c>
      <c r="AZ597" t="s">
        <v>87</v>
      </c>
      <c r="BA597" t="s">
        <v>87</v>
      </c>
      <c r="BB597" t="s">
        <v>87</v>
      </c>
      <c r="BC597" t="s">
        <v>87</v>
      </c>
      <c r="BD597" t="s">
        <v>87</v>
      </c>
      <c r="BE597" t="s">
        <v>87</v>
      </c>
    </row>
    <row r="598" spans="1:57" x14ac:dyDescent="0.45">
      <c r="A598" t="s">
        <v>1560</v>
      </c>
      <c r="B598" t="s">
        <v>79</v>
      </c>
      <c r="C598" t="s">
        <v>688</v>
      </c>
      <c r="D598" t="s">
        <v>81</v>
      </c>
      <c r="E598" s="2" t="str">
        <f>HYPERLINK("capsilon://?command=openfolder&amp;siteaddress=FAM.docvelocity-na8.net&amp;folderid=FXF7ECF562-C55F-F6F1-6F13-258B5E7D1260","FX211211969")</f>
        <v>FX211211969</v>
      </c>
      <c r="F598" t="s">
        <v>19</v>
      </c>
      <c r="G598" t="s">
        <v>19</v>
      </c>
      <c r="H598" t="s">
        <v>82</v>
      </c>
      <c r="I598" t="s">
        <v>1561</v>
      </c>
      <c r="J598">
        <v>274</v>
      </c>
      <c r="K598" t="s">
        <v>84</v>
      </c>
      <c r="L598" t="s">
        <v>85</v>
      </c>
      <c r="M598" t="s">
        <v>86</v>
      </c>
      <c r="N598">
        <v>2</v>
      </c>
      <c r="O598" s="1">
        <v>44564.466550925928</v>
      </c>
      <c r="P598" s="1">
        <v>44564.498217592591</v>
      </c>
      <c r="Q598">
        <v>891</v>
      </c>
      <c r="R598">
        <v>1845</v>
      </c>
      <c r="S598" t="b">
        <v>0</v>
      </c>
      <c r="T598" t="s">
        <v>87</v>
      </c>
      <c r="U598" t="b">
        <v>0</v>
      </c>
      <c r="V598" t="s">
        <v>190</v>
      </c>
      <c r="W598" s="1">
        <v>44564.487384259257</v>
      </c>
      <c r="X598">
        <v>1183</v>
      </c>
      <c r="Y598">
        <v>200</v>
      </c>
      <c r="Z598">
        <v>0</v>
      </c>
      <c r="AA598">
        <v>200</v>
      </c>
      <c r="AB598">
        <v>0</v>
      </c>
      <c r="AC598">
        <v>54</v>
      </c>
      <c r="AD598">
        <v>74</v>
      </c>
      <c r="AE598">
        <v>0</v>
      </c>
      <c r="AF598">
        <v>0</v>
      </c>
      <c r="AG598">
        <v>0</v>
      </c>
      <c r="AH598" t="s">
        <v>98</v>
      </c>
      <c r="AI598" s="1">
        <v>44564.498217592591</v>
      </c>
      <c r="AJ598">
        <v>628</v>
      </c>
      <c r="AK598">
        <v>3</v>
      </c>
      <c r="AL598">
        <v>0</v>
      </c>
      <c r="AM598">
        <v>3</v>
      </c>
      <c r="AN598">
        <v>0</v>
      </c>
      <c r="AO598">
        <v>3</v>
      </c>
      <c r="AP598">
        <v>71</v>
      </c>
      <c r="AQ598">
        <v>0</v>
      </c>
      <c r="AR598">
        <v>0</v>
      </c>
      <c r="AS598">
        <v>0</v>
      </c>
      <c r="AT598" t="s">
        <v>87</v>
      </c>
      <c r="AU598" t="s">
        <v>87</v>
      </c>
      <c r="AV598" t="s">
        <v>87</v>
      </c>
      <c r="AW598" t="s">
        <v>87</v>
      </c>
      <c r="AX598" t="s">
        <v>87</v>
      </c>
      <c r="AY598" t="s">
        <v>87</v>
      </c>
      <c r="AZ598" t="s">
        <v>87</v>
      </c>
      <c r="BA598" t="s">
        <v>87</v>
      </c>
      <c r="BB598" t="s">
        <v>87</v>
      </c>
      <c r="BC598" t="s">
        <v>87</v>
      </c>
      <c r="BD598" t="s">
        <v>87</v>
      </c>
      <c r="BE598" t="s">
        <v>87</v>
      </c>
    </row>
    <row r="599" spans="1:57" x14ac:dyDescent="0.45">
      <c r="A599" t="s">
        <v>1562</v>
      </c>
      <c r="B599" t="s">
        <v>79</v>
      </c>
      <c r="C599" t="s">
        <v>1448</v>
      </c>
      <c r="D599" t="s">
        <v>81</v>
      </c>
      <c r="E599" s="2" t="str">
        <f>HYPERLINK("capsilon://?command=openfolder&amp;siteaddress=FAM.docvelocity-na8.net&amp;folderid=FXDFF0D22A-3FFC-2C6B-766A-1DF415E3F228","FX211213603")</f>
        <v>FX211213603</v>
      </c>
      <c r="F599" t="s">
        <v>19</v>
      </c>
      <c r="G599" t="s">
        <v>19</v>
      </c>
      <c r="H599" t="s">
        <v>82</v>
      </c>
      <c r="I599" t="s">
        <v>1563</v>
      </c>
      <c r="J599">
        <v>152</v>
      </c>
      <c r="K599" t="s">
        <v>84</v>
      </c>
      <c r="L599" t="s">
        <v>85</v>
      </c>
      <c r="M599" t="s">
        <v>86</v>
      </c>
      <c r="N599">
        <v>2</v>
      </c>
      <c r="O599" s="1">
        <v>44566.257534722223</v>
      </c>
      <c r="P599" s="1">
        <v>44566.360069444447</v>
      </c>
      <c r="Q599">
        <v>6123</v>
      </c>
      <c r="R599">
        <v>2736</v>
      </c>
      <c r="S599" t="b">
        <v>0</v>
      </c>
      <c r="T599" t="s">
        <v>87</v>
      </c>
      <c r="U599" t="b">
        <v>0</v>
      </c>
      <c r="V599" t="s">
        <v>175</v>
      </c>
      <c r="W599" s="1">
        <v>44566.279502314814</v>
      </c>
      <c r="X599">
        <v>1887</v>
      </c>
      <c r="Y599">
        <v>214</v>
      </c>
      <c r="Z599">
        <v>0</v>
      </c>
      <c r="AA599">
        <v>214</v>
      </c>
      <c r="AB599">
        <v>0</v>
      </c>
      <c r="AC599">
        <v>154</v>
      </c>
      <c r="AD599">
        <v>-62</v>
      </c>
      <c r="AE599">
        <v>0</v>
      </c>
      <c r="AF599">
        <v>0</v>
      </c>
      <c r="AG599">
        <v>0</v>
      </c>
      <c r="AH599" t="s">
        <v>98</v>
      </c>
      <c r="AI599" s="1">
        <v>44566.360069444447</v>
      </c>
      <c r="AJ599">
        <v>849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-62</v>
      </c>
      <c r="AQ599">
        <v>0</v>
      </c>
      <c r="AR599">
        <v>0</v>
      </c>
      <c r="AS599">
        <v>0</v>
      </c>
      <c r="AT599" t="s">
        <v>87</v>
      </c>
      <c r="AU599" t="s">
        <v>87</v>
      </c>
      <c r="AV599" t="s">
        <v>87</v>
      </c>
      <c r="AW599" t="s">
        <v>87</v>
      </c>
      <c r="AX599" t="s">
        <v>87</v>
      </c>
      <c r="AY599" t="s">
        <v>87</v>
      </c>
      <c r="AZ599" t="s">
        <v>87</v>
      </c>
      <c r="BA599" t="s">
        <v>87</v>
      </c>
      <c r="BB599" t="s">
        <v>87</v>
      </c>
      <c r="BC599" t="s">
        <v>87</v>
      </c>
      <c r="BD599" t="s">
        <v>87</v>
      </c>
      <c r="BE599" t="s">
        <v>87</v>
      </c>
    </row>
    <row r="600" spans="1:57" x14ac:dyDescent="0.45">
      <c r="A600" t="s">
        <v>1564</v>
      </c>
      <c r="B600" t="s">
        <v>79</v>
      </c>
      <c r="C600" t="s">
        <v>1443</v>
      </c>
      <c r="D600" t="s">
        <v>81</v>
      </c>
      <c r="E600" s="2" t="str">
        <f>HYPERLINK("capsilon://?command=openfolder&amp;siteaddress=FAM.docvelocity-na8.net&amp;folderid=FX904C5585-61DC-8DFA-C0B8-2216D6F9AE4A","FX21093225")</f>
        <v>FX21093225</v>
      </c>
      <c r="F600" t="s">
        <v>19</v>
      </c>
      <c r="G600" t="s">
        <v>19</v>
      </c>
      <c r="H600" t="s">
        <v>82</v>
      </c>
      <c r="I600" t="s">
        <v>1565</v>
      </c>
      <c r="J600">
        <v>38</v>
      </c>
      <c r="K600" t="s">
        <v>84</v>
      </c>
      <c r="L600" t="s">
        <v>85</v>
      </c>
      <c r="M600" t="s">
        <v>86</v>
      </c>
      <c r="N600">
        <v>2</v>
      </c>
      <c r="O600" s="1">
        <v>44566.269780092596</v>
      </c>
      <c r="P600" s="1">
        <v>44566.360358796293</v>
      </c>
      <c r="Q600">
        <v>7180</v>
      </c>
      <c r="R600">
        <v>646</v>
      </c>
      <c r="S600" t="b">
        <v>0</v>
      </c>
      <c r="T600" t="s">
        <v>87</v>
      </c>
      <c r="U600" t="b">
        <v>0</v>
      </c>
      <c r="V600" t="s">
        <v>97</v>
      </c>
      <c r="W600" s="1">
        <v>44566.271435185183</v>
      </c>
      <c r="X600">
        <v>122</v>
      </c>
      <c r="Y600">
        <v>37</v>
      </c>
      <c r="Z600">
        <v>0</v>
      </c>
      <c r="AA600">
        <v>37</v>
      </c>
      <c r="AB600">
        <v>0</v>
      </c>
      <c r="AC600">
        <v>19</v>
      </c>
      <c r="AD600">
        <v>1</v>
      </c>
      <c r="AE600">
        <v>0</v>
      </c>
      <c r="AF600">
        <v>0</v>
      </c>
      <c r="AG600">
        <v>0</v>
      </c>
      <c r="AH600" t="s">
        <v>176</v>
      </c>
      <c r="AI600" s="1">
        <v>44566.360358796293</v>
      </c>
      <c r="AJ600">
        <v>524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1</v>
      </c>
      <c r="AQ600">
        <v>0</v>
      </c>
      <c r="AR600">
        <v>0</v>
      </c>
      <c r="AS600">
        <v>0</v>
      </c>
      <c r="AT600" t="s">
        <v>87</v>
      </c>
      <c r="AU600" t="s">
        <v>87</v>
      </c>
      <c r="AV600" t="s">
        <v>87</v>
      </c>
      <c r="AW600" t="s">
        <v>87</v>
      </c>
      <c r="AX600" t="s">
        <v>87</v>
      </c>
      <c r="AY600" t="s">
        <v>87</v>
      </c>
      <c r="AZ600" t="s">
        <v>87</v>
      </c>
      <c r="BA600" t="s">
        <v>87</v>
      </c>
      <c r="BB600" t="s">
        <v>87</v>
      </c>
      <c r="BC600" t="s">
        <v>87</v>
      </c>
      <c r="BD600" t="s">
        <v>87</v>
      </c>
      <c r="BE600" t="s">
        <v>87</v>
      </c>
    </row>
    <row r="601" spans="1:57" x14ac:dyDescent="0.45">
      <c r="A601" t="s">
        <v>1566</v>
      </c>
      <c r="B601" t="s">
        <v>79</v>
      </c>
      <c r="C601" t="s">
        <v>1523</v>
      </c>
      <c r="D601" t="s">
        <v>81</v>
      </c>
      <c r="E601" s="2" t="str">
        <f>HYPERLINK("capsilon://?command=openfolder&amp;siteaddress=FAM.docvelocity-na8.net&amp;folderid=FX933C541E-209D-43D2-684D-D2AECAB6CFDF","FX2201670")</f>
        <v>FX2201670</v>
      </c>
      <c r="F601" t="s">
        <v>19</v>
      </c>
      <c r="G601" t="s">
        <v>19</v>
      </c>
      <c r="H601" t="s">
        <v>82</v>
      </c>
      <c r="I601" t="s">
        <v>1567</v>
      </c>
      <c r="J601">
        <v>66</v>
      </c>
      <c r="K601" t="s">
        <v>84</v>
      </c>
      <c r="L601" t="s">
        <v>85</v>
      </c>
      <c r="M601" t="s">
        <v>86</v>
      </c>
      <c r="N601">
        <v>2</v>
      </c>
      <c r="O601" s="1">
        <v>44566.329155092593</v>
      </c>
      <c r="P601" s="1">
        <v>44566.363587962966</v>
      </c>
      <c r="Q601">
        <v>2369</v>
      </c>
      <c r="R601">
        <v>606</v>
      </c>
      <c r="S601" t="b">
        <v>0</v>
      </c>
      <c r="T601" t="s">
        <v>87</v>
      </c>
      <c r="U601" t="b">
        <v>0</v>
      </c>
      <c r="V601" t="s">
        <v>190</v>
      </c>
      <c r="W601" s="1">
        <v>44566.333032407405</v>
      </c>
      <c r="X601">
        <v>302</v>
      </c>
      <c r="Y601">
        <v>52</v>
      </c>
      <c r="Z601">
        <v>0</v>
      </c>
      <c r="AA601">
        <v>52</v>
      </c>
      <c r="AB601">
        <v>0</v>
      </c>
      <c r="AC601">
        <v>18</v>
      </c>
      <c r="AD601">
        <v>14</v>
      </c>
      <c r="AE601">
        <v>0</v>
      </c>
      <c r="AF601">
        <v>0</v>
      </c>
      <c r="AG601">
        <v>0</v>
      </c>
      <c r="AH601" t="s">
        <v>98</v>
      </c>
      <c r="AI601" s="1">
        <v>44566.363587962966</v>
      </c>
      <c r="AJ601">
        <v>304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14</v>
      </c>
      <c r="AQ601">
        <v>0</v>
      </c>
      <c r="AR601">
        <v>0</v>
      </c>
      <c r="AS601">
        <v>0</v>
      </c>
      <c r="AT601" t="s">
        <v>87</v>
      </c>
      <c r="AU601" t="s">
        <v>87</v>
      </c>
      <c r="AV601" t="s">
        <v>87</v>
      </c>
      <c r="AW601" t="s">
        <v>87</v>
      </c>
      <c r="AX601" t="s">
        <v>87</v>
      </c>
      <c r="AY601" t="s">
        <v>87</v>
      </c>
      <c r="AZ601" t="s">
        <v>87</v>
      </c>
      <c r="BA601" t="s">
        <v>87</v>
      </c>
      <c r="BB601" t="s">
        <v>87</v>
      </c>
      <c r="BC601" t="s">
        <v>87</v>
      </c>
      <c r="BD601" t="s">
        <v>87</v>
      </c>
      <c r="BE601" t="s">
        <v>87</v>
      </c>
    </row>
    <row r="602" spans="1:57" x14ac:dyDescent="0.45">
      <c r="A602" t="s">
        <v>1568</v>
      </c>
      <c r="B602" t="s">
        <v>79</v>
      </c>
      <c r="C602" t="s">
        <v>1523</v>
      </c>
      <c r="D602" t="s">
        <v>81</v>
      </c>
      <c r="E602" s="2" t="str">
        <f>HYPERLINK("capsilon://?command=openfolder&amp;siteaddress=FAM.docvelocity-na8.net&amp;folderid=FX933C541E-209D-43D2-684D-D2AECAB6CFDF","FX2201670")</f>
        <v>FX2201670</v>
      </c>
      <c r="F602" t="s">
        <v>19</v>
      </c>
      <c r="G602" t="s">
        <v>19</v>
      </c>
      <c r="H602" t="s">
        <v>82</v>
      </c>
      <c r="I602" t="s">
        <v>1569</v>
      </c>
      <c r="J602">
        <v>66</v>
      </c>
      <c r="K602" t="s">
        <v>84</v>
      </c>
      <c r="L602" t="s">
        <v>85</v>
      </c>
      <c r="M602" t="s">
        <v>86</v>
      </c>
      <c r="N602">
        <v>2</v>
      </c>
      <c r="O602" s="1">
        <v>44566.332974537036</v>
      </c>
      <c r="P602" s="1">
        <v>44566.36136574074</v>
      </c>
      <c r="Q602">
        <v>2303</v>
      </c>
      <c r="R602">
        <v>150</v>
      </c>
      <c r="S602" t="b">
        <v>0</v>
      </c>
      <c r="T602" t="s">
        <v>87</v>
      </c>
      <c r="U602" t="b">
        <v>0</v>
      </c>
      <c r="V602" t="s">
        <v>190</v>
      </c>
      <c r="W602" s="1">
        <v>44566.333784722221</v>
      </c>
      <c r="X602">
        <v>64</v>
      </c>
      <c r="Y602">
        <v>0</v>
      </c>
      <c r="Z602">
        <v>0</v>
      </c>
      <c r="AA602">
        <v>0</v>
      </c>
      <c r="AB602">
        <v>52</v>
      </c>
      <c r="AC602">
        <v>0</v>
      </c>
      <c r="AD602">
        <v>66</v>
      </c>
      <c r="AE602">
        <v>0</v>
      </c>
      <c r="AF602">
        <v>0</v>
      </c>
      <c r="AG602">
        <v>0</v>
      </c>
      <c r="AH602" t="s">
        <v>176</v>
      </c>
      <c r="AI602" s="1">
        <v>44566.36136574074</v>
      </c>
      <c r="AJ602">
        <v>86</v>
      </c>
      <c r="AK602">
        <v>0</v>
      </c>
      <c r="AL602">
        <v>0</v>
      </c>
      <c r="AM602">
        <v>0</v>
      </c>
      <c r="AN602">
        <v>52</v>
      </c>
      <c r="AO602">
        <v>0</v>
      </c>
      <c r="AP602">
        <v>66</v>
      </c>
      <c r="AQ602">
        <v>0</v>
      </c>
      <c r="AR602">
        <v>0</v>
      </c>
      <c r="AS602">
        <v>0</v>
      </c>
      <c r="AT602" t="s">
        <v>87</v>
      </c>
      <c r="AU602" t="s">
        <v>87</v>
      </c>
      <c r="AV602" t="s">
        <v>87</v>
      </c>
      <c r="AW602" t="s">
        <v>87</v>
      </c>
      <c r="AX602" t="s">
        <v>87</v>
      </c>
      <c r="AY602" t="s">
        <v>87</v>
      </c>
      <c r="AZ602" t="s">
        <v>87</v>
      </c>
      <c r="BA602" t="s">
        <v>87</v>
      </c>
      <c r="BB602" t="s">
        <v>87</v>
      </c>
      <c r="BC602" t="s">
        <v>87</v>
      </c>
      <c r="BD602" t="s">
        <v>87</v>
      </c>
      <c r="BE602" t="s">
        <v>87</v>
      </c>
    </row>
    <row r="603" spans="1:57" x14ac:dyDescent="0.45">
      <c r="A603" t="s">
        <v>1570</v>
      </c>
      <c r="B603" t="s">
        <v>79</v>
      </c>
      <c r="C603" t="s">
        <v>1531</v>
      </c>
      <c r="D603" t="s">
        <v>81</v>
      </c>
      <c r="E603" s="2" t="str">
        <f>HYPERLINK("capsilon://?command=openfolder&amp;siteaddress=FAM.docvelocity-na8.net&amp;folderid=FXC29638B1-F830-B96D-42CC-B64FF7CA97B6","FX211211461")</f>
        <v>FX211211461</v>
      </c>
      <c r="F603" t="s">
        <v>19</v>
      </c>
      <c r="G603" t="s">
        <v>19</v>
      </c>
      <c r="H603" t="s">
        <v>82</v>
      </c>
      <c r="I603" t="s">
        <v>1571</v>
      </c>
      <c r="J603">
        <v>38</v>
      </c>
      <c r="K603" t="s">
        <v>84</v>
      </c>
      <c r="L603" t="s">
        <v>85</v>
      </c>
      <c r="M603" t="s">
        <v>86</v>
      </c>
      <c r="N603">
        <v>2</v>
      </c>
      <c r="O603" s="1">
        <v>44566.354988425926</v>
      </c>
      <c r="P603" s="1">
        <v>44566.363923611112</v>
      </c>
      <c r="Q603">
        <v>73</v>
      </c>
      <c r="R603">
        <v>699</v>
      </c>
      <c r="S603" t="b">
        <v>0</v>
      </c>
      <c r="T603" t="s">
        <v>87</v>
      </c>
      <c r="U603" t="b">
        <v>0</v>
      </c>
      <c r="V603" t="s">
        <v>175</v>
      </c>
      <c r="W603" s="1">
        <v>44566.360578703701</v>
      </c>
      <c r="X603">
        <v>473</v>
      </c>
      <c r="Y603">
        <v>37</v>
      </c>
      <c r="Z603">
        <v>0</v>
      </c>
      <c r="AA603">
        <v>37</v>
      </c>
      <c r="AB603">
        <v>0</v>
      </c>
      <c r="AC603">
        <v>22</v>
      </c>
      <c r="AD603">
        <v>1</v>
      </c>
      <c r="AE603">
        <v>0</v>
      </c>
      <c r="AF603">
        <v>0</v>
      </c>
      <c r="AG603">
        <v>0</v>
      </c>
      <c r="AH603" t="s">
        <v>106</v>
      </c>
      <c r="AI603" s="1">
        <v>44566.363923611112</v>
      </c>
      <c r="AJ603">
        <v>226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1</v>
      </c>
      <c r="AQ603">
        <v>0</v>
      </c>
      <c r="AR603">
        <v>0</v>
      </c>
      <c r="AS603">
        <v>0</v>
      </c>
      <c r="AT603" t="s">
        <v>87</v>
      </c>
      <c r="AU603" t="s">
        <v>87</v>
      </c>
      <c r="AV603" t="s">
        <v>87</v>
      </c>
      <c r="AW603" t="s">
        <v>87</v>
      </c>
      <c r="AX603" t="s">
        <v>87</v>
      </c>
      <c r="AY603" t="s">
        <v>87</v>
      </c>
      <c r="AZ603" t="s">
        <v>87</v>
      </c>
      <c r="BA603" t="s">
        <v>87</v>
      </c>
      <c r="BB603" t="s">
        <v>87</v>
      </c>
      <c r="BC603" t="s">
        <v>87</v>
      </c>
      <c r="BD603" t="s">
        <v>87</v>
      </c>
      <c r="BE603" t="s">
        <v>87</v>
      </c>
    </row>
    <row r="604" spans="1:57" x14ac:dyDescent="0.45">
      <c r="A604" t="s">
        <v>1572</v>
      </c>
      <c r="B604" t="s">
        <v>79</v>
      </c>
      <c r="C604" t="s">
        <v>1573</v>
      </c>
      <c r="D604" t="s">
        <v>81</v>
      </c>
      <c r="E604" s="2" t="str">
        <f>HYPERLINK("capsilon://?command=openfolder&amp;siteaddress=FAM.docvelocity-na8.net&amp;folderid=FXCF49C4E3-85D8-4D68-209C-BAEEF73BC94F","FX2112208")</f>
        <v>FX2112208</v>
      </c>
      <c r="F604" t="s">
        <v>19</v>
      </c>
      <c r="G604" t="s">
        <v>19</v>
      </c>
      <c r="H604" t="s">
        <v>82</v>
      </c>
      <c r="I604" t="s">
        <v>1574</v>
      </c>
      <c r="J604">
        <v>66</v>
      </c>
      <c r="K604" t="s">
        <v>84</v>
      </c>
      <c r="L604" t="s">
        <v>85</v>
      </c>
      <c r="M604" t="s">
        <v>86</v>
      </c>
      <c r="N604">
        <v>2</v>
      </c>
      <c r="O604" s="1">
        <v>44566.376597222225</v>
      </c>
      <c r="P604" s="1">
        <v>44566.380254629628</v>
      </c>
      <c r="Q604">
        <v>201</v>
      </c>
      <c r="R604">
        <v>115</v>
      </c>
      <c r="S604" t="b">
        <v>0</v>
      </c>
      <c r="T604" t="s">
        <v>87</v>
      </c>
      <c r="U604" t="b">
        <v>0</v>
      </c>
      <c r="V604" t="s">
        <v>190</v>
      </c>
      <c r="W604" s="1">
        <v>44566.37767361111</v>
      </c>
      <c r="X604">
        <v>58</v>
      </c>
      <c r="Y604">
        <v>0</v>
      </c>
      <c r="Z604">
        <v>0</v>
      </c>
      <c r="AA604">
        <v>0</v>
      </c>
      <c r="AB604">
        <v>52</v>
      </c>
      <c r="AC604">
        <v>0</v>
      </c>
      <c r="AD604">
        <v>66</v>
      </c>
      <c r="AE604">
        <v>0</v>
      </c>
      <c r="AF604">
        <v>0</v>
      </c>
      <c r="AG604">
        <v>0</v>
      </c>
      <c r="AH604" t="s">
        <v>106</v>
      </c>
      <c r="AI604" s="1">
        <v>44566.380254629628</v>
      </c>
      <c r="AJ604">
        <v>57</v>
      </c>
      <c r="AK604">
        <v>0</v>
      </c>
      <c r="AL604">
        <v>0</v>
      </c>
      <c r="AM604">
        <v>0</v>
      </c>
      <c r="AN604">
        <v>52</v>
      </c>
      <c r="AO604">
        <v>0</v>
      </c>
      <c r="AP604">
        <v>66</v>
      </c>
      <c r="AQ604">
        <v>0</v>
      </c>
      <c r="AR604">
        <v>0</v>
      </c>
      <c r="AS604">
        <v>0</v>
      </c>
      <c r="AT604" t="s">
        <v>87</v>
      </c>
      <c r="AU604" t="s">
        <v>87</v>
      </c>
      <c r="AV604" t="s">
        <v>87</v>
      </c>
      <c r="AW604" t="s">
        <v>87</v>
      </c>
      <c r="AX604" t="s">
        <v>87</v>
      </c>
      <c r="AY604" t="s">
        <v>87</v>
      </c>
      <c r="AZ604" t="s">
        <v>87</v>
      </c>
      <c r="BA604" t="s">
        <v>87</v>
      </c>
      <c r="BB604" t="s">
        <v>87</v>
      </c>
      <c r="BC604" t="s">
        <v>87</v>
      </c>
      <c r="BD604" t="s">
        <v>87</v>
      </c>
      <c r="BE604" t="s">
        <v>87</v>
      </c>
    </row>
    <row r="605" spans="1:57" x14ac:dyDescent="0.45">
      <c r="A605" t="s">
        <v>1575</v>
      </c>
      <c r="B605" t="s">
        <v>79</v>
      </c>
      <c r="C605" t="s">
        <v>170</v>
      </c>
      <c r="D605" t="s">
        <v>81</v>
      </c>
      <c r="E605" s="2" t="str">
        <f>HYPERLINK("capsilon://?command=openfolder&amp;siteaddress=FAM.docvelocity-na8.net&amp;folderid=FXD752CC24-266B-1FA2-9F82-A6393D2CFA27","FX21129697")</f>
        <v>FX21129697</v>
      </c>
      <c r="F605" t="s">
        <v>19</v>
      </c>
      <c r="G605" t="s">
        <v>19</v>
      </c>
      <c r="H605" t="s">
        <v>82</v>
      </c>
      <c r="I605" t="s">
        <v>1576</v>
      </c>
      <c r="J605">
        <v>516</v>
      </c>
      <c r="K605" t="s">
        <v>84</v>
      </c>
      <c r="L605" t="s">
        <v>85</v>
      </c>
      <c r="M605" t="s">
        <v>86</v>
      </c>
      <c r="N605">
        <v>2</v>
      </c>
      <c r="O605" s="1">
        <v>44566.381678240738</v>
      </c>
      <c r="P605" s="1">
        <v>44566.422337962962</v>
      </c>
      <c r="Q605">
        <v>339</v>
      </c>
      <c r="R605">
        <v>3174</v>
      </c>
      <c r="S605" t="b">
        <v>0</v>
      </c>
      <c r="T605" t="s">
        <v>87</v>
      </c>
      <c r="U605" t="b">
        <v>0</v>
      </c>
      <c r="V605" t="s">
        <v>97</v>
      </c>
      <c r="W605" s="1">
        <v>44566.399537037039</v>
      </c>
      <c r="X605">
        <v>1542</v>
      </c>
      <c r="Y605">
        <v>393</v>
      </c>
      <c r="Z605">
        <v>0</v>
      </c>
      <c r="AA605">
        <v>393</v>
      </c>
      <c r="AB605">
        <v>84</v>
      </c>
      <c r="AC605">
        <v>157</v>
      </c>
      <c r="AD605">
        <v>123</v>
      </c>
      <c r="AE605">
        <v>0</v>
      </c>
      <c r="AF605">
        <v>0</v>
      </c>
      <c r="AG605">
        <v>0</v>
      </c>
      <c r="AH605" t="s">
        <v>106</v>
      </c>
      <c r="AI605" s="1">
        <v>44566.422337962962</v>
      </c>
      <c r="AJ605">
        <v>1632</v>
      </c>
      <c r="AK605">
        <v>5</v>
      </c>
      <c r="AL605">
        <v>0</v>
      </c>
      <c r="AM605">
        <v>5</v>
      </c>
      <c r="AN605">
        <v>84</v>
      </c>
      <c r="AO605">
        <v>5</v>
      </c>
      <c r="AP605">
        <v>118</v>
      </c>
      <c r="AQ605">
        <v>0</v>
      </c>
      <c r="AR605">
        <v>0</v>
      </c>
      <c r="AS605">
        <v>0</v>
      </c>
      <c r="AT605" t="s">
        <v>87</v>
      </c>
      <c r="AU605" t="s">
        <v>87</v>
      </c>
      <c r="AV605" t="s">
        <v>87</v>
      </c>
      <c r="AW605" t="s">
        <v>87</v>
      </c>
      <c r="AX605" t="s">
        <v>87</v>
      </c>
      <c r="AY605" t="s">
        <v>87</v>
      </c>
      <c r="AZ605" t="s">
        <v>87</v>
      </c>
      <c r="BA605" t="s">
        <v>87</v>
      </c>
      <c r="BB605" t="s">
        <v>87</v>
      </c>
      <c r="BC605" t="s">
        <v>87</v>
      </c>
      <c r="BD605" t="s">
        <v>87</v>
      </c>
      <c r="BE605" t="s">
        <v>87</v>
      </c>
    </row>
    <row r="606" spans="1:57" x14ac:dyDescent="0.45">
      <c r="A606" t="s">
        <v>1577</v>
      </c>
      <c r="B606" t="s">
        <v>79</v>
      </c>
      <c r="C606" t="s">
        <v>1480</v>
      </c>
      <c r="D606" t="s">
        <v>81</v>
      </c>
      <c r="E606" s="2" t="str">
        <f>HYPERLINK("capsilon://?command=openfolder&amp;siteaddress=FAM.docvelocity-na8.net&amp;folderid=FXB5D6C0A2-7AB5-B7E7-FB9D-4D8A9B124BF0","FX21099131")</f>
        <v>FX21099131</v>
      </c>
      <c r="F606" t="s">
        <v>19</v>
      </c>
      <c r="G606" t="s">
        <v>19</v>
      </c>
      <c r="H606" t="s">
        <v>82</v>
      </c>
      <c r="I606" t="s">
        <v>1578</v>
      </c>
      <c r="J606">
        <v>79</v>
      </c>
      <c r="K606" t="s">
        <v>84</v>
      </c>
      <c r="L606" t="s">
        <v>85</v>
      </c>
      <c r="M606" t="s">
        <v>86</v>
      </c>
      <c r="N606">
        <v>2</v>
      </c>
      <c r="O606" s="1">
        <v>44566.384409722225</v>
      </c>
      <c r="P606" s="1">
        <v>44566.418842592589</v>
      </c>
      <c r="Q606">
        <v>794</v>
      </c>
      <c r="R606">
        <v>2181</v>
      </c>
      <c r="S606" t="b">
        <v>0</v>
      </c>
      <c r="T606" t="s">
        <v>87</v>
      </c>
      <c r="U606" t="b">
        <v>0</v>
      </c>
      <c r="V606" t="s">
        <v>190</v>
      </c>
      <c r="W606" s="1">
        <v>44566.401620370372</v>
      </c>
      <c r="X606">
        <v>1402</v>
      </c>
      <c r="Y606">
        <v>93</v>
      </c>
      <c r="Z606">
        <v>0</v>
      </c>
      <c r="AA606">
        <v>93</v>
      </c>
      <c r="AB606">
        <v>0</v>
      </c>
      <c r="AC606">
        <v>64</v>
      </c>
      <c r="AD606">
        <v>-14</v>
      </c>
      <c r="AE606">
        <v>0</v>
      </c>
      <c r="AF606">
        <v>0</v>
      </c>
      <c r="AG606">
        <v>0</v>
      </c>
      <c r="AH606" t="s">
        <v>98</v>
      </c>
      <c r="AI606" s="1">
        <v>44566.418842592589</v>
      </c>
      <c r="AJ606">
        <v>771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-14</v>
      </c>
      <c r="AQ606">
        <v>0</v>
      </c>
      <c r="AR606">
        <v>0</v>
      </c>
      <c r="AS606">
        <v>0</v>
      </c>
      <c r="AT606" t="s">
        <v>87</v>
      </c>
      <c r="AU606" t="s">
        <v>87</v>
      </c>
      <c r="AV606" t="s">
        <v>87</v>
      </c>
      <c r="AW606" t="s">
        <v>87</v>
      </c>
      <c r="AX606" t="s">
        <v>87</v>
      </c>
      <c r="AY606" t="s">
        <v>87</v>
      </c>
      <c r="AZ606" t="s">
        <v>87</v>
      </c>
      <c r="BA606" t="s">
        <v>87</v>
      </c>
      <c r="BB606" t="s">
        <v>87</v>
      </c>
      <c r="BC606" t="s">
        <v>87</v>
      </c>
      <c r="BD606" t="s">
        <v>87</v>
      </c>
      <c r="BE606" t="s">
        <v>87</v>
      </c>
    </row>
    <row r="607" spans="1:57" x14ac:dyDescent="0.45">
      <c r="A607" t="s">
        <v>1579</v>
      </c>
      <c r="B607" t="s">
        <v>79</v>
      </c>
      <c r="C607" t="s">
        <v>914</v>
      </c>
      <c r="D607" t="s">
        <v>81</v>
      </c>
      <c r="E607" s="2" t="str">
        <f>HYPERLINK("capsilon://?command=openfolder&amp;siteaddress=FAM.docvelocity-na8.net&amp;folderid=FX8BD8228F-4F68-8058-6FD9-CC7DD0293FD4","FX22014")</f>
        <v>FX22014</v>
      </c>
      <c r="F607" t="s">
        <v>19</v>
      </c>
      <c r="G607" t="s">
        <v>19</v>
      </c>
      <c r="H607" t="s">
        <v>82</v>
      </c>
      <c r="I607" t="s">
        <v>1580</v>
      </c>
      <c r="J607">
        <v>38</v>
      </c>
      <c r="K607" t="s">
        <v>84</v>
      </c>
      <c r="L607" t="s">
        <v>85</v>
      </c>
      <c r="M607" t="s">
        <v>86</v>
      </c>
      <c r="N607">
        <v>2</v>
      </c>
      <c r="O607" s="1">
        <v>44566.393055555556</v>
      </c>
      <c r="P607" s="1">
        <v>44566.416273148148</v>
      </c>
      <c r="Q607">
        <v>1634</v>
      </c>
      <c r="R607">
        <v>372</v>
      </c>
      <c r="S607" t="b">
        <v>0</v>
      </c>
      <c r="T607" t="s">
        <v>87</v>
      </c>
      <c r="U607" t="b">
        <v>0</v>
      </c>
      <c r="V607" t="s">
        <v>146</v>
      </c>
      <c r="W607" s="1">
        <v>44566.400300925925</v>
      </c>
      <c r="X607">
        <v>128</v>
      </c>
      <c r="Y607">
        <v>37</v>
      </c>
      <c r="Z607">
        <v>0</v>
      </c>
      <c r="AA607">
        <v>37</v>
      </c>
      <c r="AB607">
        <v>0</v>
      </c>
      <c r="AC607">
        <v>25</v>
      </c>
      <c r="AD607">
        <v>1</v>
      </c>
      <c r="AE607">
        <v>0</v>
      </c>
      <c r="AF607">
        <v>0</v>
      </c>
      <c r="AG607">
        <v>0</v>
      </c>
      <c r="AH607" t="s">
        <v>176</v>
      </c>
      <c r="AI607" s="1">
        <v>44566.416273148148</v>
      </c>
      <c r="AJ607">
        <v>244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1</v>
      </c>
      <c r="AQ607">
        <v>0</v>
      </c>
      <c r="AR607">
        <v>0</v>
      </c>
      <c r="AS607">
        <v>0</v>
      </c>
      <c r="AT607" t="s">
        <v>87</v>
      </c>
      <c r="AU607" t="s">
        <v>87</v>
      </c>
      <c r="AV607" t="s">
        <v>87</v>
      </c>
      <c r="AW607" t="s">
        <v>87</v>
      </c>
      <c r="AX607" t="s">
        <v>87</v>
      </c>
      <c r="AY607" t="s">
        <v>87</v>
      </c>
      <c r="AZ607" t="s">
        <v>87</v>
      </c>
      <c r="BA607" t="s">
        <v>87</v>
      </c>
      <c r="BB607" t="s">
        <v>87</v>
      </c>
      <c r="BC607" t="s">
        <v>87</v>
      </c>
      <c r="BD607" t="s">
        <v>87</v>
      </c>
      <c r="BE607" t="s">
        <v>87</v>
      </c>
    </row>
    <row r="608" spans="1:57" x14ac:dyDescent="0.45">
      <c r="A608" t="s">
        <v>1581</v>
      </c>
      <c r="B608" t="s">
        <v>79</v>
      </c>
      <c r="C608" t="s">
        <v>1582</v>
      </c>
      <c r="D608" t="s">
        <v>81</v>
      </c>
      <c r="E608" s="2" t="str">
        <f>HYPERLINK("capsilon://?command=openfolder&amp;siteaddress=FAM.docvelocity-na8.net&amp;folderid=FXBDA0636E-950F-5C13-2433-1DCC856A7A80","FX2201802")</f>
        <v>FX2201802</v>
      </c>
      <c r="F608" t="s">
        <v>19</v>
      </c>
      <c r="G608" t="s">
        <v>19</v>
      </c>
      <c r="H608" t="s">
        <v>82</v>
      </c>
      <c r="I608" t="s">
        <v>1583</v>
      </c>
      <c r="J608">
        <v>530</v>
      </c>
      <c r="K608" t="s">
        <v>84</v>
      </c>
      <c r="L608" t="s">
        <v>85</v>
      </c>
      <c r="M608" t="s">
        <v>86</v>
      </c>
      <c r="N608">
        <v>1</v>
      </c>
      <c r="O608" s="1">
        <v>44566.39875</v>
      </c>
      <c r="P608" s="1">
        <v>44566.40792824074</v>
      </c>
      <c r="Q608">
        <v>46</v>
      </c>
      <c r="R608">
        <v>747</v>
      </c>
      <c r="S608" t="b">
        <v>0</v>
      </c>
      <c r="T608" t="s">
        <v>87</v>
      </c>
      <c r="U608" t="b">
        <v>0</v>
      </c>
      <c r="V608" t="s">
        <v>166</v>
      </c>
      <c r="W608" s="1">
        <v>44566.40792824074</v>
      </c>
      <c r="X608">
        <v>424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530</v>
      </c>
      <c r="AE608">
        <v>475</v>
      </c>
      <c r="AF608">
        <v>0</v>
      </c>
      <c r="AG608">
        <v>12</v>
      </c>
      <c r="AH608" t="s">
        <v>87</v>
      </c>
      <c r="AI608" t="s">
        <v>87</v>
      </c>
      <c r="AJ608" t="s">
        <v>87</v>
      </c>
      <c r="AK608" t="s">
        <v>87</v>
      </c>
      <c r="AL608" t="s">
        <v>87</v>
      </c>
      <c r="AM608" t="s">
        <v>87</v>
      </c>
      <c r="AN608" t="s">
        <v>87</v>
      </c>
      <c r="AO608" t="s">
        <v>87</v>
      </c>
      <c r="AP608" t="s">
        <v>87</v>
      </c>
      <c r="AQ608" t="s">
        <v>87</v>
      </c>
      <c r="AR608" t="s">
        <v>87</v>
      </c>
      <c r="AS608" t="s">
        <v>87</v>
      </c>
      <c r="AT608" t="s">
        <v>87</v>
      </c>
      <c r="AU608" t="s">
        <v>87</v>
      </c>
      <c r="AV608" t="s">
        <v>87</v>
      </c>
      <c r="AW608" t="s">
        <v>87</v>
      </c>
      <c r="AX608" t="s">
        <v>87</v>
      </c>
      <c r="AY608" t="s">
        <v>87</v>
      </c>
      <c r="AZ608" t="s">
        <v>87</v>
      </c>
      <c r="BA608" t="s">
        <v>87</v>
      </c>
      <c r="BB608" t="s">
        <v>87</v>
      </c>
      <c r="BC608" t="s">
        <v>87</v>
      </c>
      <c r="BD608" t="s">
        <v>87</v>
      </c>
      <c r="BE608" t="s">
        <v>87</v>
      </c>
    </row>
    <row r="609" spans="1:57" x14ac:dyDescent="0.45">
      <c r="A609" t="s">
        <v>1584</v>
      </c>
      <c r="B609" t="s">
        <v>79</v>
      </c>
      <c r="C609" t="s">
        <v>1585</v>
      </c>
      <c r="D609" t="s">
        <v>81</v>
      </c>
      <c r="E609" s="2" t="str">
        <f>HYPERLINK("capsilon://?command=openfolder&amp;siteaddress=FAM.docvelocity-na8.net&amp;folderid=FXC1B92EAE-D8A4-E2A1-696C-7C9BD601630E","FX2201792")</f>
        <v>FX2201792</v>
      </c>
      <c r="F609" t="s">
        <v>19</v>
      </c>
      <c r="G609" t="s">
        <v>19</v>
      </c>
      <c r="H609" t="s">
        <v>82</v>
      </c>
      <c r="I609" t="s">
        <v>1586</v>
      </c>
      <c r="J609">
        <v>38</v>
      </c>
      <c r="K609" t="s">
        <v>84</v>
      </c>
      <c r="L609" t="s">
        <v>85</v>
      </c>
      <c r="M609" t="s">
        <v>86</v>
      </c>
      <c r="N609">
        <v>2</v>
      </c>
      <c r="O609" s="1">
        <v>44566.399270833332</v>
      </c>
      <c r="P609" s="1">
        <v>44566.419618055559</v>
      </c>
      <c r="Q609">
        <v>1309</v>
      </c>
      <c r="R609">
        <v>449</v>
      </c>
      <c r="S609" t="b">
        <v>0</v>
      </c>
      <c r="T609" t="s">
        <v>87</v>
      </c>
      <c r="U609" t="b">
        <v>0</v>
      </c>
      <c r="V609" t="s">
        <v>97</v>
      </c>
      <c r="W609" s="1">
        <v>44566.401412037034</v>
      </c>
      <c r="X609">
        <v>161</v>
      </c>
      <c r="Y609">
        <v>37</v>
      </c>
      <c r="Z609">
        <v>0</v>
      </c>
      <c r="AA609">
        <v>37</v>
      </c>
      <c r="AB609">
        <v>0</v>
      </c>
      <c r="AC609">
        <v>10</v>
      </c>
      <c r="AD609">
        <v>1</v>
      </c>
      <c r="AE609">
        <v>0</v>
      </c>
      <c r="AF609">
        <v>0</v>
      </c>
      <c r="AG609">
        <v>0</v>
      </c>
      <c r="AH609" t="s">
        <v>176</v>
      </c>
      <c r="AI609" s="1">
        <v>44566.419618055559</v>
      </c>
      <c r="AJ609">
        <v>288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1</v>
      </c>
      <c r="AQ609">
        <v>0</v>
      </c>
      <c r="AR609">
        <v>0</v>
      </c>
      <c r="AS609">
        <v>0</v>
      </c>
      <c r="AT609" t="s">
        <v>87</v>
      </c>
      <c r="AU609" t="s">
        <v>87</v>
      </c>
      <c r="AV609" t="s">
        <v>87</v>
      </c>
      <c r="AW609" t="s">
        <v>87</v>
      </c>
      <c r="AX609" t="s">
        <v>87</v>
      </c>
      <c r="AY609" t="s">
        <v>87</v>
      </c>
      <c r="AZ609" t="s">
        <v>87</v>
      </c>
      <c r="BA609" t="s">
        <v>87</v>
      </c>
      <c r="BB609" t="s">
        <v>87</v>
      </c>
      <c r="BC609" t="s">
        <v>87</v>
      </c>
      <c r="BD609" t="s">
        <v>87</v>
      </c>
      <c r="BE609" t="s">
        <v>87</v>
      </c>
    </row>
    <row r="610" spans="1:57" x14ac:dyDescent="0.45">
      <c r="A610" t="s">
        <v>1587</v>
      </c>
      <c r="B610" t="s">
        <v>79</v>
      </c>
      <c r="C610" t="s">
        <v>1588</v>
      </c>
      <c r="D610" t="s">
        <v>81</v>
      </c>
      <c r="E610" s="2" t="str">
        <f>HYPERLINK("capsilon://?command=openfolder&amp;siteaddress=FAM.docvelocity-na8.net&amp;folderid=FX99AA1B5E-F58D-612A-82E3-1AE60ACEDDDD","FX211211598")</f>
        <v>FX211211598</v>
      </c>
      <c r="F610" t="s">
        <v>19</v>
      </c>
      <c r="G610" t="s">
        <v>19</v>
      </c>
      <c r="H610" t="s">
        <v>82</v>
      </c>
      <c r="I610" t="s">
        <v>1589</v>
      </c>
      <c r="J610">
        <v>38</v>
      </c>
      <c r="K610" t="s">
        <v>84</v>
      </c>
      <c r="L610" t="s">
        <v>85</v>
      </c>
      <c r="M610" t="s">
        <v>86</v>
      </c>
      <c r="N610">
        <v>1</v>
      </c>
      <c r="O610" s="1">
        <v>44564.471504629626</v>
      </c>
      <c r="P610" s="1">
        <v>44564.482835648145</v>
      </c>
      <c r="Q610">
        <v>839</v>
      </c>
      <c r="R610">
        <v>140</v>
      </c>
      <c r="S610" t="b">
        <v>0</v>
      </c>
      <c r="T610" t="s">
        <v>87</v>
      </c>
      <c r="U610" t="b">
        <v>0</v>
      </c>
      <c r="V610" t="s">
        <v>88</v>
      </c>
      <c r="W610" s="1">
        <v>44564.482835648145</v>
      </c>
      <c r="X610">
        <v>140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38</v>
      </c>
      <c r="AE610">
        <v>37</v>
      </c>
      <c r="AF610">
        <v>0</v>
      </c>
      <c r="AG610">
        <v>2</v>
      </c>
      <c r="AH610" t="s">
        <v>87</v>
      </c>
      <c r="AI610" t="s">
        <v>87</v>
      </c>
      <c r="AJ610" t="s">
        <v>87</v>
      </c>
      <c r="AK610" t="s">
        <v>87</v>
      </c>
      <c r="AL610" t="s">
        <v>87</v>
      </c>
      <c r="AM610" t="s">
        <v>87</v>
      </c>
      <c r="AN610" t="s">
        <v>87</v>
      </c>
      <c r="AO610" t="s">
        <v>87</v>
      </c>
      <c r="AP610" t="s">
        <v>87</v>
      </c>
      <c r="AQ610" t="s">
        <v>87</v>
      </c>
      <c r="AR610" t="s">
        <v>87</v>
      </c>
      <c r="AS610" t="s">
        <v>87</v>
      </c>
      <c r="AT610" t="s">
        <v>87</v>
      </c>
      <c r="AU610" t="s">
        <v>87</v>
      </c>
      <c r="AV610" t="s">
        <v>87</v>
      </c>
      <c r="AW610" t="s">
        <v>87</v>
      </c>
      <c r="AX610" t="s">
        <v>87</v>
      </c>
      <c r="AY610" t="s">
        <v>87</v>
      </c>
      <c r="AZ610" t="s">
        <v>87</v>
      </c>
      <c r="BA610" t="s">
        <v>87</v>
      </c>
      <c r="BB610" t="s">
        <v>87</v>
      </c>
      <c r="BC610" t="s">
        <v>87</v>
      </c>
      <c r="BD610" t="s">
        <v>87</v>
      </c>
      <c r="BE610" t="s">
        <v>87</v>
      </c>
    </row>
    <row r="611" spans="1:57" x14ac:dyDescent="0.45">
      <c r="A611" t="s">
        <v>1590</v>
      </c>
      <c r="B611" t="s">
        <v>79</v>
      </c>
      <c r="C611" t="s">
        <v>111</v>
      </c>
      <c r="D611" t="s">
        <v>81</v>
      </c>
      <c r="E611" s="2" t="str">
        <f>HYPERLINK("capsilon://?command=openfolder&amp;siteaddress=FAM.docvelocity-na8.net&amp;folderid=FXE627D678-2F27-9A9D-BC0B-CD4383FDC1CC","FX211213038")</f>
        <v>FX211213038</v>
      </c>
      <c r="F611" t="s">
        <v>19</v>
      </c>
      <c r="G611" t="s">
        <v>19</v>
      </c>
      <c r="H611" t="s">
        <v>82</v>
      </c>
      <c r="I611" t="s">
        <v>1591</v>
      </c>
      <c r="J611">
        <v>816</v>
      </c>
      <c r="K611" t="s">
        <v>84</v>
      </c>
      <c r="L611" t="s">
        <v>85</v>
      </c>
      <c r="M611" t="s">
        <v>86</v>
      </c>
      <c r="N611">
        <v>2</v>
      </c>
      <c r="O611" s="1">
        <v>44566.404722222222</v>
      </c>
      <c r="P611" s="1">
        <v>44566.501145833332</v>
      </c>
      <c r="Q611">
        <v>1037</v>
      </c>
      <c r="R611">
        <v>7294</v>
      </c>
      <c r="S611" t="b">
        <v>0</v>
      </c>
      <c r="T611" t="s">
        <v>87</v>
      </c>
      <c r="U611" t="b">
        <v>0</v>
      </c>
      <c r="V611" t="s">
        <v>190</v>
      </c>
      <c r="W611" s="1">
        <v>44566.444722222222</v>
      </c>
      <c r="X611">
        <v>3303</v>
      </c>
      <c r="Y611">
        <v>525</v>
      </c>
      <c r="Z611">
        <v>0</v>
      </c>
      <c r="AA611">
        <v>525</v>
      </c>
      <c r="AB611">
        <v>1310</v>
      </c>
      <c r="AC611">
        <v>143</v>
      </c>
      <c r="AD611">
        <v>291</v>
      </c>
      <c r="AE611">
        <v>0</v>
      </c>
      <c r="AF611">
        <v>0</v>
      </c>
      <c r="AG611">
        <v>0</v>
      </c>
      <c r="AH611" t="s">
        <v>176</v>
      </c>
      <c r="AI611" s="1">
        <v>44566.501145833332</v>
      </c>
      <c r="AJ611">
        <v>3991</v>
      </c>
      <c r="AK611">
        <v>3</v>
      </c>
      <c r="AL611">
        <v>0</v>
      </c>
      <c r="AM611">
        <v>3</v>
      </c>
      <c r="AN611">
        <v>262</v>
      </c>
      <c r="AO611">
        <v>3</v>
      </c>
      <c r="AP611">
        <v>288</v>
      </c>
      <c r="AQ611">
        <v>0</v>
      </c>
      <c r="AR611">
        <v>0</v>
      </c>
      <c r="AS611">
        <v>0</v>
      </c>
      <c r="AT611" t="s">
        <v>87</v>
      </c>
      <c r="AU611" t="s">
        <v>87</v>
      </c>
      <c r="AV611" t="s">
        <v>87</v>
      </c>
      <c r="AW611" t="s">
        <v>87</v>
      </c>
      <c r="AX611" t="s">
        <v>87</v>
      </c>
      <c r="AY611" t="s">
        <v>87</v>
      </c>
      <c r="AZ611" t="s">
        <v>87</v>
      </c>
      <c r="BA611" t="s">
        <v>87</v>
      </c>
      <c r="BB611" t="s">
        <v>87</v>
      </c>
      <c r="BC611" t="s">
        <v>87</v>
      </c>
      <c r="BD611" t="s">
        <v>87</v>
      </c>
      <c r="BE611" t="s">
        <v>87</v>
      </c>
    </row>
    <row r="612" spans="1:57" x14ac:dyDescent="0.45">
      <c r="A612" t="s">
        <v>1592</v>
      </c>
      <c r="B612" t="s">
        <v>79</v>
      </c>
      <c r="C612" t="s">
        <v>161</v>
      </c>
      <c r="D612" t="s">
        <v>81</v>
      </c>
      <c r="E612" s="2" t="str">
        <f>HYPERLINK("capsilon://?command=openfolder&amp;siteaddress=FAM.docvelocity-na8.net&amp;folderid=FX1FD9FFE5-5E1D-0DF1-647F-FB58E406D973","FX211211341")</f>
        <v>FX211211341</v>
      </c>
      <c r="F612" t="s">
        <v>19</v>
      </c>
      <c r="G612" t="s">
        <v>19</v>
      </c>
      <c r="H612" t="s">
        <v>82</v>
      </c>
      <c r="I612" t="s">
        <v>1593</v>
      </c>
      <c r="J612">
        <v>252</v>
      </c>
      <c r="K612" t="s">
        <v>84</v>
      </c>
      <c r="L612" t="s">
        <v>85</v>
      </c>
      <c r="M612" t="s">
        <v>86</v>
      </c>
      <c r="N612">
        <v>2</v>
      </c>
      <c r="O612" s="1">
        <v>44566.407349537039</v>
      </c>
      <c r="P612" s="1">
        <v>44566.445497685185</v>
      </c>
      <c r="Q612">
        <v>100</v>
      </c>
      <c r="R612">
        <v>3196</v>
      </c>
      <c r="S612" t="b">
        <v>0</v>
      </c>
      <c r="T612" t="s">
        <v>87</v>
      </c>
      <c r="U612" t="b">
        <v>0</v>
      </c>
      <c r="V612" t="s">
        <v>105</v>
      </c>
      <c r="W612" s="1">
        <v>44566.424571759257</v>
      </c>
      <c r="X612">
        <v>1437</v>
      </c>
      <c r="Y612">
        <v>256</v>
      </c>
      <c r="Z612">
        <v>0</v>
      </c>
      <c r="AA612">
        <v>256</v>
      </c>
      <c r="AB612">
        <v>0</v>
      </c>
      <c r="AC612">
        <v>109</v>
      </c>
      <c r="AD612">
        <v>-4</v>
      </c>
      <c r="AE612">
        <v>0</v>
      </c>
      <c r="AF612">
        <v>0</v>
      </c>
      <c r="AG612">
        <v>0</v>
      </c>
      <c r="AH612" t="s">
        <v>106</v>
      </c>
      <c r="AI612" s="1">
        <v>44566.445497685185</v>
      </c>
      <c r="AJ612">
        <v>1759</v>
      </c>
      <c r="AK612">
        <v>3</v>
      </c>
      <c r="AL612">
        <v>0</v>
      </c>
      <c r="AM612">
        <v>3</v>
      </c>
      <c r="AN612">
        <v>0</v>
      </c>
      <c r="AO612">
        <v>3</v>
      </c>
      <c r="AP612">
        <v>-7</v>
      </c>
      <c r="AQ612">
        <v>0</v>
      </c>
      <c r="AR612">
        <v>0</v>
      </c>
      <c r="AS612">
        <v>0</v>
      </c>
      <c r="AT612" t="s">
        <v>87</v>
      </c>
      <c r="AU612" t="s">
        <v>87</v>
      </c>
      <c r="AV612" t="s">
        <v>87</v>
      </c>
      <c r="AW612" t="s">
        <v>87</v>
      </c>
      <c r="AX612" t="s">
        <v>87</v>
      </c>
      <c r="AY612" t="s">
        <v>87</v>
      </c>
      <c r="AZ612" t="s">
        <v>87</v>
      </c>
      <c r="BA612" t="s">
        <v>87</v>
      </c>
      <c r="BB612" t="s">
        <v>87</v>
      </c>
      <c r="BC612" t="s">
        <v>87</v>
      </c>
      <c r="BD612" t="s">
        <v>87</v>
      </c>
      <c r="BE612" t="s">
        <v>87</v>
      </c>
    </row>
    <row r="613" spans="1:57" x14ac:dyDescent="0.45">
      <c r="A613" t="s">
        <v>1594</v>
      </c>
      <c r="B613" t="s">
        <v>79</v>
      </c>
      <c r="C613" t="s">
        <v>1550</v>
      </c>
      <c r="D613" t="s">
        <v>81</v>
      </c>
      <c r="E613" s="2" t="str">
        <f>HYPERLINK("capsilon://?command=openfolder&amp;siteaddress=FAM.docvelocity-na8.net&amp;folderid=FXB65E1219-88E6-9FD9-3CEA-E22482E9F9AB","FX21124132")</f>
        <v>FX21124132</v>
      </c>
      <c r="F613" t="s">
        <v>19</v>
      </c>
      <c r="G613" t="s">
        <v>19</v>
      </c>
      <c r="H613" t="s">
        <v>82</v>
      </c>
      <c r="I613" t="s">
        <v>1595</v>
      </c>
      <c r="J613">
        <v>66</v>
      </c>
      <c r="K613" t="s">
        <v>84</v>
      </c>
      <c r="L613" t="s">
        <v>85</v>
      </c>
      <c r="M613" t="s">
        <v>86</v>
      </c>
      <c r="N613">
        <v>2</v>
      </c>
      <c r="O613" s="1">
        <v>44564.473171296297</v>
      </c>
      <c r="P613" s="1">
        <v>44564.506006944444</v>
      </c>
      <c r="Q613">
        <v>1231</v>
      </c>
      <c r="R613">
        <v>1606</v>
      </c>
      <c r="S613" t="b">
        <v>0</v>
      </c>
      <c r="T613" t="s">
        <v>87</v>
      </c>
      <c r="U613" t="b">
        <v>0</v>
      </c>
      <c r="V613" t="s">
        <v>125</v>
      </c>
      <c r="W613" s="1">
        <v>44564.498715277776</v>
      </c>
      <c r="X613">
        <v>1020</v>
      </c>
      <c r="Y613">
        <v>52</v>
      </c>
      <c r="Z613">
        <v>0</v>
      </c>
      <c r="AA613">
        <v>52</v>
      </c>
      <c r="AB613">
        <v>0</v>
      </c>
      <c r="AC613">
        <v>32</v>
      </c>
      <c r="AD613">
        <v>14</v>
      </c>
      <c r="AE613">
        <v>0</v>
      </c>
      <c r="AF613">
        <v>0</v>
      </c>
      <c r="AG613">
        <v>0</v>
      </c>
      <c r="AH613" t="s">
        <v>176</v>
      </c>
      <c r="AI613" s="1">
        <v>44564.506006944444</v>
      </c>
      <c r="AJ613">
        <v>511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14</v>
      </c>
      <c r="AQ613">
        <v>0</v>
      </c>
      <c r="AR613">
        <v>0</v>
      </c>
      <c r="AS613">
        <v>0</v>
      </c>
      <c r="AT613" t="s">
        <v>87</v>
      </c>
      <c r="AU613" t="s">
        <v>87</v>
      </c>
      <c r="AV613" t="s">
        <v>87</v>
      </c>
      <c r="AW613" t="s">
        <v>87</v>
      </c>
      <c r="AX613" t="s">
        <v>87</v>
      </c>
      <c r="AY613" t="s">
        <v>87</v>
      </c>
      <c r="AZ613" t="s">
        <v>87</v>
      </c>
      <c r="BA613" t="s">
        <v>87</v>
      </c>
      <c r="BB613" t="s">
        <v>87</v>
      </c>
      <c r="BC613" t="s">
        <v>87</v>
      </c>
      <c r="BD613" t="s">
        <v>87</v>
      </c>
      <c r="BE613" t="s">
        <v>87</v>
      </c>
    </row>
    <row r="614" spans="1:57" x14ac:dyDescent="0.45">
      <c r="A614" t="s">
        <v>1596</v>
      </c>
      <c r="B614" t="s">
        <v>79</v>
      </c>
      <c r="C614" t="s">
        <v>1582</v>
      </c>
      <c r="D614" t="s">
        <v>81</v>
      </c>
      <c r="E614" s="2" t="str">
        <f>HYPERLINK("capsilon://?command=openfolder&amp;siteaddress=FAM.docvelocity-na8.net&amp;folderid=FXBDA0636E-950F-5C13-2433-1DCC856A7A80","FX2201802")</f>
        <v>FX2201802</v>
      </c>
      <c r="F614" t="s">
        <v>19</v>
      </c>
      <c r="G614" t="s">
        <v>19</v>
      </c>
      <c r="H614" t="s">
        <v>82</v>
      </c>
      <c r="I614" t="s">
        <v>1583</v>
      </c>
      <c r="J614">
        <v>574</v>
      </c>
      <c r="K614" t="s">
        <v>84</v>
      </c>
      <c r="L614" t="s">
        <v>85</v>
      </c>
      <c r="M614" t="s">
        <v>86</v>
      </c>
      <c r="N614">
        <v>2</v>
      </c>
      <c r="O614" s="1">
        <v>44566.409687500003</v>
      </c>
      <c r="P614" s="1">
        <v>44566.462847222225</v>
      </c>
      <c r="Q614">
        <v>1762</v>
      </c>
      <c r="R614">
        <v>2831</v>
      </c>
      <c r="S614" t="b">
        <v>0</v>
      </c>
      <c r="T614" t="s">
        <v>87</v>
      </c>
      <c r="U614" t="b">
        <v>1</v>
      </c>
      <c r="V614" t="s">
        <v>146</v>
      </c>
      <c r="W614" s="1">
        <v>44566.437743055554</v>
      </c>
      <c r="X614">
        <v>1282</v>
      </c>
      <c r="Y614">
        <v>312</v>
      </c>
      <c r="Z614">
        <v>0</v>
      </c>
      <c r="AA614">
        <v>312</v>
      </c>
      <c r="AB614">
        <v>96</v>
      </c>
      <c r="AC614">
        <v>128</v>
      </c>
      <c r="AD614">
        <v>262</v>
      </c>
      <c r="AE614">
        <v>0</v>
      </c>
      <c r="AF614">
        <v>0</v>
      </c>
      <c r="AG614">
        <v>0</v>
      </c>
      <c r="AH614" t="s">
        <v>106</v>
      </c>
      <c r="AI614" s="1">
        <v>44566.462847222225</v>
      </c>
      <c r="AJ614">
        <v>1498</v>
      </c>
      <c r="AK614">
        <v>0</v>
      </c>
      <c r="AL614">
        <v>0</v>
      </c>
      <c r="AM614">
        <v>0</v>
      </c>
      <c r="AN614">
        <v>96</v>
      </c>
      <c r="AO614">
        <v>0</v>
      </c>
      <c r="AP614">
        <v>262</v>
      </c>
      <c r="AQ614">
        <v>0</v>
      </c>
      <c r="AR614">
        <v>0</v>
      </c>
      <c r="AS614">
        <v>0</v>
      </c>
      <c r="AT614" t="s">
        <v>87</v>
      </c>
      <c r="AU614" t="s">
        <v>87</v>
      </c>
      <c r="AV614" t="s">
        <v>87</v>
      </c>
      <c r="AW614" t="s">
        <v>87</v>
      </c>
      <c r="AX614" t="s">
        <v>87</v>
      </c>
      <c r="AY614" t="s">
        <v>87</v>
      </c>
      <c r="AZ614" t="s">
        <v>87</v>
      </c>
      <c r="BA614" t="s">
        <v>87</v>
      </c>
      <c r="BB614" t="s">
        <v>87</v>
      </c>
      <c r="BC614" t="s">
        <v>87</v>
      </c>
      <c r="BD614" t="s">
        <v>87</v>
      </c>
      <c r="BE614" t="s">
        <v>87</v>
      </c>
    </row>
    <row r="615" spans="1:57" x14ac:dyDescent="0.45">
      <c r="A615" t="s">
        <v>1597</v>
      </c>
      <c r="B615" t="s">
        <v>79</v>
      </c>
      <c r="C615" t="s">
        <v>1598</v>
      </c>
      <c r="D615" t="s">
        <v>81</v>
      </c>
      <c r="E615" s="2" t="str">
        <f>HYPERLINK("capsilon://?command=openfolder&amp;siteaddress=FAM.docvelocity-na8.net&amp;folderid=FX33070C94-110E-6AD4-C94F-CC01B1F313A4","FX21126579")</f>
        <v>FX21126579</v>
      </c>
      <c r="F615" t="s">
        <v>19</v>
      </c>
      <c r="G615" t="s">
        <v>19</v>
      </c>
      <c r="H615" t="s">
        <v>82</v>
      </c>
      <c r="I615" t="s">
        <v>1599</v>
      </c>
      <c r="J615">
        <v>66</v>
      </c>
      <c r="K615" t="s">
        <v>84</v>
      </c>
      <c r="L615" t="s">
        <v>85</v>
      </c>
      <c r="M615" t="s">
        <v>86</v>
      </c>
      <c r="N615">
        <v>2</v>
      </c>
      <c r="O615" s="1">
        <v>44566.417719907404</v>
      </c>
      <c r="P615" s="1">
        <v>44566.425127314818</v>
      </c>
      <c r="Q615">
        <v>548</v>
      </c>
      <c r="R615">
        <v>92</v>
      </c>
      <c r="S615" t="b">
        <v>0</v>
      </c>
      <c r="T615" t="s">
        <v>87</v>
      </c>
      <c r="U615" t="b">
        <v>0</v>
      </c>
      <c r="V615" t="s">
        <v>166</v>
      </c>
      <c r="W615" s="1">
        <v>44566.42355324074</v>
      </c>
      <c r="X615">
        <v>31</v>
      </c>
      <c r="Y615">
        <v>0</v>
      </c>
      <c r="Z615">
        <v>0</v>
      </c>
      <c r="AA615">
        <v>0</v>
      </c>
      <c r="AB615">
        <v>52</v>
      </c>
      <c r="AC615">
        <v>0</v>
      </c>
      <c r="AD615">
        <v>66</v>
      </c>
      <c r="AE615">
        <v>0</v>
      </c>
      <c r="AF615">
        <v>0</v>
      </c>
      <c r="AG615">
        <v>0</v>
      </c>
      <c r="AH615" t="s">
        <v>106</v>
      </c>
      <c r="AI615" s="1">
        <v>44566.425127314818</v>
      </c>
      <c r="AJ615">
        <v>61</v>
      </c>
      <c r="AK615">
        <v>0</v>
      </c>
      <c r="AL615">
        <v>0</v>
      </c>
      <c r="AM615">
        <v>0</v>
      </c>
      <c r="AN615">
        <v>52</v>
      </c>
      <c r="AO615">
        <v>0</v>
      </c>
      <c r="AP615">
        <v>66</v>
      </c>
      <c r="AQ615">
        <v>0</v>
      </c>
      <c r="AR615">
        <v>0</v>
      </c>
      <c r="AS615">
        <v>0</v>
      </c>
      <c r="AT615" t="s">
        <v>87</v>
      </c>
      <c r="AU615" t="s">
        <v>87</v>
      </c>
      <c r="AV615" t="s">
        <v>87</v>
      </c>
      <c r="AW615" t="s">
        <v>87</v>
      </c>
      <c r="AX615" t="s">
        <v>87</v>
      </c>
      <c r="AY615" t="s">
        <v>87</v>
      </c>
      <c r="AZ615" t="s">
        <v>87</v>
      </c>
      <c r="BA615" t="s">
        <v>87</v>
      </c>
      <c r="BB615" t="s">
        <v>87</v>
      </c>
      <c r="BC615" t="s">
        <v>87</v>
      </c>
      <c r="BD615" t="s">
        <v>87</v>
      </c>
      <c r="BE615" t="s">
        <v>87</v>
      </c>
    </row>
    <row r="616" spans="1:57" x14ac:dyDescent="0.45">
      <c r="A616" t="s">
        <v>1600</v>
      </c>
      <c r="B616" t="s">
        <v>79</v>
      </c>
      <c r="C616" t="s">
        <v>1448</v>
      </c>
      <c r="D616" t="s">
        <v>81</v>
      </c>
      <c r="E616" s="2" t="str">
        <f>HYPERLINK("capsilon://?command=openfolder&amp;siteaddress=FAM.docvelocity-na8.net&amp;folderid=FXDFF0D22A-3FFC-2C6B-766A-1DF415E3F228","FX211213603")</f>
        <v>FX211213603</v>
      </c>
      <c r="F616" t="s">
        <v>19</v>
      </c>
      <c r="G616" t="s">
        <v>19</v>
      </c>
      <c r="H616" t="s">
        <v>82</v>
      </c>
      <c r="I616" t="s">
        <v>1601</v>
      </c>
      <c r="J616">
        <v>66</v>
      </c>
      <c r="K616" t="s">
        <v>84</v>
      </c>
      <c r="L616" t="s">
        <v>85</v>
      </c>
      <c r="M616" t="s">
        <v>86</v>
      </c>
      <c r="N616">
        <v>1</v>
      </c>
      <c r="O616" s="1">
        <v>44566.421064814815</v>
      </c>
      <c r="P616" s="1">
        <v>44566.424583333333</v>
      </c>
      <c r="Q616">
        <v>215</v>
      </c>
      <c r="R616">
        <v>89</v>
      </c>
      <c r="S616" t="b">
        <v>0</v>
      </c>
      <c r="T616" t="s">
        <v>87</v>
      </c>
      <c r="U616" t="b">
        <v>0</v>
      </c>
      <c r="V616" t="s">
        <v>166</v>
      </c>
      <c r="W616" s="1">
        <v>44566.424583333333</v>
      </c>
      <c r="X616">
        <v>89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66</v>
      </c>
      <c r="AE616">
        <v>52</v>
      </c>
      <c r="AF616">
        <v>0</v>
      </c>
      <c r="AG616">
        <v>1</v>
      </c>
      <c r="AH616" t="s">
        <v>87</v>
      </c>
      <c r="AI616" t="s">
        <v>87</v>
      </c>
      <c r="AJ616" t="s">
        <v>87</v>
      </c>
      <c r="AK616" t="s">
        <v>87</v>
      </c>
      <c r="AL616" t="s">
        <v>87</v>
      </c>
      <c r="AM616" t="s">
        <v>87</v>
      </c>
      <c r="AN616" t="s">
        <v>87</v>
      </c>
      <c r="AO616" t="s">
        <v>87</v>
      </c>
      <c r="AP616" t="s">
        <v>87</v>
      </c>
      <c r="AQ616" t="s">
        <v>87</v>
      </c>
      <c r="AR616" t="s">
        <v>87</v>
      </c>
      <c r="AS616" t="s">
        <v>87</v>
      </c>
      <c r="AT616" t="s">
        <v>87</v>
      </c>
      <c r="AU616" t="s">
        <v>87</v>
      </c>
      <c r="AV616" t="s">
        <v>87</v>
      </c>
      <c r="AW616" t="s">
        <v>87</v>
      </c>
      <c r="AX616" t="s">
        <v>87</v>
      </c>
      <c r="AY616" t="s">
        <v>87</v>
      </c>
      <c r="AZ616" t="s">
        <v>87</v>
      </c>
      <c r="BA616" t="s">
        <v>87</v>
      </c>
      <c r="BB616" t="s">
        <v>87</v>
      </c>
      <c r="BC616" t="s">
        <v>87</v>
      </c>
      <c r="BD616" t="s">
        <v>87</v>
      </c>
      <c r="BE616" t="s">
        <v>87</v>
      </c>
    </row>
    <row r="617" spans="1:57" x14ac:dyDescent="0.45">
      <c r="A617" t="s">
        <v>1602</v>
      </c>
      <c r="B617" t="s">
        <v>79</v>
      </c>
      <c r="C617" t="s">
        <v>1448</v>
      </c>
      <c r="D617" t="s">
        <v>81</v>
      </c>
      <c r="E617" s="2" t="str">
        <f>HYPERLINK("capsilon://?command=openfolder&amp;siteaddress=FAM.docvelocity-na8.net&amp;folderid=FXDFF0D22A-3FFC-2C6B-766A-1DF415E3F228","FX211213603")</f>
        <v>FX211213603</v>
      </c>
      <c r="F617" t="s">
        <v>19</v>
      </c>
      <c r="G617" t="s">
        <v>19</v>
      </c>
      <c r="H617" t="s">
        <v>82</v>
      </c>
      <c r="I617" t="s">
        <v>1601</v>
      </c>
      <c r="J617">
        <v>38</v>
      </c>
      <c r="K617" t="s">
        <v>84</v>
      </c>
      <c r="L617" t="s">
        <v>85</v>
      </c>
      <c r="M617" t="s">
        <v>86</v>
      </c>
      <c r="N617">
        <v>2</v>
      </c>
      <c r="O617" s="1">
        <v>44566.425127314818</v>
      </c>
      <c r="P617" s="1">
        <v>44566.440625000003</v>
      </c>
      <c r="Q617">
        <v>441</v>
      </c>
      <c r="R617">
        <v>898</v>
      </c>
      <c r="S617" t="b">
        <v>0</v>
      </c>
      <c r="T617" t="s">
        <v>87</v>
      </c>
      <c r="U617" t="b">
        <v>1</v>
      </c>
      <c r="V617" t="s">
        <v>97</v>
      </c>
      <c r="W617" s="1">
        <v>44566.428877314815</v>
      </c>
      <c r="X617">
        <v>323</v>
      </c>
      <c r="Y617">
        <v>37</v>
      </c>
      <c r="Z617">
        <v>0</v>
      </c>
      <c r="AA617">
        <v>37</v>
      </c>
      <c r="AB617">
        <v>0</v>
      </c>
      <c r="AC617">
        <v>13</v>
      </c>
      <c r="AD617">
        <v>1</v>
      </c>
      <c r="AE617">
        <v>0</v>
      </c>
      <c r="AF617">
        <v>0</v>
      </c>
      <c r="AG617">
        <v>0</v>
      </c>
      <c r="AH617" t="s">
        <v>98</v>
      </c>
      <c r="AI617" s="1">
        <v>44566.440625000003</v>
      </c>
      <c r="AJ617">
        <v>552</v>
      </c>
      <c r="AK617">
        <v>2</v>
      </c>
      <c r="AL617">
        <v>0</v>
      </c>
      <c r="AM617">
        <v>2</v>
      </c>
      <c r="AN617">
        <v>0</v>
      </c>
      <c r="AO617">
        <v>1</v>
      </c>
      <c r="AP617">
        <v>-1</v>
      </c>
      <c r="AQ617">
        <v>0</v>
      </c>
      <c r="AR617">
        <v>0</v>
      </c>
      <c r="AS617">
        <v>0</v>
      </c>
      <c r="AT617" t="s">
        <v>87</v>
      </c>
      <c r="AU617" t="s">
        <v>87</v>
      </c>
      <c r="AV617" t="s">
        <v>87</v>
      </c>
      <c r="AW617" t="s">
        <v>87</v>
      </c>
      <c r="AX617" t="s">
        <v>87</v>
      </c>
      <c r="AY617" t="s">
        <v>87</v>
      </c>
      <c r="AZ617" t="s">
        <v>87</v>
      </c>
      <c r="BA617" t="s">
        <v>87</v>
      </c>
      <c r="BB617" t="s">
        <v>87</v>
      </c>
      <c r="BC617" t="s">
        <v>87</v>
      </c>
      <c r="BD617" t="s">
        <v>87</v>
      </c>
      <c r="BE617" t="s">
        <v>87</v>
      </c>
    </row>
    <row r="618" spans="1:57" x14ac:dyDescent="0.45">
      <c r="A618" t="s">
        <v>1603</v>
      </c>
      <c r="B618" t="s">
        <v>79</v>
      </c>
      <c r="C618" t="s">
        <v>1462</v>
      </c>
      <c r="D618" t="s">
        <v>81</v>
      </c>
      <c r="E618" s="2" t="str">
        <f>HYPERLINK("capsilon://?command=openfolder&amp;siteaddress=FAM.docvelocity-na8.net&amp;folderid=FX7168C285-D81D-A19B-F027-D681DD71A954","FX211213846")</f>
        <v>FX211213846</v>
      </c>
      <c r="F618" t="s">
        <v>19</v>
      </c>
      <c r="G618" t="s">
        <v>19</v>
      </c>
      <c r="H618" t="s">
        <v>82</v>
      </c>
      <c r="I618" t="s">
        <v>1604</v>
      </c>
      <c r="J618">
        <v>28</v>
      </c>
      <c r="K618" t="s">
        <v>84</v>
      </c>
      <c r="L618" t="s">
        <v>85</v>
      </c>
      <c r="M618" t="s">
        <v>86</v>
      </c>
      <c r="N618">
        <v>2</v>
      </c>
      <c r="O618" s="1">
        <v>44566.430474537039</v>
      </c>
      <c r="P618" s="1">
        <v>44566.465416666666</v>
      </c>
      <c r="Q618">
        <v>2548</v>
      </c>
      <c r="R618">
        <v>471</v>
      </c>
      <c r="S618" t="b">
        <v>0</v>
      </c>
      <c r="T618" t="s">
        <v>87</v>
      </c>
      <c r="U618" t="b">
        <v>0</v>
      </c>
      <c r="V618" t="s">
        <v>97</v>
      </c>
      <c r="W618" s="1">
        <v>44566.433703703704</v>
      </c>
      <c r="X618">
        <v>250</v>
      </c>
      <c r="Y618">
        <v>21</v>
      </c>
      <c r="Z618">
        <v>0</v>
      </c>
      <c r="AA618">
        <v>21</v>
      </c>
      <c r="AB618">
        <v>0</v>
      </c>
      <c r="AC618">
        <v>9</v>
      </c>
      <c r="AD618">
        <v>7</v>
      </c>
      <c r="AE618">
        <v>0</v>
      </c>
      <c r="AF618">
        <v>0</v>
      </c>
      <c r="AG618">
        <v>0</v>
      </c>
      <c r="AH618" t="s">
        <v>106</v>
      </c>
      <c r="AI618" s="1">
        <v>44566.465416666666</v>
      </c>
      <c r="AJ618">
        <v>221</v>
      </c>
      <c r="AK618">
        <v>1</v>
      </c>
      <c r="AL618">
        <v>0</v>
      </c>
      <c r="AM618">
        <v>1</v>
      </c>
      <c r="AN618">
        <v>0</v>
      </c>
      <c r="AO618">
        <v>1</v>
      </c>
      <c r="AP618">
        <v>6</v>
      </c>
      <c r="AQ618">
        <v>0</v>
      </c>
      <c r="AR618">
        <v>0</v>
      </c>
      <c r="AS618">
        <v>0</v>
      </c>
      <c r="AT618" t="s">
        <v>87</v>
      </c>
      <c r="AU618" t="s">
        <v>87</v>
      </c>
      <c r="AV618" t="s">
        <v>87</v>
      </c>
      <c r="AW618" t="s">
        <v>87</v>
      </c>
      <c r="AX618" t="s">
        <v>87</v>
      </c>
      <c r="AY618" t="s">
        <v>87</v>
      </c>
      <c r="AZ618" t="s">
        <v>87</v>
      </c>
      <c r="BA618" t="s">
        <v>87</v>
      </c>
      <c r="BB618" t="s">
        <v>87</v>
      </c>
      <c r="BC618" t="s">
        <v>87</v>
      </c>
      <c r="BD618" t="s">
        <v>87</v>
      </c>
      <c r="BE618" t="s">
        <v>87</v>
      </c>
    </row>
    <row r="619" spans="1:57" x14ac:dyDescent="0.45">
      <c r="A619" t="s">
        <v>1605</v>
      </c>
      <c r="B619" t="s">
        <v>79</v>
      </c>
      <c r="C619" t="s">
        <v>1606</v>
      </c>
      <c r="D619" t="s">
        <v>81</v>
      </c>
      <c r="E619" s="2" t="str">
        <f>HYPERLINK("capsilon://?command=openfolder&amp;siteaddress=FAM.docvelocity-na8.net&amp;folderid=FXA959BF6D-69E7-B398-C938-AE8FF6E751A6","FX210910215")</f>
        <v>FX210910215</v>
      </c>
      <c r="F619" t="s">
        <v>19</v>
      </c>
      <c r="G619" t="s">
        <v>19</v>
      </c>
      <c r="H619" t="s">
        <v>82</v>
      </c>
      <c r="I619" t="s">
        <v>1607</v>
      </c>
      <c r="J619">
        <v>66</v>
      </c>
      <c r="K619" t="s">
        <v>84</v>
      </c>
      <c r="L619" t="s">
        <v>85</v>
      </c>
      <c r="M619" t="s">
        <v>86</v>
      </c>
      <c r="N619">
        <v>2</v>
      </c>
      <c r="O619" s="1">
        <v>44566.43141203704</v>
      </c>
      <c r="P619" s="1">
        <v>44566.473599537036</v>
      </c>
      <c r="Q619">
        <v>3531</v>
      </c>
      <c r="R619">
        <v>114</v>
      </c>
      <c r="S619" t="b">
        <v>0</v>
      </c>
      <c r="T619" t="s">
        <v>87</v>
      </c>
      <c r="U619" t="b">
        <v>0</v>
      </c>
      <c r="V619" t="s">
        <v>97</v>
      </c>
      <c r="W619" s="1">
        <v>44566.434178240743</v>
      </c>
      <c r="X619">
        <v>40</v>
      </c>
      <c r="Y619">
        <v>0</v>
      </c>
      <c r="Z619">
        <v>0</v>
      </c>
      <c r="AA619">
        <v>0</v>
      </c>
      <c r="AB619">
        <v>52</v>
      </c>
      <c r="AC619">
        <v>0</v>
      </c>
      <c r="AD619">
        <v>66</v>
      </c>
      <c r="AE619">
        <v>0</v>
      </c>
      <c r="AF619">
        <v>0</v>
      </c>
      <c r="AG619">
        <v>0</v>
      </c>
      <c r="AH619" t="s">
        <v>106</v>
      </c>
      <c r="AI619" s="1">
        <v>44566.473599537036</v>
      </c>
      <c r="AJ619">
        <v>64</v>
      </c>
      <c r="AK619">
        <v>0</v>
      </c>
      <c r="AL619">
        <v>0</v>
      </c>
      <c r="AM619">
        <v>0</v>
      </c>
      <c r="AN619">
        <v>52</v>
      </c>
      <c r="AO619">
        <v>0</v>
      </c>
      <c r="AP619">
        <v>66</v>
      </c>
      <c r="AQ619">
        <v>0</v>
      </c>
      <c r="AR619">
        <v>0</v>
      </c>
      <c r="AS619">
        <v>0</v>
      </c>
      <c r="AT619" t="s">
        <v>87</v>
      </c>
      <c r="AU619" t="s">
        <v>87</v>
      </c>
      <c r="AV619" t="s">
        <v>87</v>
      </c>
      <c r="AW619" t="s">
        <v>87</v>
      </c>
      <c r="AX619" t="s">
        <v>87</v>
      </c>
      <c r="AY619" t="s">
        <v>87</v>
      </c>
      <c r="AZ619" t="s">
        <v>87</v>
      </c>
      <c r="BA619" t="s">
        <v>87</v>
      </c>
      <c r="BB619" t="s">
        <v>87</v>
      </c>
      <c r="BC619" t="s">
        <v>87</v>
      </c>
      <c r="BD619" t="s">
        <v>87</v>
      </c>
      <c r="BE619" t="s">
        <v>87</v>
      </c>
    </row>
    <row r="620" spans="1:57" x14ac:dyDescent="0.45">
      <c r="A620" t="s">
        <v>1608</v>
      </c>
      <c r="B620" t="s">
        <v>79</v>
      </c>
      <c r="C620" t="s">
        <v>1606</v>
      </c>
      <c r="D620" t="s">
        <v>81</v>
      </c>
      <c r="E620" s="2" t="str">
        <f>HYPERLINK("capsilon://?command=openfolder&amp;siteaddress=FAM.docvelocity-na8.net&amp;folderid=FXA959BF6D-69E7-B398-C938-AE8FF6E751A6","FX210910215")</f>
        <v>FX210910215</v>
      </c>
      <c r="F620" t="s">
        <v>19</v>
      </c>
      <c r="G620" t="s">
        <v>19</v>
      </c>
      <c r="H620" t="s">
        <v>82</v>
      </c>
      <c r="I620" t="s">
        <v>1609</v>
      </c>
      <c r="J620">
        <v>66</v>
      </c>
      <c r="K620" t="s">
        <v>84</v>
      </c>
      <c r="L620" t="s">
        <v>85</v>
      </c>
      <c r="M620" t="s">
        <v>86</v>
      </c>
      <c r="N620">
        <v>2</v>
      </c>
      <c r="O620" s="1">
        <v>44566.431944444441</v>
      </c>
      <c r="P620" s="1">
        <v>44566.474189814813</v>
      </c>
      <c r="Q620">
        <v>3567</v>
      </c>
      <c r="R620">
        <v>83</v>
      </c>
      <c r="S620" t="b">
        <v>0</v>
      </c>
      <c r="T620" t="s">
        <v>87</v>
      </c>
      <c r="U620" t="b">
        <v>0</v>
      </c>
      <c r="V620" t="s">
        <v>97</v>
      </c>
      <c r="W620" s="1">
        <v>44566.434560185182</v>
      </c>
      <c r="X620">
        <v>32</v>
      </c>
      <c r="Y620">
        <v>0</v>
      </c>
      <c r="Z620">
        <v>0</v>
      </c>
      <c r="AA620">
        <v>0</v>
      </c>
      <c r="AB620">
        <v>52</v>
      </c>
      <c r="AC620">
        <v>0</v>
      </c>
      <c r="AD620">
        <v>66</v>
      </c>
      <c r="AE620">
        <v>0</v>
      </c>
      <c r="AF620">
        <v>0</v>
      </c>
      <c r="AG620">
        <v>0</v>
      </c>
      <c r="AH620" t="s">
        <v>106</v>
      </c>
      <c r="AI620" s="1">
        <v>44566.474189814813</v>
      </c>
      <c r="AJ620">
        <v>51</v>
      </c>
      <c r="AK620">
        <v>0</v>
      </c>
      <c r="AL620">
        <v>0</v>
      </c>
      <c r="AM620">
        <v>0</v>
      </c>
      <c r="AN620">
        <v>52</v>
      </c>
      <c r="AO620">
        <v>0</v>
      </c>
      <c r="AP620">
        <v>66</v>
      </c>
      <c r="AQ620">
        <v>0</v>
      </c>
      <c r="AR620">
        <v>0</v>
      </c>
      <c r="AS620">
        <v>0</v>
      </c>
      <c r="AT620" t="s">
        <v>87</v>
      </c>
      <c r="AU620" t="s">
        <v>87</v>
      </c>
      <c r="AV620" t="s">
        <v>87</v>
      </c>
      <c r="AW620" t="s">
        <v>87</v>
      </c>
      <c r="AX620" t="s">
        <v>87</v>
      </c>
      <c r="AY620" t="s">
        <v>87</v>
      </c>
      <c r="AZ620" t="s">
        <v>87</v>
      </c>
      <c r="BA620" t="s">
        <v>87</v>
      </c>
      <c r="BB620" t="s">
        <v>87</v>
      </c>
      <c r="BC620" t="s">
        <v>87</v>
      </c>
      <c r="BD620" t="s">
        <v>87</v>
      </c>
      <c r="BE620" t="s">
        <v>87</v>
      </c>
    </row>
    <row r="621" spans="1:57" x14ac:dyDescent="0.45">
      <c r="A621" t="s">
        <v>1610</v>
      </c>
      <c r="B621" t="s">
        <v>79</v>
      </c>
      <c r="C621" t="s">
        <v>1462</v>
      </c>
      <c r="D621" t="s">
        <v>81</v>
      </c>
      <c r="E621" s="2" t="str">
        <f>HYPERLINK("capsilon://?command=openfolder&amp;siteaddress=FAM.docvelocity-na8.net&amp;folderid=FX7168C285-D81D-A19B-F027-D681DD71A954","FX211213846")</f>
        <v>FX211213846</v>
      </c>
      <c r="F621" t="s">
        <v>19</v>
      </c>
      <c r="G621" t="s">
        <v>19</v>
      </c>
      <c r="H621" t="s">
        <v>82</v>
      </c>
      <c r="I621" t="s">
        <v>1611</v>
      </c>
      <c r="J621">
        <v>264</v>
      </c>
      <c r="K621" t="s">
        <v>84</v>
      </c>
      <c r="L621" t="s">
        <v>85</v>
      </c>
      <c r="M621" t="s">
        <v>86</v>
      </c>
      <c r="N621">
        <v>2</v>
      </c>
      <c r="O621" s="1">
        <v>44566.432673611111</v>
      </c>
      <c r="P621" s="1">
        <v>44566.48</v>
      </c>
      <c r="Q621">
        <v>2855</v>
      </c>
      <c r="R621">
        <v>1234</v>
      </c>
      <c r="S621" t="b">
        <v>0</v>
      </c>
      <c r="T621" t="s">
        <v>87</v>
      </c>
      <c r="U621" t="b">
        <v>0</v>
      </c>
      <c r="V621" t="s">
        <v>97</v>
      </c>
      <c r="W621" s="1">
        <v>44566.443055555559</v>
      </c>
      <c r="X621">
        <v>733</v>
      </c>
      <c r="Y621">
        <v>104</v>
      </c>
      <c r="Z621">
        <v>0</v>
      </c>
      <c r="AA621">
        <v>104</v>
      </c>
      <c r="AB621">
        <v>104</v>
      </c>
      <c r="AC621">
        <v>59</v>
      </c>
      <c r="AD621">
        <v>160</v>
      </c>
      <c r="AE621">
        <v>0</v>
      </c>
      <c r="AF621">
        <v>0</v>
      </c>
      <c r="AG621">
        <v>0</v>
      </c>
      <c r="AH621" t="s">
        <v>106</v>
      </c>
      <c r="AI621" s="1">
        <v>44566.48</v>
      </c>
      <c r="AJ621">
        <v>501</v>
      </c>
      <c r="AK621">
        <v>1</v>
      </c>
      <c r="AL621">
        <v>0</v>
      </c>
      <c r="AM621">
        <v>1</v>
      </c>
      <c r="AN621">
        <v>104</v>
      </c>
      <c r="AO621">
        <v>1</v>
      </c>
      <c r="AP621">
        <v>159</v>
      </c>
      <c r="AQ621">
        <v>0</v>
      </c>
      <c r="AR621">
        <v>0</v>
      </c>
      <c r="AS621">
        <v>0</v>
      </c>
      <c r="AT621" t="s">
        <v>87</v>
      </c>
      <c r="AU621" t="s">
        <v>87</v>
      </c>
      <c r="AV621" t="s">
        <v>87</v>
      </c>
      <c r="AW621" t="s">
        <v>87</v>
      </c>
      <c r="AX621" t="s">
        <v>87</v>
      </c>
      <c r="AY621" t="s">
        <v>87</v>
      </c>
      <c r="AZ621" t="s">
        <v>87</v>
      </c>
      <c r="BA621" t="s">
        <v>87</v>
      </c>
      <c r="BB621" t="s">
        <v>87</v>
      </c>
      <c r="BC621" t="s">
        <v>87</v>
      </c>
      <c r="BD621" t="s">
        <v>87</v>
      </c>
      <c r="BE621" t="s">
        <v>87</v>
      </c>
    </row>
    <row r="622" spans="1:57" x14ac:dyDescent="0.45">
      <c r="A622" t="s">
        <v>1612</v>
      </c>
      <c r="B622" t="s">
        <v>79</v>
      </c>
      <c r="C622" t="s">
        <v>1462</v>
      </c>
      <c r="D622" t="s">
        <v>81</v>
      </c>
      <c r="E622" s="2" t="str">
        <f>HYPERLINK("capsilon://?command=openfolder&amp;siteaddress=FAM.docvelocity-na8.net&amp;folderid=FX7168C285-D81D-A19B-F027-D681DD71A954","FX211213846")</f>
        <v>FX211213846</v>
      </c>
      <c r="F622" t="s">
        <v>19</v>
      </c>
      <c r="G622" t="s">
        <v>19</v>
      </c>
      <c r="H622" t="s">
        <v>82</v>
      </c>
      <c r="I622" t="s">
        <v>1613</v>
      </c>
      <c r="J622">
        <v>56</v>
      </c>
      <c r="K622" t="s">
        <v>84</v>
      </c>
      <c r="L622" t="s">
        <v>85</v>
      </c>
      <c r="M622" t="s">
        <v>86</v>
      </c>
      <c r="N622">
        <v>2</v>
      </c>
      <c r="O622" s="1">
        <v>44566.432766203703</v>
      </c>
      <c r="P622" s="1">
        <v>44566.489155092589</v>
      </c>
      <c r="Q622">
        <v>3988</v>
      </c>
      <c r="R622">
        <v>884</v>
      </c>
      <c r="S622" t="b">
        <v>0</v>
      </c>
      <c r="T622" t="s">
        <v>87</v>
      </c>
      <c r="U622" t="b">
        <v>0</v>
      </c>
      <c r="V622" t="s">
        <v>146</v>
      </c>
      <c r="W622" s="1">
        <v>44566.440960648149</v>
      </c>
      <c r="X622">
        <v>278</v>
      </c>
      <c r="Y622">
        <v>42</v>
      </c>
      <c r="Z622">
        <v>0</v>
      </c>
      <c r="AA622">
        <v>42</v>
      </c>
      <c r="AB622">
        <v>0</v>
      </c>
      <c r="AC622">
        <v>4</v>
      </c>
      <c r="AD622">
        <v>14</v>
      </c>
      <c r="AE622">
        <v>0</v>
      </c>
      <c r="AF622">
        <v>0</v>
      </c>
      <c r="AG622">
        <v>0</v>
      </c>
      <c r="AH622" t="s">
        <v>98</v>
      </c>
      <c r="AI622" s="1">
        <v>44566.489155092589</v>
      </c>
      <c r="AJ622">
        <v>596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14</v>
      </c>
      <c r="AQ622">
        <v>0</v>
      </c>
      <c r="AR622">
        <v>0</v>
      </c>
      <c r="AS622">
        <v>0</v>
      </c>
      <c r="AT622" t="s">
        <v>87</v>
      </c>
      <c r="AU622" t="s">
        <v>87</v>
      </c>
      <c r="AV622" t="s">
        <v>87</v>
      </c>
      <c r="AW622" t="s">
        <v>87</v>
      </c>
      <c r="AX622" t="s">
        <v>87</v>
      </c>
      <c r="AY622" t="s">
        <v>87</v>
      </c>
      <c r="AZ622" t="s">
        <v>87</v>
      </c>
      <c r="BA622" t="s">
        <v>87</v>
      </c>
      <c r="BB622" t="s">
        <v>87</v>
      </c>
      <c r="BC622" t="s">
        <v>87</v>
      </c>
      <c r="BD622" t="s">
        <v>87</v>
      </c>
      <c r="BE622" t="s">
        <v>87</v>
      </c>
    </row>
    <row r="623" spans="1:57" x14ac:dyDescent="0.45">
      <c r="A623" t="s">
        <v>1614</v>
      </c>
      <c r="B623" t="s">
        <v>79</v>
      </c>
      <c r="C623" t="s">
        <v>1615</v>
      </c>
      <c r="D623" t="s">
        <v>81</v>
      </c>
      <c r="E623" s="2" t="str">
        <f>HYPERLINK("capsilon://?command=openfolder&amp;siteaddress=FAM.docvelocity-na8.net&amp;folderid=FX3889472A-90B7-BE46-9875-BB062B42E389","FX21115166")</f>
        <v>FX21115166</v>
      </c>
      <c r="F623" t="s">
        <v>19</v>
      </c>
      <c r="G623" t="s">
        <v>19</v>
      </c>
      <c r="H623" t="s">
        <v>82</v>
      </c>
      <c r="I623" t="s">
        <v>1616</v>
      </c>
      <c r="J623">
        <v>66</v>
      </c>
      <c r="K623" t="s">
        <v>84</v>
      </c>
      <c r="L623" t="s">
        <v>85</v>
      </c>
      <c r="M623" t="s">
        <v>86</v>
      </c>
      <c r="N623">
        <v>2</v>
      </c>
      <c r="O623" s="1">
        <v>44566.433587962965</v>
      </c>
      <c r="P623" s="1">
        <v>44566.490324074075</v>
      </c>
      <c r="Q623">
        <v>4772</v>
      </c>
      <c r="R623">
        <v>130</v>
      </c>
      <c r="S623" t="b">
        <v>0</v>
      </c>
      <c r="T623" t="s">
        <v>87</v>
      </c>
      <c r="U623" t="b">
        <v>0</v>
      </c>
      <c r="V623" t="s">
        <v>146</v>
      </c>
      <c r="W623" s="1">
        <v>44566.441307870373</v>
      </c>
      <c r="X623">
        <v>29</v>
      </c>
      <c r="Y623">
        <v>0</v>
      </c>
      <c r="Z623">
        <v>0</v>
      </c>
      <c r="AA623">
        <v>0</v>
      </c>
      <c r="AB623">
        <v>52</v>
      </c>
      <c r="AC623">
        <v>0</v>
      </c>
      <c r="AD623">
        <v>66</v>
      </c>
      <c r="AE623">
        <v>0</v>
      </c>
      <c r="AF623">
        <v>0</v>
      </c>
      <c r="AG623">
        <v>0</v>
      </c>
      <c r="AH623" t="s">
        <v>98</v>
      </c>
      <c r="AI623" s="1">
        <v>44566.490324074075</v>
      </c>
      <c r="AJ623">
        <v>101</v>
      </c>
      <c r="AK623">
        <v>0</v>
      </c>
      <c r="AL623">
        <v>0</v>
      </c>
      <c r="AM623">
        <v>0</v>
      </c>
      <c r="AN623">
        <v>52</v>
      </c>
      <c r="AO623">
        <v>0</v>
      </c>
      <c r="AP623">
        <v>66</v>
      </c>
      <c r="AQ623">
        <v>0</v>
      </c>
      <c r="AR623">
        <v>0</v>
      </c>
      <c r="AS623">
        <v>0</v>
      </c>
      <c r="AT623" t="s">
        <v>87</v>
      </c>
      <c r="AU623" t="s">
        <v>87</v>
      </c>
      <c r="AV623" t="s">
        <v>87</v>
      </c>
      <c r="AW623" t="s">
        <v>87</v>
      </c>
      <c r="AX623" t="s">
        <v>87</v>
      </c>
      <c r="AY623" t="s">
        <v>87</v>
      </c>
      <c r="AZ623" t="s">
        <v>87</v>
      </c>
      <c r="BA623" t="s">
        <v>87</v>
      </c>
      <c r="BB623" t="s">
        <v>87</v>
      </c>
      <c r="BC623" t="s">
        <v>87</v>
      </c>
      <c r="BD623" t="s">
        <v>87</v>
      </c>
      <c r="BE623" t="s">
        <v>87</v>
      </c>
    </row>
    <row r="624" spans="1:57" x14ac:dyDescent="0.45">
      <c r="A624" t="s">
        <v>1617</v>
      </c>
      <c r="B624" t="s">
        <v>79</v>
      </c>
      <c r="C624" t="s">
        <v>148</v>
      </c>
      <c r="D624" t="s">
        <v>81</v>
      </c>
      <c r="E624" s="2" t="str">
        <f>HYPERLINK("capsilon://?command=openfolder&amp;siteaddress=FAM.docvelocity-na8.net&amp;folderid=FX4A7CE2EA-C614-5A00-09BC-77C8A0E5C8AF","FX2201758")</f>
        <v>FX2201758</v>
      </c>
      <c r="F624" t="s">
        <v>19</v>
      </c>
      <c r="G624" t="s">
        <v>19</v>
      </c>
      <c r="H624" t="s">
        <v>82</v>
      </c>
      <c r="I624" t="s">
        <v>1618</v>
      </c>
      <c r="J624">
        <v>130</v>
      </c>
      <c r="K624" t="s">
        <v>84</v>
      </c>
      <c r="L624" t="s">
        <v>85</v>
      </c>
      <c r="M624" t="s">
        <v>86</v>
      </c>
      <c r="N624">
        <v>2</v>
      </c>
      <c r="O624" s="1">
        <v>44566.439270833333</v>
      </c>
      <c r="P624" s="1">
        <v>44566.524548611109</v>
      </c>
      <c r="Q624">
        <v>4400</v>
      </c>
      <c r="R624">
        <v>2968</v>
      </c>
      <c r="S624" t="b">
        <v>0</v>
      </c>
      <c r="T624" t="s">
        <v>87</v>
      </c>
      <c r="U624" t="b">
        <v>0</v>
      </c>
      <c r="V624" t="s">
        <v>146</v>
      </c>
      <c r="W624" s="1">
        <v>44566.454768518517</v>
      </c>
      <c r="X624">
        <v>1162</v>
      </c>
      <c r="Y624">
        <v>115</v>
      </c>
      <c r="Z624">
        <v>0</v>
      </c>
      <c r="AA624">
        <v>115</v>
      </c>
      <c r="AB624">
        <v>0</v>
      </c>
      <c r="AC624">
        <v>70</v>
      </c>
      <c r="AD624">
        <v>15</v>
      </c>
      <c r="AE624">
        <v>0</v>
      </c>
      <c r="AF624">
        <v>0</v>
      </c>
      <c r="AG624">
        <v>0</v>
      </c>
      <c r="AH624" t="s">
        <v>136</v>
      </c>
      <c r="AI624" s="1">
        <v>44566.524548611109</v>
      </c>
      <c r="AJ624">
        <v>1203</v>
      </c>
      <c r="AK624">
        <v>5</v>
      </c>
      <c r="AL624">
        <v>0</v>
      </c>
      <c r="AM624">
        <v>5</v>
      </c>
      <c r="AN624">
        <v>0</v>
      </c>
      <c r="AO624">
        <v>5</v>
      </c>
      <c r="AP624">
        <v>10</v>
      </c>
      <c r="AQ624">
        <v>0</v>
      </c>
      <c r="AR624">
        <v>0</v>
      </c>
      <c r="AS624">
        <v>0</v>
      </c>
      <c r="AT624" t="s">
        <v>87</v>
      </c>
      <c r="AU624" t="s">
        <v>87</v>
      </c>
      <c r="AV624" t="s">
        <v>87</v>
      </c>
      <c r="AW624" t="s">
        <v>87</v>
      </c>
      <c r="AX624" t="s">
        <v>87</v>
      </c>
      <c r="AY624" t="s">
        <v>87</v>
      </c>
      <c r="AZ624" t="s">
        <v>87</v>
      </c>
      <c r="BA624" t="s">
        <v>87</v>
      </c>
      <c r="BB624" t="s">
        <v>87</v>
      </c>
      <c r="BC624" t="s">
        <v>87</v>
      </c>
      <c r="BD624" t="s">
        <v>87</v>
      </c>
      <c r="BE624" t="s">
        <v>87</v>
      </c>
    </row>
    <row r="625" spans="1:57" x14ac:dyDescent="0.45">
      <c r="A625" t="s">
        <v>1619</v>
      </c>
      <c r="B625" t="s">
        <v>79</v>
      </c>
      <c r="C625" t="s">
        <v>1620</v>
      </c>
      <c r="D625" t="s">
        <v>81</v>
      </c>
      <c r="E625" s="2" t="str">
        <f>HYPERLINK("capsilon://?command=openfolder&amp;siteaddress=FAM.docvelocity-na8.net&amp;folderid=FX7B75C88D-6528-9424-0F4C-ADC5FADE53D2","FX21124642")</f>
        <v>FX21124642</v>
      </c>
      <c r="F625" t="s">
        <v>19</v>
      </c>
      <c r="G625" t="s">
        <v>19</v>
      </c>
      <c r="H625" t="s">
        <v>82</v>
      </c>
      <c r="I625" t="s">
        <v>1621</v>
      </c>
      <c r="J625">
        <v>66</v>
      </c>
      <c r="K625" t="s">
        <v>84</v>
      </c>
      <c r="L625" t="s">
        <v>85</v>
      </c>
      <c r="M625" t="s">
        <v>86</v>
      </c>
      <c r="N625">
        <v>2</v>
      </c>
      <c r="O625" s="1">
        <v>44566.440578703703</v>
      </c>
      <c r="P625" s="1">
        <v>44566.511886574073</v>
      </c>
      <c r="Q625">
        <v>6068</v>
      </c>
      <c r="R625">
        <v>93</v>
      </c>
      <c r="S625" t="b">
        <v>0</v>
      </c>
      <c r="T625" t="s">
        <v>87</v>
      </c>
      <c r="U625" t="b">
        <v>0</v>
      </c>
      <c r="V625" t="s">
        <v>97</v>
      </c>
      <c r="W625" s="1">
        <v>44566.443553240744</v>
      </c>
      <c r="X625">
        <v>42</v>
      </c>
      <c r="Y625">
        <v>0</v>
      </c>
      <c r="Z625">
        <v>0</v>
      </c>
      <c r="AA625">
        <v>0</v>
      </c>
      <c r="AB625">
        <v>52</v>
      </c>
      <c r="AC625">
        <v>0</v>
      </c>
      <c r="AD625">
        <v>66</v>
      </c>
      <c r="AE625">
        <v>0</v>
      </c>
      <c r="AF625">
        <v>0</v>
      </c>
      <c r="AG625">
        <v>0</v>
      </c>
      <c r="AH625" t="s">
        <v>98</v>
      </c>
      <c r="AI625" s="1">
        <v>44566.511886574073</v>
      </c>
      <c r="AJ625">
        <v>51</v>
      </c>
      <c r="AK625">
        <v>0</v>
      </c>
      <c r="AL625">
        <v>0</v>
      </c>
      <c r="AM625">
        <v>0</v>
      </c>
      <c r="AN625">
        <v>52</v>
      </c>
      <c r="AO625">
        <v>0</v>
      </c>
      <c r="AP625">
        <v>66</v>
      </c>
      <c r="AQ625">
        <v>0</v>
      </c>
      <c r="AR625">
        <v>0</v>
      </c>
      <c r="AS625">
        <v>0</v>
      </c>
      <c r="AT625" t="s">
        <v>87</v>
      </c>
      <c r="AU625" t="s">
        <v>87</v>
      </c>
      <c r="AV625" t="s">
        <v>87</v>
      </c>
      <c r="AW625" t="s">
        <v>87</v>
      </c>
      <c r="AX625" t="s">
        <v>87</v>
      </c>
      <c r="AY625" t="s">
        <v>87</v>
      </c>
      <c r="AZ625" t="s">
        <v>87</v>
      </c>
      <c r="BA625" t="s">
        <v>87</v>
      </c>
      <c r="BB625" t="s">
        <v>87</v>
      </c>
      <c r="BC625" t="s">
        <v>87</v>
      </c>
      <c r="BD625" t="s">
        <v>87</v>
      </c>
      <c r="BE625" t="s">
        <v>87</v>
      </c>
    </row>
    <row r="626" spans="1:57" x14ac:dyDescent="0.45">
      <c r="A626" t="s">
        <v>1622</v>
      </c>
      <c r="B626" t="s">
        <v>79</v>
      </c>
      <c r="C626" t="s">
        <v>148</v>
      </c>
      <c r="D626" t="s">
        <v>81</v>
      </c>
      <c r="E626" s="2" t="str">
        <f>HYPERLINK("capsilon://?command=openfolder&amp;siteaddress=FAM.docvelocity-na8.net&amp;folderid=FX4A7CE2EA-C614-5A00-09BC-77C8A0E5C8AF","FX2201758")</f>
        <v>FX2201758</v>
      </c>
      <c r="F626" t="s">
        <v>19</v>
      </c>
      <c r="G626" t="s">
        <v>19</v>
      </c>
      <c r="H626" t="s">
        <v>82</v>
      </c>
      <c r="I626" t="s">
        <v>1623</v>
      </c>
      <c r="J626">
        <v>65</v>
      </c>
      <c r="K626" t="s">
        <v>84</v>
      </c>
      <c r="L626" t="s">
        <v>85</v>
      </c>
      <c r="M626" t="s">
        <v>86</v>
      </c>
      <c r="N626">
        <v>2</v>
      </c>
      <c r="O626" s="1">
        <v>44566.442569444444</v>
      </c>
      <c r="P626" s="1">
        <v>44566.5309837963</v>
      </c>
      <c r="Q626">
        <v>6797</v>
      </c>
      <c r="R626">
        <v>842</v>
      </c>
      <c r="S626" t="b">
        <v>0</v>
      </c>
      <c r="T626" t="s">
        <v>87</v>
      </c>
      <c r="U626" t="b">
        <v>0</v>
      </c>
      <c r="V626" t="s">
        <v>166</v>
      </c>
      <c r="W626" s="1">
        <v>44566.446238425924</v>
      </c>
      <c r="X626">
        <v>270</v>
      </c>
      <c r="Y626">
        <v>56</v>
      </c>
      <c r="Z626">
        <v>0</v>
      </c>
      <c r="AA626">
        <v>56</v>
      </c>
      <c r="AB626">
        <v>0</v>
      </c>
      <c r="AC626">
        <v>29</v>
      </c>
      <c r="AD626">
        <v>9</v>
      </c>
      <c r="AE626">
        <v>0</v>
      </c>
      <c r="AF626">
        <v>0</v>
      </c>
      <c r="AG626">
        <v>0</v>
      </c>
      <c r="AH626" t="s">
        <v>136</v>
      </c>
      <c r="AI626" s="1">
        <v>44566.5309837963</v>
      </c>
      <c r="AJ626">
        <v>556</v>
      </c>
      <c r="AK626">
        <v>1</v>
      </c>
      <c r="AL626">
        <v>0</v>
      </c>
      <c r="AM626">
        <v>1</v>
      </c>
      <c r="AN626">
        <v>0</v>
      </c>
      <c r="AO626">
        <v>1</v>
      </c>
      <c r="AP626">
        <v>8</v>
      </c>
      <c r="AQ626">
        <v>0</v>
      </c>
      <c r="AR626">
        <v>0</v>
      </c>
      <c r="AS626">
        <v>0</v>
      </c>
      <c r="AT626" t="s">
        <v>87</v>
      </c>
      <c r="AU626" t="s">
        <v>87</v>
      </c>
      <c r="AV626" t="s">
        <v>87</v>
      </c>
      <c r="AW626" t="s">
        <v>87</v>
      </c>
      <c r="AX626" t="s">
        <v>87</v>
      </c>
      <c r="AY626" t="s">
        <v>87</v>
      </c>
      <c r="AZ626" t="s">
        <v>87</v>
      </c>
      <c r="BA626" t="s">
        <v>87</v>
      </c>
      <c r="BB626" t="s">
        <v>87</v>
      </c>
      <c r="BC626" t="s">
        <v>87</v>
      </c>
      <c r="BD626" t="s">
        <v>87</v>
      </c>
      <c r="BE626" t="s">
        <v>87</v>
      </c>
    </row>
    <row r="627" spans="1:57" x14ac:dyDescent="0.45">
      <c r="A627" t="s">
        <v>1624</v>
      </c>
      <c r="B627" t="s">
        <v>79</v>
      </c>
      <c r="C627" t="s">
        <v>496</v>
      </c>
      <c r="D627" t="s">
        <v>81</v>
      </c>
      <c r="E627" s="2" t="str">
        <f>HYPERLINK("capsilon://?command=openfolder&amp;siteaddress=FAM.docvelocity-na8.net&amp;folderid=FXE639285A-C959-34A9-7FCD-3A98589B103E","FX211213455")</f>
        <v>FX211213455</v>
      </c>
      <c r="F627" t="s">
        <v>19</v>
      </c>
      <c r="G627" t="s">
        <v>19</v>
      </c>
      <c r="H627" t="s">
        <v>82</v>
      </c>
      <c r="I627" t="s">
        <v>1625</v>
      </c>
      <c r="J627">
        <v>134</v>
      </c>
      <c r="K627" t="s">
        <v>84</v>
      </c>
      <c r="L627" t="s">
        <v>85</v>
      </c>
      <c r="M627" t="s">
        <v>86</v>
      </c>
      <c r="N627">
        <v>2</v>
      </c>
      <c r="O627" s="1">
        <v>44564.474050925928</v>
      </c>
      <c r="P627" s="1">
        <v>44564.510613425926</v>
      </c>
      <c r="Q627">
        <v>1054</v>
      </c>
      <c r="R627">
        <v>2105</v>
      </c>
      <c r="S627" t="b">
        <v>0</v>
      </c>
      <c r="T627" t="s">
        <v>87</v>
      </c>
      <c r="U627" t="b">
        <v>0</v>
      </c>
      <c r="V627" t="s">
        <v>190</v>
      </c>
      <c r="W627" s="1">
        <v>44564.501562500001</v>
      </c>
      <c r="X627">
        <v>1224</v>
      </c>
      <c r="Y627">
        <v>132</v>
      </c>
      <c r="Z627">
        <v>0</v>
      </c>
      <c r="AA627">
        <v>132</v>
      </c>
      <c r="AB627">
        <v>0</v>
      </c>
      <c r="AC627">
        <v>69</v>
      </c>
      <c r="AD627">
        <v>2</v>
      </c>
      <c r="AE627">
        <v>0</v>
      </c>
      <c r="AF627">
        <v>0</v>
      </c>
      <c r="AG627">
        <v>0</v>
      </c>
      <c r="AH627" t="s">
        <v>98</v>
      </c>
      <c r="AI627" s="1">
        <v>44564.510613425926</v>
      </c>
      <c r="AJ627">
        <v>759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2</v>
      </c>
      <c r="AQ627">
        <v>0</v>
      </c>
      <c r="AR627">
        <v>0</v>
      </c>
      <c r="AS627">
        <v>0</v>
      </c>
      <c r="AT627" t="s">
        <v>87</v>
      </c>
      <c r="AU627" t="s">
        <v>87</v>
      </c>
      <c r="AV627" t="s">
        <v>87</v>
      </c>
      <c r="AW627" t="s">
        <v>87</v>
      </c>
      <c r="AX627" t="s">
        <v>87</v>
      </c>
      <c r="AY627" t="s">
        <v>87</v>
      </c>
      <c r="AZ627" t="s">
        <v>87</v>
      </c>
      <c r="BA627" t="s">
        <v>87</v>
      </c>
      <c r="BB627" t="s">
        <v>87</v>
      </c>
      <c r="BC627" t="s">
        <v>87</v>
      </c>
      <c r="BD627" t="s">
        <v>87</v>
      </c>
      <c r="BE627" t="s">
        <v>87</v>
      </c>
    </row>
    <row r="628" spans="1:57" x14ac:dyDescent="0.45">
      <c r="A628" t="s">
        <v>1626</v>
      </c>
      <c r="B628" t="s">
        <v>79</v>
      </c>
      <c r="C628" t="s">
        <v>148</v>
      </c>
      <c r="D628" t="s">
        <v>81</v>
      </c>
      <c r="E628" s="2" t="str">
        <f>HYPERLINK("capsilon://?command=openfolder&amp;siteaddress=FAM.docvelocity-na8.net&amp;folderid=FX4A7CE2EA-C614-5A00-09BC-77C8A0E5C8AF","FX2201758")</f>
        <v>FX2201758</v>
      </c>
      <c r="F628" t="s">
        <v>19</v>
      </c>
      <c r="G628" t="s">
        <v>19</v>
      </c>
      <c r="H628" t="s">
        <v>82</v>
      </c>
      <c r="I628" t="s">
        <v>1627</v>
      </c>
      <c r="J628">
        <v>65</v>
      </c>
      <c r="K628" t="s">
        <v>84</v>
      </c>
      <c r="L628" t="s">
        <v>85</v>
      </c>
      <c r="M628" t="s">
        <v>86</v>
      </c>
      <c r="N628">
        <v>2</v>
      </c>
      <c r="O628" s="1">
        <v>44566.443877314814</v>
      </c>
      <c r="P628" s="1">
        <v>44566.545254629629</v>
      </c>
      <c r="Q628">
        <v>6968</v>
      </c>
      <c r="R628">
        <v>1791</v>
      </c>
      <c r="S628" t="b">
        <v>0</v>
      </c>
      <c r="T628" t="s">
        <v>87</v>
      </c>
      <c r="U628" t="b">
        <v>0</v>
      </c>
      <c r="V628" t="s">
        <v>190</v>
      </c>
      <c r="W628" s="1">
        <v>44566.450960648152</v>
      </c>
      <c r="X628">
        <v>538</v>
      </c>
      <c r="Y628">
        <v>59</v>
      </c>
      <c r="Z628">
        <v>0</v>
      </c>
      <c r="AA628">
        <v>59</v>
      </c>
      <c r="AB628">
        <v>0</v>
      </c>
      <c r="AC628">
        <v>29</v>
      </c>
      <c r="AD628">
        <v>6</v>
      </c>
      <c r="AE628">
        <v>0</v>
      </c>
      <c r="AF628">
        <v>0</v>
      </c>
      <c r="AG628">
        <v>0</v>
      </c>
      <c r="AH628" t="s">
        <v>136</v>
      </c>
      <c r="AI628" s="1">
        <v>44566.545254629629</v>
      </c>
      <c r="AJ628">
        <v>1232</v>
      </c>
      <c r="AK628">
        <v>4</v>
      </c>
      <c r="AL628">
        <v>0</v>
      </c>
      <c r="AM628">
        <v>4</v>
      </c>
      <c r="AN628">
        <v>0</v>
      </c>
      <c r="AO628">
        <v>4</v>
      </c>
      <c r="AP628">
        <v>2</v>
      </c>
      <c r="AQ628">
        <v>0</v>
      </c>
      <c r="AR628">
        <v>0</v>
      </c>
      <c r="AS628">
        <v>0</v>
      </c>
      <c r="AT628" t="s">
        <v>87</v>
      </c>
      <c r="AU628" t="s">
        <v>87</v>
      </c>
      <c r="AV628" t="s">
        <v>87</v>
      </c>
      <c r="AW628" t="s">
        <v>87</v>
      </c>
      <c r="AX628" t="s">
        <v>87</v>
      </c>
      <c r="AY628" t="s">
        <v>87</v>
      </c>
      <c r="AZ628" t="s">
        <v>87</v>
      </c>
      <c r="BA628" t="s">
        <v>87</v>
      </c>
      <c r="BB628" t="s">
        <v>87</v>
      </c>
      <c r="BC628" t="s">
        <v>87</v>
      </c>
      <c r="BD628" t="s">
        <v>87</v>
      </c>
      <c r="BE628" t="s">
        <v>87</v>
      </c>
    </row>
    <row r="629" spans="1:57" x14ac:dyDescent="0.45">
      <c r="A629" t="s">
        <v>1628</v>
      </c>
      <c r="B629" t="s">
        <v>79</v>
      </c>
      <c r="C629" t="s">
        <v>1247</v>
      </c>
      <c r="D629" t="s">
        <v>81</v>
      </c>
      <c r="E629" s="2" t="str">
        <f>HYPERLINK("capsilon://?command=openfolder&amp;siteaddress=FAM.docvelocity-na8.net&amp;folderid=FX1B1972AF-5FE4-AB8E-B7C9-95DE67426477","FX211212148")</f>
        <v>FX211212148</v>
      </c>
      <c r="F629" t="s">
        <v>19</v>
      </c>
      <c r="G629" t="s">
        <v>19</v>
      </c>
      <c r="H629" t="s">
        <v>82</v>
      </c>
      <c r="I629" t="s">
        <v>1629</v>
      </c>
      <c r="J629">
        <v>408</v>
      </c>
      <c r="K629" t="s">
        <v>84</v>
      </c>
      <c r="L629" t="s">
        <v>85</v>
      </c>
      <c r="M629" t="s">
        <v>86</v>
      </c>
      <c r="N629">
        <v>2</v>
      </c>
      <c r="O629" s="1">
        <v>44566.44599537037</v>
      </c>
      <c r="P629" s="1">
        <v>44566.569687499999</v>
      </c>
      <c r="Q629">
        <v>8494</v>
      </c>
      <c r="R629">
        <v>2193</v>
      </c>
      <c r="S629" t="b">
        <v>0</v>
      </c>
      <c r="T629" t="s">
        <v>87</v>
      </c>
      <c r="U629" t="b">
        <v>0</v>
      </c>
      <c r="V629" t="s">
        <v>105</v>
      </c>
      <c r="W629" s="1">
        <v>44566.460428240738</v>
      </c>
      <c r="X629">
        <v>1013</v>
      </c>
      <c r="Y629">
        <v>258</v>
      </c>
      <c r="Z629">
        <v>0</v>
      </c>
      <c r="AA629">
        <v>258</v>
      </c>
      <c r="AB629">
        <v>54</v>
      </c>
      <c r="AC629">
        <v>58</v>
      </c>
      <c r="AD629">
        <v>150</v>
      </c>
      <c r="AE629">
        <v>0</v>
      </c>
      <c r="AF629">
        <v>0</v>
      </c>
      <c r="AG629">
        <v>0</v>
      </c>
      <c r="AH629" t="s">
        <v>151</v>
      </c>
      <c r="AI629" s="1">
        <v>44566.569687499999</v>
      </c>
      <c r="AJ629">
        <v>1140</v>
      </c>
      <c r="AK629">
        <v>0</v>
      </c>
      <c r="AL629">
        <v>0</v>
      </c>
      <c r="AM629">
        <v>0</v>
      </c>
      <c r="AN629">
        <v>27</v>
      </c>
      <c r="AO629">
        <v>12</v>
      </c>
      <c r="AP629">
        <v>150</v>
      </c>
      <c r="AQ629">
        <v>0</v>
      </c>
      <c r="AR629">
        <v>0</v>
      </c>
      <c r="AS629">
        <v>0</v>
      </c>
      <c r="AT629" t="s">
        <v>87</v>
      </c>
      <c r="AU629" t="s">
        <v>87</v>
      </c>
      <c r="AV629" t="s">
        <v>87</v>
      </c>
      <c r="AW629" t="s">
        <v>87</v>
      </c>
      <c r="AX629" t="s">
        <v>87</v>
      </c>
      <c r="AY629" t="s">
        <v>87</v>
      </c>
      <c r="AZ629" t="s">
        <v>87</v>
      </c>
      <c r="BA629" t="s">
        <v>87</v>
      </c>
      <c r="BB629" t="s">
        <v>87</v>
      </c>
      <c r="BC629" t="s">
        <v>87</v>
      </c>
      <c r="BD629" t="s">
        <v>87</v>
      </c>
      <c r="BE629" t="s">
        <v>87</v>
      </c>
    </row>
    <row r="630" spans="1:57" x14ac:dyDescent="0.45">
      <c r="A630" t="s">
        <v>1630</v>
      </c>
      <c r="B630" t="s">
        <v>79</v>
      </c>
      <c r="C630" t="s">
        <v>1631</v>
      </c>
      <c r="D630" t="s">
        <v>81</v>
      </c>
      <c r="E630" s="2" t="str">
        <f>HYPERLINK("capsilon://?command=openfolder&amp;siteaddress=FAM.docvelocity-na8.net&amp;folderid=FXAA51D8C0-E406-0C33-F4B4-28C667516023","FX2201130")</f>
        <v>FX2201130</v>
      </c>
      <c r="F630" t="s">
        <v>19</v>
      </c>
      <c r="G630" t="s">
        <v>19</v>
      </c>
      <c r="H630" t="s">
        <v>82</v>
      </c>
      <c r="I630" t="s">
        <v>1632</v>
      </c>
      <c r="J630">
        <v>38</v>
      </c>
      <c r="K630" t="s">
        <v>84</v>
      </c>
      <c r="L630" t="s">
        <v>85</v>
      </c>
      <c r="M630" t="s">
        <v>86</v>
      </c>
      <c r="N630">
        <v>2</v>
      </c>
      <c r="O630" s="1">
        <v>44566.446261574078</v>
      </c>
      <c r="P630" s="1">
        <v>44566.573553240742</v>
      </c>
      <c r="Q630">
        <v>10123</v>
      </c>
      <c r="R630">
        <v>875</v>
      </c>
      <c r="S630" t="b">
        <v>0</v>
      </c>
      <c r="T630" t="s">
        <v>87</v>
      </c>
      <c r="U630" t="b">
        <v>0</v>
      </c>
      <c r="V630" t="s">
        <v>97</v>
      </c>
      <c r="W630" s="1">
        <v>44566.454594907409</v>
      </c>
      <c r="X630">
        <v>115</v>
      </c>
      <c r="Y630">
        <v>37</v>
      </c>
      <c r="Z630">
        <v>0</v>
      </c>
      <c r="AA630">
        <v>37</v>
      </c>
      <c r="AB630">
        <v>0</v>
      </c>
      <c r="AC630">
        <v>7</v>
      </c>
      <c r="AD630">
        <v>1</v>
      </c>
      <c r="AE630">
        <v>0</v>
      </c>
      <c r="AF630">
        <v>0</v>
      </c>
      <c r="AG630">
        <v>0</v>
      </c>
      <c r="AH630" t="s">
        <v>136</v>
      </c>
      <c r="AI630" s="1">
        <v>44566.573553240742</v>
      </c>
      <c r="AJ630">
        <v>753</v>
      </c>
      <c r="AK630">
        <v>1</v>
      </c>
      <c r="AL630">
        <v>0</v>
      </c>
      <c r="AM630">
        <v>1</v>
      </c>
      <c r="AN630">
        <v>0</v>
      </c>
      <c r="AO630">
        <v>1</v>
      </c>
      <c r="AP630">
        <v>0</v>
      </c>
      <c r="AQ630">
        <v>0</v>
      </c>
      <c r="AR630">
        <v>0</v>
      </c>
      <c r="AS630">
        <v>0</v>
      </c>
      <c r="AT630" t="s">
        <v>87</v>
      </c>
      <c r="AU630" t="s">
        <v>87</v>
      </c>
      <c r="AV630" t="s">
        <v>87</v>
      </c>
      <c r="AW630" t="s">
        <v>87</v>
      </c>
      <c r="AX630" t="s">
        <v>87</v>
      </c>
      <c r="AY630" t="s">
        <v>87</v>
      </c>
      <c r="AZ630" t="s">
        <v>87</v>
      </c>
      <c r="BA630" t="s">
        <v>87</v>
      </c>
      <c r="BB630" t="s">
        <v>87</v>
      </c>
      <c r="BC630" t="s">
        <v>87</v>
      </c>
      <c r="BD630" t="s">
        <v>87</v>
      </c>
      <c r="BE630" t="s">
        <v>87</v>
      </c>
    </row>
    <row r="631" spans="1:57" x14ac:dyDescent="0.45">
      <c r="A631" t="s">
        <v>1633</v>
      </c>
      <c r="B631" t="s">
        <v>79</v>
      </c>
      <c r="C631" t="s">
        <v>421</v>
      </c>
      <c r="D631" t="s">
        <v>81</v>
      </c>
      <c r="E631" s="2" t="str">
        <f>HYPERLINK("capsilon://?command=openfolder&amp;siteaddress=FAM.docvelocity-na8.net&amp;folderid=FXDA80B1C3-B13D-2E5A-63AC-199A327B9F2B","FX22011279")</f>
        <v>FX22011279</v>
      </c>
      <c r="F631" t="s">
        <v>19</v>
      </c>
      <c r="G631" t="s">
        <v>19</v>
      </c>
      <c r="H631" t="s">
        <v>82</v>
      </c>
      <c r="I631" t="s">
        <v>1634</v>
      </c>
      <c r="J631">
        <v>130</v>
      </c>
      <c r="K631" t="s">
        <v>84</v>
      </c>
      <c r="L631" t="s">
        <v>85</v>
      </c>
      <c r="M631" t="s">
        <v>86</v>
      </c>
      <c r="N631">
        <v>2</v>
      </c>
      <c r="O631" s="1">
        <v>44566.446840277778</v>
      </c>
      <c r="P631" s="1">
        <v>44566.59814814815</v>
      </c>
      <c r="Q631">
        <v>10378</v>
      </c>
      <c r="R631">
        <v>2695</v>
      </c>
      <c r="S631" t="b">
        <v>0</v>
      </c>
      <c r="T631" t="s">
        <v>87</v>
      </c>
      <c r="U631" t="b">
        <v>0</v>
      </c>
      <c r="V631" t="s">
        <v>97</v>
      </c>
      <c r="W631" s="1">
        <v>44566.463819444441</v>
      </c>
      <c r="X631">
        <v>796</v>
      </c>
      <c r="Y631">
        <v>274</v>
      </c>
      <c r="Z631">
        <v>0</v>
      </c>
      <c r="AA631">
        <v>274</v>
      </c>
      <c r="AB631">
        <v>0</v>
      </c>
      <c r="AC631">
        <v>172</v>
      </c>
      <c r="AD631">
        <v>-144</v>
      </c>
      <c r="AE631">
        <v>0</v>
      </c>
      <c r="AF631">
        <v>0</v>
      </c>
      <c r="AG631">
        <v>0</v>
      </c>
      <c r="AH631" t="s">
        <v>136</v>
      </c>
      <c r="AI631" s="1">
        <v>44566.59814814815</v>
      </c>
      <c r="AJ631">
        <v>1853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-144</v>
      </c>
      <c r="AQ631">
        <v>0</v>
      </c>
      <c r="AR631">
        <v>0</v>
      </c>
      <c r="AS631">
        <v>0</v>
      </c>
      <c r="AT631" t="s">
        <v>87</v>
      </c>
      <c r="AU631" t="s">
        <v>87</v>
      </c>
      <c r="AV631" t="s">
        <v>87</v>
      </c>
      <c r="AW631" t="s">
        <v>87</v>
      </c>
      <c r="AX631" t="s">
        <v>87</v>
      </c>
      <c r="AY631" t="s">
        <v>87</v>
      </c>
      <c r="AZ631" t="s">
        <v>87</v>
      </c>
      <c r="BA631" t="s">
        <v>87</v>
      </c>
      <c r="BB631" t="s">
        <v>87</v>
      </c>
      <c r="BC631" t="s">
        <v>87</v>
      </c>
      <c r="BD631" t="s">
        <v>87</v>
      </c>
      <c r="BE631" t="s">
        <v>87</v>
      </c>
    </row>
    <row r="632" spans="1:57" x14ac:dyDescent="0.45">
      <c r="A632" t="s">
        <v>1635</v>
      </c>
      <c r="B632" t="s">
        <v>79</v>
      </c>
      <c r="C632" t="s">
        <v>1636</v>
      </c>
      <c r="D632" t="s">
        <v>81</v>
      </c>
      <c r="E632" s="2" t="str">
        <f>HYPERLINK("capsilon://?command=openfolder&amp;siteaddress=FAM.docvelocity-na8.net&amp;folderid=FXC9F4207A-8A30-0537-78B8-9583A1DC80C8","FX2201244")</f>
        <v>FX2201244</v>
      </c>
      <c r="F632" t="s">
        <v>19</v>
      </c>
      <c r="G632" t="s">
        <v>19</v>
      </c>
      <c r="H632" t="s">
        <v>82</v>
      </c>
      <c r="I632" t="s">
        <v>1637</v>
      </c>
      <c r="J632">
        <v>316</v>
      </c>
      <c r="K632" t="s">
        <v>84</v>
      </c>
      <c r="L632" t="s">
        <v>85</v>
      </c>
      <c r="M632" t="s">
        <v>86</v>
      </c>
      <c r="N632">
        <v>2</v>
      </c>
      <c r="O632" s="1">
        <v>44566.456932870373</v>
      </c>
      <c r="P632" s="1">
        <v>44566.83021990741</v>
      </c>
      <c r="Q632">
        <v>22890</v>
      </c>
      <c r="R632">
        <v>9362</v>
      </c>
      <c r="S632" t="b">
        <v>0</v>
      </c>
      <c r="T632" t="s">
        <v>87</v>
      </c>
      <c r="U632" t="b">
        <v>0</v>
      </c>
      <c r="V632" t="s">
        <v>92</v>
      </c>
      <c r="W632" s="1">
        <v>44566.562708333331</v>
      </c>
      <c r="X632">
        <v>5892</v>
      </c>
      <c r="Y632">
        <v>311</v>
      </c>
      <c r="Z632">
        <v>0</v>
      </c>
      <c r="AA632">
        <v>311</v>
      </c>
      <c r="AB632">
        <v>0</v>
      </c>
      <c r="AC632">
        <v>213</v>
      </c>
      <c r="AD632">
        <v>5</v>
      </c>
      <c r="AE632">
        <v>0</v>
      </c>
      <c r="AF632">
        <v>0</v>
      </c>
      <c r="AG632">
        <v>0</v>
      </c>
      <c r="AH632" t="s">
        <v>136</v>
      </c>
      <c r="AI632" s="1">
        <v>44566.83021990741</v>
      </c>
      <c r="AJ632">
        <v>2723</v>
      </c>
      <c r="AK632">
        <v>6</v>
      </c>
      <c r="AL632">
        <v>0</v>
      </c>
      <c r="AM632">
        <v>6</v>
      </c>
      <c r="AN632">
        <v>0</v>
      </c>
      <c r="AO632">
        <v>2</v>
      </c>
      <c r="AP632">
        <v>-1</v>
      </c>
      <c r="AQ632">
        <v>0</v>
      </c>
      <c r="AR632">
        <v>0</v>
      </c>
      <c r="AS632">
        <v>0</v>
      </c>
      <c r="AT632" t="s">
        <v>87</v>
      </c>
      <c r="AU632" t="s">
        <v>87</v>
      </c>
      <c r="AV632" t="s">
        <v>87</v>
      </c>
      <c r="AW632" t="s">
        <v>87</v>
      </c>
      <c r="AX632" t="s">
        <v>87</v>
      </c>
      <c r="AY632" t="s">
        <v>87</v>
      </c>
      <c r="AZ632" t="s">
        <v>87</v>
      </c>
      <c r="BA632" t="s">
        <v>87</v>
      </c>
      <c r="BB632" t="s">
        <v>87</v>
      </c>
      <c r="BC632" t="s">
        <v>87</v>
      </c>
      <c r="BD632" t="s">
        <v>87</v>
      </c>
      <c r="BE632" t="s">
        <v>87</v>
      </c>
    </row>
    <row r="633" spans="1:57" x14ac:dyDescent="0.45">
      <c r="A633" t="s">
        <v>1638</v>
      </c>
      <c r="B633" t="s">
        <v>79</v>
      </c>
      <c r="C633" t="s">
        <v>629</v>
      </c>
      <c r="D633" t="s">
        <v>81</v>
      </c>
      <c r="E633" s="2" t="str">
        <f>HYPERLINK("capsilon://?command=openfolder&amp;siteaddress=FAM.docvelocity-na8.net&amp;folderid=FX5399CE06-323B-7C1A-83F3-927369BBFB16","FX22011171")</f>
        <v>FX22011171</v>
      </c>
      <c r="F633" t="s">
        <v>19</v>
      </c>
      <c r="G633" t="s">
        <v>19</v>
      </c>
      <c r="H633" t="s">
        <v>82</v>
      </c>
      <c r="I633" t="s">
        <v>1639</v>
      </c>
      <c r="J633">
        <v>38</v>
      </c>
      <c r="K633" t="s">
        <v>84</v>
      </c>
      <c r="L633" t="s">
        <v>85</v>
      </c>
      <c r="M633" t="s">
        <v>86</v>
      </c>
      <c r="N633">
        <v>2</v>
      </c>
      <c r="O633" s="1">
        <v>44566.458807870367</v>
      </c>
      <c r="P633" s="1">
        <v>44566.674317129633</v>
      </c>
      <c r="Q633">
        <v>18344</v>
      </c>
      <c r="R633">
        <v>276</v>
      </c>
      <c r="S633" t="b">
        <v>0</v>
      </c>
      <c r="T633" t="s">
        <v>87</v>
      </c>
      <c r="U633" t="b">
        <v>0</v>
      </c>
      <c r="V633" t="s">
        <v>97</v>
      </c>
      <c r="W633" s="1">
        <v>44566.469074074077</v>
      </c>
      <c r="X633">
        <v>187</v>
      </c>
      <c r="Y633">
        <v>37</v>
      </c>
      <c r="Z633">
        <v>0</v>
      </c>
      <c r="AA633">
        <v>37</v>
      </c>
      <c r="AB633">
        <v>0</v>
      </c>
      <c r="AC633">
        <v>18</v>
      </c>
      <c r="AD633">
        <v>1</v>
      </c>
      <c r="AE633">
        <v>0</v>
      </c>
      <c r="AF633">
        <v>0</v>
      </c>
      <c r="AG633">
        <v>0</v>
      </c>
      <c r="AH633" t="s">
        <v>89</v>
      </c>
      <c r="AI633" s="1">
        <v>44566.674317129633</v>
      </c>
      <c r="AJ633">
        <v>89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1</v>
      </c>
      <c r="AQ633">
        <v>0</v>
      </c>
      <c r="AR633">
        <v>0</v>
      </c>
      <c r="AS633">
        <v>0</v>
      </c>
      <c r="AT633" t="s">
        <v>87</v>
      </c>
      <c r="AU633" t="s">
        <v>87</v>
      </c>
      <c r="AV633" t="s">
        <v>87</v>
      </c>
      <c r="AW633" t="s">
        <v>87</v>
      </c>
      <c r="AX633" t="s">
        <v>87</v>
      </c>
      <c r="AY633" t="s">
        <v>87</v>
      </c>
      <c r="AZ633" t="s">
        <v>87</v>
      </c>
      <c r="BA633" t="s">
        <v>87</v>
      </c>
      <c r="BB633" t="s">
        <v>87</v>
      </c>
      <c r="BC633" t="s">
        <v>87</v>
      </c>
      <c r="BD633" t="s">
        <v>87</v>
      </c>
      <c r="BE633" t="s">
        <v>87</v>
      </c>
    </row>
    <row r="634" spans="1:57" x14ac:dyDescent="0.45">
      <c r="A634" t="s">
        <v>1640</v>
      </c>
      <c r="B634" t="s">
        <v>79</v>
      </c>
      <c r="C634" t="s">
        <v>1641</v>
      </c>
      <c r="D634" t="s">
        <v>81</v>
      </c>
      <c r="E634" s="2" t="str">
        <f>HYPERLINK("capsilon://?command=openfolder&amp;siteaddress=FAM.docvelocity-na8.net&amp;folderid=FX5E2A3A2D-6033-8894-92E2-96E5E7B33FE1","FX211211901")</f>
        <v>FX211211901</v>
      </c>
      <c r="F634" t="s">
        <v>19</v>
      </c>
      <c r="G634" t="s">
        <v>19</v>
      </c>
      <c r="H634" t="s">
        <v>82</v>
      </c>
      <c r="I634" t="s">
        <v>1642</v>
      </c>
      <c r="J634">
        <v>66</v>
      </c>
      <c r="K634" t="s">
        <v>84</v>
      </c>
      <c r="L634" t="s">
        <v>85</v>
      </c>
      <c r="M634" t="s">
        <v>86</v>
      </c>
      <c r="N634">
        <v>1</v>
      </c>
      <c r="O634" s="1">
        <v>44566.463599537034</v>
      </c>
      <c r="P634" s="1">
        <v>44566.504259259258</v>
      </c>
      <c r="Q634">
        <v>2716</v>
      </c>
      <c r="R634">
        <v>797</v>
      </c>
      <c r="S634" t="b">
        <v>0</v>
      </c>
      <c r="T634" t="s">
        <v>87</v>
      </c>
      <c r="U634" t="b">
        <v>0</v>
      </c>
      <c r="V634" t="s">
        <v>88</v>
      </c>
      <c r="W634" s="1">
        <v>44566.504259259258</v>
      </c>
      <c r="X634">
        <v>146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66</v>
      </c>
      <c r="AE634">
        <v>52</v>
      </c>
      <c r="AF634">
        <v>0</v>
      </c>
      <c r="AG634">
        <v>1</v>
      </c>
      <c r="AH634" t="s">
        <v>87</v>
      </c>
      <c r="AI634" t="s">
        <v>87</v>
      </c>
      <c r="AJ634" t="s">
        <v>87</v>
      </c>
      <c r="AK634" t="s">
        <v>87</v>
      </c>
      <c r="AL634" t="s">
        <v>87</v>
      </c>
      <c r="AM634" t="s">
        <v>87</v>
      </c>
      <c r="AN634" t="s">
        <v>87</v>
      </c>
      <c r="AO634" t="s">
        <v>87</v>
      </c>
      <c r="AP634" t="s">
        <v>87</v>
      </c>
      <c r="AQ634" t="s">
        <v>87</v>
      </c>
      <c r="AR634" t="s">
        <v>87</v>
      </c>
      <c r="AS634" t="s">
        <v>87</v>
      </c>
      <c r="AT634" t="s">
        <v>87</v>
      </c>
      <c r="AU634" t="s">
        <v>87</v>
      </c>
      <c r="AV634" t="s">
        <v>87</v>
      </c>
      <c r="AW634" t="s">
        <v>87</v>
      </c>
      <c r="AX634" t="s">
        <v>87</v>
      </c>
      <c r="AY634" t="s">
        <v>87</v>
      </c>
      <c r="AZ634" t="s">
        <v>87</v>
      </c>
      <c r="BA634" t="s">
        <v>87</v>
      </c>
      <c r="BB634" t="s">
        <v>87</v>
      </c>
      <c r="BC634" t="s">
        <v>87</v>
      </c>
      <c r="BD634" t="s">
        <v>87</v>
      </c>
      <c r="BE634" t="s">
        <v>87</v>
      </c>
    </row>
    <row r="635" spans="1:57" x14ac:dyDescent="0.45">
      <c r="A635" t="s">
        <v>1643</v>
      </c>
      <c r="B635" t="s">
        <v>79</v>
      </c>
      <c r="C635" t="s">
        <v>1644</v>
      </c>
      <c r="D635" t="s">
        <v>81</v>
      </c>
      <c r="E635" s="2" t="str">
        <f>HYPERLINK("capsilon://?command=openfolder&amp;siteaddress=FAM.docvelocity-na8.net&amp;folderid=FXBD72EE49-3F1A-7F09-ED5C-7163D7344093","FX21124523")</f>
        <v>FX21124523</v>
      </c>
      <c r="F635" t="s">
        <v>19</v>
      </c>
      <c r="G635" t="s">
        <v>19</v>
      </c>
      <c r="H635" t="s">
        <v>82</v>
      </c>
      <c r="I635" t="s">
        <v>1645</v>
      </c>
      <c r="J635">
        <v>66</v>
      </c>
      <c r="K635" t="s">
        <v>84</v>
      </c>
      <c r="L635" t="s">
        <v>85</v>
      </c>
      <c r="M635" t="s">
        <v>86</v>
      </c>
      <c r="N635">
        <v>2</v>
      </c>
      <c r="O635" s="1">
        <v>44566.464004629626</v>
      </c>
      <c r="P635" s="1">
        <v>44566.674629629626</v>
      </c>
      <c r="Q635">
        <v>18146</v>
      </c>
      <c r="R635">
        <v>52</v>
      </c>
      <c r="S635" t="b">
        <v>0</v>
      </c>
      <c r="T635" t="s">
        <v>87</v>
      </c>
      <c r="U635" t="b">
        <v>0</v>
      </c>
      <c r="V635" t="s">
        <v>97</v>
      </c>
      <c r="W635" s="1">
        <v>44566.471099537041</v>
      </c>
      <c r="X635">
        <v>26</v>
      </c>
      <c r="Y635">
        <v>0</v>
      </c>
      <c r="Z635">
        <v>0</v>
      </c>
      <c r="AA635">
        <v>0</v>
      </c>
      <c r="AB635">
        <v>52</v>
      </c>
      <c r="AC635">
        <v>0</v>
      </c>
      <c r="AD635">
        <v>66</v>
      </c>
      <c r="AE635">
        <v>0</v>
      </c>
      <c r="AF635">
        <v>0</v>
      </c>
      <c r="AG635">
        <v>0</v>
      </c>
      <c r="AH635" t="s">
        <v>89</v>
      </c>
      <c r="AI635" s="1">
        <v>44566.674629629626</v>
      </c>
      <c r="AJ635">
        <v>26</v>
      </c>
      <c r="AK635">
        <v>0</v>
      </c>
      <c r="AL635">
        <v>0</v>
      </c>
      <c r="AM635">
        <v>0</v>
      </c>
      <c r="AN635">
        <v>52</v>
      </c>
      <c r="AO635">
        <v>0</v>
      </c>
      <c r="AP635">
        <v>66</v>
      </c>
      <c r="AQ635">
        <v>0</v>
      </c>
      <c r="AR635">
        <v>0</v>
      </c>
      <c r="AS635">
        <v>0</v>
      </c>
      <c r="AT635" t="s">
        <v>87</v>
      </c>
      <c r="AU635" t="s">
        <v>87</v>
      </c>
      <c r="AV635" t="s">
        <v>87</v>
      </c>
      <c r="AW635" t="s">
        <v>87</v>
      </c>
      <c r="AX635" t="s">
        <v>87</v>
      </c>
      <c r="AY635" t="s">
        <v>87</v>
      </c>
      <c r="AZ635" t="s">
        <v>87</v>
      </c>
      <c r="BA635" t="s">
        <v>87</v>
      </c>
      <c r="BB635" t="s">
        <v>87</v>
      </c>
      <c r="BC635" t="s">
        <v>87</v>
      </c>
      <c r="BD635" t="s">
        <v>87</v>
      </c>
      <c r="BE635" t="s">
        <v>87</v>
      </c>
    </row>
    <row r="636" spans="1:57" x14ac:dyDescent="0.45">
      <c r="A636" t="s">
        <v>1646</v>
      </c>
      <c r="B636" t="s">
        <v>79</v>
      </c>
      <c r="C636" t="s">
        <v>433</v>
      </c>
      <c r="D636" t="s">
        <v>81</v>
      </c>
      <c r="E636" s="2" t="str">
        <f>HYPERLINK("capsilon://?command=openfolder&amp;siteaddress=FAM.docvelocity-na8.net&amp;folderid=FX33FA7E3F-29D8-2169-1CBF-B478C9C04316","FX21128450")</f>
        <v>FX21128450</v>
      </c>
      <c r="F636" t="s">
        <v>19</v>
      </c>
      <c r="G636" t="s">
        <v>19</v>
      </c>
      <c r="H636" t="s">
        <v>82</v>
      </c>
      <c r="I636" t="s">
        <v>1647</v>
      </c>
      <c r="J636">
        <v>66</v>
      </c>
      <c r="K636" t="s">
        <v>84</v>
      </c>
      <c r="L636" t="s">
        <v>85</v>
      </c>
      <c r="M636" t="s">
        <v>86</v>
      </c>
      <c r="N636">
        <v>2</v>
      </c>
      <c r="O636" s="1">
        <v>44566.464814814812</v>
      </c>
      <c r="P636" s="1">
        <v>44566.674803240741</v>
      </c>
      <c r="Q636">
        <v>18104</v>
      </c>
      <c r="R636">
        <v>39</v>
      </c>
      <c r="S636" t="b">
        <v>0</v>
      </c>
      <c r="T636" t="s">
        <v>87</v>
      </c>
      <c r="U636" t="b">
        <v>0</v>
      </c>
      <c r="V636" t="s">
        <v>97</v>
      </c>
      <c r="W636" s="1">
        <v>44566.472870370373</v>
      </c>
      <c r="X636">
        <v>25</v>
      </c>
      <c r="Y636">
        <v>0</v>
      </c>
      <c r="Z636">
        <v>0</v>
      </c>
      <c r="AA636">
        <v>0</v>
      </c>
      <c r="AB636">
        <v>52</v>
      </c>
      <c r="AC636">
        <v>0</v>
      </c>
      <c r="AD636">
        <v>66</v>
      </c>
      <c r="AE636">
        <v>0</v>
      </c>
      <c r="AF636">
        <v>0</v>
      </c>
      <c r="AG636">
        <v>0</v>
      </c>
      <c r="AH636" t="s">
        <v>89</v>
      </c>
      <c r="AI636" s="1">
        <v>44566.674803240741</v>
      </c>
      <c r="AJ636">
        <v>14</v>
      </c>
      <c r="AK636">
        <v>0</v>
      </c>
      <c r="AL636">
        <v>0</v>
      </c>
      <c r="AM636">
        <v>0</v>
      </c>
      <c r="AN636">
        <v>52</v>
      </c>
      <c r="AO636">
        <v>0</v>
      </c>
      <c r="AP636">
        <v>66</v>
      </c>
      <c r="AQ636">
        <v>0</v>
      </c>
      <c r="AR636">
        <v>0</v>
      </c>
      <c r="AS636">
        <v>0</v>
      </c>
      <c r="AT636" t="s">
        <v>87</v>
      </c>
      <c r="AU636" t="s">
        <v>87</v>
      </c>
      <c r="AV636" t="s">
        <v>87</v>
      </c>
      <c r="AW636" t="s">
        <v>87</v>
      </c>
      <c r="AX636" t="s">
        <v>87</v>
      </c>
      <c r="AY636" t="s">
        <v>87</v>
      </c>
      <c r="AZ636" t="s">
        <v>87</v>
      </c>
      <c r="BA636" t="s">
        <v>87</v>
      </c>
      <c r="BB636" t="s">
        <v>87</v>
      </c>
      <c r="BC636" t="s">
        <v>87</v>
      </c>
      <c r="BD636" t="s">
        <v>87</v>
      </c>
      <c r="BE636" t="s">
        <v>87</v>
      </c>
    </row>
    <row r="637" spans="1:57" x14ac:dyDescent="0.45">
      <c r="A637" t="s">
        <v>1648</v>
      </c>
      <c r="B637" t="s">
        <v>79</v>
      </c>
      <c r="C637" t="s">
        <v>1641</v>
      </c>
      <c r="D637" t="s">
        <v>81</v>
      </c>
      <c r="E637" s="2" t="str">
        <f>HYPERLINK("capsilon://?command=openfolder&amp;siteaddress=FAM.docvelocity-na8.net&amp;folderid=FX5E2A3A2D-6033-8894-92E2-96E5E7B33FE1","FX211211901")</f>
        <v>FX211211901</v>
      </c>
      <c r="F637" t="s">
        <v>19</v>
      </c>
      <c r="G637" t="s">
        <v>19</v>
      </c>
      <c r="H637" t="s">
        <v>82</v>
      </c>
      <c r="I637" t="s">
        <v>1649</v>
      </c>
      <c r="J637">
        <v>66</v>
      </c>
      <c r="K637" t="s">
        <v>84</v>
      </c>
      <c r="L637" t="s">
        <v>85</v>
      </c>
      <c r="M637" t="s">
        <v>86</v>
      </c>
      <c r="N637">
        <v>1</v>
      </c>
      <c r="O637" s="1">
        <v>44566.465613425928</v>
      </c>
      <c r="P637" s="1">
        <v>44566.506874999999</v>
      </c>
      <c r="Q637">
        <v>3219</v>
      </c>
      <c r="R637">
        <v>346</v>
      </c>
      <c r="S637" t="b">
        <v>0</v>
      </c>
      <c r="T637" t="s">
        <v>87</v>
      </c>
      <c r="U637" t="b">
        <v>0</v>
      </c>
      <c r="V637" t="s">
        <v>88</v>
      </c>
      <c r="W637" s="1">
        <v>44566.506874999999</v>
      </c>
      <c r="X637">
        <v>225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66</v>
      </c>
      <c r="AE637">
        <v>52</v>
      </c>
      <c r="AF637">
        <v>0</v>
      </c>
      <c r="AG637">
        <v>2</v>
      </c>
      <c r="AH637" t="s">
        <v>87</v>
      </c>
      <c r="AI637" t="s">
        <v>87</v>
      </c>
      <c r="AJ637" t="s">
        <v>87</v>
      </c>
      <c r="AK637" t="s">
        <v>87</v>
      </c>
      <c r="AL637" t="s">
        <v>87</v>
      </c>
      <c r="AM637" t="s">
        <v>87</v>
      </c>
      <c r="AN637" t="s">
        <v>87</v>
      </c>
      <c r="AO637" t="s">
        <v>87</v>
      </c>
      <c r="AP637" t="s">
        <v>87</v>
      </c>
      <c r="AQ637" t="s">
        <v>87</v>
      </c>
      <c r="AR637" t="s">
        <v>87</v>
      </c>
      <c r="AS637" t="s">
        <v>87</v>
      </c>
      <c r="AT637" t="s">
        <v>87</v>
      </c>
      <c r="AU637" t="s">
        <v>87</v>
      </c>
      <c r="AV637" t="s">
        <v>87</v>
      </c>
      <c r="AW637" t="s">
        <v>87</v>
      </c>
      <c r="AX637" t="s">
        <v>87</v>
      </c>
      <c r="AY637" t="s">
        <v>87</v>
      </c>
      <c r="AZ637" t="s">
        <v>87</v>
      </c>
      <c r="BA637" t="s">
        <v>87</v>
      </c>
      <c r="BB637" t="s">
        <v>87</v>
      </c>
      <c r="BC637" t="s">
        <v>87</v>
      </c>
      <c r="BD637" t="s">
        <v>87</v>
      </c>
      <c r="BE637" t="s">
        <v>87</v>
      </c>
    </row>
    <row r="638" spans="1:57" x14ac:dyDescent="0.45">
      <c r="A638" t="s">
        <v>1650</v>
      </c>
      <c r="B638" t="s">
        <v>79</v>
      </c>
      <c r="C638" t="s">
        <v>1651</v>
      </c>
      <c r="D638" t="s">
        <v>81</v>
      </c>
      <c r="E638" s="2" t="str">
        <f>HYPERLINK("capsilon://?command=openfolder&amp;siteaddress=FAM.docvelocity-na8.net&amp;folderid=FX6934F64D-7EEF-F7BA-4869-E92BF78A36A9","FX21127972")</f>
        <v>FX21127972</v>
      </c>
      <c r="F638" t="s">
        <v>19</v>
      </c>
      <c r="G638" t="s">
        <v>19</v>
      </c>
      <c r="H638" t="s">
        <v>82</v>
      </c>
      <c r="I638" t="s">
        <v>1652</v>
      </c>
      <c r="J638">
        <v>66</v>
      </c>
      <c r="K638" t="s">
        <v>84</v>
      </c>
      <c r="L638" t="s">
        <v>85</v>
      </c>
      <c r="M638" t="s">
        <v>86</v>
      </c>
      <c r="N638">
        <v>2</v>
      </c>
      <c r="O638" s="1">
        <v>44566.46671296296</v>
      </c>
      <c r="P638" s="1">
        <v>44566.674907407411</v>
      </c>
      <c r="Q638">
        <v>17916</v>
      </c>
      <c r="R638">
        <v>72</v>
      </c>
      <c r="S638" t="b">
        <v>0</v>
      </c>
      <c r="T638" t="s">
        <v>87</v>
      </c>
      <c r="U638" t="b">
        <v>0</v>
      </c>
      <c r="V638" t="s">
        <v>105</v>
      </c>
      <c r="W638" s="1">
        <v>44566.490833333337</v>
      </c>
      <c r="X638">
        <v>64</v>
      </c>
      <c r="Y638">
        <v>0</v>
      </c>
      <c r="Z638">
        <v>0</v>
      </c>
      <c r="AA638">
        <v>0</v>
      </c>
      <c r="AB638">
        <v>52</v>
      </c>
      <c r="AC638">
        <v>0</v>
      </c>
      <c r="AD638">
        <v>66</v>
      </c>
      <c r="AE638">
        <v>0</v>
      </c>
      <c r="AF638">
        <v>0</v>
      </c>
      <c r="AG638">
        <v>0</v>
      </c>
      <c r="AH638" t="s">
        <v>89</v>
      </c>
      <c r="AI638" s="1">
        <v>44566.674907407411</v>
      </c>
      <c r="AJ638">
        <v>8</v>
      </c>
      <c r="AK638">
        <v>0</v>
      </c>
      <c r="AL638">
        <v>0</v>
      </c>
      <c r="AM638">
        <v>0</v>
      </c>
      <c r="AN638">
        <v>52</v>
      </c>
      <c r="AO638">
        <v>0</v>
      </c>
      <c r="AP638">
        <v>66</v>
      </c>
      <c r="AQ638">
        <v>0</v>
      </c>
      <c r="AR638">
        <v>0</v>
      </c>
      <c r="AS638">
        <v>0</v>
      </c>
      <c r="AT638" t="s">
        <v>87</v>
      </c>
      <c r="AU638" t="s">
        <v>87</v>
      </c>
      <c r="AV638" t="s">
        <v>87</v>
      </c>
      <c r="AW638" t="s">
        <v>87</v>
      </c>
      <c r="AX638" t="s">
        <v>87</v>
      </c>
      <c r="AY638" t="s">
        <v>87</v>
      </c>
      <c r="AZ638" t="s">
        <v>87</v>
      </c>
      <c r="BA638" t="s">
        <v>87</v>
      </c>
      <c r="BB638" t="s">
        <v>87</v>
      </c>
      <c r="BC638" t="s">
        <v>87</v>
      </c>
      <c r="BD638" t="s">
        <v>87</v>
      </c>
      <c r="BE638" t="s">
        <v>87</v>
      </c>
    </row>
    <row r="639" spans="1:57" x14ac:dyDescent="0.45">
      <c r="A639" t="s">
        <v>1653</v>
      </c>
      <c r="B639" t="s">
        <v>79</v>
      </c>
      <c r="C639" t="s">
        <v>1654</v>
      </c>
      <c r="D639" t="s">
        <v>81</v>
      </c>
      <c r="E639" s="2" t="str">
        <f>HYPERLINK("capsilon://?command=openfolder&amp;siteaddress=FAM.docvelocity-na8.net&amp;folderid=FXA9EFCF13-30B2-141D-CFDE-0780226FA332","FX211213524")</f>
        <v>FX211213524</v>
      </c>
      <c r="F639" t="s">
        <v>19</v>
      </c>
      <c r="G639" t="s">
        <v>19</v>
      </c>
      <c r="H639" t="s">
        <v>82</v>
      </c>
      <c r="I639" t="s">
        <v>1655</v>
      </c>
      <c r="J639">
        <v>331</v>
      </c>
      <c r="K639" t="s">
        <v>84</v>
      </c>
      <c r="L639" t="s">
        <v>85</v>
      </c>
      <c r="M639" t="s">
        <v>86</v>
      </c>
      <c r="N639">
        <v>2</v>
      </c>
      <c r="O639" s="1">
        <v>44566.469456018516</v>
      </c>
      <c r="P639" s="1">
        <v>44566.681550925925</v>
      </c>
      <c r="Q639">
        <v>16508</v>
      </c>
      <c r="R639">
        <v>1817</v>
      </c>
      <c r="S639" t="b">
        <v>0</v>
      </c>
      <c r="T639" t="s">
        <v>87</v>
      </c>
      <c r="U639" t="b">
        <v>0</v>
      </c>
      <c r="V639" t="s">
        <v>105</v>
      </c>
      <c r="W639" s="1">
        <v>44566.505243055559</v>
      </c>
      <c r="X639">
        <v>1243</v>
      </c>
      <c r="Y639">
        <v>209</v>
      </c>
      <c r="Z639">
        <v>0</v>
      </c>
      <c r="AA639">
        <v>209</v>
      </c>
      <c r="AB639">
        <v>100</v>
      </c>
      <c r="AC639">
        <v>113</v>
      </c>
      <c r="AD639">
        <v>122</v>
      </c>
      <c r="AE639">
        <v>0</v>
      </c>
      <c r="AF639">
        <v>0</v>
      </c>
      <c r="AG639">
        <v>0</v>
      </c>
      <c r="AH639" t="s">
        <v>89</v>
      </c>
      <c r="AI639" s="1">
        <v>44566.681550925925</v>
      </c>
      <c r="AJ639">
        <v>574</v>
      </c>
      <c r="AK639">
        <v>5</v>
      </c>
      <c r="AL639">
        <v>0</v>
      </c>
      <c r="AM639">
        <v>5</v>
      </c>
      <c r="AN639">
        <v>50</v>
      </c>
      <c r="AO639">
        <v>5</v>
      </c>
      <c r="AP639">
        <v>117</v>
      </c>
      <c r="AQ639">
        <v>0</v>
      </c>
      <c r="AR639">
        <v>0</v>
      </c>
      <c r="AS639">
        <v>0</v>
      </c>
      <c r="AT639" t="s">
        <v>87</v>
      </c>
      <c r="AU639" t="s">
        <v>87</v>
      </c>
      <c r="AV639" t="s">
        <v>87</v>
      </c>
      <c r="AW639" t="s">
        <v>87</v>
      </c>
      <c r="AX639" t="s">
        <v>87</v>
      </c>
      <c r="AY639" t="s">
        <v>87</v>
      </c>
      <c r="AZ639" t="s">
        <v>87</v>
      </c>
      <c r="BA639" t="s">
        <v>87</v>
      </c>
      <c r="BB639" t="s">
        <v>87</v>
      </c>
      <c r="BC639" t="s">
        <v>87</v>
      </c>
      <c r="BD639" t="s">
        <v>87</v>
      </c>
      <c r="BE639" t="s">
        <v>87</v>
      </c>
    </row>
    <row r="640" spans="1:57" x14ac:dyDescent="0.45">
      <c r="A640" t="s">
        <v>1656</v>
      </c>
      <c r="B640" t="s">
        <v>79</v>
      </c>
      <c r="C640" t="s">
        <v>455</v>
      </c>
      <c r="D640" t="s">
        <v>81</v>
      </c>
      <c r="E640" s="2" t="str">
        <f>HYPERLINK("capsilon://?command=openfolder&amp;siteaddress=FAM.docvelocity-na8.net&amp;folderid=FXF8A83B86-1AD5-340F-2644-472B4A8E2A48","FX22011035")</f>
        <v>FX22011035</v>
      </c>
      <c r="F640" t="s">
        <v>19</v>
      </c>
      <c r="G640" t="s">
        <v>19</v>
      </c>
      <c r="H640" t="s">
        <v>82</v>
      </c>
      <c r="I640" t="s">
        <v>1657</v>
      </c>
      <c r="J640">
        <v>119</v>
      </c>
      <c r="K640" t="s">
        <v>84</v>
      </c>
      <c r="L640" t="s">
        <v>85</v>
      </c>
      <c r="M640" t="s">
        <v>86</v>
      </c>
      <c r="N640">
        <v>2</v>
      </c>
      <c r="O640" s="1">
        <v>44566.470289351855</v>
      </c>
      <c r="P640" s="1">
        <v>44566.69023148148</v>
      </c>
      <c r="Q640">
        <v>16106</v>
      </c>
      <c r="R640">
        <v>2897</v>
      </c>
      <c r="S640" t="b">
        <v>0</v>
      </c>
      <c r="T640" t="s">
        <v>87</v>
      </c>
      <c r="U640" t="b">
        <v>0</v>
      </c>
      <c r="V640" t="s">
        <v>310</v>
      </c>
      <c r="W640" s="1">
        <v>44566.519456018519</v>
      </c>
      <c r="X640">
        <v>2456</v>
      </c>
      <c r="Y640">
        <v>123</v>
      </c>
      <c r="Z640">
        <v>0</v>
      </c>
      <c r="AA640">
        <v>123</v>
      </c>
      <c r="AB640">
        <v>0</v>
      </c>
      <c r="AC640">
        <v>83</v>
      </c>
      <c r="AD640">
        <v>-4</v>
      </c>
      <c r="AE640">
        <v>0</v>
      </c>
      <c r="AF640">
        <v>0</v>
      </c>
      <c r="AG640">
        <v>0</v>
      </c>
      <c r="AH640" t="s">
        <v>89</v>
      </c>
      <c r="AI640" s="1">
        <v>44566.69023148148</v>
      </c>
      <c r="AJ640">
        <v>399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-4</v>
      </c>
      <c r="AQ640">
        <v>0</v>
      </c>
      <c r="AR640">
        <v>0</v>
      </c>
      <c r="AS640">
        <v>0</v>
      </c>
      <c r="AT640" t="s">
        <v>87</v>
      </c>
      <c r="AU640" t="s">
        <v>87</v>
      </c>
      <c r="AV640" t="s">
        <v>87</v>
      </c>
      <c r="AW640" t="s">
        <v>87</v>
      </c>
      <c r="AX640" t="s">
        <v>87</v>
      </c>
      <c r="AY640" t="s">
        <v>87</v>
      </c>
      <c r="AZ640" t="s">
        <v>87</v>
      </c>
      <c r="BA640" t="s">
        <v>87</v>
      </c>
      <c r="BB640" t="s">
        <v>87</v>
      </c>
      <c r="BC640" t="s">
        <v>87</v>
      </c>
      <c r="BD640" t="s">
        <v>87</v>
      </c>
      <c r="BE640" t="s">
        <v>87</v>
      </c>
    </row>
    <row r="641" spans="1:57" x14ac:dyDescent="0.45">
      <c r="A641" t="s">
        <v>1658</v>
      </c>
      <c r="B641" t="s">
        <v>79</v>
      </c>
      <c r="C641" t="s">
        <v>1659</v>
      </c>
      <c r="D641" t="s">
        <v>81</v>
      </c>
      <c r="E641" s="2" t="str">
        <f>HYPERLINK("capsilon://?command=openfolder&amp;siteaddress=FAM.docvelocity-na8.net&amp;folderid=FX9B4C956D-AB91-3B03-D0EC-62213EC9A7E3","FX211212040")</f>
        <v>FX211212040</v>
      </c>
      <c r="F641" t="s">
        <v>19</v>
      </c>
      <c r="G641" t="s">
        <v>19</v>
      </c>
      <c r="H641" t="s">
        <v>82</v>
      </c>
      <c r="I641" t="s">
        <v>1660</v>
      </c>
      <c r="J641">
        <v>156</v>
      </c>
      <c r="K641" t="s">
        <v>84</v>
      </c>
      <c r="L641" t="s">
        <v>85</v>
      </c>
      <c r="M641" t="s">
        <v>86</v>
      </c>
      <c r="N641">
        <v>2</v>
      </c>
      <c r="O641" s="1">
        <v>44564.477222222224</v>
      </c>
      <c r="P641" s="1">
        <v>44564.514976851853</v>
      </c>
      <c r="Q641">
        <v>877</v>
      </c>
      <c r="R641">
        <v>2385</v>
      </c>
      <c r="S641" t="b">
        <v>0</v>
      </c>
      <c r="T641" t="s">
        <v>87</v>
      </c>
      <c r="U641" t="b">
        <v>0</v>
      </c>
      <c r="V641" t="s">
        <v>88</v>
      </c>
      <c r="W641" s="1">
        <v>44564.499884259261</v>
      </c>
      <c r="X641">
        <v>1110</v>
      </c>
      <c r="Y641">
        <v>125</v>
      </c>
      <c r="Z641">
        <v>0</v>
      </c>
      <c r="AA641">
        <v>125</v>
      </c>
      <c r="AB641">
        <v>0</v>
      </c>
      <c r="AC641">
        <v>26</v>
      </c>
      <c r="AD641">
        <v>31</v>
      </c>
      <c r="AE641">
        <v>0</v>
      </c>
      <c r="AF641">
        <v>0</v>
      </c>
      <c r="AG641">
        <v>0</v>
      </c>
      <c r="AH641" t="s">
        <v>136</v>
      </c>
      <c r="AI641" s="1">
        <v>44564.514976851853</v>
      </c>
      <c r="AJ641">
        <v>1275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31</v>
      </c>
      <c r="AQ641">
        <v>0</v>
      </c>
      <c r="AR641">
        <v>0</v>
      </c>
      <c r="AS641">
        <v>0</v>
      </c>
      <c r="AT641" t="s">
        <v>87</v>
      </c>
      <c r="AU641" t="s">
        <v>87</v>
      </c>
      <c r="AV641" t="s">
        <v>87</v>
      </c>
      <c r="AW641" t="s">
        <v>87</v>
      </c>
      <c r="AX641" t="s">
        <v>87</v>
      </c>
      <c r="AY641" t="s">
        <v>87</v>
      </c>
      <c r="AZ641" t="s">
        <v>87</v>
      </c>
      <c r="BA641" t="s">
        <v>87</v>
      </c>
      <c r="BB641" t="s">
        <v>87</v>
      </c>
      <c r="BC641" t="s">
        <v>87</v>
      </c>
      <c r="BD641" t="s">
        <v>87</v>
      </c>
      <c r="BE641" t="s">
        <v>87</v>
      </c>
    </row>
    <row r="642" spans="1:57" x14ac:dyDescent="0.45">
      <c r="A642" t="s">
        <v>1661</v>
      </c>
      <c r="B642" t="s">
        <v>79</v>
      </c>
      <c r="C642" t="s">
        <v>724</v>
      </c>
      <c r="D642" t="s">
        <v>81</v>
      </c>
      <c r="E642" s="2" t="str">
        <f>HYPERLINK("capsilon://?command=openfolder&amp;siteaddress=FAM.docvelocity-na8.net&amp;folderid=FXEB347C6A-C3B9-0D46-FC0C-58DE109BA760","FX211212754")</f>
        <v>FX211212754</v>
      </c>
      <c r="F642" t="s">
        <v>19</v>
      </c>
      <c r="G642" t="s">
        <v>19</v>
      </c>
      <c r="H642" t="s">
        <v>82</v>
      </c>
      <c r="I642" t="s">
        <v>1662</v>
      </c>
      <c r="J642">
        <v>66</v>
      </c>
      <c r="K642" t="s">
        <v>84</v>
      </c>
      <c r="L642" t="s">
        <v>85</v>
      </c>
      <c r="M642" t="s">
        <v>86</v>
      </c>
      <c r="N642">
        <v>2</v>
      </c>
      <c r="O642" s="1">
        <v>44566.47724537037</v>
      </c>
      <c r="P642" s="1">
        <v>44566.696516203701</v>
      </c>
      <c r="Q642">
        <v>14849</v>
      </c>
      <c r="R642">
        <v>4096</v>
      </c>
      <c r="S642" t="b">
        <v>0</v>
      </c>
      <c r="T642" t="s">
        <v>87</v>
      </c>
      <c r="U642" t="b">
        <v>0</v>
      </c>
      <c r="V642" t="s">
        <v>252</v>
      </c>
      <c r="W642" s="1">
        <v>44566.571435185186</v>
      </c>
      <c r="X642">
        <v>3256</v>
      </c>
      <c r="Y642">
        <v>52</v>
      </c>
      <c r="Z642">
        <v>0</v>
      </c>
      <c r="AA642">
        <v>52</v>
      </c>
      <c r="AB642">
        <v>0</v>
      </c>
      <c r="AC642">
        <v>37</v>
      </c>
      <c r="AD642">
        <v>14</v>
      </c>
      <c r="AE642">
        <v>0</v>
      </c>
      <c r="AF642">
        <v>0</v>
      </c>
      <c r="AG642">
        <v>0</v>
      </c>
      <c r="AH642" t="s">
        <v>89</v>
      </c>
      <c r="AI642" s="1">
        <v>44566.696516203701</v>
      </c>
      <c r="AJ642">
        <v>295</v>
      </c>
      <c r="AK642">
        <v>3</v>
      </c>
      <c r="AL642">
        <v>0</v>
      </c>
      <c r="AM642">
        <v>3</v>
      </c>
      <c r="AN642">
        <v>0</v>
      </c>
      <c r="AO642">
        <v>2</v>
      </c>
      <c r="AP642">
        <v>11</v>
      </c>
      <c r="AQ642">
        <v>0</v>
      </c>
      <c r="AR642">
        <v>0</v>
      </c>
      <c r="AS642">
        <v>0</v>
      </c>
      <c r="AT642" t="s">
        <v>87</v>
      </c>
      <c r="AU642" t="s">
        <v>87</v>
      </c>
      <c r="AV642" t="s">
        <v>87</v>
      </c>
      <c r="AW642" t="s">
        <v>87</v>
      </c>
      <c r="AX642" t="s">
        <v>87</v>
      </c>
      <c r="AY642" t="s">
        <v>87</v>
      </c>
      <c r="AZ642" t="s">
        <v>87</v>
      </c>
      <c r="BA642" t="s">
        <v>87</v>
      </c>
      <c r="BB642" t="s">
        <v>87</v>
      </c>
      <c r="BC642" t="s">
        <v>87</v>
      </c>
      <c r="BD642" t="s">
        <v>87</v>
      </c>
      <c r="BE642" t="s">
        <v>87</v>
      </c>
    </row>
    <row r="643" spans="1:57" x14ac:dyDescent="0.45">
      <c r="A643" t="s">
        <v>1663</v>
      </c>
      <c r="B643" t="s">
        <v>79</v>
      </c>
      <c r="C643" t="s">
        <v>521</v>
      </c>
      <c r="D643" t="s">
        <v>81</v>
      </c>
      <c r="E643" s="2" t="str">
        <f>HYPERLINK("capsilon://?command=openfolder&amp;siteaddress=FAM.docvelocity-na8.net&amp;folderid=FX42C38DB7-134A-983D-D6C8-28011C503214","FX211213219")</f>
        <v>FX211213219</v>
      </c>
      <c r="F643" t="s">
        <v>19</v>
      </c>
      <c r="G643" t="s">
        <v>19</v>
      </c>
      <c r="H643" t="s">
        <v>82</v>
      </c>
      <c r="I643" t="s">
        <v>1664</v>
      </c>
      <c r="J643">
        <v>66</v>
      </c>
      <c r="K643" t="s">
        <v>84</v>
      </c>
      <c r="L643" t="s">
        <v>85</v>
      </c>
      <c r="M643" t="s">
        <v>86</v>
      </c>
      <c r="N643">
        <v>2</v>
      </c>
      <c r="O643" s="1">
        <v>44566.480034722219</v>
      </c>
      <c r="P643" s="1">
        <v>44566.702256944445</v>
      </c>
      <c r="Q643">
        <v>18299</v>
      </c>
      <c r="R643">
        <v>901</v>
      </c>
      <c r="S643" t="b">
        <v>0</v>
      </c>
      <c r="T643" t="s">
        <v>87</v>
      </c>
      <c r="U643" t="b">
        <v>0</v>
      </c>
      <c r="V643" t="s">
        <v>166</v>
      </c>
      <c r="W643" s="1">
        <v>44566.508275462962</v>
      </c>
      <c r="X643">
        <v>263</v>
      </c>
      <c r="Y643">
        <v>52</v>
      </c>
      <c r="Z643">
        <v>0</v>
      </c>
      <c r="AA643">
        <v>52</v>
      </c>
      <c r="AB643">
        <v>0</v>
      </c>
      <c r="AC643">
        <v>16</v>
      </c>
      <c r="AD643">
        <v>14</v>
      </c>
      <c r="AE643">
        <v>0</v>
      </c>
      <c r="AF643">
        <v>0</v>
      </c>
      <c r="AG643">
        <v>0</v>
      </c>
      <c r="AH643" t="s">
        <v>89</v>
      </c>
      <c r="AI643" s="1">
        <v>44566.702256944445</v>
      </c>
      <c r="AJ643">
        <v>495</v>
      </c>
      <c r="AK643">
        <v>2</v>
      </c>
      <c r="AL643">
        <v>0</v>
      </c>
      <c r="AM643">
        <v>2</v>
      </c>
      <c r="AN643">
        <v>0</v>
      </c>
      <c r="AO643">
        <v>1</v>
      </c>
      <c r="AP643">
        <v>12</v>
      </c>
      <c r="AQ643">
        <v>0</v>
      </c>
      <c r="AR643">
        <v>0</v>
      </c>
      <c r="AS643">
        <v>0</v>
      </c>
      <c r="AT643" t="s">
        <v>87</v>
      </c>
      <c r="AU643" t="s">
        <v>87</v>
      </c>
      <c r="AV643" t="s">
        <v>87</v>
      </c>
      <c r="AW643" t="s">
        <v>87</v>
      </c>
      <c r="AX643" t="s">
        <v>87</v>
      </c>
      <c r="AY643" t="s">
        <v>87</v>
      </c>
      <c r="AZ643" t="s">
        <v>87</v>
      </c>
      <c r="BA643" t="s">
        <v>87</v>
      </c>
      <c r="BB643" t="s">
        <v>87</v>
      </c>
      <c r="BC643" t="s">
        <v>87</v>
      </c>
      <c r="BD643" t="s">
        <v>87</v>
      </c>
      <c r="BE643" t="s">
        <v>87</v>
      </c>
    </row>
    <row r="644" spans="1:57" x14ac:dyDescent="0.45">
      <c r="A644" t="s">
        <v>1665</v>
      </c>
      <c r="B644" t="s">
        <v>79</v>
      </c>
      <c r="C644" t="s">
        <v>1666</v>
      </c>
      <c r="D644" t="s">
        <v>81</v>
      </c>
      <c r="E644" s="2" t="str">
        <f>HYPERLINK("capsilon://?command=openfolder&amp;siteaddress=FAM.docvelocity-na8.net&amp;folderid=FX722A604F-55CC-0364-1A07-D38FB1312D46","FX22011061")</f>
        <v>FX22011061</v>
      </c>
      <c r="F644" t="s">
        <v>19</v>
      </c>
      <c r="G644" t="s">
        <v>19</v>
      </c>
      <c r="H644" t="s">
        <v>82</v>
      </c>
      <c r="I644" t="s">
        <v>1667</v>
      </c>
      <c r="J644">
        <v>253</v>
      </c>
      <c r="K644" t="s">
        <v>84</v>
      </c>
      <c r="L644" t="s">
        <v>85</v>
      </c>
      <c r="M644" t="s">
        <v>86</v>
      </c>
      <c r="N644">
        <v>2</v>
      </c>
      <c r="O644" s="1">
        <v>44566.483912037038</v>
      </c>
      <c r="P644" s="1">
        <v>44566.815347222226</v>
      </c>
      <c r="Q644">
        <v>26589</v>
      </c>
      <c r="R644">
        <v>2047</v>
      </c>
      <c r="S644" t="b">
        <v>0</v>
      </c>
      <c r="T644" t="s">
        <v>87</v>
      </c>
      <c r="U644" t="b">
        <v>0</v>
      </c>
      <c r="V644" t="s">
        <v>105</v>
      </c>
      <c r="W644" s="1">
        <v>44566.54383101852</v>
      </c>
      <c r="X644">
        <v>895</v>
      </c>
      <c r="Y644">
        <v>177</v>
      </c>
      <c r="Z644">
        <v>0</v>
      </c>
      <c r="AA644">
        <v>177</v>
      </c>
      <c r="AB644">
        <v>0</v>
      </c>
      <c r="AC644">
        <v>80</v>
      </c>
      <c r="AD644">
        <v>76</v>
      </c>
      <c r="AE644">
        <v>0</v>
      </c>
      <c r="AF644">
        <v>0</v>
      </c>
      <c r="AG644">
        <v>0</v>
      </c>
      <c r="AH644" t="s">
        <v>151</v>
      </c>
      <c r="AI644" s="1">
        <v>44566.815347222226</v>
      </c>
      <c r="AJ644">
        <v>1015</v>
      </c>
      <c r="AK644">
        <v>1</v>
      </c>
      <c r="AL644">
        <v>0</v>
      </c>
      <c r="AM644">
        <v>1</v>
      </c>
      <c r="AN644">
        <v>0</v>
      </c>
      <c r="AO644">
        <v>1</v>
      </c>
      <c r="AP644">
        <v>75</v>
      </c>
      <c r="AQ644">
        <v>0</v>
      </c>
      <c r="AR644">
        <v>0</v>
      </c>
      <c r="AS644">
        <v>0</v>
      </c>
      <c r="AT644" t="s">
        <v>87</v>
      </c>
      <c r="AU644" t="s">
        <v>87</v>
      </c>
      <c r="AV644" t="s">
        <v>87</v>
      </c>
      <c r="AW644" t="s">
        <v>87</v>
      </c>
      <c r="AX644" t="s">
        <v>87</v>
      </c>
      <c r="AY644" t="s">
        <v>87</v>
      </c>
      <c r="AZ644" t="s">
        <v>87</v>
      </c>
      <c r="BA644" t="s">
        <v>87</v>
      </c>
      <c r="BB644" t="s">
        <v>87</v>
      </c>
      <c r="BC644" t="s">
        <v>87</v>
      </c>
      <c r="BD644" t="s">
        <v>87</v>
      </c>
      <c r="BE644" t="s">
        <v>87</v>
      </c>
    </row>
    <row r="645" spans="1:57" x14ac:dyDescent="0.45">
      <c r="A645" t="s">
        <v>1668</v>
      </c>
      <c r="B645" t="s">
        <v>79</v>
      </c>
      <c r="C645" t="s">
        <v>1669</v>
      </c>
      <c r="D645" t="s">
        <v>81</v>
      </c>
      <c r="E645" s="2" t="str">
        <f>HYPERLINK("capsilon://?command=openfolder&amp;siteaddress=FAM.docvelocity-na8.net&amp;folderid=FXC0F2BDD4-9E03-DADB-0C54-54A48BCED9DB","FX21126321")</f>
        <v>FX21126321</v>
      </c>
      <c r="F645" t="s">
        <v>19</v>
      </c>
      <c r="G645" t="s">
        <v>19</v>
      </c>
      <c r="H645" t="s">
        <v>82</v>
      </c>
      <c r="I645" t="s">
        <v>1670</v>
      </c>
      <c r="J645">
        <v>66</v>
      </c>
      <c r="K645" t="s">
        <v>84</v>
      </c>
      <c r="L645" t="s">
        <v>85</v>
      </c>
      <c r="M645" t="s">
        <v>86</v>
      </c>
      <c r="N645">
        <v>2</v>
      </c>
      <c r="O645" s="1">
        <v>44566.487939814811</v>
      </c>
      <c r="P645" s="1">
        <v>44566.711643518516</v>
      </c>
      <c r="Q645">
        <v>19278</v>
      </c>
      <c r="R645">
        <v>50</v>
      </c>
      <c r="S645" t="b">
        <v>0</v>
      </c>
      <c r="T645" t="s">
        <v>87</v>
      </c>
      <c r="U645" t="b">
        <v>0</v>
      </c>
      <c r="V645" t="s">
        <v>88</v>
      </c>
      <c r="W645" s="1">
        <v>44566.509687500002</v>
      </c>
      <c r="X645">
        <v>34</v>
      </c>
      <c r="Y645">
        <v>0</v>
      </c>
      <c r="Z645">
        <v>0</v>
      </c>
      <c r="AA645">
        <v>0</v>
      </c>
      <c r="AB645">
        <v>52</v>
      </c>
      <c r="AC645">
        <v>0</v>
      </c>
      <c r="AD645">
        <v>66</v>
      </c>
      <c r="AE645">
        <v>0</v>
      </c>
      <c r="AF645">
        <v>0</v>
      </c>
      <c r="AG645">
        <v>0</v>
      </c>
      <c r="AH645" t="s">
        <v>89</v>
      </c>
      <c r="AI645" s="1">
        <v>44566.711643518516</v>
      </c>
      <c r="AJ645">
        <v>16</v>
      </c>
      <c r="AK645">
        <v>0</v>
      </c>
      <c r="AL645">
        <v>0</v>
      </c>
      <c r="AM645">
        <v>0</v>
      </c>
      <c r="AN645">
        <v>52</v>
      </c>
      <c r="AO645">
        <v>0</v>
      </c>
      <c r="AP645">
        <v>66</v>
      </c>
      <c r="AQ645">
        <v>0</v>
      </c>
      <c r="AR645">
        <v>0</v>
      </c>
      <c r="AS645">
        <v>0</v>
      </c>
      <c r="AT645" t="s">
        <v>87</v>
      </c>
      <c r="AU645" t="s">
        <v>87</v>
      </c>
      <c r="AV645" t="s">
        <v>87</v>
      </c>
      <c r="AW645" t="s">
        <v>87</v>
      </c>
      <c r="AX645" t="s">
        <v>87</v>
      </c>
      <c r="AY645" t="s">
        <v>87</v>
      </c>
      <c r="AZ645" t="s">
        <v>87</v>
      </c>
      <c r="BA645" t="s">
        <v>87</v>
      </c>
      <c r="BB645" t="s">
        <v>87</v>
      </c>
      <c r="BC645" t="s">
        <v>87</v>
      </c>
      <c r="BD645" t="s">
        <v>87</v>
      </c>
      <c r="BE645" t="s">
        <v>87</v>
      </c>
    </row>
    <row r="646" spans="1:57" x14ac:dyDescent="0.45">
      <c r="A646" t="s">
        <v>1671</v>
      </c>
      <c r="B646" t="s">
        <v>79</v>
      </c>
      <c r="C646" t="s">
        <v>1672</v>
      </c>
      <c r="D646" t="s">
        <v>81</v>
      </c>
      <c r="E646" s="2" t="str">
        <f>HYPERLINK("capsilon://?command=openfolder&amp;siteaddress=FAM.docvelocity-na8.net&amp;folderid=FXBD0E840E-D55D-5197-8816-EA2C142A28B7","FX211212963")</f>
        <v>FX211212963</v>
      </c>
      <c r="F646" t="s">
        <v>19</v>
      </c>
      <c r="G646" t="s">
        <v>19</v>
      </c>
      <c r="H646" t="s">
        <v>82</v>
      </c>
      <c r="I646" t="s">
        <v>1673</v>
      </c>
      <c r="J646">
        <v>38</v>
      </c>
      <c r="K646" t="s">
        <v>84</v>
      </c>
      <c r="L646" t="s">
        <v>85</v>
      </c>
      <c r="M646" t="s">
        <v>86</v>
      </c>
      <c r="N646">
        <v>2</v>
      </c>
      <c r="O646" s="1">
        <v>44566.492731481485</v>
      </c>
      <c r="P646" s="1">
        <v>44566.712951388887</v>
      </c>
      <c r="Q646">
        <v>18808</v>
      </c>
      <c r="R646">
        <v>219</v>
      </c>
      <c r="S646" t="b">
        <v>0</v>
      </c>
      <c r="T646" t="s">
        <v>87</v>
      </c>
      <c r="U646" t="b">
        <v>0</v>
      </c>
      <c r="V646" t="s">
        <v>88</v>
      </c>
      <c r="W646" s="1">
        <v>44566.510937500003</v>
      </c>
      <c r="X646">
        <v>107</v>
      </c>
      <c r="Y646">
        <v>37</v>
      </c>
      <c r="Z646">
        <v>0</v>
      </c>
      <c r="AA646">
        <v>37</v>
      </c>
      <c r="AB646">
        <v>0</v>
      </c>
      <c r="AC646">
        <v>8</v>
      </c>
      <c r="AD646">
        <v>1</v>
      </c>
      <c r="AE646">
        <v>0</v>
      </c>
      <c r="AF646">
        <v>0</v>
      </c>
      <c r="AG646">
        <v>0</v>
      </c>
      <c r="AH646" t="s">
        <v>89</v>
      </c>
      <c r="AI646" s="1">
        <v>44566.712951388887</v>
      </c>
      <c r="AJ646">
        <v>112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1</v>
      </c>
      <c r="AQ646">
        <v>0</v>
      </c>
      <c r="AR646">
        <v>0</v>
      </c>
      <c r="AS646">
        <v>0</v>
      </c>
      <c r="AT646" t="s">
        <v>87</v>
      </c>
      <c r="AU646" t="s">
        <v>87</v>
      </c>
      <c r="AV646" t="s">
        <v>87</v>
      </c>
      <c r="AW646" t="s">
        <v>87</v>
      </c>
      <c r="AX646" t="s">
        <v>87</v>
      </c>
      <c r="AY646" t="s">
        <v>87</v>
      </c>
      <c r="AZ646" t="s">
        <v>87</v>
      </c>
      <c r="BA646" t="s">
        <v>87</v>
      </c>
      <c r="BB646" t="s">
        <v>87</v>
      </c>
      <c r="BC646" t="s">
        <v>87</v>
      </c>
      <c r="BD646" t="s">
        <v>87</v>
      </c>
      <c r="BE646" t="s">
        <v>87</v>
      </c>
    </row>
    <row r="647" spans="1:57" x14ac:dyDescent="0.45">
      <c r="A647" t="s">
        <v>1674</v>
      </c>
      <c r="B647" t="s">
        <v>79</v>
      </c>
      <c r="C647" t="s">
        <v>1641</v>
      </c>
      <c r="D647" t="s">
        <v>81</v>
      </c>
      <c r="E647" s="2" t="str">
        <f>HYPERLINK("capsilon://?command=openfolder&amp;siteaddress=FAM.docvelocity-na8.net&amp;folderid=FX5E2A3A2D-6033-8894-92E2-96E5E7B33FE1","FX211211901")</f>
        <v>FX211211901</v>
      </c>
      <c r="F647" t="s">
        <v>19</v>
      </c>
      <c r="G647" t="s">
        <v>19</v>
      </c>
      <c r="H647" t="s">
        <v>82</v>
      </c>
      <c r="I647" t="s">
        <v>1642</v>
      </c>
      <c r="J647">
        <v>38</v>
      </c>
      <c r="K647" t="s">
        <v>84</v>
      </c>
      <c r="L647" t="s">
        <v>85</v>
      </c>
      <c r="M647" t="s">
        <v>86</v>
      </c>
      <c r="N647">
        <v>2</v>
      </c>
      <c r="O647" s="1">
        <v>44566.504872685182</v>
      </c>
      <c r="P647" s="1">
        <v>44566.78266203704</v>
      </c>
      <c r="Q647">
        <v>19973</v>
      </c>
      <c r="R647">
        <v>4028</v>
      </c>
      <c r="S647" t="b">
        <v>0</v>
      </c>
      <c r="T647" t="s">
        <v>87</v>
      </c>
      <c r="U647" t="b">
        <v>1</v>
      </c>
      <c r="V647" t="s">
        <v>97</v>
      </c>
      <c r="W647" s="1">
        <v>44566.629479166666</v>
      </c>
      <c r="X647">
        <v>1877</v>
      </c>
      <c r="Y647">
        <v>37</v>
      </c>
      <c r="Z647">
        <v>0</v>
      </c>
      <c r="AA647">
        <v>37</v>
      </c>
      <c r="AB647">
        <v>0</v>
      </c>
      <c r="AC647">
        <v>29</v>
      </c>
      <c r="AD647">
        <v>1</v>
      </c>
      <c r="AE647">
        <v>0</v>
      </c>
      <c r="AF647">
        <v>0</v>
      </c>
      <c r="AG647">
        <v>0</v>
      </c>
      <c r="AH647" t="s">
        <v>136</v>
      </c>
      <c r="AI647" s="1">
        <v>44566.78266203704</v>
      </c>
      <c r="AJ647">
        <v>1289</v>
      </c>
      <c r="AK647">
        <v>2</v>
      </c>
      <c r="AL647">
        <v>0</v>
      </c>
      <c r="AM647">
        <v>2</v>
      </c>
      <c r="AN647">
        <v>0</v>
      </c>
      <c r="AO647">
        <v>2</v>
      </c>
      <c r="AP647">
        <v>-1</v>
      </c>
      <c r="AQ647">
        <v>0</v>
      </c>
      <c r="AR647">
        <v>0</v>
      </c>
      <c r="AS647">
        <v>0</v>
      </c>
      <c r="AT647" t="s">
        <v>87</v>
      </c>
      <c r="AU647" t="s">
        <v>87</v>
      </c>
      <c r="AV647" t="s">
        <v>87</v>
      </c>
      <c r="AW647" t="s">
        <v>87</v>
      </c>
      <c r="AX647" t="s">
        <v>87</v>
      </c>
      <c r="AY647" t="s">
        <v>87</v>
      </c>
      <c r="AZ647" t="s">
        <v>87</v>
      </c>
      <c r="BA647" t="s">
        <v>87</v>
      </c>
      <c r="BB647" t="s">
        <v>87</v>
      </c>
      <c r="BC647" t="s">
        <v>87</v>
      </c>
      <c r="BD647" t="s">
        <v>87</v>
      </c>
      <c r="BE647" t="s">
        <v>87</v>
      </c>
    </row>
    <row r="648" spans="1:57" x14ac:dyDescent="0.45">
      <c r="A648" t="s">
        <v>1675</v>
      </c>
      <c r="B648" t="s">
        <v>79</v>
      </c>
      <c r="C648" t="s">
        <v>103</v>
      </c>
      <c r="D648" t="s">
        <v>81</v>
      </c>
      <c r="E648" s="2" t="str">
        <f>HYPERLINK("capsilon://?command=openfolder&amp;siteaddress=FAM.docvelocity-na8.net&amp;folderid=FX5F8CDDE2-F526-1632-FEBF-D6214BB049BE","FX21127409")</f>
        <v>FX21127409</v>
      </c>
      <c r="F648" t="s">
        <v>19</v>
      </c>
      <c r="G648" t="s">
        <v>19</v>
      </c>
      <c r="H648" t="s">
        <v>82</v>
      </c>
      <c r="I648" t="s">
        <v>1676</v>
      </c>
      <c r="J648">
        <v>384</v>
      </c>
      <c r="K648" t="s">
        <v>84</v>
      </c>
      <c r="L648" t="s">
        <v>85</v>
      </c>
      <c r="M648" t="s">
        <v>86</v>
      </c>
      <c r="N648">
        <v>2</v>
      </c>
      <c r="O648" s="1">
        <v>44566.506608796299</v>
      </c>
      <c r="P648" s="1">
        <v>44566.831423611111</v>
      </c>
      <c r="Q648">
        <v>24702</v>
      </c>
      <c r="R648">
        <v>3362</v>
      </c>
      <c r="S648" t="b">
        <v>0</v>
      </c>
      <c r="T648" t="s">
        <v>87</v>
      </c>
      <c r="U648" t="b">
        <v>0</v>
      </c>
      <c r="V648" t="s">
        <v>105</v>
      </c>
      <c r="W648" s="1">
        <v>44566.569479166668</v>
      </c>
      <c r="X648">
        <v>1871</v>
      </c>
      <c r="Y648">
        <v>306</v>
      </c>
      <c r="Z648">
        <v>0</v>
      </c>
      <c r="AA648">
        <v>306</v>
      </c>
      <c r="AB648">
        <v>0</v>
      </c>
      <c r="AC648">
        <v>184</v>
      </c>
      <c r="AD648">
        <v>78</v>
      </c>
      <c r="AE648">
        <v>0</v>
      </c>
      <c r="AF648">
        <v>0</v>
      </c>
      <c r="AG648">
        <v>0</v>
      </c>
      <c r="AH648" t="s">
        <v>151</v>
      </c>
      <c r="AI648" s="1">
        <v>44566.831423611111</v>
      </c>
      <c r="AJ648">
        <v>1388</v>
      </c>
      <c r="AK648">
        <v>1</v>
      </c>
      <c r="AL648">
        <v>0</v>
      </c>
      <c r="AM648">
        <v>1</v>
      </c>
      <c r="AN648">
        <v>0</v>
      </c>
      <c r="AO648">
        <v>1</v>
      </c>
      <c r="AP648">
        <v>77</v>
      </c>
      <c r="AQ648">
        <v>0</v>
      </c>
      <c r="AR648">
        <v>0</v>
      </c>
      <c r="AS648">
        <v>0</v>
      </c>
      <c r="AT648" t="s">
        <v>87</v>
      </c>
      <c r="AU648" t="s">
        <v>87</v>
      </c>
      <c r="AV648" t="s">
        <v>87</v>
      </c>
      <c r="AW648" t="s">
        <v>87</v>
      </c>
      <c r="AX648" t="s">
        <v>87</v>
      </c>
      <c r="AY648" t="s">
        <v>87</v>
      </c>
      <c r="AZ648" t="s">
        <v>87</v>
      </c>
      <c r="BA648" t="s">
        <v>87</v>
      </c>
      <c r="BB648" t="s">
        <v>87</v>
      </c>
      <c r="BC648" t="s">
        <v>87</v>
      </c>
      <c r="BD648" t="s">
        <v>87</v>
      </c>
      <c r="BE648" t="s">
        <v>87</v>
      </c>
    </row>
    <row r="649" spans="1:57" x14ac:dyDescent="0.45">
      <c r="A649" t="s">
        <v>1677</v>
      </c>
      <c r="B649" t="s">
        <v>79</v>
      </c>
      <c r="C649" t="s">
        <v>1641</v>
      </c>
      <c r="D649" t="s">
        <v>81</v>
      </c>
      <c r="E649" s="2" t="str">
        <f>HYPERLINK("capsilon://?command=openfolder&amp;siteaddress=FAM.docvelocity-na8.net&amp;folderid=FX5E2A3A2D-6033-8894-92E2-96E5E7B33FE1","FX211211901")</f>
        <v>FX211211901</v>
      </c>
      <c r="F649" t="s">
        <v>19</v>
      </c>
      <c r="G649" t="s">
        <v>19</v>
      </c>
      <c r="H649" t="s">
        <v>82</v>
      </c>
      <c r="I649" t="s">
        <v>1649</v>
      </c>
      <c r="J649">
        <v>76</v>
      </c>
      <c r="K649" t="s">
        <v>84</v>
      </c>
      <c r="L649" t="s">
        <v>85</v>
      </c>
      <c r="M649" t="s">
        <v>86</v>
      </c>
      <c r="N649">
        <v>2</v>
      </c>
      <c r="O649" s="1">
        <v>44566.507384259261</v>
      </c>
      <c r="P649" s="1">
        <v>44566.672106481485</v>
      </c>
      <c r="Q649">
        <v>5339</v>
      </c>
      <c r="R649">
        <v>8893</v>
      </c>
      <c r="S649" t="b">
        <v>0</v>
      </c>
      <c r="T649" t="s">
        <v>87</v>
      </c>
      <c r="U649" t="b">
        <v>1</v>
      </c>
      <c r="V649" t="s">
        <v>153</v>
      </c>
      <c r="W649" s="1">
        <v>44566.617812500001</v>
      </c>
      <c r="X649">
        <v>7913</v>
      </c>
      <c r="Y649">
        <v>134</v>
      </c>
      <c r="Z649">
        <v>0</v>
      </c>
      <c r="AA649">
        <v>134</v>
      </c>
      <c r="AB649">
        <v>0</v>
      </c>
      <c r="AC649">
        <v>88</v>
      </c>
      <c r="AD649">
        <v>-58</v>
      </c>
      <c r="AE649">
        <v>0</v>
      </c>
      <c r="AF649">
        <v>0</v>
      </c>
      <c r="AG649">
        <v>0</v>
      </c>
      <c r="AH649" t="s">
        <v>89</v>
      </c>
      <c r="AI649" s="1">
        <v>44566.672106481485</v>
      </c>
      <c r="AJ649">
        <v>427</v>
      </c>
      <c r="AK649">
        <v>5</v>
      </c>
      <c r="AL649">
        <v>0</v>
      </c>
      <c r="AM649">
        <v>5</v>
      </c>
      <c r="AN649">
        <v>0</v>
      </c>
      <c r="AO649">
        <v>5</v>
      </c>
      <c r="AP649">
        <v>-63</v>
      </c>
      <c r="AQ649">
        <v>0</v>
      </c>
      <c r="AR649">
        <v>0</v>
      </c>
      <c r="AS649">
        <v>0</v>
      </c>
      <c r="AT649" t="s">
        <v>87</v>
      </c>
      <c r="AU649" t="s">
        <v>87</v>
      </c>
      <c r="AV649" t="s">
        <v>87</v>
      </c>
      <c r="AW649" t="s">
        <v>87</v>
      </c>
      <c r="AX649" t="s">
        <v>87</v>
      </c>
      <c r="AY649" t="s">
        <v>87</v>
      </c>
      <c r="AZ649" t="s">
        <v>87</v>
      </c>
      <c r="BA649" t="s">
        <v>87</v>
      </c>
      <c r="BB649" t="s">
        <v>87</v>
      </c>
      <c r="BC649" t="s">
        <v>87</v>
      </c>
      <c r="BD649" t="s">
        <v>87</v>
      </c>
      <c r="BE649" t="s">
        <v>87</v>
      </c>
    </row>
    <row r="650" spans="1:57" x14ac:dyDescent="0.45">
      <c r="A650" t="s">
        <v>1678</v>
      </c>
      <c r="B650" t="s">
        <v>79</v>
      </c>
      <c r="C650" t="s">
        <v>1679</v>
      </c>
      <c r="D650" t="s">
        <v>81</v>
      </c>
      <c r="E650" s="2" t="str">
        <f>HYPERLINK("capsilon://?command=openfolder&amp;siteaddress=FAM.docvelocity-na8.net&amp;folderid=FXE894D08E-80CF-08EB-6243-5DEDCC5F3D0C","FX211013754")</f>
        <v>FX211013754</v>
      </c>
      <c r="F650" t="s">
        <v>19</v>
      </c>
      <c r="G650" t="s">
        <v>19</v>
      </c>
      <c r="H650" t="s">
        <v>82</v>
      </c>
      <c r="I650" t="s">
        <v>1680</v>
      </c>
      <c r="J650">
        <v>50</v>
      </c>
      <c r="K650" t="s">
        <v>84</v>
      </c>
      <c r="L650" t="s">
        <v>85</v>
      </c>
      <c r="M650" t="s">
        <v>86</v>
      </c>
      <c r="N650">
        <v>2</v>
      </c>
      <c r="O650" s="1">
        <v>44564.478912037041</v>
      </c>
      <c r="P650" s="1">
        <v>44564.501817129632</v>
      </c>
      <c r="Q650">
        <v>894</v>
      </c>
      <c r="R650">
        <v>1085</v>
      </c>
      <c r="S650" t="b">
        <v>0</v>
      </c>
      <c r="T650" t="s">
        <v>87</v>
      </c>
      <c r="U650" t="b">
        <v>0</v>
      </c>
      <c r="V650" t="s">
        <v>92</v>
      </c>
      <c r="W650" s="1">
        <v>44564.495995370373</v>
      </c>
      <c r="X650">
        <v>730</v>
      </c>
      <c r="Y650">
        <v>58</v>
      </c>
      <c r="Z650">
        <v>0</v>
      </c>
      <c r="AA650">
        <v>58</v>
      </c>
      <c r="AB650">
        <v>0</v>
      </c>
      <c r="AC650">
        <v>45</v>
      </c>
      <c r="AD650">
        <v>-8</v>
      </c>
      <c r="AE650">
        <v>0</v>
      </c>
      <c r="AF650">
        <v>0</v>
      </c>
      <c r="AG650">
        <v>0</v>
      </c>
      <c r="AH650" t="s">
        <v>98</v>
      </c>
      <c r="AI650" s="1">
        <v>44564.501817129632</v>
      </c>
      <c r="AJ650">
        <v>310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-8</v>
      </c>
      <c r="AQ650">
        <v>0</v>
      </c>
      <c r="AR650">
        <v>0</v>
      </c>
      <c r="AS650">
        <v>0</v>
      </c>
      <c r="AT650" t="s">
        <v>87</v>
      </c>
      <c r="AU650" t="s">
        <v>87</v>
      </c>
      <c r="AV650" t="s">
        <v>87</v>
      </c>
      <c r="AW650" t="s">
        <v>87</v>
      </c>
      <c r="AX650" t="s">
        <v>87</v>
      </c>
      <c r="AY650" t="s">
        <v>87</v>
      </c>
      <c r="AZ650" t="s">
        <v>87</v>
      </c>
      <c r="BA650" t="s">
        <v>87</v>
      </c>
      <c r="BB650" t="s">
        <v>87</v>
      </c>
      <c r="BC650" t="s">
        <v>87</v>
      </c>
      <c r="BD650" t="s">
        <v>87</v>
      </c>
      <c r="BE650" t="s">
        <v>87</v>
      </c>
    </row>
    <row r="651" spans="1:57" x14ac:dyDescent="0.45">
      <c r="A651" t="s">
        <v>1681</v>
      </c>
      <c r="B651" t="s">
        <v>79</v>
      </c>
      <c r="C651" t="s">
        <v>1682</v>
      </c>
      <c r="D651" t="s">
        <v>81</v>
      </c>
      <c r="E651" s="2" t="str">
        <f>HYPERLINK("capsilon://?command=openfolder&amp;siteaddress=FAM.docvelocity-na8.net&amp;folderid=FXD08D1623-492A-F40E-9445-24673B70B551","FX21102555")</f>
        <v>FX21102555</v>
      </c>
      <c r="F651" t="s">
        <v>19</v>
      </c>
      <c r="G651" t="s">
        <v>19</v>
      </c>
      <c r="H651" t="s">
        <v>82</v>
      </c>
      <c r="I651" t="s">
        <v>1683</v>
      </c>
      <c r="J651">
        <v>66</v>
      </c>
      <c r="K651" t="s">
        <v>84</v>
      </c>
      <c r="L651" t="s">
        <v>85</v>
      </c>
      <c r="M651" t="s">
        <v>86</v>
      </c>
      <c r="N651">
        <v>2</v>
      </c>
      <c r="O651" s="1">
        <v>44564.480034722219</v>
      </c>
      <c r="P651" s="1">
        <v>44564.494687500002</v>
      </c>
      <c r="Q651">
        <v>1159</v>
      </c>
      <c r="R651">
        <v>107</v>
      </c>
      <c r="S651" t="b">
        <v>0</v>
      </c>
      <c r="T651" t="s">
        <v>87</v>
      </c>
      <c r="U651" t="b">
        <v>0</v>
      </c>
      <c r="V651" t="s">
        <v>135</v>
      </c>
      <c r="W651" s="1">
        <v>44564.494097222225</v>
      </c>
      <c r="X651">
        <v>63</v>
      </c>
      <c r="Y651">
        <v>0</v>
      </c>
      <c r="Z651">
        <v>0</v>
      </c>
      <c r="AA651">
        <v>0</v>
      </c>
      <c r="AB651">
        <v>52</v>
      </c>
      <c r="AC651">
        <v>0</v>
      </c>
      <c r="AD651">
        <v>66</v>
      </c>
      <c r="AE651">
        <v>0</v>
      </c>
      <c r="AF651">
        <v>0</v>
      </c>
      <c r="AG651">
        <v>0</v>
      </c>
      <c r="AH651" t="s">
        <v>136</v>
      </c>
      <c r="AI651" s="1">
        <v>44564.494687500002</v>
      </c>
      <c r="AJ651">
        <v>44</v>
      </c>
      <c r="AK651">
        <v>0</v>
      </c>
      <c r="AL651">
        <v>0</v>
      </c>
      <c r="AM651">
        <v>0</v>
      </c>
      <c r="AN651">
        <v>52</v>
      </c>
      <c r="AO651">
        <v>0</v>
      </c>
      <c r="AP651">
        <v>66</v>
      </c>
      <c r="AQ651">
        <v>0</v>
      </c>
      <c r="AR651">
        <v>0</v>
      </c>
      <c r="AS651">
        <v>0</v>
      </c>
      <c r="AT651" t="s">
        <v>87</v>
      </c>
      <c r="AU651" t="s">
        <v>87</v>
      </c>
      <c r="AV651" t="s">
        <v>87</v>
      </c>
      <c r="AW651" t="s">
        <v>87</v>
      </c>
      <c r="AX651" t="s">
        <v>87</v>
      </c>
      <c r="AY651" t="s">
        <v>87</v>
      </c>
      <c r="AZ651" t="s">
        <v>87</v>
      </c>
      <c r="BA651" t="s">
        <v>87</v>
      </c>
      <c r="BB651" t="s">
        <v>87</v>
      </c>
      <c r="BC651" t="s">
        <v>87</v>
      </c>
      <c r="BD651" t="s">
        <v>87</v>
      </c>
      <c r="BE651" t="s">
        <v>87</v>
      </c>
    </row>
    <row r="652" spans="1:57" x14ac:dyDescent="0.45">
      <c r="A652" t="s">
        <v>1684</v>
      </c>
      <c r="B652" t="s">
        <v>79</v>
      </c>
      <c r="C652" t="s">
        <v>1685</v>
      </c>
      <c r="D652" t="s">
        <v>81</v>
      </c>
      <c r="E652" s="2" t="str">
        <f>HYPERLINK("capsilon://?command=openfolder&amp;siteaddress=FAM.docvelocity-na8.net&amp;folderid=FX8B5C2E40-E0CC-327F-F92F-8FEE95290C96","FX2201346")</f>
        <v>FX2201346</v>
      </c>
      <c r="F652" t="s">
        <v>19</v>
      </c>
      <c r="G652" t="s">
        <v>19</v>
      </c>
      <c r="H652" t="s">
        <v>82</v>
      </c>
      <c r="I652" t="s">
        <v>1686</v>
      </c>
      <c r="J652">
        <v>38</v>
      </c>
      <c r="K652" t="s">
        <v>84</v>
      </c>
      <c r="L652" t="s">
        <v>85</v>
      </c>
      <c r="M652" t="s">
        <v>86</v>
      </c>
      <c r="N652">
        <v>2</v>
      </c>
      <c r="O652" s="1">
        <v>44566.525902777779</v>
      </c>
      <c r="P652" s="1">
        <v>44566.714849537035</v>
      </c>
      <c r="Q652">
        <v>15953</v>
      </c>
      <c r="R652">
        <v>372</v>
      </c>
      <c r="S652" t="b">
        <v>0</v>
      </c>
      <c r="T652" t="s">
        <v>87</v>
      </c>
      <c r="U652" t="b">
        <v>0</v>
      </c>
      <c r="V652" t="s">
        <v>88</v>
      </c>
      <c r="W652" s="1">
        <v>44566.541597222225</v>
      </c>
      <c r="X652">
        <v>218</v>
      </c>
      <c r="Y652">
        <v>37</v>
      </c>
      <c r="Z652">
        <v>0</v>
      </c>
      <c r="AA652">
        <v>37</v>
      </c>
      <c r="AB652">
        <v>0</v>
      </c>
      <c r="AC652">
        <v>11</v>
      </c>
      <c r="AD652">
        <v>1</v>
      </c>
      <c r="AE652">
        <v>0</v>
      </c>
      <c r="AF652">
        <v>0</v>
      </c>
      <c r="AG652">
        <v>0</v>
      </c>
      <c r="AH652" t="s">
        <v>89</v>
      </c>
      <c r="AI652" s="1">
        <v>44566.714849537035</v>
      </c>
      <c r="AJ652">
        <v>154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1</v>
      </c>
      <c r="AQ652">
        <v>0</v>
      </c>
      <c r="AR652">
        <v>0</v>
      </c>
      <c r="AS652">
        <v>0</v>
      </c>
      <c r="AT652" t="s">
        <v>87</v>
      </c>
      <c r="AU652" t="s">
        <v>87</v>
      </c>
      <c r="AV652" t="s">
        <v>87</v>
      </c>
      <c r="AW652" t="s">
        <v>87</v>
      </c>
      <c r="AX652" t="s">
        <v>87</v>
      </c>
      <c r="AY652" t="s">
        <v>87</v>
      </c>
      <c r="AZ652" t="s">
        <v>87</v>
      </c>
      <c r="BA652" t="s">
        <v>87</v>
      </c>
      <c r="BB652" t="s">
        <v>87</v>
      </c>
      <c r="BC652" t="s">
        <v>87</v>
      </c>
      <c r="BD652" t="s">
        <v>87</v>
      </c>
      <c r="BE652" t="s">
        <v>87</v>
      </c>
    </row>
    <row r="653" spans="1:57" x14ac:dyDescent="0.45">
      <c r="A653" t="s">
        <v>1687</v>
      </c>
      <c r="B653" t="s">
        <v>79</v>
      </c>
      <c r="C653" t="s">
        <v>1688</v>
      </c>
      <c r="D653" t="s">
        <v>81</v>
      </c>
      <c r="E653" s="2" t="str">
        <f>HYPERLINK("capsilon://?command=openfolder&amp;siteaddress=FAM.docvelocity-na8.net&amp;folderid=FX6B33463C-3CE4-12CB-375F-06C89942326E","FX21122791")</f>
        <v>FX21122791</v>
      </c>
      <c r="F653" t="s">
        <v>19</v>
      </c>
      <c r="G653" t="s">
        <v>19</v>
      </c>
      <c r="H653" t="s">
        <v>82</v>
      </c>
      <c r="I653" t="s">
        <v>1689</v>
      </c>
      <c r="J653">
        <v>66</v>
      </c>
      <c r="K653" t="s">
        <v>84</v>
      </c>
      <c r="L653" t="s">
        <v>85</v>
      </c>
      <c r="M653" t="s">
        <v>86</v>
      </c>
      <c r="N653">
        <v>2</v>
      </c>
      <c r="O653" s="1">
        <v>44566.555243055554</v>
      </c>
      <c r="P653" s="1">
        <v>44566.716469907406</v>
      </c>
      <c r="Q653">
        <v>13539</v>
      </c>
      <c r="R653">
        <v>391</v>
      </c>
      <c r="S653" t="b">
        <v>0</v>
      </c>
      <c r="T653" t="s">
        <v>87</v>
      </c>
      <c r="U653" t="b">
        <v>0</v>
      </c>
      <c r="V653" t="s">
        <v>92</v>
      </c>
      <c r="W653" s="1">
        <v>44566.565509259257</v>
      </c>
      <c r="X653">
        <v>241</v>
      </c>
      <c r="Y653">
        <v>52</v>
      </c>
      <c r="Z653">
        <v>0</v>
      </c>
      <c r="AA653">
        <v>52</v>
      </c>
      <c r="AB653">
        <v>0</v>
      </c>
      <c r="AC653">
        <v>24</v>
      </c>
      <c r="AD653">
        <v>14</v>
      </c>
      <c r="AE653">
        <v>0</v>
      </c>
      <c r="AF653">
        <v>0</v>
      </c>
      <c r="AG653">
        <v>0</v>
      </c>
      <c r="AH653" t="s">
        <v>89</v>
      </c>
      <c r="AI653" s="1">
        <v>44566.716469907406</v>
      </c>
      <c r="AJ653">
        <v>139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14</v>
      </c>
      <c r="AQ653">
        <v>0</v>
      </c>
      <c r="AR653">
        <v>0</v>
      </c>
      <c r="AS653">
        <v>0</v>
      </c>
      <c r="AT653" t="s">
        <v>87</v>
      </c>
      <c r="AU653" t="s">
        <v>87</v>
      </c>
      <c r="AV653" t="s">
        <v>87</v>
      </c>
      <c r="AW653" t="s">
        <v>87</v>
      </c>
      <c r="AX653" t="s">
        <v>87</v>
      </c>
      <c r="AY653" t="s">
        <v>87</v>
      </c>
      <c r="AZ653" t="s">
        <v>87</v>
      </c>
      <c r="BA653" t="s">
        <v>87</v>
      </c>
      <c r="BB653" t="s">
        <v>87</v>
      </c>
      <c r="BC653" t="s">
        <v>87</v>
      </c>
      <c r="BD653" t="s">
        <v>87</v>
      </c>
      <c r="BE653" t="s">
        <v>87</v>
      </c>
    </row>
    <row r="654" spans="1:57" x14ac:dyDescent="0.45">
      <c r="A654" t="s">
        <v>1690</v>
      </c>
      <c r="B654" t="s">
        <v>79</v>
      </c>
      <c r="C654" t="s">
        <v>1550</v>
      </c>
      <c r="D654" t="s">
        <v>81</v>
      </c>
      <c r="E654" s="2" t="str">
        <f>HYPERLINK("capsilon://?command=openfolder&amp;siteaddress=FAM.docvelocity-na8.net&amp;folderid=FXB65E1219-88E6-9FD9-3CEA-E22482E9F9AB","FX21124132")</f>
        <v>FX21124132</v>
      </c>
      <c r="F654" t="s">
        <v>19</v>
      </c>
      <c r="G654" t="s">
        <v>19</v>
      </c>
      <c r="H654" t="s">
        <v>82</v>
      </c>
      <c r="I654" t="s">
        <v>1691</v>
      </c>
      <c r="J654">
        <v>44</v>
      </c>
      <c r="K654" t="s">
        <v>84</v>
      </c>
      <c r="L654" t="s">
        <v>85</v>
      </c>
      <c r="M654" t="s">
        <v>86</v>
      </c>
      <c r="N654">
        <v>2</v>
      </c>
      <c r="O654" s="1">
        <v>44566.564004629632</v>
      </c>
      <c r="P654" s="1">
        <v>44567.160891203705</v>
      </c>
      <c r="Q654">
        <v>50571</v>
      </c>
      <c r="R654">
        <v>1000</v>
      </c>
      <c r="S654" t="b">
        <v>0</v>
      </c>
      <c r="T654" t="s">
        <v>87</v>
      </c>
      <c r="U654" t="b">
        <v>0</v>
      </c>
      <c r="V654" t="s">
        <v>105</v>
      </c>
      <c r="W654" s="1">
        <v>44566.576527777775</v>
      </c>
      <c r="X654">
        <v>581</v>
      </c>
      <c r="Y654">
        <v>61</v>
      </c>
      <c r="Z654">
        <v>0</v>
      </c>
      <c r="AA654">
        <v>61</v>
      </c>
      <c r="AB654">
        <v>0</v>
      </c>
      <c r="AC654">
        <v>25</v>
      </c>
      <c r="AD654">
        <v>-17</v>
      </c>
      <c r="AE654">
        <v>0</v>
      </c>
      <c r="AF654">
        <v>0</v>
      </c>
      <c r="AG654">
        <v>0</v>
      </c>
      <c r="AH654" t="s">
        <v>106</v>
      </c>
      <c r="AI654" s="1">
        <v>44567.160891203705</v>
      </c>
      <c r="AJ654">
        <v>349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-17</v>
      </c>
      <c r="AQ654">
        <v>0</v>
      </c>
      <c r="AR654">
        <v>0</v>
      </c>
      <c r="AS654">
        <v>0</v>
      </c>
      <c r="AT654" t="s">
        <v>87</v>
      </c>
      <c r="AU654" t="s">
        <v>87</v>
      </c>
      <c r="AV654" t="s">
        <v>87</v>
      </c>
      <c r="AW654" t="s">
        <v>87</v>
      </c>
      <c r="AX654" t="s">
        <v>87</v>
      </c>
      <c r="AY654" t="s">
        <v>87</v>
      </c>
      <c r="AZ654" t="s">
        <v>87</v>
      </c>
      <c r="BA654" t="s">
        <v>87</v>
      </c>
      <c r="BB654" t="s">
        <v>87</v>
      </c>
      <c r="BC654" t="s">
        <v>87</v>
      </c>
      <c r="BD654" t="s">
        <v>87</v>
      </c>
      <c r="BE654" t="s">
        <v>87</v>
      </c>
    </row>
    <row r="655" spans="1:57" x14ac:dyDescent="0.45">
      <c r="A655" t="s">
        <v>1692</v>
      </c>
      <c r="B655" t="s">
        <v>79</v>
      </c>
      <c r="C655" t="s">
        <v>1693</v>
      </c>
      <c r="D655" t="s">
        <v>81</v>
      </c>
      <c r="E655" s="2" t="str">
        <f>HYPERLINK("capsilon://?command=openfolder&amp;siteaddress=FAM.docvelocity-na8.net&amp;folderid=FXCABE2259-1356-1C5B-C7C4-998BF6091CDC","FX211113266")</f>
        <v>FX211113266</v>
      </c>
      <c r="F655" t="s">
        <v>19</v>
      </c>
      <c r="G655" t="s">
        <v>19</v>
      </c>
      <c r="H655" t="s">
        <v>82</v>
      </c>
      <c r="I655" t="s">
        <v>1694</v>
      </c>
      <c r="J655">
        <v>66</v>
      </c>
      <c r="K655" t="s">
        <v>84</v>
      </c>
      <c r="L655" t="s">
        <v>85</v>
      </c>
      <c r="M655" t="s">
        <v>86</v>
      </c>
      <c r="N655">
        <v>2</v>
      </c>
      <c r="O655" s="1">
        <v>44566.580555555556</v>
      </c>
      <c r="P655" s="1">
        <v>44566.71665509259</v>
      </c>
      <c r="Q655">
        <v>11733</v>
      </c>
      <c r="R655">
        <v>26</v>
      </c>
      <c r="S655" t="b">
        <v>0</v>
      </c>
      <c r="T655" t="s">
        <v>87</v>
      </c>
      <c r="U655" t="b">
        <v>0</v>
      </c>
      <c r="V655" t="s">
        <v>105</v>
      </c>
      <c r="W655" s="1">
        <v>44566.596377314818</v>
      </c>
      <c r="X655">
        <v>20</v>
      </c>
      <c r="Y655">
        <v>0</v>
      </c>
      <c r="Z655">
        <v>0</v>
      </c>
      <c r="AA655">
        <v>0</v>
      </c>
      <c r="AB655">
        <v>52</v>
      </c>
      <c r="AC655">
        <v>0</v>
      </c>
      <c r="AD655">
        <v>66</v>
      </c>
      <c r="AE655">
        <v>0</v>
      </c>
      <c r="AF655">
        <v>0</v>
      </c>
      <c r="AG655">
        <v>0</v>
      </c>
      <c r="AH655" t="s">
        <v>89</v>
      </c>
      <c r="AI655" s="1">
        <v>44566.71665509259</v>
      </c>
      <c r="AJ655">
        <v>6</v>
      </c>
      <c r="AK655">
        <v>0</v>
      </c>
      <c r="AL655">
        <v>0</v>
      </c>
      <c r="AM655">
        <v>0</v>
      </c>
      <c r="AN655">
        <v>52</v>
      </c>
      <c r="AO655">
        <v>0</v>
      </c>
      <c r="AP655">
        <v>66</v>
      </c>
      <c r="AQ655">
        <v>0</v>
      </c>
      <c r="AR655">
        <v>0</v>
      </c>
      <c r="AS655">
        <v>0</v>
      </c>
      <c r="AT655" t="s">
        <v>87</v>
      </c>
      <c r="AU655" t="s">
        <v>87</v>
      </c>
      <c r="AV655" t="s">
        <v>87</v>
      </c>
      <c r="AW655" t="s">
        <v>87</v>
      </c>
      <c r="AX655" t="s">
        <v>87</v>
      </c>
      <c r="AY655" t="s">
        <v>87</v>
      </c>
      <c r="AZ655" t="s">
        <v>87</v>
      </c>
      <c r="BA655" t="s">
        <v>87</v>
      </c>
      <c r="BB655" t="s">
        <v>87</v>
      </c>
      <c r="BC655" t="s">
        <v>87</v>
      </c>
      <c r="BD655" t="s">
        <v>87</v>
      </c>
      <c r="BE655" t="s">
        <v>87</v>
      </c>
    </row>
    <row r="656" spans="1:57" x14ac:dyDescent="0.45">
      <c r="A656" t="s">
        <v>1695</v>
      </c>
      <c r="B656" t="s">
        <v>79</v>
      </c>
      <c r="C656" t="s">
        <v>1654</v>
      </c>
      <c r="D656" t="s">
        <v>81</v>
      </c>
      <c r="E656" s="2" t="str">
        <f>HYPERLINK("capsilon://?command=openfolder&amp;siteaddress=FAM.docvelocity-na8.net&amp;folderid=FXA9EFCF13-30B2-141D-CFDE-0780226FA332","FX211213524")</f>
        <v>FX211213524</v>
      </c>
      <c r="F656" t="s">
        <v>19</v>
      </c>
      <c r="G656" t="s">
        <v>19</v>
      </c>
      <c r="H656" t="s">
        <v>82</v>
      </c>
      <c r="I656" t="s">
        <v>1696</v>
      </c>
      <c r="J656">
        <v>66</v>
      </c>
      <c r="K656" t="s">
        <v>84</v>
      </c>
      <c r="L656" t="s">
        <v>85</v>
      </c>
      <c r="M656" t="s">
        <v>86</v>
      </c>
      <c r="N656">
        <v>2</v>
      </c>
      <c r="O656" s="1">
        <v>44566.581342592595</v>
      </c>
      <c r="P656" s="1">
        <v>44567.165277777778</v>
      </c>
      <c r="Q656">
        <v>49883</v>
      </c>
      <c r="R656">
        <v>569</v>
      </c>
      <c r="S656" t="b">
        <v>0</v>
      </c>
      <c r="T656" t="s">
        <v>87</v>
      </c>
      <c r="U656" t="b">
        <v>0</v>
      </c>
      <c r="V656" t="s">
        <v>105</v>
      </c>
      <c r="W656" s="1">
        <v>44566.59851851852</v>
      </c>
      <c r="X656">
        <v>184</v>
      </c>
      <c r="Y656">
        <v>52</v>
      </c>
      <c r="Z656">
        <v>0</v>
      </c>
      <c r="AA656">
        <v>52</v>
      </c>
      <c r="AB656">
        <v>0</v>
      </c>
      <c r="AC656">
        <v>32</v>
      </c>
      <c r="AD656">
        <v>14</v>
      </c>
      <c r="AE656">
        <v>0</v>
      </c>
      <c r="AF656">
        <v>0</v>
      </c>
      <c r="AG656">
        <v>0</v>
      </c>
      <c r="AH656" t="s">
        <v>106</v>
      </c>
      <c r="AI656" s="1">
        <v>44567.165277777778</v>
      </c>
      <c r="AJ656">
        <v>378</v>
      </c>
      <c r="AK656">
        <v>1</v>
      </c>
      <c r="AL656">
        <v>0</v>
      </c>
      <c r="AM656">
        <v>1</v>
      </c>
      <c r="AN656">
        <v>0</v>
      </c>
      <c r="AO656">
        <v>1</v>
      </c>
      <c r="AP656">
        <v>13</v>
      </c>
      <c r="AQ656">
        <v>0</v>
      </c>
      <c r="AR656">
        <v>0</v>
      </c>
      <c r="AS656">
        <v>0</v>
      </c>
      <c r="AT656" t="s">
        <v>87</v>
      </c>
      <c r="AU656" t="s">
        <v>87</v>
      </c>
      <c r="AV656" t="s">
        <v>87</v>
      </c>
      <c r="AW656" t="s">
        <v>87</v>
      </c>
      <c r="AX656" t="s">
        <v>87</v>
      </c>
      <c r="AY656" t="s">
        <v>87</v>
      </c>
      <c r="AZ656" t="s">
        <v>87</v>
      </c>
      <c r="BA656" t="s">
        <v>87</v>
      </c>
      <c r="BB656" t="s">
        <v>87</v>
      </c>
      <c r="BC656" t="s">
        <v>87</v>
      </c>
      <c r="BD656" t="s">
        <v>87</v>
      </c>
      <c r="BE656" t="s">
        <v>87</v>
      </c>
    </row>
    <row r="657" spans="1:57" x14ac:dyDescent="0.45">
      <c r="A657" t="s">
        <v>1697</v>
      </c>
      <c r="B657" t="s">
        <v>79</v>
      </c>
      <c r="C657" t="s">
        <v>1588</v>
      </c>
      <c r="D657" t="s">
        <v>81</v>
      </c>
      <c r="E657" s="2" t="str">
        <f>HYPERLINK("capsilon://?command=openfolder&amp;siteaddress=FAM.docvelocity-na8.net&amp;folderid=FX99AA1B5E-F58D-612A-82E3-1AE60ACEDDDD","FX211211598")</f>
        <v>FX211211598</v>
      </c>
      <c r="F657" t="s">
        <v>19</v>
      </c>
      <c r="G657" t="s">
        <v>19</v>
      </c>
      <c r="H657" t="s">
        <v>82</v>
      </c>
      <c r="I657" t="s">
        <v>1589</v>
      </c>
      <c r="J657">
        <v>76</v>
      </c>
      <c r="K657" t="s">
        <v>84</v>
      </c>
      <c r="L657" t="s">
        <v>85</v>
      </c>
      <c r="M657" t="s">
        <v>86</v>
      </c>
      <c r="N657">
        <v>2</v>
      </c>
      <c r="O657" s="1">
        <v>44564.483229166668</v>
      </c>
      <c r="P657" s="1">
        <v>44564.493796296294</v>
      </c>
      <c r="Q657">
        <v>215</v>
      </c>
      <c r="R657">
        <v>698</v>
      </c>
      <c r="S657" t="b">
        <v>0</v>
      </c>
      <c r="T657" t="s">
        <v>87</v>
      </c>
      <c r="U657" t="b">
        <v>1</v>
      </c>
      <c r="V657" t="s">
        <v>88</v>
      </c>
      <c r="W657" s="1">
        <v>44564.487025462964</v>
      </c>
      <c r="X657">
        <v>218</v>
      </c>
      <c r="Y657">
        <v>74</v>
      </c>
      <c r="Z657">
        <v>0</v>
      </c>
      <c r="AA657">
        <v>74</v>
      </c>
      <c r="AB657">
        <v>0</v>
      </c>
      <c r="AC657">
        <v>24</v>
      </c>
      <c r="AD657">
        <v>2</v>
      </c>
      <c r="AE657">
        <v>0</v>
      </c>
      <c r="AF657">
        <v>0</v>
      </c>
      <c r="AG657">
        <v>0</v>
      </c>
      <c r="AH657" t="s">
        <v>106</v>
      </c>
      <c r="AI657" s="1">
        <v>44564.493796296294</v>
      </c>
      <c r="AJ657">
        <v>471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2</v>
      </c>
      <c r="AQ657">
        <v>0</v>
      </c>
      <c r="AR657">
        <v>0</v>
      </c>
      <c r="AS657">
        <v>0</v>
      </c>
      <c r="AT657" t="s">
        <v>87</v>
      </c>
      <c r="AU657" t="s">
        <v>87</v>
      </c>
      <c r="AV657" t="s">
        <v>87</v>
      </c>
      <c r="AW657" t="s">
        <v>87</v>
      </c>
      <c r="AX657" t="s">
        <v>87</v>
      </c>
      <c r="AY657" t="s">
        <v>87</v>
      </c>
      <c r="AZ657" t="s">
        <v>87</v>
      </c>
      <c r="BA657" t="s">
        <v>87</v>
      </c>
      <c r="BB657" t="s">
        <v>87</v>
      </c>
      <c r="BC657" t="s">
        <v>87</v>
      </c>
      <c r="BD657" t="s">
        <v>87</v>
      </c>
      <c r="BE657" t="s">
        <v>87</v>
      </c>
    </row>
    <row r="658" spans="1:57" x14ac:dyDescent="0.45">
      <c r="A658" t="s">
        <v>1698</v>
      </c>
      <c r="B658" t="s">
        <v>79</v>
      </c>
      <c r="C658" t="s">
        <v>80</v>
      </c>
      <c r="D658" t="s">
        <v>81</v>
      </c>
      <c r="E658" s="2" t="str">
        <f>HYPERLINK("capsilon://?command=openfolder&amp;siteaddress=FAM.docvelocity-na8.net&amp;folderid=FX1FD7E190-1423-6C7D-FE81-05A90C4C0AE5","FX22011158")</f>
        <v>FX22011158</v>
      </c>
      <c r="F658" t="s">
        <v>19</v>
      </c>
      <c r="G658" t="s">
        <v>19</v>
      </c>
      <c r="H658" t="s">
        <v>82</v>
      </c>
      <c r="I658" t="s">
        <v>1699</v>
      </c>
      <c r="J658">
        <v>38</v>
      </c>
      <c r="K658" t="s">
        <v>84</v>
      </c>
      <c r="L658" t="s">
        <v>85</v>
      </c>
      <c r="M658" t="s">
        <v>86</v>
      </c>
      <c r="N658">
        <v>2</v>
      </c>
      <c r="O658" s="1">
        <v>44566.590439814812</v>
      </c>
      <c r="P658" s="1">
        <v>44567.168645833335</v>
      </c>
      <c r="Q658">
        <v>49526</v>
      </c>
      <c r="R658">
        <v>431</v>
      </c>
      <c r="S658" t="b">
        <v>0</v>
      </c>
      <c r="T658" t="s">
        <v>87</v>
      </c>
      <c r="U658" t="b">
        <v>0</v>
      </c>
      <c r="V658" t="s">
        <v>105</v>
      </c>
      <c r="W658" s="1">
        <v>44566.600092592591</v>
      </c>
      <c r="X658">
        <v>135</v>
      </c>
      <c r="Y658">
        <v>37</v>
      </c>
      <c r="Z658">
        <v>0</v>
      </c>
      <c r="AA658">
        <v>37</v>
      </c>
      <c r="AB658">
        <v>0</v>
      </c>
      <c r="AC658">
        <v>16</v>
      </c>
      <c r="AD658">
        <v>1</v>
      </c>
      <c r="AE658">
        <v>0</v>
      </c>
      <c r="AF658">
        <v>0</v>
      </c>
      <c r="AG658">
        <v>0</v>
      </c>
      <c r="AH658" t="s">
        <v>106</v>
      </c>
      <c r="AI658" s="1">
        <v>44567.168645833335</v>
      </c>
      <c r="AJ658">
        <v>290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1</v>
      </c>
      <c r="AQ658">
        <v>0</v>
      </c>
      <c r="AR658">
        <v>0</v>
      </c>
      <c r="AS658">
        <v>0</v>
      </c>
      <c r="AT658" t="s">
        <v>87</v>
      </c>
      <c r="AU658" t="s">
        <v>87</v>
      </c>
      <c r="AV658" t="s">
        <v>87</v>
      </c>
      <c r="AW658" t="s">
        <v>87</v>
      </c>
      <c r="AX658" t="s">
        <v>87</v>
      </c>
      <c r="AY658" t="s">
        <v>87</v>
      </c>
      <c r="AZ658" t="s">
        <v>87</v>
      </c>
      <c r="BA658" t="s">
        <v>87</v>
      </c>
      <c r="BB658" t="s">
        <v>87</v>
      </c>
      <c r="BC658" t="s">
        <v>87</v>
      </c>
      <c r="BD658" t="s">
        <v>87</v>
      </c>
      <c r="BE658" t="s">
        <v>87</v>
      </c>
    </row>
    <row r="659" spans="1:57" x14ac:dyDescent="0.45">
      <c r="A659" t="s">
        <v>1700</v>
      </c>
      <c r="B659" t="s">
        <v>79</v>
      </c>
      <c r="C659" t="s">
        <v>263</v>
      </c>
      <c r="D659" t="s">
        <v>81</v>
      </c>
      <c r="E659" s="2" t="str">
        <f>HYPERLINK("capsilon://?command=openfolder&amp;siteaddress=FAM.docvelocity-na8.net&amp;folderid=FX3F7637FF-92EE-C509-E927-BC7282C6725B","FX211113866")</f>
        <v>FX211113866</v>
      </c>
      <c r="F659" t="s">
        <v>19</v>
      </c>
      <c r="G659" t="s">
        <v>19</v>
      </c>
      <c r="H659" t="s">
        <v>82</v>
      </c>
      <c r="I659" t="s">
        <v>1701</v>
      </c>
      <c r="J659">
        <v>38</v>
      </c>
      <c r="K659" t="s">
        <v>84</v>
      </c>
      <c r="L659" t="s">
        <v>85</v>
      </c>
      <c r="M659" t="s">
        <v>86</v>
      </c>
      <c r="N659">
        <v>2</v>
      </c>
      <c r="O659" s="1">
        <v>44566.592893518522</v>
      </c>
      <c r="P659" s="1">
        <v>44567.171724537038</v>
      </c>
      <c r="Q659">
        <v>49626</v>
      </c>
      <c r="R659">
        <v>385</v>
      </c>
      <c r="S659" t="b">
        <v>0</v>
      </c>
      <c r="T659" t="s">
        <v>87</v>
      </c>
      <c r="U659" t="b">
        <v>0</v>
      </c>
      <c r="V659" t="s">
        <v>105</v>
      </c>
      <c r="W659" s="1">
        <v>44566.601400462961</v>
      </c>
      <c r="X659">
        <v>112</v>
      </c>
      <c r="Y659">
        <v>37</v>
      </c>
      <c r="Z659">
        <v>0</v>
      </c>
      <c r="AA659">
        <v>37</v>
      </c>
      <c r="AB659">
        <v>0</v>
      </c>
      <c r="AC659">
        <v>15</v>
      </c>
      <c r="AD659">
        <v>1</v>
      </c>
      <c r="AE659">
        <v>0</v>
      </c>
      <c r="AF659">
        <v>0</v>
      </c>
      <c r="AG659">
        <v>0</v>
      </c>
      <c r="AH659" t="s">
        <v>106</v>
      </c>
      <c r="AI659" s="1">
        <v>44567.171724537038</v>
      </c>
      <c r="AJ659">
        <v>266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1</v>
      </c>
      <c r="AQ659">
        <v>0</v>
      </c>
      <c r="AR659">
        <v>0</v>
      </c>
      <c r="AS659">
        <v>0</v>
      </c>
      <c r="AT659" t="s">
        <v>87</v>
      </c>
      <c r="AU659" t="s">
        <v>87</v>
      </c>
      <c r="AV659" t="s">
        <v>87</v>
      </c>
      <c r="AW659" t="s">
        <v>87</v>
      </c>
      <c r="AX659" t="s">
        <v>87</v>
      </c>
      <c r="AY659" t="s">
        <v>87</v>
      </c>
      <c r="AZ659" t="s">
        <v>87</v>
      </c>
      <c r="BA659" t="s">
        <v>87</v>
      </c>
      <c r="BB659" t="s">
        <v>87</v>
      </c>
      <c r="BC659" t="s">
        <v>87</v>
      </c>
      <c r="BD659" t="s">
        <v>87</v>
      </c>
      <c r="BE659" t="s">
        <v>87</v>
      </c>
    </row>
    <row r="660" spans="1:57" x14ac:dyDescent="0.45">
      <c r="A660" t="s">
        <v>1702</v>
      </c>
      <c r="B660" t="s">
        <v>79</v>
      </c>
      <c r="C660" t="s">
        <v>1703</v>
      </c>
      <c r="D660" t="s">
        <v>81</v>
      </c>
      <c r="E660" s="2" t="str">
        <f>HYPERLINK("capsilon://?command=openfolder&amp;siteaddress=FAM.docvelocity-na8.net&amp;folderid=FXC6379D32-DC9B-32DB-5CDC-1C5FDC8DF9B2","FX211211430")</f>
        <v>FX211211430</v>
      </c>
      <c r="F660" t="s">
        <v>19</v>
      </c>
      <c r="G660" t="s">
        <v>19</v>
      </c>
      <c r="H660" t="s">
        <v>82</v>
      </c>
      <c r="I660" t="s">
        <v>1704</v>
      </c>
      <c r="J660">
        <v>66</v>
      </c>
      <c r="K660" t="s">
        <v>84</v>
      </c>
      <c r="L660" t="s">
        <v>85</v>
      </c>
      <c r="M660" t="s">
        <v>86</v>
      </c>
      <c r="N660">
        <v>2</v>
      </c>
      <c r="O660" s="1">
        <v>44566.599745370368</v>
      </c>
      <c r="P660" s="1">
        <v>44567.179409722223</v>
      </c>
      <c r="Q660">
        <v>49240</v>
      </c>
      <c r="R660">
        <v>843</v>
      </c>
      <c r="S660" t="b">
        <v>0</v>
      </c>
      <c r="T660" t="s">
        <v>87</v>
      </c>
      <c r="U660" t="b">
        <v>0</v>
      </c>
      <c r="V660" t="s">
        <v>105</v>
      </c>
      <c r="W660" s="1">
        <v>44566.603391203702</v>
      </c>
      <c r="X660">
        <v>172</v>
      </c>
      <c r="Y660">
        <v>52</v>
      </c>
      <c r="Z660">
        <v>0</v>
      </c>
      <c r="AA660">
        <v>52</v>
      </c>
      <c r="AB660">
        <v>0</v>
      </c>
      <c r="AC660">
        <v>26</v>
      </c>
      <c r="AD660">
        <v>14</v>
      </c>
      <c r="AE660">
        <v>0</v>
      </c>
      <c r="AF660">
        <v>0</v>
      </c>
      <c r="AG660">
        <v>0</v>
      </c>
      <c r="AH660" t="s">
        <v>106</v>
      </c>
      <c r="AI660" s="1">
        <v>44567.179409722223</v>
      </c>
      <c r="AJ660">
        <v>663</v>
      </c>
      <c r="AK660">
        <v>0</v>
      </c>
      <c r="AL660">
        <v>0</v>
      </c>
      <c r="AM660">
        <v>0</v>
      </c>
      <c r="AN660">
        <v>0</v>
      </c>
      <c r="AO660">
        <v>1</v>
      </c>
      <c r="AP660">
        <v>14</v>
      </c>
      <c r="AQ660">
        <v>0</v>
      </c>
      <c r="AR660">
        <v>0</v>
      </c>
      <c r="AS660">
        <v>0</v>
      </c>
      <c r="AT660" t="s">
        <v>87</v>
      </c>
      <c r="AU660" t="s">
        <v>87</v>
      </c>
      <c r="AV660" t="s">
        <v>87</v>
      </c>
      <c r="AW660" t="s">
        <v>87</v>
      </c>
      <c r="AX660" t="s">
        <v>87</v>
      </c>
      <c r="AY660" t="s">
        <v>87</v>
      </c>
      <c r="AZ660" t="s">
        <v>87</v>
      </c>
      <c r="BA660" t="s">
        <v>87</v>
      </c>
      <c r="BB660" t="s">
        <v>87</v>
      </c>
      <c r="BC660" t="s">
        <v>87</v>
      </c>
      <c r="BD660" t="s">
        <v>87</v>
      </c>
      <c r="BE660" t="s">
        <v>87</v>
      </c>
    </row>
    <row r="661" spans="1:57" x14ac:dyDescent="0.45">
      <c r="A661" t="s">
        <v>1705</v>
      </c>
      <c r="B661" t="s">
        <v>79</v>
      </c>
      <c r="C661" t="s">
        <v>1706</v>
      </c>
      <c r="D661" t="s">
        <v>81</v>
      </c>
      <c r="E661" s="2" t="str">
        <f>HYPERLINK("capsilon://?command=openfolder&amp;siteaddress=FAM.docvelocity-na8.net&amp;folderid=FX9369C08F-B1BD-22B6-5D84-DC6DBBC46114","FX211211465")</f>
        <v>FX211211465</v>
      </c>
      <c r="F661" t="s">
        <v>19</v>
      </c>
      <c r="G661" t="s">
        <v>19</v>
      </c>
      <c r="H661" t="s">
        <v>82</v>
      </c>
      <c r="I661" t="s">
        <v>1707</v>
      </c>
      <c r="J661">
        <v>38</v>
      </c>
      <c r="K661" t="s">
        <v>84</v>
      </c>
      <c r="L661" t="s">
        <v>85</v>
      </c>
      <c r="M661" t="s">
        <v>86</v>
      </c>
      <c r="N661">
        <v>2</v>
      </c>
      <c r="O661" s="1">
        <v>44564.486770833333</v>
      </c>
      <c r="P661" s="1">
        <v>44564.501851851855</v>
      </c>
      <c r="Q661">
        <v>803</v>
      </c>
      <c r="R661">
        <v>500</v>
      </c>
      <c r="S661" t="b">
        <v>0</v>
      </c>
      <c r="T661" t="s">
        <v>87</v>
      </c>
      <c r="U661" t="b">
        <v>0</v>
      </c>
      <c r="V661" t="s">
        <v>135</v>
      </c>
      <c r="W661" s="1">
        <v>44564.496365740742</v>
      </c>
      <c r="X661">
        <v>195</v>
      </c>
      <c r="Y661">
        <v>37</v>
      </c>
      <c r="Z661">
        <v>0</v>
      </c>
      <c r="AA661">
        <v>37</v>
      </c>
      <c r="AB661">
        <v>0</v>
      </c>
      <c r="AC661">
        <v>11</v>
      </c>
      <c r="AD661">
        <v>1</v>
      </c>
      <c r="AE661">
        <v>0</v>
      </c>
      <c r="AF661">
        <v>0</v>
      </c>
      <c r="AG661">
        <v>0</v>
      </c>
      <c r="AH661" t="s">
        <v>106</v>
      </c>
      <c r="AI661" s="1">
        <v>44564.501851851855</v>
      </c>
      <c r="AJ661">
        <v>305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1</v>
      </c>
      <c r="AQ661">
        <v>0</v>
      </c>
      <c r="AR661">
        <v>0</v>
      </c>
      <c r="AS661">
        <v>0</v>
      </c>
      <c r="AT661" t="s">
        <v>87</v>
      </c>
      <c r="AU661" t="s">
        <v>87</v>
      </c>
      <c r="AV661" t="s">
        <v>87</v>
      </c>
      <c r="AW661" t="s">
        <v>87</v>
      </c>
      <c r="AX661" t="s">
        <v>87</v>
      </c>
      <c r="AY661" t="s">
        <v>87</v>
      </c>
      <c r="AZ661" t="s">
        <v>87</v>
      </c>
      <c r="BA661" t="s">
        <v>87</v>
      </c>
      <c r="BB661" t="s">
        <v>87</v>
      </c>
      <c r="BC661" t="s">
        <v>87</v>
      </c>
      <c r="BD661" t="s">
        <v>87</v>
      </c>
      <c r="BE661" t="s">
        <v>87</v>
      </c>
    </row>
    <row r="662" spans="1:57" x14ac:dyDescent="0.45">
      <c r="A662" t="s">
        <v>1708</v>
      </c>
      <c r="B662" t="s">
        <v>79</v>
      </c>
      <c r="C662" t="s">
        <v>1709</v>
      </c>
      <c r="D662" t="s">
        <v>81</v>
      </c>
      <c r="E662" s="2" t="str">
        <f>HYPERLINK("capsilon://?command=openfolder&amp;siteaddress=FAM.docvelocity-na8.net&amp;folderid=FX1633EF07-A360-527B-7343-0D39B30A5961","FX22011244")</f>
        <v>FX22011244</v>
      </c>
      <c r="F662" t="s">
        <v>19</v>
      </c>
      <c r="G662" t="s">
        <v>19</v>
      </c>
      <c r="H662" t="s">
        <v>82</v>
      </c>
      <c r="I662" t="s">
        <v>1710</v>
      </c>
      <c r="J662">
        <v>38</v>
      </c>
      <c r="K662" t="s">
        <v>84</v>
      </c>
      <c r="L662" t="s">
        <v>85</v>
      </c>
      <c r="M662" t="s">
        <v>86</v>
      </c>
      <c r="N662">
        <v>2</v>
      </c>
      <c r="O662" s="1">
        <v>44566.600798611114</v>
      </c>
      <c r="P662" s="1">
        <v>44567.184351851851</v>
      </c>
      <c r="Q662">
        <v>49851</v>
      </c>
      <c r="R662">
        <v>568</v>
      </c>
      <c r="S662" t="b">
        <v>0</v>
      </c>
      <c r="T662" t="s">
        <v>87</v>
      </c>
      <c r="U662" t="b">
        <v>0</v>
      </c>
      <c r="V662" t="s">
        <v>105</v>
      </c>
      <c r="W662" s="1">
        <v>44566.60496527778</v>
      </c>
      <c r="X662">
        <v>135</v>
      </c>
      <c r="Y662">
        <v>37</v>
      </c>
      <c r="Z662">
        <v>0</v>
      </c>
      <c r="AA662">
        <v>37</v>
      </c>
      <c r="AB662">
        <v>0</v>
      </c>
      <c r="AC662">
        <v>23</v>
      </c>
      <c r="AD662">
        <v>1</v>
      </c>
      <c r="AE662">
        <v>0</v>
      </c>
      <c r="AF662">
        <v>0</v>
      </c>
      <c r="AG662">
        <v>0</v>
      </c>
      <c r="AH662" t="s">
        <v>106</v>
      </c>
      <c r="AI662" s="1">
        <v>44567.184351851851</v>
      </c>
      <c r="AJ662">
        <v>426</v>
      </c>
      <c r="AK662">
        <v>1</v>
      </c>
      <c r="AL662">
        <v>0</v>
      </c>
      <c r="AM662">
        <v>1</v>
      </c>
      <c r="AN662">
        <v>0</v>
      </c>
      <c r="AO662">
        <v>1</v>
      </c>
      <c r="AP662">
        <v>0</v>
      </c>
      <c r="AQ662">
        <v>0</v>
      </c>
      <c r="AR662">
        <v>0</v>
      </c>
      <c r="AS662">
        <v>0</v>
      </c>
      <c r="AT662" t="s">
        <v>87</v>
      </c>
      <c r="AU662" t="s">
        <v>87</v>
      </c>
      <c r="AV662" t="s">
        <v>87</v>
      </c>
      <c r="AW662" t="s">
        <v>87</v>
      </c>
      <c r="AX662" t="s">
        <v>87</v>
      </c>
      <c r="AY662" t="s">
        <v>87</v>
      </c>
      <c r="AZ662" t="s">
        <v>87</v>
      </c>
      <c r="BA662" t="s">
        <v>87</v>
      </c>
      <c r="BB662" t="s">
        <v>87</v>
      </c>
      <c r="BC662" t="s">
        <v>87</v>
      </c>
      <c r="BD662" t="s">
        <v>87</v>
      </c>
      <c r="BE662" t="s">
        <v>87</v>
      </c>
    </row>
    <row r="663" spans="1:57" x14ac:dyDescent="0.45">
      <c r="A663" t="s">
        <v>1711</v>
      </c>
      <c r="B663" t="s">
        <v>79</v>
      </c>
      <c r="C663" t="s">
        <v>1712</v>
      </c>
      <c r="D663" t="s">
        <v>81</v>
      </c>
      <c r="E663" s="2" t="str">
        <f>HYPERLINK("capsilon://?command=openfolder&amp;siteaddress=FAM.docvelocity-na8.net&amp;folderid=FX0A7E2CC4-5C98-F825-13B8-A22A6C8E4013","FX211210007")</f>
        <v>FX211210007</v>
      </c>
      <c r="F663" t="s">
        <v>19</v>
      </c>
      <c r="G663" t="s">
        <v>19</v>
      </c>
      <c r="H663" t="s">
        <v>82</v>
      </c>
      <c r="I663" t="s">
        <v>1713</v>
      </c>
      <c r="J663">
        <v>224</v>
      </c>
      <c r="K663" t="s">
        <v>84</v>
      </c>
      <c r="L663" t="s">
        <v>85</v>
      </c>
      <c r="M663" t="s">
        <v>86</v>
      </c>
      <c r="N663">
        <v>2</v>
      </c>
      <c r="O663" s="1">
        <v>44566.608495370368</v>
      </c>
      <c r="P663" s="1">
        <v>44566.722997685189</v>
      </c>
      <c r="Q663">
        <v>6579</v>
      </c>
      <c r="R663">
        <v>3314</v>
      </c>
      <c r="S663" t="b">
        <v>0</v>
      </c>
      <c r="T663" t="s">
        <v>87</v>
      </c>
      <c r="U663" t="b">
        <v>0</v>
      </c>
      <c r="V663" t="s">
        <v>304</v>
      </c>
      <c r="W663" s="1">
        <v>44566.643622685187</v>
      </c>
      <c r="X663">
        <v>2804</v>
      </c>
      <c r="Y663">
        <v>141</v>
      </c>
      <c r="Z663">
        <v>0</v>
      </c>
      <c r="AA663">
        <v>141</v>
      </c>
      <c r="AB663">
        <v>0</v>
      </c>
      <c r="AC663">
        <v>70</v>
      </c>
      <c r="AD663">
        <v>83</v>
      </c>
      <c r="AE663">
        <v>0</v>
      </c>
      <c r="AF663">
        <v>0</v>
      </c>
      <c r="AG663">
        <v>0</v>
      </c>
      <c r="AH663" t="s">
        <v>89</v>
      </c>
      <c r="AI663" s="1">
        <v>44566.722997685189</v>
      </c>
      <c r="AJ663">
        <v>510</v>
      </c>
      <c r="AK663">
        <v>0</v>
      </c>
      <c r="AL663">
        <v>0</v>
      </c>
      <c r="AM663">
        <v>0</v>
      </c>
      <c r="AN663">
        <v>0</v>
      </c>
      <c r="AO663">
        <v>1</v>
      </c>
      <c r="AP663">
        <v>83</v>
      </c>
      <c r="AQ663">
        <v>0</v>
      </c>
      <c r="AR663">
        <v>0</v>
      </c>
      <c r="AS663">
        <v>0</v>
      </c>
      <c r="AT663" t="s">
        <v>87</v>
      </c>
      <c r="AU663" t="s">
        <v>87</v>
      </c>
      <c r="AV663" t="s">
        <v>87</v>
      </c>
      <c r="AW663" t="s">
        <v>87</v>
      </c>
      <c r="AX663" t="s">
        <v>87</v>
      </c>
      <c r="AY663" t="s">
        <v>87</v>
      </c>
      <c r="AZ663" t="s">
        <v>87</v>
      </c>
      <c r="BA663" t="s">
        <v>87</v>
      </c>
      <c r="BB663" t="s">
        <v>87</v>
      </c>
      <c r="BC663" t="s">
        <v>87</v>
      </c>
      <c r="BD663" t="s">
        <v>87</v>
      </c>
      <c r="BE663" t="s">
        <v>87</v>
      </c>
    </row>
    <row r="664" spans="1:57" x14ac:dyDescent="0.45">
      <c r="A664" t="s">
        <v>1714</v>
      </c>
      <c r="B664" t="s">
        <v>79</v>
      </c>
      <c r="C664" t="s">
        <v>257</v>
      </c>
      <c r="D664" t="s">
        <v>81</v>
      </c>
      <c r="E664" s="2" t="str">
        <f>HYPERLINK("capsilon://?command=openfolder&amp;siteaddress=FAM.docvelocity-na8.net&amp;folderid=FX1A75C01B-DA72-DF66-5756-83E1501D3E87","FX211213426")</f>
        <v>FX211213426</v>
      </c>
      <c r="F664" t="s">
        <v>19</v>
      </c>
      <c r="G664" t="s">
        <v>19</v>
      </c>
      <c r="H664" t="s">
        <v>82</v>
      </c>
      <c r="I664" t="s">
        <v>1715</v>
      </c>
      <c r="J664">
        <v>66</v>
      </c>
      <c r="K664" t="s">
        <v>84</v>
      </c>
      <c r="L664" t="s">
        <v>85</v>
      </c>
      <c r="M664" t="s">
        <v>86</v>
      </c>
      <c r="N664">
        <v>2</v>
      </c>
      <c r="O664" s="1">
        <v>44566.609479166669</v>
      </c>
      <c r="P664" s="1">
        <v>44566.725127314814</v>
      </c>
      <c r="Q664">
        <v>8576</v>
      </c>
      <c r="R664">
        <v>1416</v>
      </c>
      <c r="S664" t="b">
        <v>0</v>
      </c>
      <c r="T664" t="s">
        <v>87</v>
      </c>
      <c r="U664" t="b">
        <v>0</v>
      </c>
      <c r="V664" t="s">
        <v>125</v>
      </c>
      <c r="W664" s="1">
        <v>44566.626689814817</v>
      </c>
      <c r="X664">
        <v>1233</v>
      </c>
      <c r="Y664">
        <v>52</v>
      </c>
      <c r="Z664">
        <v>0</v>
      </c>
      <c r="AA664">
        <v>52</v>
      </c>
      <c r="AB664">
        <v>0</v>
      </c>
      <c r="AC664">
        <v>33</v>
      </c>
      <c r="AD664">
        <v>14</v>
      </c>
      <c r="AE664">
        <v>0</v>
      </c>
      <c r="AF664">
        <v>0</v>
      </c>
      <c r="AG664">
        <v>0</v>
      </c>
      <c r="AH664" t="s">
        <v>89</v>
      </c>
      <c r="AI664" s="1">
        <v>44566.725127314814</v>
      </c>
      <c r="AJ664">
        <v>183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14</v>
      </c>
      <c r="AQ664">
        <v>0</v>
      </c>
      <c r="AR664">
        <v>0</v>
      </c>
      <c r="AS664">
        <v>0</v>
      </c>
      <c r="AT664" t="s">
        <v>87</v>
      </c>
      <c r="AU664" t="s">
        <v>87</v>
      </c>
      <c r="AV664" t="s">
        <v>87</v>
      </c>
      <c r="AW664" t="s">
        <v>87</v>
      </c>
      <c r="AX664" t="s">
        <v>87</v>
      </c>
      <c r="AY664" t="s">
        <v>87</v>
      </c>
      <c r="AZ664" t="s">
        <v>87</v>
      </c>
      <c r="BA664" t="s">
        <v>87</v>
      </c>
      <c r="BB664" t="s">
        <v>87</v>
      </c>
      <c r="BC664" t="s">
        <v>87</v>
      </c>
      <c r="BD664" t="s">
        <v>87</v>
      </c>
      <c r="BE664" t="s">
        <v>87</v>
      </c>
    </row>
    <row r="665" spans="1:57" x14ac:dyDescent="0.45">
      <c r="A665" t="s">
        <v>1716</v>
      </c>
      <c r="B665" t="s">
        <v>79</v>
      </c>
      <c r="C665" t="s">
        <v>123</v>
      </c>
      <c r="D665" t="s">
        <v>81</v>
      </c>
      <c r="E665" s="2" t="str">
        <f>HYPERLINK("capsilon://?command=openfolder&amp;siteaddress=FAM.docvelocity-na8.net&amp;folderid=FXACE823D3-D1EF-8D03-8357-486E4B4F4682","FX21127633")</f>
        <v>FX21127633</v>
      </c>
      <c r="F665" t="s">
        <v>19</v>
      </c>
      <c r="G665" t="s">
        <v>19</v>
      </c>
      <c r="H665" t="s">
        <v>82</v>
      </c>
      <c r="I665" t="s">
        <v>124</v>
      </c>
      <c r="J665">
        <v>66</v>
      </c>
      <c r="K665" t="s">
        <v>84</v>
      </c>
      <c r="L665" t="s">
        <v>85</v>
      </c>
      <c r="M665" t="s">
        <v>86</v>
      </c>
      <c r="N665">
        <v>1</v>
      </c>
      <c r="O665" s="1">
        <v>44564.488182870373</v>
      </c>
      <c r="P665" s="1">
        <v>44564.503067129626</v>
      </c>
      <c r="Q665">
        <v>973</v>
      </c>
      <c r="R665">
        <v>313</v>
      </c>
      <c r="S665" t="b">
        <v>0</v>
      </c>
      <c r="T665" t="s">
        <v>87</v>
      </c>
      <c r="U665" t="b">
        <v>0</v>
      </c>
      <c r="V665" t="s">
        <v>88</v>
      </c>
      <c r="W665" s="1">
        <v>44564.503067129626</v>
      </c>
      <c r="X665">
        <v>275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66</v>
      </c>
      <c r="AE665">
        <v>52</v>
      </c>
      <c r="AF665">
        <v>0</v>
      </c>
      <c r="AG665">
        <v>2</v>
      </c>
      <c r="AH665" t="s">
        <v>87</v>
      </c>
      <c r="AI665" t="s">
        <v>87</v>
      </c>
      <c r="AJ665" t="s">
        <v>87</v>
      </c>
      <c r="AK665" t="s">
        <v>87</v>
      </c>
      <c r="AL665" t="s">
        <v>87</v>
      </c>
      <c r="AM665" t="s">
        <v>87</v>
      </c>
      <c r="AN665" t="s">
        <v>87</v>
      </c>
      <c r="AO665" t="s">
        <v>87</v>
      </c>
      <c r="AP665" t="s">
        <v>87</v>
      </c>
      <c r="AQ665" t="s">
        <v>87</v>
      </c>
      <c r="AR665" t="s">
        <v>87</v>
      </c>
      <c r="AS665" t="s">
        <v>87</v>
      </c>
      <c r="AT665" t="s">
        <v>87</v>
      </c>
      <c r="AU665" t="s">
        <v>87</v>
      </c>
      <c r="AV665" t="s">
        <v>87</v>
      </c>
      <c r="AW665" t="s">
        <v>87</v>
      </c>
      <c r="AX665" t="s">
        <v>87</v>
      </c>
      <c r="AY665" t="s">
        <v>87</v>
      </c>
      <c r="AZ665" t="s">
        <v>87</v>
      </c>
      <c r="BA665" t="s">
        <v>87</v>
      </c>
      <c r="BB665" t="s">
        <v>87</v>
      </c>
      <c r="BC665" t="s">
        <v>87</v>
      </c>
      <c r="BD665" t="s">
        <v>87</v>
      </c>
      <c r="BE665" t="s">
        <v>87</v>
      </c>
    </row>
    <row r="666" spans="1:57" x14ac:dyDescent="0.45">
      <c r="A666" t="s">
        <v>1717</v>
      </c>
      <c r="B666" t="s">
        <v>79</v>
      </c>
      <c r="C666" t="s">
        <v>455</v>
      </c>
      <c r="D666" t="s">
        <v>81</v>
      </c>
      <c r="E666" s="2" t="str">
        <f>HYPERLINK("capsilon://?command=openfolder&amp;siteaddress=FAM.docvelocity-na8.net&amp;folderid=FXF8A83B86-1AD5-340F-2644-472B4A8E2A48","FX22011035")</f>
        <v>FX22011035</v>
      </c>
      <c r="F666" t="s">
        <v>19</v>
      </c>
      <c r="G666" t="s">
        <v>19</v>
      </c>
      <c r="H666" t="s">
        <v>82</v>
      </c>
      <c r="I666" t="s">
        <v>1718</v>
      </c>
      <c r="J666">
        <v>66</v>
      </c>
      <c r="K666" t="s">
        <v>84</v>
      </c>
      <c r="L666" t="s">
        <v>85</v>
      </c>
      <c r="M666" t="s">
        <v>86</v>
      </c>
      <c r="N666">
        <v>1</v>
      </c>
      <c r="O666" s="1">
        <v>44566.613576388889</v>
      </c>
      <c r="P666" s="1">
        <v>44566.645497685182</v>
      </c>
      <c r="Q666">
        <v>1885</v>
      </c>
      <c r="R666">
        <v>873</v>
      </c>
      <c r="S666" t="b">
        <v>0</v>
      </c>
      <c r="T666" t="s">
        <v>87</v>
      </c>
      <c r="U666" t="b">
        <v>0</v>
      </c>
      <c r="V666" t="s">
        <v>88</v>
      </c>
      <c r="W666" s="1">
        <v>44566.645497685182</v>
      </c>
      <c r="X666">
        <v>72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66</v>
      </c>
      <c r="AE666">
        <v>52</v>
      </c>
      <c r="AF666">
        <v>0</v>
      </c>
      <c r="AG666">
        <v>1</v>
      </c>
      <c r="AH666" t="s">
        <v>87</v>
      </c>
      <c r="AI666" t="s">
        <v>87</v>
      </c>
      <c r="AJ666" t="s">
        <v>87</v>
      </c>
      <c r="AK666" t="s">
        <v>87</v>
      </c>
      <c r="AL666" t="s">
        <v>87</v>
      </c>
      <c r="AM666" t="s">
        <v>87</v>
      </c>
      <c r="AN666" t="s">
        <v>87</v>
      </c>
      <c r="AO666" t="s">
        <v>87</v>
      </c>
      <c r="AP666" t="s">
        <v>87</v>
      </c>
      <c r="AQ666" t="s">
        <v>87</v>
      </c>
      <c r="AR666" t="s">
        <v>87</v>
      </c>
      <c r="AS666" t="s">
        <v>87</v>
      </c>
      <c r="AT666" t="s">
        <v>87</v>
      </c>
      <c r="AU666" t="s">
        <v>87</v>
      </c>
      <c r="AV666" t="s">
        <v>87</v>
      </c>
      <c r="AW666" t="s">
        <v>87</v>
      </c>
      <c r="AX666" t="s">
        <v>87</v>
      </c>
      <c r="AY666" t="s">
        <v>87</v>
      </c>
      <c r="AZ666" t="s">
        <v>87</v>
      </c>
      <c r="BA666" t="s">
        <v>87</v>
      </c>
      <c r="BB666" t="s">
        <v>87</v>
      </c>
      <c r="BC666" t="s">
        <v>87</v>
      </c>
      <c r="BD666" t="s">
        <v>87</v>
      </c>
      <c r="BE666" t="s">
        <v>87</v>
      </c>
    </row>
    <row r="667" spans="1:57" x14ac:dyDescent="0.45">
      <c r="A667" t="s">
        <v>1719</v>
      </c>
      <c r="B667" t="s">
        <v>79</v>
      </c>
      <c r="C667" t="s">
        <v>1720</v>
      </c>
      <c r="D667" t="s">
        <v>81</v>
      </c>
      <c r="E667" s="2" t="str">
        <f>HYPERLINK("capsilon://?command=openfolder&amp;siteaddress=FAM.docvelocity-na8.net&amp;folderid=FX52650FCB-CE63-0E4F-53F6-77113E34AC11","FX21125112")</f>
        <v>FX21125112</v>
      </c>
      <c r="F667" t="s">
        <v>19</v>
      </c>
      <c r="G667" t="s">
        <v>19</v>
      </c>
      <c r="H667" t="s">
        <v>82</v>
      </c>
      <c r="I667" t="s">
        <v>1721</v>
      </c>
      <c r="J667">
        <v>38</v>
      </c>
      <c r="K667" t="s">
        <v>477</v>
      </c>
      <c r="L667" t="s">
        <v>19</v>
      </c>
      <c r="M667" t="s">
        <v>81</v>
      </c>
      <c r="N667">
        <v>1</v>
      </c>
      <c r="O667" s="1">
        <v>44566.617905092593</v>
      </c>
      <c r="P667" s="1">
        <v>44566.638680555552</v>
      </c>
      <c r="Q667">
        <v>1678</v>
      </c>
      <c r="R667">
        <v>117</v>
      </c>
      <c r="S667" t="b">
        <v>0</v>
      </c>
      <c r="T667" t="s">
        <v>87</v>
      </c>
      <c r="U667" t="b">
        <v>0</v>
      </c>
      <c r="V667" t="s">
        <v>105</v>
      </c>
      <c r="W667" s="1">
        <v>44566.621481481481</v>
      </c>
      <c r="X667">
        <v>117</v>
      </c>
      <c r="Y667">
        <v>37</v>
      </c>
      <c r="Z667">
        <v>0</v>
      </c>
      <c r="AA667">
        <v>37</v>
      </c>
      <c r="AB667">
        <v>0</v>
      </c>
      <c r="AC667">
        <v>16</v>
      </c>
      <c r="AD667">
        <v>1</v>
      </c>
      <c r="AE667">
        <v>0</v>
      </c>
      <c r="AF667">
        <v>0</v>
      </c>
      <c r="AG667">
        <v>0</v>
      </c>
      <c r="AH667" t="s">
        <v>87</v>
      </c>
      <c r="AI667" t="s">
        <v>87</v>
      </c>
      <c r="AJ667" t="s">
        <v>87</v>
      </c>
      <c r="AK667" t="s">
        <v>87</v>
      </c>
      <c r="AL667" t="s">
        <v>87</v>
      </c>
      <c r="AM667" t="s">
        <v>87</v>
      </c>
      <c r="AN667" t="s">
        <v>87</v>
      </c>
      <c r="AO667" t="s">
        <v>87</v>
      </c>
      <c r="AP667" t="s">
        <v>87</v>
      </c>
      <c r="AQ667" t="s">
        <v>87</v>
      </c>
      <c r="AR667" t="s">
        <v>87</v>
      </c>
      <c r="AS667" t="s">
        <v>87</v>
      </c>
      <c r="AT667" t="s">
        <v>87</v>
      </c>
      <c r="AU667" t="s">
        <v>87</v>
      </c>
      <c r="AV667" t="s">
        <v>87</v>
      </c>
      <c r="AW667" t="s">
        <v>87</v>
      </c>
      <c r="AX667" t="s">
        <v>87</v>
      </c>
      <c r="AY667" t="s">
        <v>87</v>
      </c>
      <c r="AZ667" t="s">
        <v>87</v>
      </c>
      <c r="BA667" t="s">
        <v>87</v>
      </c>
      <c r="BB667" t="s">
        <v>87</v>
      </c>
      <c r="BC667" t="s">
        <v>87</v>
      </c>
      <c r="BD667" t="s">
        <v>87</v>
      </c>
      <c r="BE667" t="s">
        <v>87</v>
      </c>
    </row>
    <row r="668" spans="1:57" x14ac:dyDescent="0.45">
      <c r="A668" t="s">
        <v>1722</v>
      </c>
      <c r="B668" t="s">
        <v>79</v>
      </c>
      <c r="C668" t="s">
        <v>553</v>
      </c>
      <c r="D668" t="s">
        <v>81</v>
      </c>
      <c r="E668" s="2" t="str">
        <f>HYPERLINK("capsilon://?command=openfolder&amp;siteaddress=FAM.docvelocity-na8.net&amp;folderid=FX82A933F1-28CF-A7B3-602B-C3DF730B9F05","FX220164")</f>
        <v>FX220164</v>
      </c>
      <c r="F668" t="s">
        <v>19</v>
      </c>
      <c r="G668" t="s">
        <v>19</v>
      </c>
      <c r="H668" t="s">
        <v>82</v>
      </c>
      <c r="I668" t="s">
        <v>1723</v>
      </c>
      <c r="J668">
        <v>362</v>
      </c>
      <c r="K668" t="s">
        <v>84</v>
      </c>
      <c r="L668" t="s">
        <v>85</v>
      </c>
      <c r="M668" t="s">
        <v>86</v>
      </c>
      <c r="N668">
        <v>2</v>
      </c>
      <c r="O668" s="1">
        <v>44566.621817129628</v>
      </c>
      <c r="P668" s="1">
        <v>44566.735011574077</v>
      </c>
      <c r="Q668">
        <v>5475</v>
      </c>
      <c r="R668">
        <v>4305</v>
      </c>
      <c r="S668" t="b">
        <v>0</v>
      </c>
      <c r="T668" t="s">
        <v>87</v>
      </c>
      <c r="U668" t="b">
        <v>0</v>
      </c>
      <c r="V668" t="s">
        <v>310</v>
      </c>
      <c r="W668" s="1">
        <v>44566.666018518517</v>
      </c>
      <c r="X668">
        <v>3663</v>
      </c>
      <c r="Y668">
        <v>285</v>
      </c>
      <c r="Z668">
        <v>0</v>
      </c>
      <c r="AA668">
        <v>285</v>
      </c>
      <c r="AB668">
        <v>0</v>
      </c>
      <c r="AC668">
        <v>157</v>
      </c>
      <c r="AD668">
        <v>77</v>
      </c>
      <c r="AE668">
        <v>0</v>
      </c>
      <c r="AF668">
        <v>0</v>
      </c>
      <c r="AG668">
        <v>0</v>
      </c>
      <c r="AH668" t="s">
        <v>89</v>
      </c>
      <c r="AI668" s="1">
        <v>44566.735011574077</v>
      </c>
      <c r="AJ668">
        <v>642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77</v>
      </c>
      <c r="AQ668">
        <v>0</v>
      </c>
      <c r="AR668">
        <v>0</v>
      </c>
      <c r="AS668">
        <v>0</v>
      </c>
      <c r="AT668" t="s">
        <v>87</v>
      </c>
      <c r="AU668" t="s">
        <v>87</v>
      </c>
      <c r="AV668" t="s">
        <v>87</v>
      </c>
      <c r="AW668" t="s">
        <v>87</v>
      </c>
      <c r="AX668" t="s">
        <v>87</v>
      </c>
      <c r="AY668" t="s">
        <v>87</v>
      </c>
      <c r="AZ668" t="s">
        <v>87</v>
      </c>
      <c r="BA668" t="s">
        <v>87</v>
      </c>
      <c r="BB668" t="s">
        <v>87</v>
      </c>
      <c r="BC668" t="s">
        <v>87</v>
      </c>
      <c r="BD668" t="s">
        <v>87</v>
      </c>
      <c r="BE668" t="s">
        <v>87</v>
      </c>
    </row>
    <row r="669" spans="1:57" x14ac:dyDescent="0.45">
      <c r="A669" t="s">
        <v>1724</v>
      </c>
      <c r="B669" t="s">
        <v>79</v>
      </c>
      <c r="C669" t="s">
        <v>336</v>
      </c>
      <c r="D669" t="s">
        <v>81</v>
      </c>
      <c r="E669" s="2" t="str">
        <f>HYPERLINK("capsilon://?command=openfolder&amp;siteaddress=FAM.docvelocity-na8.net&amp;folderid=FX872BBB1D-9885-433C-AF6E-900F3FEA62B5","FX211211865")</f>
        <v>FX211211865</v>
      </c>
      <c r="F669" t="s">
        <v>19</v>
      </c>
      <c r="G669" t="s">
        <v>19</v>
      </c>
      <c r="H669" t="s">
        <v>82</v>
      </c>
      <c r="I669" t="s">
        <v>1725</v>
      </c>
      <c r="J669">
        <v>28</v>
      </c>
      <c r="K669" t="s">
        <v>84</v>
      </c>
      <c r="L669" t="s">
        <v>85</v>
      </c>
      <c r="M669" t="s">
        <v>86</v>
      </c>
      <c r="N669">
        <v>1</v>
      </c>
      <c r="O669" s="1">
        <v>44566.625868055555</v>
      </c>
      <c r="P669" s="1">
        <v>44566.650416666664</v>
      </c>
      <c r="Q669">
        <v>1340</v>
      </c>
      <c r="R669">
        <v>781</v>
      </c>
      <c r="S669" t="b">
        <v>0</v>
      </c>
      <c r="T669" t="s">
        <v>87</v>
      </c>
      <c r="U669" t="b">
        <v>0</v>
      </c>
      <c r="V669" t="s">
        <v>88</v>
      </c>
      <c r="W669" s="1">
        <v>44566.650416666664</v>
      </c>
      <c r="X669">
        <v>424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28</v>
      </c>
      <c r="AE669">
        <v>21</v>
      </c>
      <c r="AF669">
        <v>0</v>
      </c>
      <c r="AG669">
        <v>2</v>
      </c>
      <c r="AH669" t="s">
        <v>87</v>
      </c>
      <c r="AI669" t="s">
        <v>87</v>
      </c>
      <c r="AJ669" t="s">
        <v>87</v>
      </c>
      <c r="AK669" t="s">
        <v>87</v>
      </c>
      <c r="AL669" t="s">
        <v>87</v>
      </c>
      <c r="AM669" t="s">
        <v>87</v>
      </c>
      <c r="AN669" t="s">
        <v>87</v>
      </c>
      <c r="AO669" t="s">
        <v>87</v>
      </c>
      <c r="AP669" t="s">
        <v>87</v>
      </c>
      <c r="AQ669" t="s">
        <v>87</v>
      </c>
      <c r="AR669" t="s">
        <v>87</v>
      </c>
      <c r="AS669" t="s">
        <v>87</v>
      </c>
      <c r="AT669" t="s">
        <v>87</v>
      </c>
      <c r="AU669" t="s">
        <v>87</v>
      </c>
      <c r="AV669" t="s">
        <v>87</v>
      </c>
      <c r="AW669" t="s">
        <v>87</v>
      </c>
      <c r="AX669" t="s">
        <v>87</v>
      </c>
      <c r="AY669" t="s">
        <v>87</v>
      </c>
      <c r="AZ669" t="s">
        <v>87</v>
      </c>
      <c r="BA669" t="s">
        <v>87</v>
      </c>
      <c r="BB669" t="s">
        <v>87</v>
      </c>
      <c r="BC669" t="s">
        <v>87</v>
      </c>
      <c r="BD669" t="s">
        <v>87</v>
      </c>
      <c r="BE669" t="s">
        <v>87</v>
      </c>
    </row>
    <row r="670" spans="1:57" x14ac:dyDescent="0.45">
      <c r="A670" t="s">
        <v>1726</v>
      </c>
      <c r="B670" t="s">
        <v>79</v>
      </c>
      <c r="C670" t="s">
        <v>688</v>
      </c>
      <c r="D670" t="s">
        <v>81</v>
      </c>
      <c r="E670" s="2" t="str">
        <f>HYPERLINK("capsilon://?command=openfolder&amp;siteaddress=FAM.docvelocity-na8.net&amp;folderid=FXF7ECF562-C55F-F6F1-6F13-258B5E7D1260","FX211211969")</f>
        <v>FX211211969</v>
      </c>
      <c r="F670" t="s">
        <v>19</v>
      </c>
      <c r="G670" t="s">
        <v>19</v>
      </c>
      <c r="H670" t="s">
        <v>82</v>
      </c>
      <c r="I670" t="s">
        <v>1727</v>
      </c>
      <c r="J670">
        <v>66</v>
      </c>
      <c r="K670" t="s">
        <v>84</v>
      </c>
      <c r="L670" t="s">
        <v>85</v>
      </c>
      <c r="M670" t="s">
        <v>86</v>
      </c>
      <c r="N670">
        <v>2</v>
      </c>
      <c r="O670" s="1">
        <v>44566.633437500001</v>
      </c>
      <c r="P670" s="1">
        <v>44566.740324074075</v>
      </c>
      <c r="Q670">
        <v>7460</v>
      </c>
      <c r="R670">
        <v>1775</v>
      </c>
      <c r="S670" t="b">
        <v>0</v>
      </c>
      <c r="T670" t="s">
        <v>87</v>
      </c>
      <c r="U670" t="b">
        <v>0</v>
      </c>
      <c r="V670" t="s">
        <v>304</v>
      </c>
      <c r="W670" s="1">
        <v>44566.65997685185</v>
      </c>
      <c r="X670">
        <v>1317</v>
      </c>
      <c r="Y670">
        <v>52</v>
      </c>
      <c r="Z670">
        <v>0</v>
      </c>
      <c r="AA670">
        <v>52</v>
      </c>
      <c r="AB670">
        <v>0</v>
      </c>
      <c r="AC670">
        <v>25</v>
      </c>
      <c r="AD670">
        <v>14</v>
      </c>
      <c r="AE670">
        <v>0</v>
      </c>
      <c r="AF670">
        <v>0</v>
      </c>
      <c r="AG670">
        <v>0</v>
      </c>
      <c r="AH670" t="s">
        <v>89</v>
      </c>
      <c r="AI670" s="1">
        <v>44566.740324074075</v>
      </c>
      <c r="AJ670">
        <v>458</v>
      </c>
      <c r="AK670">
        <v>17</v>
      </c>
      <c r="AL670">
        <v>0</v>
      </c>
      <c r="AM670">
        <v>17</v>
      </c>
      <c r="AN670">
        <v>0</v>
      </c>
      <c r="AO670">
        <v>16</v>
      </c>
      <c r="AP670">
        <v>-3</v>
      </c>
      <c r="AQ670">
        <v>0</v>
      </c>
      <c r="AR670">
        <v>0</v>
      </c>
      <c r="AS670">
        <v>0</v>
      </c>
      <c r="AT670" t="s">
        <v>87</v>
      </c>
      <c r="AU670" t="s">
        <v>87</v>
      </c>
      <c r="AV670" t="s">
        <v>87</v>
      </c>
      <c r="AW670" t="s">
        <v>87</v>
      </c>
      <c r="AX670" t="s">
        <v>87</v>
      </c>
      <c r="AY670" t="s">
        <v>87</v>
      </c>
      <c r="AZ670" t="s">
        <v>87</v>
      </c>
      <c r="BA670" t="s">
        <v>87</v>
      </c>
      <c r="BB670" t="s">
        <v>87</v>
      </c>
      <c r="BC670" t="s">
        <v>87</v>
      </c>
      <c r="BD670" t="s">
        <v>87</v>
      </c>
      <c r="BE670" t="s">
        <v>87</v>
      </c>
    </row>
    <row r="671" spans="1:57" x14ac:dyDescent="0.45">
      <c r="A671" t="s">
        <v>1728</v>
      </c>
      <c r="B671" t="s">
        <v>79</v>
      </c>
      <c r="C671" t="s">
        <v>1473</v>
      </c>
      <c r="D671" t="s">
        <v>81</v>
      </c>
      <c r="E671" s="2" t="str">
        <f>HYPERLINK("capsilon://?command=openfolder&amp;siteaddress=FAM.docvelocity-na8.net&amp;folderid=FXE01EB8CF-E757-0FFF-4694-46D8D2FFB08D","FX211212810")</f>
        <v>FX211212810</v>
      </c>
      <c r="F671" t="s">
        <v>19</v>
      </c>
      <c r="G671" t="s">
        <v>19</v>
      </c>
      <c r="H671" t="s">
        <v>82</v>
      </c>
      <c r="I671" t="s">
        <v>1729</v>
      </c>
      <c r="J671">
        <v>38</v>
      </c>
      <c r="K671" t="s">
        <v>84</v>
      </c>
      <c r="L671" t="s">
        <v>85</v>
      </c>
      <c r="M671" t="s">
        <v>86</v>
      </c>
      <c r="N671">
        <v>1</v>
      </c>
      <c r="O671" s="1">
        <v>44566.637245370373</v>
      </c>
      <c r="P671" s="1">
        <v>44566.655300925922</v>
      </c>
      <c r="Q671">
        <v>1169</v>
      </c>
      <c r="R671">
        <v>391</v>
      </c>
      <c r="S671" t="b">
        <v>0</v>
      </c>
      <c r="T671" t="s">
        <v>87</v>
      </c>
      <c r="U671" t="b">
        <v>0</v>
      </c>
      <c r="V671" t="s">
        <v>88</v>
      </c>
      <c r="W671" s="1">
        <v>44566.655300925922</v>
      </c>
      <c r="X671">
        <v>391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38</v>
      </c>
      <c r="AE671">
        <v>37</v>
      </c>
      <c r="AF671">
        <v>0</v>
      </c>
      <c r="AG671">
        <v>2</v>
      </c>
      <c r="AH671" t="s">
        <v>87</v>
      </c>
      <c r="AI671" t="s">
        <v>87</v>
      </c>
      <c r="AJ671" t="s">
        <v>87</v>
      </c>
      <c r="AK671" t="s">
        <v>87</v>
      </c>
      <c r="AL671" t="s">
        <v>87</v>
      </c>
      <c r="AM671" t="s">
        <v>87</v>
      </c>
      <c r="AN671" t="s">
        <v>87</v>
      </c>
      <c r="AO671" t="s">
        <v>87</v>
      </c>
      <c r="AP671" t="s">
        <v>87</v>
      </c>
      <c r="AQ671" t="s">
        <v>87</v>
      </c>
      <c r="AR671" t="s">
        <v>87</v>
      </c>
      <c r="AS671" t="s">
        <v>87</v>
      </c>
      <c r="AT671" t="s">
        <v>87</v>
      </c>
      <c r="AU671" t="s">
        <v>87</v>
      </c>
      <c r="AV671" t="s">
        <v>87</v>
      </c>
      <c r="AW671" t="s">
        <v>87</v>
      </c>
      <c r="AX671" t="s">
        <v>87</v>
      </c>
      <c r="AY671" t="s">
        <v>87</v>
      </c>
      <c r="AZ671" t="s">
        <v>87</v>
      </c>
      <c r="BA671" t="s">
        <v>87</v>
      </c>
      <c r="BB671" t="s">
        <v>87</v>
      </c>
      <c r="BC671" t="s">
        <v>87</v>
      </c>
      <c r="BD671" t="s">
        <v>87</v>
      </c>
      <c r="BE671" t="s">
        <v>87</v>
      </c>
    </row>
    <row r="672" spans="1:57" x14ac:dyDescent="0.45">
      <c r="A672" t="s">
        <v>1730</v>
      </c>
      <c r="B672" t="s">
        <v>79</v>
      </c>
      <c r="C672" t="s">
        <v>496</v>
      </c>
      <c r="D672" t="s">
        <v>81</v>
      </c>
      <c r="E672" s="2" t="str">
        <f>HYPERLINK("capsilon://?command=openfolder&amp;siteaddress=FAM.docvelocity-na8.net&amp;folderid=FXE639285A-C959-34A9-7FCD-3A98589B103E","FX211213455")</f>
        <v>FX211213455</v>
      </c>
      <c r="F672" t="s">
        <v>19</v>
      </c>
      <c r="G672" t="s">
        <v>19</v>
      </c>
      <c r="H672" t="s">
        <v>82</v>
      </c>
      <c r="I672" t="s">
        <v>1731</v>
      </c>
      <c r="J672">
        <v>66</v>
      </c>
      <c r="K672" t="s">
        <v>84</v>
      </c>
      <c r="L672" t="s">
        <v>85</v>
      </c>
      <c r="M672" t="s">
        <v>86</v>
      </c>
      <c r="N672">
        <v>2</v>
      </c>
      <c r="O672" s="1">
        <v>44566.641817129632</v>
      </c>
      <c r="P672" s="1">
        <v>44566.746053240742</v>
      </c>
      <c r="Q672">
        <v>5894</v>
      </c>
      <c r="R672">
        <v>3112</v>
      </c>
      <c r="S672" t="b">
        <v>0</v>
      </c>
      <c r="T672" t="s">
        <v>87</v>
      </c>
      <c r="U672" t="b">
        <v>0</v>
      </c>
      <c r="V672" t="s">
        <v>125</v>
      </c>
      <c r="W672" s="1">
        <v>44566.733993055554</v>
      </c>
      <c r="X672">
        <v>2337</v>
      </c>
      <c r="Y672">
        <v>52</v>
      </c>
      <c r="Z672">
        <v>0</v>
      </c>
      <c r="AA672">
        <v>52</v>
      </c>
      <c r="AB672">
        <v>0</v>
      </c>
      <c r="AC672">
        <v>35</v>
      </c>
      <c r="AD672">
        <v>14</v>
      </c>
      <c r="AE672">
        <v>0</v>
      </c>
      <c r="AF672">
        <v>0</v>
      </c>
      <c r="AG672">
        <v>0</v>
      </c>
      <c r="AH672" t="s">
        <v>89</v>
      </c>
      <c r="AI672" s="1">
        <v>44566.746053240742</v>
      </c>
      <c r="AJ672">
        <v>494</v>
      </c>
      <c r="AK672">
        <v>2</v>
      </c>
      <c r="AL672">
        <v>0</v>
      </c>
      <c r="AM672">
        <v>2</v>
      </c>
      <c r="AN672">
        <v>0</v>
      </c>
      <c r="AO672">
        <v>2</v>
      </c>
      <c r="AP672">
        <v>12</v>
      </c>
      <c r="AQ672">
        <v>0</v>
      </c>
      <c r="AR672">
        <v>0</v>
      </c>
      <c r="AS672">
        <v>0</v>
      </c>
      <c r="AT672" t="s">
        <v>87</v>
      </c>
      <c r="AU672" t="s">
        <v>87</v>
      </c>
      <c r="AV672" t="s">
        <v>87</v>
      </c>
      <c r="AW672" t="s">
        <v>87</v>
      </c>
      <c r="AX672" t="s">
        <v>87</v>
      </c>
      <c r="AY672" t="s">
        <v>87</v>
      </c>
      <c r="AZ672" t="s">
        <v>87</v>
      </c>
      <c r="BA672" t="s">
        <v>87</v>
      </c>
      <c r="BB672" t="s">
        <v>87</v>
      </c>
      <c r="BC672" t="s">
        <v>87</v>
      </c>
      <c r="BD672" t="s">
        <v>87</v>
      </c>
      <c r="BE672" t="s">
        <v>87</v>
      </c>
    </row>
    <row r="673" spans="1:57" x14ac:dyDescent="0.45">
      <c r="A673" t="s">
        <v>1732</v>
      </c>
      <c r="B673" t="s">
        <v>79</v>
      </c>
      <c r="C673" t="s">
        <v>455</v>
      </c>
      <c r="D673" t="s">
        <v>81</v>
      </c>
      <c r="E673" s="2" t="str">
        <f>HYPERLINK("capsilon://?command=openfolder&amp;siteaddress=FAM.docvelocity-na8.net&amp;folderid=FXF8A83B86-1AD5-340F-2644-472B4A8E2A48","FX22011035")</f>
        <v>FX22011035</v>
      </c>
      <c r="F673" t="s">
        <v>19</v>
      </c>
      <c r="G673" t="s">
        <v>19</v>
      </c>
      <c r="H673" t="s">
        <v>82</v>
      </c>
      <c r="I673" t="s">
        <v>1718</v>
      </c>
      <c r="J673">
        <v>38</v>
      </c>
      <c r="K673" t="s">
        <v>84</v>
      </c>
      <c r="L673" t="s">
        <v>85</v>
      </c>
      <c r="M673" t="s">
        <v>86</v>
      </c>
      <c r="N673">
        <v>2</v>
      </c>
      <c r="O673" s="1">
        <v>44566.646018518521</v>
      </c>
      <c r="P673" s="1">
        <v>44566.803587962961</v>
      </c>
      <c r="Q673">
        <v>9853</v>
      </c>
      <c r="R673">
        <v>3761</v>
      </c>
      <c r="S673" t="b">
        <v>0</v>
      </c>
      <c r="T673" t="s">
        <v>87</v>
      </c>
      <c r="U673" t="b">
        <v>1</v>
      </c>
      <c r="V673" t="s">
        <v>125</v>
      </c>
      <c r="W673" s="1">
        <v>44566.706944444442</v>
      </c>
      <c r="X673">
        <v>2677</v>
      </c>
      <c r="Y673">
        <v>37</v>
      </c>
      <c r="Z673">
        <v>0</v>
      </c>
      <c r="AA673">
        <v>37</v>
      </c>
      <c r="AB673">
        <v>0</v>
      </c>
      <c r="AC673">
        <v>37</v>
      </c>
      <c r="AD673">
        <v>1</v>
      </c>
      <c r="AE673">
        <v>0</v>
      </c>
      <c r="AF673">
        <v>0</v>
      </c>
      <c r="AG673">
        <v>0</v>
      </c>
      <c r="AH673" t="s">
        <v>151</v>
      </c>
      <c r="AI673" s="1">
        <v>44566.803587962961</v>
      </c>
      <c r="AJ673">
        <v>921</v>
      </c>
      <c r="AK673">
        <v>6</v>
      </c>
      <c r="AL673">
        <v>0</v>
      </c>
      <c r="AM673">
        <v>6</v>
      </c>
      <c r="AN673">
        <v>0</v>
      </c>
      <c r="AO673">
        <v>5</v>
      </c>
      <c r="AP673">
        <v>-5</v>
      </c>
      <c r="AQ673">
        <v>0</v>
      </c>
      <c r="AR673">
        <v>0</v>
      </c>
      <c r="AS673">
        <v>0</v>
      </c>
      <c r="AT673" t="s">
        <v>87</v>
      </c>
      <c r="AU673" t="s">
        <v>87</v>
      </c>
      <c r="AV673" t="s">
        <v>87</v>
      </c>
      <c r="AW673" t="s">
        <v>87</v>
      </c>
      <c r="AX673" t="s">
        <v>87</v>
      </c>
      <c r="AY673" t="s">
        <v>87</v>
      </c>
      <c r="AZ673" t="s">
        <v>87</v>
      </c>
      <c r="BA673" t="s">
        <v>87</v>
      </c>
      <c r="BB673" t="s">
        <v>87</v>
      </c>
      <c r="BC673" t="s">
        <v>87</v>
      </c>
      <c r="BD673" t="s">
        <v>87</v>
      </c>
      <c r="BE673" t="s">
        <v>87</v>
      </c>
    </row>
    <row r="674" spans="1:57" x14ac:dyDescent="0.45">
      <c r="A674" t="s">
        <v>1733</v>
      </c>
      <c r="B674" t="s">
        <v>79</v>
      </c>
      <c r="C674" t="s">
        <v>1734</v>
      </c>
      <c r="D674" t="s">
        <v>81</v>
      </c>
      <c r="E674" s="2" t="str">
        <f>HYPERLINK("capsilon://?command=openfolder&amp;siteaddress=FAM.docvelocity-na8.net&amp;folderid=FXBA22229A-9228-6B7F-0F36-193005272D92","FX211210398")</f>
        <v>FX211210398</v>
      </c>
      <c r="F674" t="s">
        <v>19</v>
      </c>
      <c r="G674" t="s">
        <v>19</v>
      </c>
      <c r="H674" t="s">
        <v>82</v>
      </c>
      <c r="I674" t="s">
        <v>1735</v>
      </c>
      <c r="J674">
        <v>66</v>
      </c>
      <c r="K674" t="s">
        <v>84</v>
      </c>
      <c r="L674" t="s">
        <v>85</v>
      </c>
      <c r="M674" t="s">
        <v>86</v>
      </c>
      <c r="N674">
        <v>2</v>
      </c>
      <c r="O674" s="1">
        <v>44566.648217592592</v>
      </c>
      <c r="P674" s="1">
        <v>44567.190937500003</v>
      </c>
      <c r="Q674">
        <v>42446</v>
      </c>
      <c r="R674">
        <v>4445</v>
      </c>
      <c r="S674" t="b">
        <v>0</v>
      </c>
      <c r="T674" t="s">
        <v>87</v>
      </c>
      <c r="U674" t="b">
        <v>0</v>
      </c>
      <c r="V674" t="s">
        <v>310</v>
      </c>
      <c r="W674" s="1">
        <v>44566.78534722222</v>
      </c>
      <c r="X674">
        <v>3745</v>
      </c>
      <c r="Y674">
        <v>57</v>
      </c>
      <c r="Z674">
        <v>0</v>
      </c>
      <c r="AA674">
        <v>57</v>
      </c>
      <c r="AB674">
        <v>0</v>
      </c>
      <c r="AC674">
        <v>43</v>
      </c>
      <c r="AD674">
        <v>9</v>
      </c>
      <c r="AE674">
        <v>0</v>
      </c>
      <c r="AF674">
        <v>0</v>
      </c>
      <c r="AG674">
        <v>0</v>
      </c>
      <c r="AH674" t="s">
        <v>106</v>
      </c>
      <c r="AI674" s="1">
        <v>44567.190937500003</v>
      </c>
      <c r="AJ674">
        <v>568</v>
      </c>
      <c r="AK674">
        <v>3</v>
      </c>
      <c r="AL674">
        <v>0</v>
      </c>
      <c r="AM674">
        <v>3</v>
      </c>
      <c r="AN674">
        <v>0</v>
      </c>
      <c r="AO674">
        <v>4</v>
      </c>
      <c r="AP674">
        <v>6</v>
      </c>
      <c r="AQ674">
        <v>0</v>
      </c>
      <c r="AR674">
        <v>0</v>
      </c>
      <c r="AS674">
        <v>0</v>
      </c>
      <c r="AT674" t="s">
        <v>87</v>
      </c>
      <c r="AU674" t="s">
        <v>87</v>
      </c>
      <c r="AV674" t="s">
        <v>87</v>
      </c>
      <c r="AW674" t="s">
        <v>87</v>
      </c>
      <c r="AX674" t="s">
        <v>87</v>
      </c>
      <c r="AY674" t="s">
        <v>87</v>
      </c>
      <c r="AZ674" t="s">
        <v>87</v>
      </c>
      <c r="BA674" t="s">
        <v>87</v>
      </c>
      <c r="BB674" t="s">
        <v>87</v>
      </c>
      <c r="BC674" t="s">
        <v>87</v>
      </c>
      <c r="BD674" t="s">
        <v>87</v>
      </c>
      <c r="BE674" t="s">
        <v>87</v>
      </c>
    </row>
    <row r="675" spans="1:57" x14ac:dyDescent="0.45">
      <c r="A675" t="s">
        <v>1736</v>
      </c>
      <c r="B675" t="s">
        <v>79</v>
      </c>
      <c r="C675" t="s">
        <v>336</v>
      </c>
      <c r="D675" t="s">
        <v>81</v>
      </c>
      <c r="E675" s="2" t="str">
        <f>HYPERLINK("capsilon://?command=openfolder&amp;siteaddress=FAM.docvelocity-na8.net&amp;folderid=FX872BBB1D-9885-433C-AF6E-900F3FEA62B5","FX211211865")</f>
        <v>FX211211865</v>
      </c>
      <c r="F675" t="s">
        <v>19</v>
      </c>
      <c r="G675" t="s">
        <v>19</v>
      </c>
      <c r="H675" t="s">
        <v>82</v>
      </c>
      <c r="I675" t="s">
        <v>1725</v>
      </c>
      <c r="J675">
        <v>56</v>
      </c>
      <c r="K675" t="s">
        <v>84</v>
      </c>
      <c r="L675" t="s">
        <v>85</v>
      </c>
      <c r="M675" t="s">
        <v>86</v>
      </c>
      <c r="N675">
        <v>2</v>
      </c>
      <c r="O675" s="1">
        <v>44566.650833333333</v>
      </c>
      <c r="P675" s="1">
        <v>44566.693101851852</v>
      </c>
      <c r="Q675">
        <v>2661</v>
      </c>
      <c r="R675">
        <v>991</v>
      </c>
      <c r="S675" t="b">
        <v>0</v>
      </c>
      <c r="T675" t="s">
        <v>87</v>
      </c>
      <c r="U675" t="b">
        <v>1</v>
      </c>
      <c r="V675" t="s">
        <v>92</v>
      </c>
      <c r="W675" s="1">
        <v>44566.689872685187</v>
      </c>
      <c r="X675">
        <v>737</v>
      </c>
      <c r="Y675">
        <v>42</v>
      </c>
      <c r="Z675">
        <v>0</v>
      </c>
      <c r="AA675">
        <v>42</v>
      </c>
      <c r="AB675">
        <v>0</v>
      </c>
      <c r="AC675">
        <v>39</v>
      </c>
      <c r="AD675">
        <v>14</v>
      </c>
      <c r="AE675">
        <v>0</v>
      </c>
      <c r="AF675">
        <v>0</v>
      </c>
      <c r="AG675">
        <v>0</v>
      </c>
      <c r="AH675" t="s">
        <v>89</v>
      </c>
      <c r="AI675" s="1">
        <v>44566.693101851852</v>
      </c>
      <c r="AJ675">
        <v>247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14</v>
      </c>
      <c r="AQ675">
        <v>0</v>
      </c>
      <c r="AR675">
        <v>0</v>
      </c>
      <c r="AS675">
        <v>0</v>
      </c>
      <c r="AT675" t="s">
        <v>87</v>
      </c>
      <c r="AU675" t="s">
        <v>87</v>
      </c>
      <c r="AV675" t="s">
        <v>87</v>
      </c>
      <c r="AW675" t="s">
        <v>87</v>
      </c>
      <c r="AX675" t="s">
        <v>87</v>
      </c>
      <c r="AY675" t="s">
        <v>87</v>
      </c>
      <c r="AZ675" t="s">
        <v>87</v>
      </c>
      <c r="BA675" t="s">
        <v>87</v>
      </c>
      <c r="BB675" t="s">
        <v>87</v>
      </c>
      <c r="BC675" t="s">
        <v>87</v>
      </c>
      <c r="BD675" t="s">
        <v>87</v>
      </c>
      <c r="BE675" t="s">
        <v>87</v>
      </c>
    </row>
    <row r="676" spans="1:57" x14ac:dyDescent="0.45">
      <c r="A676" t="s">
        <v>1737</v>
      </c>
      <c r="B676" t="s">
        <v>79</v>
      </c>
      <c r="C676" t="s">
        <v>1688</v>
      </c>
      <c r="D676" t="s">
        <v>81</v>
      </c>
      <c r="E676" s="2" t="str">
        <f>HYPERLINK("capsilon://?command=openfolder&amp;siteaddress=FAM.docvelocity-na8.net&amp;folderid=FX6B33463C-3CE4-12CB-375F-06C89942326E","FX21122791")</f>
        <v>FX21122791</v>
      </c>
      <c r="F676" t="s">
        <v>19</v>
      </c>
      <c r="G676" t="s">
        <v>19</v>
      </c>
      <c r="H676" t="s">
        <v>82</v>
      </c>
      <c r="I676" t="s">
        <v>1738</v>
      </c>
      <c r="J676">
        <v>66</v>
      </c>
      <c r="K676" t="s">
        <v>84</v>
      </c>
      <c r="L676" t="s">
        <v>85</v>
      </c>
      <c r="M676" t="s">
        <v>86</v>
      </c>
      <c r="N676">
        <v>2</v>
      </c>
      <c r="O676" s="1">
        <v>44566.653009259258</v>
      </c>
      <c r="P676" s="1">
        <v>44566.747766203705</v>
      </c>
      <c r="Q676">
        <v>7850</v>
      </c>
      <c r="R676">
        <v>337</v>
      </c>
      <c r="S676" t="b">
        <v>0</v>
      </c>
      <c r="T676" t="s">
        <v>87</v>
      </c>
      <c r="U676" t="b">
        <v>0</v>
      </c>
      <c r="V676" t="s">
        <v>88</v>
      </c>
      <c r="W676" s="1">
        <v>44566.657881944448</v>
      </c>
      <c r="X676">
        <v>189</v>
      </c>
      <c r="Y676">
        <v>52</v>
      </c>
      <c r="Z676">
        <v>0</v>
      </c>
      <c r="AA676">
        <v>52</v>
      </c>
      <c r="AB676">
        <v>0</v>
      </c>
      <c r="AC676">
        <v>27</v>
      </c>
      <c r="AD676">
        <v>14</v>
      </c>
      <c r="AE676">
        <v>0</v>
      </c>
      <c r="AF676">
        <v>0</v>
      </c>
      <c r="AG676">
        <v>0</v>
      </c>
      <c r="AH676" t="s">
        <v>89</v>
      </c>
      <c r="AI676" s="1">
        <v>44566.747766203705</v>
      </c>
      <c r="AJ676">
        <v>148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14</v>
      </c>
      <c r="AQ676">
        <v>0</v>
      </c>
      <c r="AR676">
        <v>0</v>
      </c>
      <c r="AS676">
        <v>0</v>
      </c>
      <c r="AT676" t="s">
        <v>87</v>
      </c>
      <c r="AU676" t="s">
        <v>87</v>
      </c>
      <c r="AV676" t="s">
        <v>87</v>
      </c>
      <c r="AW676" t="s">
        <v>87</v>
      </c>
      <c r="AX676" t="s">
        <v>87</v>
      </c>
      <c r="AY676" t="s">
        <v>87</v>
      </c>
      <c r="AZ676" t="s">
        <v>87</v>
      </c>
      <c r="BA676" t="s">
        <v>87</v>
      </c>
      <c r="BB676" t="s">
        <v>87</v>
      </c>
      <c r="BC676" t="s">
        <v>87</v>
      </c>
      <c r="BD676" t="s">
        <v>87</v>
      </c>
      <c r="BE676" t="s">
        <v>87</v>
      </c>
    </row>
    <row r="677" spans="1:57" x14ac:dyDescent="0.45">
      <c r="A677" t="s">
        <v>1739</v>
      </c>
      <c r="B677" t="s">
        <v>79</v>
      </c>
      <c r="C677" t="s">
        <v>1473</v>
      </c>
      <c r="D677" t="s">
        <v>81</v>
      </c>
      <c r="E677" s="2" t="str">
        <f>HYPERLINK("capsilon://?command=openfolder&amp;siteaddress=FAM.docvelocity-na8.net&amp;folderid=FXE01EB8CF-E757-0FFF-4694-46D8D2FFB08D","FX211212810")</f>
        <v>FX211212810</v>
      </c>
      <c r="F677" t="s">
        <v>19</v>
      </c>
      <c r="G677" t="s">
        <v>19</v>
      </c>
      <c r="H677" t="s">
        <v>82</v>
      </c>
      <c r="I677" t="s">
        <v>1729</v>
      </c>
      <c r="J677">
        <v>76</v>
      </c>
      <c r="K677" t="s">
        <v>84</v>
      </c>
      <c r="L677" t="s">
        <v>85</v>
      </c>
      <c r="M677" t="s">
        <v>86</v>
      </c>
      <c r="N677">
        <v>2</v>
      </c>
      <c r="O677" s="1">
        <v>44566.655729166669</v>
      </c>
      <c r="P677" s="1">
        <v>44566.710775462961</v>
      </c>
      <c r="Q677">
        <v>2987</v>
      </c>
      <c r="R677">
        <v>1769</v>
      </c>
      <c r="S677" t="b">
        <v>0</v>
      </c>
      <c r="T677" t="s">
        <v>87</v>
      </c>
      <c r="U677" t="b">
        <v>1</v>
      </c>
      <c r="V677" t="s">
        <v>92</v>
      </c>
      <c r="W677" s="1">
        <v>44566.701203703706</v>
      </c>
      <c r="X677">
        <v>978</v>
      </c>
      <c r="Y677">
        <v>74</v>
      </c>
      <c r="Z677">
        <v>0</v>
      </c>
      <c r="AA677">
        <v>74</v>
      </c>
      <c r="AB677">
        <v>0</v>
      </c>
      <c r="AC677">
        <v>54</v>
      </c>
      <c r="AD677">
        <v>2</v>
      </c>
      <c r="AE677">
        <v>0</v>
      </c>
      <c r="AF677">
        <v>0</v>
      </c>
      <c r="AG677">
        <v>0</v>
      </c>
      <c r="AH677" t="s">
        <v>89</v>
      </c>
      <c r="AI677" s="1">
        <v>44566.710775462961</v>
      </c>
      <c r="AJ677">
        <v>735</v>
      </c>
      <c r="AK677">
        <v>4</v>
      </c>
      <c r="AL677">
        <v>0</v>
      </c>
      <c r="AM677">
        <v>4</v>
      </c>
      <c r="AN677">
        <v>0</v>
      </c>
      <c r="AO677">
        <v>3</v>
      </c>
      <c r="AP677">
        <v>-2</v>
      </c>
      <c r="AQ677">
        <v>0</v>
      </c>
      <c r="AR677">
        <v>0</v>
      </c>
      <c r="AS677">
        <v>0</v>
      </c>
      <c r="AT677" t="s">
        <v>87</v>
      </c>
      <c r="AU677" t="s">
        <v>87</v>
      </c>
      <c r="AV677" t="s">
        <v>87</v>
      </c>
      <c r="AW677" t="s">
        <v>87</v>
      </c>
      <c r="AX677" t="s">
        <v>87</v>
      </c>
      <c r="AY677" t="s">
        <v>87</v>
      </c>
      <c r="AZ677" t="s">
        <v>87</v>
      </c>
      <c r="BA677" t="s">
        <v>87</v>
      </c>
      <c r="BB677" t="s">
        <v>87</v>
      </c>
      <c r="BC677" t="s">
        <v>87</v>
      </c>
      <c r="BD677" t="s">
        <v>87</v>
      </c>
      <c r="BE677" t="s">
        <v>87</v>
      </c>
    </row>
    <row r="678" spans="1:57" x14ac:dyDescent="0.45">
      <c r="A678" t="s">
        <v>1740</v>
      </c>
      <c r="B678" t="s">
        <v>79</v>
      </c>
      <c r="C678" t="s">
        <v>257</v>
      </c>
      <c r="D678" t="s">
        <v>81</v>
      </c>
      <c r="E678" s="2" t="str">
        <f>HYPERLINK("capsilon://?command=openfolder&amp;siteaddress=FAM.docvelocity-na8.net&amp;folderid=FX1A75C01B-DA72-DF66-5756-83E1501D3E87","FX211213426")</f>
        <v>FX211213426</v>
      </c>
      <c r="F678" t="s">
        <v>19</v>
      </c>
      <c r="G678" t="s">
        <v>19</v>
      </c>
      <c r="H678" t="s">
        <v>82</v>
      </c>
      <c r="I678" t="s">
        <v>1741</v>
      </c>
      <c r="J678">
        <v>38</v>
      </c>
      <c r="K678" t="s">
        <v>84</v>
      </c>
      <c r="L678" t="s">
        <v>85</v>
      </c>
      <c r="M678" t="s">
        <v>86</v>
      </c>
      <c r="N678">
        <v>2</v>
      </c>
      <c r="O678" s="1">
        <v>44566.660312499997</v>
      </c>
      <c r="P678" s="1">
        <v>44566.748749999999</v>
      </c>
      <c r="Q678">
        <v>7266</v>
      </c>
      <c r="R678">
        <v>375</v>
      </c>
      <c r="S678" t="b">
        <v>0</v>
      </c>
      <c r="T678" t="s">
        <v>87</v>
      </c>
      <c r="U678" t="b">
        <v>0</v>
      </c>
      <c r="V678" t="s">
        <v>88</v>
      </c>
      <c r="W678" s="1">
        <v>44566.67900462963</v>
      </c>
      <c r="X678">
        <v>291</v>
      </c>
      <c r="Y678">
        <v>37</v>
      </c>
      <c r="Z678">
        <v>0</v>
      </c>
      <c r="AA678">
        <v>37</v>
      </c>
      <c r="AB678">
        <v>0</v>
      </c>
      <c r="AC678">
        <v>15</v>
      </c>
      <c r="AD678">
        <v>1</v>
      </c>
      <c r="AE678">
        <v>0</v>
      </c>
      <c r="AF678">
        <v>0</v>
      </c>
      <c r="AG678">
        <v>0</v>
      </c>
      <c r="AH678" t="s">
        <v>89</v>
      </c>
      <c r="AI678" s="1">
        <v>44566.748749999999</v>
      </c>
      <c r="AJ678">
        <v>84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1</v>
      </c>
      <c r="AQ678">
        <v>0</v>
      </c>
      <c r="AR678">
        <v>0</v>
      </c>
      <c r="AS678">
        <v>0</v>
      </c>
      <c r="AT678" t="s">
        <v>87</v>
      </c>
      <c r="AU678" t="s">
        <v>87</v>
      </c>
      <c r="AV678" t="s">
        <v>87</v>
      </c>
      <c r="AW678" t="s">
        <v>87</v>
      </c>
      <c r="AX678" t="s">
        <v>87</v>
      </c>
      <c r="AY678" t="s">
        <v>87</v>
      </c>
      <c r="AZ678" t="s">
        <v>87</v>
      </c>
      <c r="BA678" t="s">
        <v>87</v>
      </c>
      <c r="BB678" t="s">
        <v>87</v>
      </c>
      <c r="BC678" t="s">
        <v>87</v>
      </c>
      <c r="BD678" t="s">
        <v>87</v>
      </c>
      <c r="BE678" t="s">
        <v>87</v>
      </c>
    </row>
    <row r="679" spans="1:57" x14ac:dyDescent="0.45">
      <c r="A679" t="s">
        <v>1742</v>
      </c>
      <c r="B679" t="s">
        <v>79</v>
      </c>
      <c r="C679" t="s">
        <v>1679</v>
      </c>
      <c r="D679" t="s">
        <v>81</v>
      </c>
      <c r="E679" s="2" t="str">
        <f>HYPERLINK("capsilon://?command=openfolder&amp;siteaddress=FAM.docvelocity-na8.net&amp;folderid=FXE894D08E-80CF-08EB-6243-5DEDCC5F3D0C","FX211013754")</f>
        <v>FX211013754</v>
      </c>
      <c r="F679" t="s">
        <v>19</v>
      </c>
      <c r="G679" t="s">
        <v>19</v>
      </c>
      <c r="H679" t="s">
        <v>82</v>
      </c>
      <c r="I679" t="s">
        <v>1743</v>
      </c>
      <c r="J679">
        <v>66</v>
      </c>
      <c r="K679" t="s">
        <v>84</v>
      </c>
      <c r="L679" t="s">
        <v>85</v>
      </c>
      <c r="M679" t="s">
        <v>86</v>
      </c>
      <c r="N679">
        <v>2</v>
      </c>
      <c r="O679" s="1">
        <v>44566.668206018519</v>
      </c>
      <c r="P679" s="1">
        <v>44566.748981481483</v>
      </c>
      <c r="Q679">
        <v>6928</v>
      </c>
      <c r="R679">
        <v>51</v>
      </c>
      <c r="S679" t="b">
        <v>0</v>
      </c>
      <c r="T679" t="s">
        <v>87</v>
      </c>
      <c r="U679" t="b">
        <v>0</v>
      </c>
      <c r="V679" t="s">
        <v>88</v>
      </c>
      <c r="W679" s="1">
        <v>44566.679386574076</v>
      </c>
      <c r="X679">
        <v>32</v>
      </c>
      <c r="Y679">
        <v>0</v>
      </c>
      <c r="Z679">
        <v>0</v>
      </c>
      <c r="AA679">
        <v>0</v>
      </c>
      <c r="AB679">
        <v>52</v>
      </c>
      <c r="AC679">
        <v>0</v>
      </c>
      <c r="AD679">
        <v>66</v>
      </c>
      <c r="AE679">
        <v>0</v>
      </c>
      <c r="AF679">
        <v>0</v>
      </c>
      <c r="AG679">
        <v>0</v>
      </c>
      <c r="AH679" t="s">
        <v>89</v>
      </c>
      <c r="AI679" s="1">
        <v>44566.748981481483</v>
      </c>
      <c r="AJ679">
        <v>19</v>
      </c>
      <c r="AK679">
        <v>0</v>
      </c>
      <c r="AL679">
        <v>0</v>
      </c>
      <c r="AM679">
        <v>0</v>
      </c>
      <c r="AN679">
        <v>52</v>
      </c>
      <c r="AO679">
        <v>0</v>
      </c>
      <c r="AP679">
        <v>66</v>
      </c>
      <c r="AQ679">
        <v>0</v>
      </c>
      <c r="AR679">
        <v>0</v>
      </c>
      <c r="AS679">
        <v>0</v>
      </c>
      <c r="AT679" t="s">
        <v>87</v>
      </c>
      <c r="AU679" t="s">
        <v>87</v>
      </c>
      <c r="AV679" t="s">
        <v>87</v>
      </c>
      <c r="AW679" t="s">
        <v>87</v>
      </c>
      <c r="AX679" t="s">
        <v>87</v>
      </c>
      <c r="AY679" t="s">
        <v>87</v>
      </c>
      <c r="AZ679" t="s">
        <v>87</v>
      </c>
      <c r="BA679" t="s">
        <v>87</v>
      </c>
      <c r="BB679" t="s">
        <v>87</v>
      </c>
      <c r="BC679" t="s">
        <v>87</v>
      </c>
      <c r="BD679" t="s">
        <v>87</v>
      </c>
      <c r="BE679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2022-01-16T15:59:59Z</dcterms:created>
  <dcterms:modified xsi:type="dcterms:W3CDTF">2022-01-18T09:14:29Z</dcterms:modified>
</cp:coreProperties>
</file>