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tar\Downloads\"/>
    </mc:Choice>
  </mc:AlternateContent>
  <xr:revisionPtr revIDLastSave="0" documentId="13_ncr:1_{4718A4E2-C5A0-44E3-9DEE-439BA4261698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9" i="2" l="1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939" i="2"/>
  <c r="E938" i="2"/>
  <c r="E937" i="2"/>
  <c r="E936" i="2"/>
  <c r="E935" i="2"/>
  <c r="E934" i="2"/>
  <c r="E883" i="2"/>
  <c r="E882" i="2"/>
  <c r="E881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880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<sst xmlns="http://schemas.openxmlformats.org/spreadsheetml/2006/main" count="25957" uniqueCount="2327">
  <si>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</si>
  <si>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</si>
  <si>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</si>
  <si>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</si>
  <si>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</si>
  <si>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</si>
  <si>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</si>
  <si>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</si>
  <si>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</si>
  <si>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</si>
  <si>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</si>
  <si>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</si>
  <si>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</si>
  <si>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</si>
  <si>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</si>
  <si>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</si>
  <si>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</si>
  <si>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</si>
  <si>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</si>
  <si>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</si>
  <si>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</si>
  <si>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</si>
  <si>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</si>
  <si>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</si>
  <si>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</si>
  <si>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</si>
  <si>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</si>
  <si>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</si>
  <si>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</si>
  <si>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</si>
  <si>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</si>
  <si>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</si>
  <si>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</si>
  <si>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</si>
  <si>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</si>
  <si>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</si>
  <si>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</si>
  <si>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</si>
  <si>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</si>
  <si>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</si>
  <si>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</si>
  <si>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</si>
  <si>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</si>
  <si>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</si>
  <si>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</si>
  <si>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</si>
  <si>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</si>
  <si>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</si>
  <si>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</si>
  <si>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</si>
  <si>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</si>
  <si>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</si>
  <si>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</si>
  <si>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</si>
  <si>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</si>
  <si>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</si>
  <si>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</si>
  <si>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</si>
  <si>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</si>
  <si>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</si>
  <si>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</si>
  <si>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</si>
  <si>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</si>
  <si>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</si>
  <si>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</si>
  <si>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</si>
  <si>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</si>
  <si>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</si>
  <si>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</si>
  <si>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</si>
  <si>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</si>
  <si>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</si>
  <si>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</si>
  <si>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</si>
  <si>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</si>
  <si>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</si>
  <si>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</si>
  <si>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</si>
  <si>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</si>
  <si>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</si>
  <si>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</si>
  <si>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WI220213330</t>
  </si>
  <si>
    <t>DATA_VALIDATION</t>
  </si>
  <si>
    <t>150030052875</t>
  </si>
  <si>
    <t>Folder</t>
  </si>
  <si>
    <t>Mailitem</t>
  </si>
  <si>
    <t>MI2202139421</t>
  </si>
  <si>
    <t>COMPLETED</t>
  </si>
  <si>
    <t>MARK_AS_COMPLETED</t>
  </si>
  <si>
    <t>Queue</t>
  </si>
  <si>
    <t>N/A</t>
  </si>
  <si>
    <t>Suraj Toradmal</t>
  </si>
  <si>
    <t>Vikash Suryakanth Parmar</t>
  </si>
  <si>
    <t>WI220213378</t>
  </si>
  <si>
    <t>150030052254</t>
  </si>
  <si>
    <t>MI2202139947</t>
  </si>
  <si>
    <t>Sanjay Kharade</t>
  </si>
  <si>
    <t>Mohini Shinde</t>
  </si>
  <si>
    <t>WI220213643</t>
  </si>
  <si>
    <t>150030052949</t>
  </si>
  <si>
    <t>MI2202142171</t>
  </si>
  <si>
    <t>Raman Vaidya</t>
  </si>
  <si>
    <t>WI220213659</t>
  </si>
  <si>
    <t>150030052874</t>
  </si>
  <si>
    <t>MI2202142414</t>
  </si>
  <si>
    <t>WI220213663</t>
  </si>
  <si>
    <t>150030052001</t>
  </si>
  <si>
    <t>MI2202142426</t>
  </si>
  <si>
    <t>WI220213671</t>
  </si>
  <si>
    <t>MI2202142508</t>
  </si>
  <si>
    <t>Sumit Jarhad</t>
  </si>
  <si>
    <t>WI220213680</t>
  </si>
  <si>
    <t>150030052957</t>
  </si>
  <si>
    <t>MI2202142569</t>
  </si>
  <si>
    <t>Sanjana Uttekar</t>
  </si>
  <si>
    <t>WI220213805</t>
  </si>
  <si>
    <t>150030050651</t>
  </si>
  <si>
    <t>MI2202143932</t>
  </si>
  <si>
    <t>WI220213931</t>
  </si>
  <si>
    <t>150030052101</t>
  </si>
  <si>
    <t>MI2202145113</t>
  </si>
  <si>
    <t>Aditya Tade</t>
  </si>
  <si>
    <t>WI220214083</t>
  </si>
  <si>
    <t>150030051522</t>
  </si>
  <si>
    <t>MI2202147223</t>
  </si>
  <si>
    <t>Archana Bhujbal</t>
  </si>
  <si>
    <t>WI220214134</t>
  </si>
  <si>
    <t>150030052770</t>
  </si>
  <si>
    <t>MI2202147880</t>
  </si>
  <si>
    <t>WI220214206</t>
  </si>
  <si>
    <t>150030052794</t>
  </si>
  <si>
    <t>MI2202148359</t>
  </si>
  <si>
    <t>WI220214286</t>
  </si>
  <si>
    <t>150030053036</t>
  </si>
  <si>
    <t>MI2202149071</t>
  </si>
  <si>
    <t>WI220214476</t>
  </si>
  <si>
    <t>150030052844</t>
  </si>
  <si>
    <t>MI2202150311</t>
  </si>
  <si>
    <t>WI220214479</t>
  </si>
  <si>
    <t>WI220214565</t>
  </si>
  <si>
    <t>150030053033</t>
  </si>
  <si>
    <t>MI2202151217</t>
  </si>
  <si>
    <t>WI220214684</t>
  </si>
  <si>
    <t>150030052990</t>
  </si>
  <si>
    <t>MI2202152009</t>
  </si>
  <si>
    <t>WI220214687</t>
  </si>
  <si>
    <t>MI2202152107</t>
  </si>
  <si>
    <t>WI220214688</t>
  </si>
  <si>
    <t>MI2202152048</t>
  </si>
  <si>
    <t>WI220214711</t>
  </si>
  <si>
    <t>MI2202152421</t>
  </si>
  <si>
    <t>WI220214730</t>
  </si>
  <si>
    <t>150030052964</t>
  </si>
  <si>
    <t>MI2202152804</t>
  </si>
  <si>
    <t>WI220214738</t>
  </si>
  <si>
    <t>150030052729</t>
  </si>
  <si>
    <t>MI2202152999</t>
  </si>
  <si>
    <t>WI220214830</t>
  </si>
  <si>
    <t>150030052573</t>
  </si>
  <si>
    <t>MI2202154061</t>
  </si>
  <si>
    <t>WI220215129</t>
  </si>
  <si>
    <t>150030052547</t>
  </si>
  <si>
    <t>MI2202157289</t>
  </si>
  <si>
    <t>Aparna Chavan</t>
  </si>
  <si>
    <t>WI220215166</t>
  </si>
  <si>
    <t>WI220215170</t>
  </si>
  <si>
    <t>150030052995</t>
  </si>
  <si>
    <t>MI2202157694</t>
  </si>
  <si>
    <t>WI220215241</t>
  </si>
  <si>
    <t>WI220215262</t>
  </si>
  <si>
    <t>150030052383</t>
  </si>
  <si>
    <t>MI2202158732</t>
  </si>
  <si>
    <t>WI220215264</t>
  </si>
  <si>
    <t>MI2202158708</t>
  </si>
  <si>
    <t>WI220215374</t>
  </si>
  <si>
    <t>150030051806</t>
  </si>
  <si>
    <t>MI2202160147</t>
  </si>
  <si>
    <t>Amruta Erande</t>
  </si>
  <si>
    <t>WI220215565</t>
  </si>
  <si>
    <t>WI220216399</t>
  </si>
  <si>
    <t>150030052530</t>
  </si>
  <si>
    <t>MI2202172379</t>
  </si>
  <si>
    <t>Poonam Patil</t>
  </si>
  <si>
    <t>WI220216426</t>
  </si>
  <si>
    <t>150030052888</t>
  </si>
  <si>
    <t>MI2202173168</t>
  </si>
  <si>
    <t>Ujwala Ajabe</t>
  </si>
  <si>
    <t>Saloni Uttekar</t>
  </si>
  <si>
    <t>WI220216430</t>
  </si>
  <si>
    <t>MI2202173243</t>
  </si>
  <si>
    <t>Ashish Sutar</t>
  </si>
  <si>
    <t>WI220216441</t>
  </si>
  <si>
    <t>150030052838</t>
  </si>
  <si>
    <t>MI2202173325</t>
  </si>
  <si>
    <t>Sangeeta Kumari</t>
  </si>
  <si>
    <t>WI220216442</t>
  </si>
  <si>
    <t>150030052077</t>
  </si>
  <si>
    <t>MI2202173381</t>
  </si>
  <si>
    <t>WI220216450</t>
  </si>
  <si>
    <t>150030052982</t>
  </si>
  <si>
    <t>MI2202173545</t>
  </si>
  <si>
    <t>WI220216478</t>
  </si>
  <si>
    <t>150030053025</t>
  </si>
  <si>
    <t>MI2202173763</t>
  </si>
  <si>
    <t>WI220216540</t>
  </si>
  <si>
    <t>150030052197</t>
  </si>
  <si>
    <t>MI2202174547</t>
  </si>
  <si>
    <t>WI220216545</t>
  </si>
  <si>
    <t>150030053073</t>
  </si>
  <si>
    <t>MI2202174652</t>
  </si>
  <si>
    <t>WI220216581</t>
  </si>
  <si>
    <t>150030052677</t>
  </si>
  <si>
    <t>MI2202174928</t>
  </si>
  <si>
    <t>WI220216588</t>
  </si>
  <si>
    <t>150030052089</t>
  </si>
  <si>
    <t>MI2202175083</t>
  </si>
  <si>
    <t>WI220216594</t>
  </si>
  <si>
    <t>150080001047</t>
  </si>
  <si>
    <t>MI2202175073</t>
  </si>
  <si>
    <t>Rohit Mawal</t>
  </si>
  <si>
    <t>WI220216634</t>
  </si>
  <si>
    <t>MI2202175459</t>
  </si>
  <si>
    <t>WI220216680</t>
  </si>
  <si>
    <t>150030053079</t>
  </si>
  <si>
    <t>MI2202176064</t>
  </si>
  <si>
    <t>WI220216698</t>
  </si>
  <si>
    <t>150030052384</t>
  </si>
  <si>
    <t>MI2202176427</t>
  </si>
  <si>
    <t>WI220216714</t>
  </si>
  <si>
    <t>150030052072</t>
  </si>
  <si>
    <t>MI2202176533</t>
  </si>
  <si>
    <t>WI220216758</t>
  </si>
  <si>
    <t>150030052506</t>
  </si>
  <si>
    <t>MI2202176907</t>
  </si>
  <si>
    <t>WI220216779</t>
  </si>
  <si>
    <t>150030052808</t>
  </si>
  <si>
    <t>MI2202177227</t>
  </si>
  <si>
    <t>WI220216791</t>
  </si>
  <si>
    <t>150030052621</t>
  </si>
  <si>
    <t>MI2202177504</t>
  </si>
  <si>
    <t>WI220216828</t>
  </si>
  <si>
    <t>150030051215</t>
  </si>
  <si>
    <t>MI2202178204</t>
  </si>
  <si>
    <t>WI220216829</t>
  </si>
  <si>
    <t>150030052742</t>
  </si>
  <si>
    <t>MI2202178215</t>
  </si>
  <si>
    <t>Supriya Khape</t>
  </si>
  <si>
    <t>WI220216842</t>
  </si>
  <si>
    <t>150030053064</t>
  </si>
  <si>
    <t>MI2202178417</t>
  </si>
  <si>
    <t>WI220216944</t>
  </si>
  <si>
    <t>150030052288</t>
  </si>
  <si>
    <t>MI2202179441</t>
  </si>
  <si>
    <t>WI220216970</t>
  </si>
  <si>
    <t>150030053089</t>
  </si>
  <si>
    <t>MI2202179701</t>
  </si>
  <si>
    <t>WI220216981</t>
  </si>
  <si>
    <t>150030052911</t>
  </si>
  <si>
    <t>MI2202179757</t>
  </si>
  <si>
    <t>WI220216999</t>
  </si>
  <si>
    <t>WI220217047</t>
  </si>
  <si>
    <t>150030052909</t>
  </si>
  <si>
    <t>MI2202180692</t>
  </si>
  <si>
    <t>WI220217080</t>
  </si>
  <si>
    <t>MI2202180837</t>
  </si>
  <si>
    <t>WI220217117</t>
  </si>
  <si>
    <t>150030052671</t>
  </si>
  <si>
    <t>MI2202181005</t>
  </si>
  <si>
    <t>WI220217121</t>
  </si>
  <si>
    <t>MI2202181006</t>
  </si>
  <si>
    <t>WI220217126</t>
  </si>
  <si>
    <t>150030052953</t>
  </si>
  <si>
    <t>MI2202180997</t>
  </si>
  <si>
    <t>WI220217147</t>
  </si>
  <si>
    <t>MI2202181241</t>
  </si>
  <si>
    <t>WI220217300</t>
  </si>
  <si>
    <t>WI220217369</t>
  </si>
  <si>
    <t>WI220217512</t>
  </si>
  <si>
    <t>150030052834</t>
  </si>
  <si>
    <t>MI2202185511</t>
  </si>
  <si>
    <t>WI220217518</t>
  </si>
  <si>
    <t>MI2202185617</t>
  </si>
  <si>
    <t>WI220217523</t>
  </si>
  <si>
    <t>150030052559</t>
  </si>
  <si>
    <t>MI2202185683</t>
  </si>
  <si>
    <t>Karnal Akhare</t>
  </si>
  <si>
    <t>WI220217579</t>
  </si>
  <si>
    <t>150030053037</t>
  </si>
  <si>
    <t>MI2202186147</t>
  </si>
  <si>
    <t>WI220217739</t>
  </si>
  <si>
    <t>150030052955</t>
  </si>
  <si>
    <t>MI2202187857</t>
  </si>
  <si>
    <t>WI220217798</t>
  </si>
  <si>
    <t>MI2202188324</t>
  </si>
  <si>
    <t>WI220217815</t>
  </si>
  <si>
    <t>150030051783</t>
  </si>
  <si>
    <t>MI2202188656</t>
  </si>
  <si>
    <t>WI220217934</t>
  </si>
  <si>
    <t>150030052791</t>
  </si>
  <si>
    <t>MI2202189994</t>
  </si>
  <si>
    <t>WI220218009</t>
  </si>
  <si>
    <t>WI220218035</t>
  </si>
  <si>
    <t>150030053032</t>
  </si>
  <si>
    <t>MI2202191054</t>
  </si>
  <si>
    <t>WI220218122</t>
  </si>
  <si>
    <t>150030052937</t>
  </si>
  <si>
    <t>MI2202191811</t>
  </si>
  <si>
    <t>Hemanshi Deshlahara</t>
  </si>
  <si>
    <t>WI220218193</t>
  </si>
  <si>
    <t>150030053010</t>
  </si>
  <si>
    <t>MI2202192154</t>
  </si>
  <si>
    <t>WI220218223</t>
  </si>
  <si>
    <t>150030052326</t>
  </si>
  <si>
    <t>MI2202192216</t>
  </si>
  <si>
    <t>WI220218263</t>
  </si>
  <si>
    <t>150030049188</t>
  </si>
  <si>
    <t>MI2202192948</t>
  </si>
  <si>
    <t>WI220218270</t>
  </si>
  <si>
    <t>150030052829</t>
  </si>
  <si>
    <t>MI2202193114</t>
  </si>
  <si>
    <t>WI220218307</t>
  </si>
  <si>
    <t>150030052672</t>
  </si>
  <si>
    <t>MI2202193402</t>
  </si>
  <si>
    <t>WI220218347</t>
  </si>
  <si>
    <t>150030052078</t>
  </si>
  <si>
    <t>MI2202193984</t>
  </si>
  <si>
    <t>WI220218362</t>
  </si>
  <si>
    <t>150030052141</t>
  </si>
  <si>
    <t>MI2202194369</t>
  </si>
  <si>
    <t>WI220218420</t>
  </si>
  <si>
    <t>WI220218523</t>
  </si>
  <si>
    <t>150030052860</t>
  </si>
  <si>
    <t>MI2202196269</t>
  </si>
  <si>
    <t>WI220218526</t>
  </si>
  <si>
    <t>150030053057</t>
  </si>
  <si>
    <t>MI2202196224</t>
  </si>
  <si>
    <t>WI220218603</t>
  </si>
  <si>
    <t>WI220218621</t>
  </si>
  <si>
    <t>150030053053</t>
  </si>
  <si>
    <t>MI2202197022</t>
  </si>
  <si>
    <t>WI220218646</t>
  </si>
  <si>
    <t>MI2202197351</t>
  </si>
  <si>
    <t>WI220218651</t>
  </si>
  <si>
    <t>150030053056</t>
  </si>
  <si>
    <t>MI2202197292</t>
  </si>
  <si>
    <t>WI220218691</t>
  </si>
  <si>
    <t>150030050422</t>
  </si>
  <si>
    <t>MI2202197992</t>
  </si>
  <si>
    <t>WI220218733</t>
  </si>
  <si>
    <t>150030052730</t>
  </si>
  <si>
    <t>MI2202198338</t>
  </si>
  <si>
    <t>WI220218782</t>
  </si>
  <si>
    <t>150030052393</t>
  </si>
  <si>
    <t>MI2202198690</t>
  </si>
  <si>
    <t>WI220218788</t>
  </si>
  <si>
    <t>150030052013</t>
  </si>
  <si>
    <t>MI2202199053</t>
  </si>
  <si>
    <t>WI220218916</t>
  </si>
  <si>
    <t>MI2202200525</t>
  </si>
  <si>
    <t>WI220218919</t>
  </si>
  <si>
    <t>MI2202200571</t>
  </si>
  <si>
    <t>WI220218997</t>
  </si>
  <si>
    <t>150030052961</t>
  </si>
  <si>
    <t>MI2202201087</t>
  </si>
  <si>
    <t>WI220219201</t>
  </si>
  <si>
    <t>150030052657</t>
  </si>
  <si>
    <t>MI2202202717</t>
  </si>
  <si>
    <t>WI220219227</t>
  </si>
  <si>
    <t>150030053049</t>
  </si>
  <si>
    <t>MI2202202908</t>
  </si>
  <si>
    <t>WI220219695</t>
  </si>
  <si>
    <t>150030052566</t>
  </si>
  <si>
    <t>MI2202206985</t>
  </si>
  <si>
    <t>WI220220291</t>
  </si>
  <si>
    <t>Nisha Verma</t>
  </si>
  <si>
    <t>WI220220330</t>
  </si>
  <si>
    <t>150030051796</t>
  </si>
  <si>
    <t>MI2202214490</t>
  </si>
  <si>
    <t>WI220220333</t>
  </si>
  <si>
    <t>150030052323</t>
  </si>
  <si>
    <t>MI2202214641</t>
  </si>
  <si>
    <t>WI220220393</t>
  </si>
  <si>
    <t>150030052274</t>
  </si>
  <si>
    <t>MI2202215351</t>
  </si>
  <si>
    <t>WI220220447</t>
  </si>
  <si>
    <t>150030052976</t>
  </si>
  <si>
    <t>MI2202215957</t>
  </si>
  <si>
    <t>WI220220458</t>
  </si>
  <si>
    <t>150030053050</t>
  </si>
  <si>
    <t>MI2202216058</t>
  </si>
  <si>
    <t>WI220220487</t>
  </si>
  <si>
    <t>150030052959</t>
  </si>
  <si>
    <t>MI2202216303</t>
  </si>
  <si>
    <t>WI220220504</t>
  </si>
  <si>
    <t>150030052159</t>
  </si>
  <si>
    <t>MI2202216597</t>
  </si>
  <si>
    <t>WI220220512</t>
  </si>
  <si>
    <t>150030053051</t>
  </si>
  <si>
    <t>MI2202216557</t>
  </si>
  <si>
    <t>WI220220567</t>
  </si>
  <si>
    <t>150030052534</t>
  </si>
  <si>
    <t>MI2202217234</t>
  </si>
  <si>
    <t>WI220220575</t>
  </si>
  <si>
    <t>150030052070</t>
  </si>
  <si>
    <t>MI2202217224</t>
  </si>
  <si>
    <t>WI220220666</t>
  </si>
  <si>
    <t>150030052036</t>
  </si>
  <si>
    <t>MI2202217865</t>
  </si>
  <si>
    <t>WI220220697</t>
  </si>
  <si>
    <t>150030053100</t>
  </si>
  <si>
    <t>MI2202218093</t>
  </si>
  <si>
    <t>WI220220808</t>
  </si>
  <si>
    <t>150030052000</t>
  </si>
  <si>
    <t>MI2202218556</t>
  </si>
  <si>
    <t>WI220220861</t>
  </si>
  <si>
    <t>MI2202219329</t>
  </si>
  <si>
    <t>WI220220914</t>
  </si>
  <si>
    <t>150030052930</t>
  </si>
  <si>
    <t>MI2202219507</t>
  </si>
  <si>
    <t>WI220221012</t>
  </si>
  <si>
    <t>150030053028</t>
  </si>
  <si>
    <t>MI2202219711</t>
  </si>
  <si>
    <t>WI220221046</t>
  </si>
  <si>
    <t>150030051438</t>
  </si>
  <si>
    <t>MI2202220475</t>
  </si>
  <si>
    <t>WI220221219</t>
  </si>
  <si>
    <t>150030046294</t>
  </si>
  <si>
    <t>MI2202221862</t>
  </si>
  <si>
    <t>WI220221269</t>
  </si>
  <si>
    <t>MI2202222315</t>
  </si>
  <si>
    <t>WI220221299</t>
  </si>
  <si>
    <t>150030052767</t>
  </si>
  <si>
    <t>MI2202222535</t>
  </si>
  <si>
    <t>WI220221318</t>
  </si>
  <si>
    <t>150030052977</t>
  </si>
  <si>
    <t>MI2202222716</t>
  </si>
  <si>
    <t>WI220221397</t>
  </si>
  <si>
    <t>150030052974</t>
  </si>
  <si>
    <t>MI2202223699</t>
  </si>
  <si>
    <t>WI220221714</t>
  </si>
  <si>
    <t>WI220221722</t>
  </si>
  <si>
    <t>WI220221745</t>
  </si>
  <si>
    <t>WI220221761</t>
  </si>
  <si>
    <t>MI2202226973</t>
  </si>
  <si>
    <t>WI220221844</t>
  </si>
  <si>
    <t>150030052723</t>
  </si>
  <si>
    <t>MI2202227844</t>
  </si>
  <si>
    <t>WI220221848</t>
  </si>
  <si>
    <t>150030053069</t>
  </si>
  <si>
    <t>MI2202227862</t>
  </si>
  <si>
    <t>WI220221924</t>
  </si>
  <si>
    <t>150030053065</t>
  </si>
  <si>
    <t>MI2202228828</t>
  </si>
  <si>
    <t>WI220221965</t>
  </si>
  <si>
    <t>WI220221976</t>
  </si>
  <si>
    <t>WI220221986</t>
  </si>
  <si>
    <t>MI2202229475</t>
  </si>
  <si>
    <t>WI220222001</t>
  </si>
  <si>
    <t>WI220222018</t>
  </si>
  <si>
    <t>150030052928</t>
  </si>
  <si>
    <t>MI2202229732</t>
  </si>
  <si>
    <t>WI220222035</t>
  </si>
  <si>
    <t>WI220222109</t>
  </si>
  <si>
    <t>MI2202230627</t>
  </si>
  <si>
    <t>WI220222267</t>
  </si>
  <si>
    <t>150030052889</t>
  </si>
  <si>
    <t>MI2202231987</t>
  </si>
  <si>
    <t>WI220222278</t>
  </si>
  <si>
    <t>150030052324</t>
  </si>
  <si>
    <t>MI2202232144</t>
  </si>
  <si>
    <t>WI220222348</t>
  </si>
  <si>
    <t>150030052709</t>
  </si>
  <si>
    <t>MI2202232391</t>
  </si>
  <si>
    <t>WI220222357</t>
  </si>
  <si>
    <t>150030052828</t>
  </si>
  <si>
    <t>MI2202232530</t>
  </si>
  <si>
    <t>WI220222426</t>
  </si>
  <si>
    <t>150030052938</t>
  </si>
  <si>
    <t>MI2202233073</t>
  </si>
  <si>
    <t>WI220222552</t>
  </si>
  <si>
    <t>150030052350</t>
  </si>
  <si>
    <t>MI2202234603</t>
  </si>
  <si>
    <t>WI220222716</t>
  </si>
  <si>
    <t>150030052253</t>
  </si>
  <si>
    <t>MI2202236320</t>
  </si>
  <si>
    <t>WI220222732</t>
  </si>
  <si>
    <t>150030052108</t>
  </si>
  <si>
    <t>MI2202236635</t>
  </si>
  <si>
    <t>WI220222802</t>
  </si>
  <si>
    <t>150030053099</t>
  </si>
  <si>
    <t>MI2202237160</t>
  </si>
  <si>
    <t>WI220222915</t>
  </si>
  <si>
    <t>MI2202237922</t>
  </si>
  <si>
    <t>WI220222949</t>
  </si>
  <si>
    <t>MI2202238423</t>
  </si>
  <si>
    <t>WI220222953</t>
  </si>
  <si>
    <t>150030053038</t>
  </si>
  <si>
    <t>MI2202238360</t>
  </si>
  <si>
    <t>WI220222968</t>
  </si>
  <si>
    <t>MI2202238615</t>
  </si>
  <si>
    <t>WI220223126</t>
  </si>
  <si>
    <t>MI2202240212</t>
  </si>
  <si>
    <t>WI220223134</t>
  </si>
  <si>
    <t>150030052997</t>
  </si>
  <si>
    <t>MI2202240222</t>
  </si>
  <si>
    <t>WI220223332</t>
  </si>
  <si>
    <t>150030053018</t>
  </si>
  <si>
    <t>MI2202242597</t>
  </si>
  <si>
    <t>WI220223376</t>
  </si>
  <si>
    <t>150030053022</t>
  </si>
  <si>
    <t>MI2202242851</t>
  </si>
  <si>
    <t>WI220223442</t>
  </si>
  <si>
    <t>150030053019</t>
  </si>
  <si>
    <t>MI2202243549</t>
  </si>
  <si>
    <t>WI220223496</t>
  </si>
  <si>
    <t>150030040181</t>
  </si>
  <si>
    <t>MI2202244133</t>
  </si>
  <si>
    <t>WI220223650</t>
  </si>
  <si>
    <t>150030053145</t>
  </si>
  <si>
    <t>MI2202245020</t>
  </si>
  <si>
    <t>WI220223680</t>
  </si>
  <si>
    <t>150030052123</t>
  </si>
  <si>
    <t>MI2202245421</t>
  </si>
  <si>
    <t>WI220223685</t>
  </si>
  <si>
    <t>150080001041</t>
  </si>
  <si>
    <t>MI2202245450</t>
  </si>
  <si>
    <t>WI220223860</t>
  </si>
  <si>
    <t>WI220223974</t>
  </si>
  <si>
    <t>150030052299</t>
  </si>
  <si>
    <t>MI2202247546</t>
  </si>
  <si>
    <t>WI220224306</t>
  </si>
  <si>
    <t>150030052469</t>
  </si>
  <si>
    <t>MI2202251685</t>
  </si>
  <si>
    <t>WI220224799</t>
  </si>
  <si>
    <t>MI2202257201</t>
  </si>
  <si>
    <t>Devendra Naidu</t>
  </si>
  <si>
    <t>WI220224821</t>
  </si>
  <si>
    <t>150030052562</t>
  </si>
  <si>
    <t>MI2202257626</t>
  </si>
  <si>
    <t>WI220224828</t>
  </si>
  <si>
    <t>MI2202257682</t>
  </si>
  <si>
    <t>WI220224832</t>
  </si>
  <si>
    <t>MI2202257729</t>
  </si>
  <si>
    <t>WI220224872</t>
  </si>
  <si>
    <t>150030053134</t>
  </si>
  <si>
    <t>MI2202258207</t>
  </si>
  <si>
    <t>WI220224881</t>
  </si>
  <si>
    <t>150030052498</t>
  </si>
  <si>
    <t>MI2202258433</t>
  </si>
  <si>
    <t>WI220224897</t>
  </si>
  <si>
    <t>150030053124</t>
  </si>
  <si>
    <t>MI2202258545</t>
  </si>
  <si>
    <t>WI220224898</t>
  </si>
  <si>
    <t>MI2202258598</t>
  </si>
  <si>
    <t>WI220224903</t>
  </si>
  <si>
    <t>150030052764</t>
  </si>
  <si>
    <t>MI2202258653</t>
  </si>
  <si>
    <t>WI220224905</t>
  </si>
  <si>
    <t>150030051822</t>
  </si>
  <si>
    <t>MI2202258686</t>
  </si>
  <si>
    <t>WI220224910</t>
  </si>
  <si>
    <t>150030052947</t>
  </si>
  <si>
    <t>MI2202258775</t>
  </si>
  <si>
    <t>WI220224921</t>
  </si>
  <si>
    <t>150030052998</t>
  </si>
  <si>
    <t>MI2202258931</t>
  </si>
  <si>
    <t>WI220224925</t>
  </si>
  <si>
    <t>150030051957</t>
  </si>
  <si>
    <t>MI2202259081</t>
  </si>
  <si>
    <t>WI220224928</t>
  </si>
  <si>
    <t>MI2202259134</t>
  </si>
  <si>
    <t>WI220224936</t>
  </si>
  <si>
    <t>150030053004</t>
  </si>
  <si>
    <t>MI2202259238</t>
  </si>
  <si>
    <t>WI220224944</t>
  </si>
  <si>
    <t>150030052149</t>
  </si>
  <si>
    <t>MI2202259403</t>
  </si>
  <si>
    <t>WI220225026</t>
  </si>
  <si>
    <t>WI220225046</t>
  </si>
  <si>
    <t>WI220225242</t>
  </si>
  <si>
    <t>MI2202262369</t>
  </si>
  <si>
    <t>WI220225272</t>
  </si>
  <si>
    <t>150030052916</t>
  </si>
  <si>
    <t>MI2202262668</t>
  </si>
  <si>
    <t>WI220225275</t>
  </si>
  <si>
    <t>150030051869</t>
  </si>
  <si>
    <t>MI2202262725</t>
  </si>
  <si>
    <t>WI220225314</t>
  </si>
  <si>
    <t>MI2202263580</t>
  </si>
  <si>
    <t>WI220225315</t>
  </si>
  <si>
    <t>MI2202263614</t>
  </si>
  <si>
    <t>WI220225316</t>
  </si>
  <si>
    <t>150030052511</t>
  </si>
  <si>
    <t>MI2202263680</t>
  </si>
  <si>
    <t>WI220225322</t>
  </si>
  <si>
    <t>MI2202263690</t>
  </si>
  <si>
    <t>WI220225384</t>
  </si>
  <si>
    <t>MI2202264509</t>
  </si>
  <si>
    <t>WI220225437</t>
  </si>
  <si>
    <t>MI2202265232</t>
  </si>
  <si>
    <t>WI220225451</t>
  </si>
  <si>
    <t>150030053119</t>
  </si>
  <si>
    <t>MI2202265228</t>
  </si>
  <si>
    <t>WI220225455</t>
  </si>
  <si>
    <t>MI2202265391</t>
  </si>
  <si>
    <t>WI220225505</t>
  </si>
  <si>
    <t>150030052171</t>
  </si>
  <si>
    <t>MI2202265884</t>
  </si>
  <si>
    <t>WI220225508</t>
  </si>
  <si>
    <t>WI220225511</t>
  </si>
  <si>
    <t>MI2202265892</t>
  </si>
  <si>
    <t>WI220225630</t>
  </si>
  <si>
    <t>MI2202266920</t>
  </si>
  <si>
    <t>WI220225644</t>
  </si>
  <si>
    <t>MI2202266946</t>
  </si>
  <si>
    <t>WI220226016</t>
  </si>
  <si>
    <t>150030052062</t>
  </si>
  <si>
    <t>MI2202270672</t>
  </si>
  <si>
    <t>WI220226044</t>
  </si>
  <si>
    <t>150030051365</t>
  </si>
  <si>
    <t>MI2202270946</t>
  </si>
  <si>
    <t>WI220226075</t>
  </si>
  <si>
    <t>150030051364</t>
  </si>
  <si>
    <t>MI2202271001</t>
  </si>
  <si>
    <t>WI220226149</t>
  </si>
  <si>
    <t>WI220226151</t>
  </si>
  <si>
    <t>150030053127</t>
  </si>
  <si>
    <t>MI2202271262</t>
  </si>
  <si>
    <t>WI220226280</t>
  </si>
  <si>
    <t>MI2202272145</t>
  </si>
  <si>
    <t>WI220226377</t>
  </si>
  <si>
    <t>150030053072</t>
  </si>
  <si>
    <t>MI2202272830</t>
  </si>
  <si>
    <t>WI220226987</t>
  </si>
  <si>
    <t>150030053045</t>
  </si>
  <si>
    <t>MI2202278994</t>
  </si>
  <si>
    <t>WI220227000</t>
  </si>
  <si>
    <t>MI2202279349</t>
  </si>
  <si>
    <t>WI220227123</t>
  </si>
  <si>
    <t>150030053067</t>
  </si>
  <si>
    <t>MI2202280533</t>
  </si>
  <si>
    <t>WI220227534</t>
  </si>
  <si>
    <t>150030051479</t>
  </si>
  <si>
    <t>MI2202284399</t>
  </si>
  <si>
    <t>WI220227641</t>
  </si>
  <si>
    <t>MI2202285548</t>
  </si>
  <si>
    <t>DELETED</t>
  </si>
  <si>
    <t>WI220227713</t>
  </si>
  <si>
    <t>150030052972</t>
  </si>
  <si>
    <t>MI2202286192</t>
  </si>
  <si>
    <t>WI220228606</t>
  </si>
  <si>
    <t>MI2202296016</t>
  </si>
  <si>
    <t>WI220228650</t>
  </si>
  <si>
    <t>150030052962</t>
  </si>
  <si>
    <t>MI2202296943</t>
  </si>
  <si>
    <t>WI220228661</t>
  </si>
  <si>
    <t>MI2202297065</t>
  </si>
  <si>
    <t>WI220228664</t>
  </si>
  <si>
    <t>150030051748</t>
  </si>
  <si>
    <t>MI2202297079</t>
  </si>
  <si>
    <t>WI220228666</t>
  </si>
  <si>
    <t>150030053153</t>
  </si>
  <si>
    <t>MI2202297091</t>
  </si>
  <si>
    <t>WI220228674</t>
  </si>
  <si>
    <t>MI2202297238</t>
  </si>
  <si>
    <t>WI220228696</t>
  </si>
  <si>
    <t>150030052923</t>
  </si>
  <si>
    <t>MI2202297488</t>
  </si>
  <si>
    <t>WI220228741</t>
  </si>
  <si>
    <t>150030053107</t>
  </si>
  <si>
    <t>MI2202297983</t>
  </si>
  <si>
    <t>WI220228744</t>
  </si>
  <si>
    <t>150030052943</t>
  </si>
  <si>
    <t>MI2202298016</t>
  </si>
  <si>
    <t>WI220228758</t>
  </si>
  <si>
    <t>150030053080</t>
  </si>
  <si>
    <t>MI2202298393</t>
  </si>
  <si>
    <t>WI220228834</t>
  </si>
  <si>
    <t>150030053093</t>
  </si>
  <si>
    <t>MI2202299084</t>
  </si>
  <si>
    <t>WI220228835</t>
  </si>
  <si>
    <t>MI2202299198</t>
  </si>
  <si>
    <t>WI220228856</t>
  </si>
  <si>
    <t>WI220228860</t>
  </si>
  <si>
    <t>150030053103</t>
  </si>
  <si>
    <t>MI2202299363</t>
  </si>
  <si>
    <t>WI220228906</t>
  </si>
  <si>
    <t>150030052464</t>
  </si>
  <si>
    <t>MI2202299881</t>
  </si>
  <si>
    <t>WI220228923</t>
  </si>
  <si>
    <t>150030053095</t>
  </si>
  <si>
    <t>MI2202300150</t>
  </si>
  <si>
    <t>WI220229017</t>
  </si>
  <si>
    <t>WI220229018</t>
  </si>
  <si>
    <t>150030052664</t>
  </si>
  <si>
    <t>MI2202301161</t>
  </si>
  <si>
    <t>WI220229189</t>
  </si>
  <si>
    <t>150030052895</t>
  </si>
  <si>
    <t>MI2202303304</t>
  </si>
  <si>
    <t>WI220229287</t>
  </si>
  <si>
    <t>150030051354</t>
  </si>
  <si>
    <t>MI2202303963</t>
  </si>
  <si>
    <t>WI220229392</t>
  </si>
  <si>
    <t>MI2202304972</t>
  </si>
  <si>
    <t>WI220229424</t>
  </si>
  <si>
    <t>150030053168</t>
  </si>
  <si>
    <t>MI2202305490</t>
  </si>
  <si>
    <t>WI220229489</t>
  </si>
  <si>
    <t>150030052227</t>
  </si>
  <si>
    <t>MI2202306010</t>
  </si>
  <si>
    <t>WI220229491</t>
  </si>
  <si>
    <t>MI2202306047</t>
  </si>
  <si>
    <t>WI220229509</t>
  </si>
  <si>
    <t>150030053084</t>
  </si>
  <si>
    <t>MI2202306093</t>
  </si>
  <si>
    <t>WI220229528</t>
  </si>
  <si>
    <t>MI2202306394</t>
  </si>
  <si>
    <t>WI220229530</t>
  </si>
  <si>
    <t>MI2202306439</t>
  </si>
  <si>
    <t>WI220229595</t>
  </si>
  <si>
    <t>150030051507</t>
  </si>
  <si>
    <t>MI2202307258</t>
  </si>
  <si>
    <t>WI220229666</t>
  </si>
  <si>
    <t>MI2202307941</t>
  </si>
  <si>
    <t>WI220229747</t>
  </si>
  <si>
    <t>150030052980</t>
  </si>
  <si>
    <t>MI2202308701</t>
  </si>
  <si>
    <t>WI220229761</t>
  </si>
  <si>
    <t>150030051741</t>
  </si>
  <si>
    <t>MI2202308861</t>
  </si>
  <si>
    <t>WI220229973</t>
  </si>
  <si>
    <t>MI2202311378</t>
  </si>
  <si>
    <t>WI220230117</t>
  </si>
  <si>
    <t>MI2202313016</t>
  </si>
  <si>
    <t>WI220230174</t>
  </si>
  <si>
    <t>150030052831</t>
  </si>
  <si>
    <t>MI2202314072</t>
  </si>
  <si>
    <t>WI220230432</t>
  </si>
  <si>
    <t>MI2202316708</t>
  </si>
  <si>
    <t>WI220230525</t>
  </si>
  <si>
    <t>150030051378</t>
  </si>
  <si>
    <t>MI2202317910</t>
  </si>
  <si>
    <t>WI220230548</t>
  </si>
  <si>
    <t>150030052717</t>
  </si>
  <si>
    <t>MI2202318115</t>
  </si>
  <si>
    <t>WI220230644</t>
  </si>
  <si>
    <t>150030051927</t>
  </si>
  <si>
    <t>MI2202319499</t>
  </si>
  <si>
    <t>WI220230701</t>
  </si>
  <si>
    <t>150030053112</t>
  </si>
  <si>
    <t>MI2202320047</t>
  </si>
  <si>
    <t>WI220230702</t>
  </si>
  <si>
    <t>150030051939</t>
  </si>
  <si>
    <t>MI2202320118</t>
  </si>
  <si>
    <t>WI220230724</t>
  </si>
  <si>
    <t>MI2202320368</t>
  </si>
  <si>
    <t>WI220230740</t>
  </si>
  <si>
    <t>MI2202320587</t>
  </si>
  <si>
    <t>WI220231091</t>
  </si>
  <si>
    <t>150030053172</t>
  </si>
  <si>
    <t>MI2202322772</t>
  </si>
  <si>
    <t>WI220231102</t>
  </si>
  <si>
    <t>150030053151</t>
  </si>
  <si>
    <t>MI2202322936</t>
  </si>
  <si>
    <t>WI220231156</t>
  </si>
  <si>
    <t>150030052587</t>
  </si>
  <si>
    <t>MI2202323552</t>
  </si>
  <si>
    <t>WI220231208</t>
  </si>
  <si>
    <t>150030053204</t>
  </si>
  <si>
    <t>MI2202324274</t>
  </si>
  <si>
    <t>WI220232284</t>
  </si>
  <si>
    <t>WI220232285</t>
  </si>
  <si>
    <t>WI220232298</t>
  </si>
  <si>
    <t>WI220232299</t>
  </si>
  <si>
    <t>WI220232374</t>
  </si>
  <si>
    <t>MI2202335927</t>
  </si>
  <si>
    <t>WI220232411</t>
  </si>
  <si>
    <t>MI2202336098</t>
  </si>
  <si>
    <t>WI220232426</t>
  </si>
  <si>
    <t>150030051692</t>
  </si>
  <si>
    <t>MI2202336169</t>
  </si>
  <si>
    <t>WI220232430</t>
  </si>
  <si>
    <t>MI2202336261</t>
  </si>
  <si>
    <t>WI220232433</t>
  </si>
  <si>
    <t>MI2202336289</t>
  </si>
  <si>
    <t>WI220232439</t>
  </si>
  <si>
    <t>MI2202336333</t>
  </si>
  <si>
    <t>WI220232445</t>
  </si>
  <si>
    <t>MI2202336400</t>
  </si>
  <si>
    <t>WI220232492</t>
  </si>
  <si>
    <t>150030053179</t>
  </si>
  <si>
    <t>MI2202337247</t>
  </si>
  <si>
    <t>WI220232534</t>
  </si>
  <si>
    <t>150030053175</t>
  </si>
  <si>
    <t>MI2202337641</t>
  </si>
  <si>
    <t>WI220232541</t>
  </si>
  <si>
    <t>MI2202337729</t>
  </si>
  <si>
    <t>WI220232593</t>
  </si>
  <si>
    <t>150030053150</t>
  </si>
  <si>
    <t>MI2202338251</t>
  </si>
  <si>
    <t>WI220233048</t>
  </si>
  <si>
    <t>MI2202342213</t>
  </si>
  <si>
    <t>WI220233107</t>
  </si>
  <si>
    <t>MI2202342644</t>
  </si>
  <si>
    <t>WI220233110</t>
  </si>
  <si>
    <t>MI2202342659</t>
  </si>
  <si>
    <t>WI220233121</t>
  </si>
  <si>
    <t>MI2202342770</t>
  </si>
  <si>
    <t>WI220233123</t>
  </si>
  <si>
    <t>MI2202342796</t>
  </si>
  <si>
    <t>WI220233324</t>
  </si>
  <si>
    <t>150030052113</t>
  </si>
  <si>
    <t>MI2202344831</t>
  </si>
  <si>
    <t>WI220233368</t>
  </si>
  <si>
    <t>MI2202345347</t>
  </si>
  <si>
    <t>WI220233519</t>
  </si>
  <si>
    <t>150030052278</t>
  </si>
  <si>
    <t>MI2202347031</t>
  </si>
  <si>
    <t>WI220233773</t>
  </si>
  <si>
    <t>150030052690</t>
  </si>
  <si>
    <t>MI2202348216</t>
  </si>
  <si>
    <t>WI220233802</t>
  </si>
  <si>
    <t>MI2202348441</t>
  </si>
  <si>
    <t>WI220233940</t>
  </si>
  <si>
    <t>150030049753</t>
  </si>
  <si>
    <t>MI2202350404</t>
  </si>
  <si>
    <t>WI220234009</t>
  </si>
  <si>
    <t>150030051952</t>
  </si>
  <si>
    <t>MI2202350880</t>
  </si>
  <si>
    <t>WI220234023</t>
  </si>
  <si>
    <t>WI220234037</t>
  </si>
  <si>
    <t>WI220234118</t>
  </si>
  <si>
    <t>150030051845</t>
  </si>
  <si>
    <t>MI2202351797</t>
  </si>
  <si>
    <t>WI220234144</t>
  </si>
  <si>
    <t>150030052737</t>
  </si>
  <si>
    <t>MI2202352085</t>
  </si>
  <si>
    <t>WI220234218</t>
  </si>
  <si>
    <t>150030053008</t>
  </si>
  <si>
    <t>MI2202352483</t>
  </si>
  <si>
    <t>WI220234229</t>
  </si>
  <si>
    <t>MI2202352723</t>
  </si>
  <si>
    <t>WI220234316</t>
  </si>
  <si>
    <t>MI2202353788</t>
  </si>
  <si>
    <t>WI220234320</t>
  </si>
  <si>
    <t>MI2202353840</t>
  </si>
  <si>
    <t>WI220234382</t>
  </si>
  <si>
    <t>150030052929</t>
  </si>
  <si>
    <t>MI2202354909</t>
  </si>
  <si>
    <t>WI220234631</t>
  </si>
  <si>
    <t>MI2202356946</t>
  </si>
  <si>
    <t>WI220234684</t>
  </si>
  <si>
    <t>150030052812</t>
  </si>
  <si>
    <t>MI2202357868</t>
  </si>
  <si>
    <t>WI220234686</t>
  </si>
  <si>
    <t>MI2202357910</t>
  </si>
  <si>
    <t>WI220234699</t>
  </si>
  <si>
    <t>MI2202358222</t>
  </si>
  <si>
    <t>WI220234738</t>
  </si>
  <si>
    <t>MI2202358698</t>
  </si>
  <si>
    <t>WI220234754</t>
  </si>
  <si>
    <t>150030053225</t>
  </si>
  <si>
    <t>MI2202358875</t>
  </si>
  <si>
    <t>WI220234910</t>
  </si>
  <si>
    <t>150030052966</t>
  </si>
  <si>
    <t>MI2202359934</t>
  </si>
  <si>
    <t>WI220235041</t>
  </si>
  <si>
    <t>150030052639</t>
  </si>
  <si>
    <t>MI2202361199</t>
  </si>
  <si>
    <t>WI220235091</t>
  </si>
  <si>
    <t>150030053181</t>
  </si>
  <si>
    <t>MI2202361697</t>
  </si>
  <si>
    <t>WI220235184</t>
  </si>
  <si>
    <t>150030052616</t>
  </si>
  <si>
    <t>MI2202362899</t>
  </si>
  <si>
    <t>WI220235619</t>
  </si>
  <si>
    <t>WI220235722</t>
  </si>
  <si>
    <t>MI2202369646</t>
  </si>
  <si>
    <t>WI220235726</t>
  </si>
  <si>
    <t>150030052063</t>
  </si>
  <si>
    <t>MI2202369708</t>
  </si>
  <si>
    <t>WI220235948</t>
  </si>
  <si>
    <t>WI220235964</t>
  </si>
  <si>
    <t>WI220235965</t>
  </si>
  <si>
    <t>WI220235966</t>
  </si>
  <si>
    <t>WI220235967</t>
  </si>
  <si>
    <t>WI220235969</t>
  </si>
  <si>
    <t>WI220235973</t>
  </si>
  <si>
    <t>WI220236499</t>
  </si>
  <si>
    <t>MI2202377301</t>
  </si>
  <si>
    <t>WI220236507</t>
  </si>
  <si>
    <t>150030053186</t>
  </si>
  <si>
    <t>MI2202377726</t>
  </si>
  <si>
    <t>WI220236508</t>
  </si>
  <si>
    <t>150030051958</t>
  </si>
  <si>
    <t>MI2202377733</t>
  </si>
  <si>
    <t>WI220236530</t>
  </si>
  <si>
    <t>150030052891</t>
  </si>
  <si>
    <t>MI2202377981</t>
  </si>
  <si>
    <t>WI220236537</t>
  </si>
  <si>
    <t>MI2202378151</t>
  </si>
  <si>
    <t>WI220236538</t>
  </si>
  <si>
    <t>MI2202378190</t>
  </si>
  <si>
    <t>WI220236552</t>
  </si>
  <si>
    <t>150030053224</t>
  </si>
  <si>
    <t>MI2202378242</t>
  </si>
  <si>
    <t>WI220236556</t>
  </si>
  <si>
    <t>150030053144</t>
  </si>
  <si>
    <t>MI2202378388</t>
  </si>
  <si>
    <t>WI220236563</t>
  </si>
  <si>
    <t>MI2202378452</t>
  </si>
  <si>
    <t>WI220236564</t>
  </si>
  <si>
    <t>150030053273</t>
  </si>
  <si>
    <t>MI2202378513</t>
  </si>
  <si>
    <t>WI220236570</t>
  </si>
  <si>
    <t>150030052777</t>
  </si>
  <si>
    <t>MI2202378678</t>
  </si>
  <si>
    <t>WI220236585</t>
  </si>
  <si>
    <t>WI220236587</t>
  </si>
  <si>
    <t>WI220236617</t>
  </si>
  <si>
    <t>WI220236618</t>
  </si>
  <si>
    <t>150030049598</t>
  </si>
  <si>
    <t>MI2202379083</t>
  </si>
  <si>
    <t>WI220236622</t>
  </si>
  <si>
    <t>150030053005</t>
  </si>
  <si>
    <t>MI2202379117</t>
  </si>
  <si>
    <t>WI220236631</t>
  </si>
  <si>
    <t>WI220236646</t>
  </si>
  <si>
    <t>MI2202379251</t>
  </si>
  <si>
    <t>WI220236662</t>
  </si>
  <si>
    <t>WI220236681</t>
  </si>
  <si>
    <t>150030053222</t>
  </si>
  <si>
    <t>MI2202379484</t>
  </si>
  <si>
    <t>WI220236693</t>
  </si>
  <si>
    <t>150030052702</t>
  </si>
  <si>
    <t>MI2202379671</t>
  </si>
  <si>
    <t>WI220236707</t>
  </si>
  <si>
    <t>150030053274</t>
  </si>
  <si>
    <t>MI2202379811</t>
  </si>
  <si>
    <t>WI220236716</t>
  </si>
  <si>
    <t>150030052814</t>
  </si>
  <si>
    <t>MI2202379923</t>
  </si>
  <si>
    <t>WI220236769</t>
  </si>
  <si>
    <t>150030053280</t>
  </si>
  <si>
    <t>MI2202380681</t>
  </si>
  <si>
    <t>WI220236771</t>
  </si>
  <si>
    <t>150030053259</t>
  </si>
  <si>
    <t>MI2202380827</t>
  </si>
  <si>
    <t>WI220236837</t>
  </si>
  <si>
    <t>MI2202381485</t>
  </si>
  <si>
    <t>WI220236976</t>
  </si>
  <si>
    <t>WI220237022</t>
  </si>
  <si>
    <t>150030052739</t>
  </si>
  <si>
    <t>MI2202382948</t>
  </si>
  <si>
    <t>WI220237058</t>
  </si>
  <si>
    <t>MI2202383573</t>
  </si>
  <si>
    <t>WI220237192</t>
  </si>
  <si>
    <t>MI2202384921</t>
  </si>
  <si>
    <t>WI220237202</t>
  </si>
  <si>
    <t>150030053214</t>
  </si>
  <si>
    <t>MI2202385045</t>
  </si>
  <si>
    <t>WI220237409</t>
  </si>
  <si>
    <t>MI2202386838</t>
  </si>
  <si>
    <t>WI220237562</t>
  </si>
  <si>
    <t>150030052525</t>
  </si>
  <si>
    <t>MI2202389023</t>
  </si>
  <si>
    <t>WI220237622</t>
  </si>
  <si>
    <t>150030051045</t>
  </si>
  <si>
    <t>MI2202389658</t>
  </si>
  <si>
    <t>WI220237650</t>
  </si>
  <si>
    <t>150030052382</t>
  </si>
  <si>
    <t>MI2202389947</t>
  </si>
  <si>
    <t>WI220237788</t>
  </si>
  <si>
    <t>MI2202390875</t>
  </si>
  <si>
    <t>WI220237913</t>
  </si>
  <si>
    <t>MI2202391948</t>
  </si>
  <si>
    <t>WI220237947</t>
  </si>
  <si>
    <t>MI2202392383</t>
  </si>
  <si>
    <t>WI220238206</t>
  </si>
  <si>
    <t>MI2202394851</t>
  </si>
  <si>
    <t>WI220238423</t>
  </si>
  <si>
    <t>150030053293</t>
  </si>
  <si>
    <t>MI2202397251</t>
  </si>
  <si>
    <t>WI220238430</t>
  </si>
  <si>
    <t>MI2202397320</t>
  </si>
  <si>
    <t>WI220238515</t>
  </si>
  <si>
    <t>150030053254</t>
  </si>
  <si>
    <t>MI2202398351</t>
  </si>
  <si>
    <t>WI220238717</t>
  </si>
  <si>
    <t>150030052939</t>
  </si>
  <si>
    <t>MI2202400002</t>
  </si>
  <si>
    <t>WI220238827</t>
  </si>
  <si>
    <t>150030052485</t>
  </si>
  <si>
    <t>MI2202401179</t>
  </si>
  <si>
    <t>WI220238906</t>
  </si>
  <si>
    <t>150030053165</t>
  </si>
  <si>
    <t>MI2202402194</t>
  </si>
  <si>
    <t>WI220238910</t>
  </si>
  <si>
    <t>MI2202402318</t>
  </si>
  <si>
    <t>WI220238941</t>
  </si>
  <si>
    <t>150030053105</t>
  </si>
  <si>
    <t>MI2202402545</t>
  </si>
  <si>
    <t>WI220239027</t>
  </si>
  <si>
    <t>150030053157</t>
  </si>
  <si>
    <t>MI2202403458</t>
  </si>
  <si>
    <t>WI220239178</t>
  </si>
  <si>
    <t>MI2202405535</t>
  </si>
  <si>
    <t>WI220239434</t>
  </si>
  <si>
    <t>MI2202407972</t>
  </si>
  <si>
    <t>WI220240243</t>
  </si>
  <si>
    <t>WI220240318</t>
  </si>
  <si>
    <t>150080001023</t>
  </si>
  <si>
    <t>MI2202416736</t>
  </si>
  <si>
    <t>WI220240319</t>
  </si>
  <si>
    <t>MI2202416755</t>
  </si>
  <si>
    <t>WI220240320</t>
  </si>
  <si>
    <t>MI2202416762</t>
  </si>
  <si>
    <t>WI220240325</t>
  </si>
  <si>
    <t>150030051282</t>
  </si>
  <si>
    <t>MI2202416912</t>
  </si>
  <si>
    <t>WI220240329</t>
  </si>
  <si>
    <t>MI2202417004</t>
  </si>
  <si>
    <t>WI220240338</t>
  </si>
  <si>
    <t>MI2202417146</t>
  </si>
  <si>
    <t>WI220240339</t>
  </si>
  <si>
    <t>150030051715</t>
  </si>
  <si>
    <t>MI2202417212</t>
  </si>
  <si>
    <t>WI220240362</t>
  </si>
  <si>
    <t>150080001037</t>
  </si>
  <si>
    <t>MI2202417688</t>
  </si>
  <si>
    <t>WI220240392</t>
  </si>
  <si>
    <t>150030052811</t>
  </si>
  <si>
    <t>MI2202417997</t>
  </si>
  <si>
    <t>WI220240397</t>
  </si>
  <si>
    <t>MI2202418023</t>
  </si>
  <si>
    <t>WI220240404</t>
  </si>
  <si>
    <t>150030053261</t>
  </si>
  <si>
    <t>MI2202418119</t>
  </si>
  <si>
    <t>WI220240407</t>
  </si>
  <si>
    <t>MI2202418157</t>
  </si>
  <si>
    <t>WI220240415</t>
  </si>
  <si>
    <t>150030052779</t>
  </si>
  <si>
    <t>MI2202418331</t>
  </si>
  <si>
    <t>WI220240455</t>
  </si>
  <si>
    <t>150030052578</t>
  </si>
  <si>
    <t>MI2202418821</t>
  </si>
  <si>
    <t>WI220240498</t>
  </si>
  <si>
    <t>150030053231</t>
  </si>
  <si>
    <t>MI2202418993</t>
  </si>
  <si>
    <t>WI220240506</t>
  </si>
  <si>
    <t>MI2202419167</t>
  </si>
  <si>
    <t>WI220240524</t>
  </si>
  <si>
    <t>150030053277</t>
  </si>
  <si>
    <t>MI2202419364</t>
  </si>
  <si>
    <t>WI220240598</t>
  </si>
  <si>
    <t>150030052797</t>
  </si>
  <si>
    <t>MI2202420097</t>
  </si>
  <si>
    <t>WI220240619</t>
  </si>
  <si>
    <t>MI2202420382</t>
  </si>
  <si>
    <t>WI220240629</t>
  </si>
  <si>
    <t>150030053298</t>
  </si>
  <si>
    <t>MI2202420497</t>
  </si>
  <si>
    <t>WI220240631</t>
  </si>
  <si>
    <t>WI220240642</t>
  </si>
  <si>
    <t>WI220240644</t>
  </si>
  <si>
    <t>MI2202420805</t>
  </si>
  <si>
    <t>WI220240645</t>
  </si>
  <si>
    <t>MI2202420830</t>
  </si>
  <si>
    <t>WI220240685</t>
  </si>
  <si>
    <t>MI2202421459</t>
  </si>
  <si>
    <t>WI220240709</t>
  </si>
  <si>
    <t>150030051979</t>
  </si>
  <si>
    <t>MI2202421675</t>
  </si>
  <si>
    <t>WI220240721</t>
  </si>
  <si>
    <t>150030053308</t>
  </si>
  <si>
    <t>MI2202421715</t>
  </si>
  <si>
    <t>WI220240829</t>
  </si>
  <si>
    <t>150030053041</t>
  </si>
  <si>
    <t>MI2202422448</t>
  </si>
  <si>
    <t>WI220240845</t>
  </si>
  <si>
    <t>150030052940</t>
  </si>
  <si>
    <t>MI2202422588</t>
  </si>
  <si>
    <t>WI220240935</t>
  </si>
  <si>
    <t>MI2202423402</t>
  </si>
  <si>
    <t>WI220241084</t>
  </si>
  <si>
    <t>150030053301</t>
  </si>
  <si>
    <t>MI2202425015</t>
  </si>
  <si>
    <t>WI220241123</t>
  </si>
  <si>
    <t>MI2202425522</t>
  </si>
  <si>
    <t>WI220241132</t>
  </si>
  <si>
    <t>MI2202425622</t>
  </si>
  <si>
    <t>WI220241186</t>
  </si>
  <si>
    <t>150030053247</t>
  </si>
  <si>
    <t>MI2202425902</t>
  </si>
  <si>
    <t>WI220241196</t>
  </si>
  <si>
    <t>MI2202426129</t>
  </si>
  <si>
    <t>WI220241399</t>
  </si>
  <si>
    <t>MI2202427781</t>
  </si>
  <si>
    <t>WI220241412</t>
  </si>
  <si>
    <t>150030053123</t>
  </si>
  <si>
    <t>MI2202427773</t>
  </si>
  <si>
    <t>WI220241431</t>
  </si>
  <si>
    <t>MI2202428124</t>
  </si>
  <si>
    <t>WI220241479</t>
  </si>
  <si>
    <t>150030052821</t>
  </si>
  <si>
    <t>MI2202428263</t>
  </si>
  <si>
    <t>WI220241505</t>
  </si>
  <si>
    <t>150030052202</t>
  </si>
  <si>
    <t>MI2202428728</t>
  </si>
  <si>
    <t>WI220241552</t>
  </si>
  <si>
    <t>150030053294</t>
  </si>
  <si>
    <t>MI2202429030</t>
  </si>
  <si>
    <t>WI220241722</t>
  </si>
  <si>
    <t>MI2202431053</t>
  </si>
  <si>
    <t>WI220241804</t>
  </si>
  <si>
    <t>MI2202431992</t>
  </si>
  <si>
    <t>WI220242003</t>
  </si>
  <si>
    <t>MI2202433396</t>
  </si>
  <si>
    <t>WI220242011</t>
  </si>
  <si>
    <t>150030053066</t>
  </si>
  <si>
    <t>MI2202433398</t>
  </si>
  <si>
    <t>WI220242017</t>
  </si>
  <si>
    <t>MI2202433602</t>
  </si>
  <si>
    <t>WI220242102</t>
  </si>
  <si>
    <t>150030052359</t>
  </si>
  <si>
    <t>MI2202434073</t>
  </si>
  <si>
    <t>WI220242113</t>
  </si>
  <si>
    <t>150030052364</t>
  </si>
  <si>
    <t>MI2202434084</t>
  </si>
  <si>
    <t>WI220242117</t>
  </si>
  <si>
    <t>MI2202433951</t>
  </si>
  <si>
    <t>WI220242185</t>
  </si>
  <si>
    <t>150030052343</t>
  </si>
  <si>
    <t>MI2202434832</t>
  </si>
  <si>
    <t>WI220242201</t>
  </si>
  <si>
    <t>150030052865</t>
  </si>
  <si>
    <t>MI2202435001</t>
  </si>
  <si>
    <t>WI220242255</t>
  </si>
  <si>
    <t>MI2202435669</t>
  </si>
  <si>
    <t>WI220242419</t>
  </si>
  <si>
    <t>150030053221</t>
  </si>
  <si>
    <t>MI2202437054</t>
  </si>
  <si>
    <t>WI220242452</t>
  </si>
  <si>
    <t>MI2202437492</t>
  </si>
  <si>
    <t>WI220242458</t>
  </si>
  <si>
    <t>150030052480</t>
  </si>
  <si>
    <t>MI2202437564</t>
  </si>
  <si>
    <t>WI220242772</t>
  </si>
  <si>
    <t>150030053288</t>
  </si>
  <si>
    <t>MI2202440031</t>
  </si>
  <si>
    <t>WI220242901</t>
  </si>
  <si>
    <t>MI2202440999</t>
  </si>
  <si>
    <t>WI220242948</t>
  </si>
  <si>
    <t>MI2202441696</t>
  </si>
  <si>
    <t>WI220242949</t>
  </si>
  <si>
    <t>MI2202441756</t>
  </si>
  <si>
    <t>WI220242996</t>
  </si>
  <si>
    <t>150030052520</t>
  </si>
  <si>
    <t>MI2202442243</t>
  </si>
  <si>
    <t>WI220243209</t>
  </si>
  <si>
    <t>MI2202444618</t>
  </si>
  <si>
    <t>WI220243297</t>
  </si>
  <si>
    <t>150030053307</t>
  </si>
  <si>
    <t>MI2202445257</t>
  </si>
  <si>
    <t>WI220243370</t>
  </si>
  <si>
    <t>MI2202445957</t>
  </si>
  <si>
    <t>WI220243465</t>
  </si>
  <si>
    <t>MI2202446953</t>
  </si>
  <si>
    <t>WI220243560</t>
  </si>
  <si>
    <t>MI2202447891</t>
  </si>
  <si>
    <t>WI220244014</t>
  </si>
  <si>
    <t>WI220244030</t>
  </si>
  <si>
    <t>WI220244042</t>
  </si>
  <si>
    <t>Ketan Pathak</t>
  </si>
  <si>
    <t>WI220244055</t>
  </si>
  <si>
    <t>WI220244056</t>
  </si>
  <si>
    <t>WI220244171</t>
  </si>
  <si>
    <t>MI2202455332</t>
  </si>
  <si>
    <t>WI220244470</t>
  </si>
  <si>
    <t>MI2202458992</t>
  </si>
  <si>
    <t>WI220244477</t>
  </si>
  <si>
    <t>MI2202459037</t>
  </si>
  <si>
    <t>WI220244491</t>
  </si>
  <si>
    <t>WI220244492</t>
  </si>
  <si>
    <t>WI220244493</t>
  </si>
  <si>
    <t>150030050254</t>
  </si>
  <si>
    <t>MI2202459222</t>
  </si>
  <si>
    <t>WI220244518</t>
  </si>
  <si>
    <t>MI2202459680</t>
  </si>
  <si>
    <t>WI220244528</t>
  </si>
  <si>
    <t>MI2202459831</t>
  </si>
  <si>
    <t>WI220244539</t>
  </si>
  <si>
    <t>150030053250</t>
  </si>
  <si>
    <t>MI2202460146</t>
  </si>
  <si>
    <t>WI220244554</t>
  </si>
  <si>
    <t>150030053330</t>
  </si>
  <si>
    <t>MI2202460422</t>
  </si>
  <si>
    <t>WI220244557</t>
  </si>
  <si>
    <t>MI2202460481</t>
  </si>
  <si>
    <t>WI220244561</t>
  </si>
  <si>
    <t>150030053242</t>
  </si>
  <si>
    <t>MI2202460550</t>
  </si>
  <si>
    <t>WI220244569</t>
  </si>
  <si>
    <t>MI2202460635</t>
  </si>
  <si>
    <t>WI220244576</t>
  </si>
  <si>
    <t>150030053183</t>
  </si>
  <si>
    <t>MI2202460722</t>
  </si>
  <si>
    <t>WI220244586</t>
  </si>
  <si>
    <t>150030053213</t>
  </si>
  <si>
    <t>MI2202460983</t>
  </si>
  <si>
    <t>WI220244594</t>
  </si>
  <si>
    <t>MI2202461198</t>
  </si>
  <si>
    <t>WI220244632</t>
  </si>
  <si>
    <t>MI2202461718</t>
  </si>
  <si>
    <t>WI220244649</t>
  </si>
  <si>
    <t>MI2202461921</t>
  </si>
  <si>
    <t>WI220244655</t>
  </si>
  <si>
    <t>MI2202461999</t>
  </si>
  <si>
    <t>WI220244659</t>
  </si>
  <si>
    <t>150030052358</t>
  </si>
  <si>
    <t>MI2202462021</t>
  </si>
  <si>
    <t>WI220244725</t>
  </si>
  <si>
    <t>150030052272</t>
  </si>
  <si>
    <t>MI2202462337</t>
  </si>
  <si>
    <t>WI220244742</t>
  </si>
  <si>
    <t>150030053198</t>
  </si>
  <si>
    <t>MI2202462560</t>
  </si>
  <si>
    <t>WI220244744</t>
  </si>
  <si>
    <t>150030053326</t>
  </si>
  <si>
    <t>MI2202462722</t>
  </si>
  <si>
    <t>WI220244807</t>
  </si>
  <si>
    <t>MI2202463465</t>
  </si>
  <si>
    <t>WI220244830</t>
  </si>
  <si>
    <t>150030052841</t>
  </si>
  <si>
    <t>MI2202463643</t>
  </si>
  <si>
    <t>WI220244863</t>
  </si>
  <si>
    <t>150030052251</t>
  </si>
  <si>
    <t>MI2202464128</t>
  </si>
  <si>
    <t>WI220244999</t>
  </si>
  <si>
    <t>MI2202465439</t>
  </si>
  <si>
    <t>WI220245009</t>
  </si>
  <si>
    <t>MI2202465521</t>
  </si>
  <si>
    <t>WI220245212</t>
  </si>
  <si>
    <t>150030053174</t>
  </si>
  <si>
    <t>MI2202466760</t>
  </si>
  <si>
    <t>WI220245226</t>
  </si>
  <si>
    <t>150030053120</t>
  </si>
  <si>
    <t>MI2202467099</t>
  </si>
  <si>
    <t>WI220245380</t>
  </si>
  <si>
    <t>MI2202468052</t>
  </si>
  <si>
    <t>WI220245401</t>
  </si>
  <si>
    <t>MI2202468241</t>
  </si>
  <si>
    <t>WI220245426</t>
  </si>
  <si>
    <t>150030053322</t>
  </si>
  <si>
    <t>MI2202468480</t>
  </si>
  <si>
    <t>WI220245587</t>
  </si>
  <si>
    <t>MI2202470317</t>
  </si>
  <si>
    <t>WI220245596</t>
  </si>
  <si>
    <t>WI220245643</t>
  </si>
  <si>
    <t>150030052679</t>
  </si>
  <si>
    <t>MI2202470520</t>
  </si>
  <si>
    <t>WI220245720</t>
  </si>
  <si>
    <t>150030053104</t>
  </si>
  <si>
    <t>MI2202471128</t>
  </si>
  <si>
    <t>WI220245823</t>
  </si>
  <si>
    <t>MI2202472004</t>
  </si>
  <si>
    <t>WI220245828</t>
  </si>
  <si>
    <t>MI2202472011</t>
  </si>
  <si>
    <t>WI220246119</t>
  </si>
  <si>
    <t>MI2202474357</t>
  </si>
  <si>
    <t>WI220246167</t>
  </si>
  <si>
    <t>MI2202474811</t>
  </si>
  <si>
    <t>WI220246510</t>
  </si>
  <si>
    <t>MI2202478089</t>
  </si>
  <si>
    <t>WI220246683</t>
  </si>
  <si>
    <t>150030053343</t>
  </si>
  <si>
    <t>MI2202479509</t>
  </si>
  <si>
    <t>WI220247013</t>
  </si>
  <si>
    <t>WI220247149</t>
  </si>
  <si>
    <t>150030053303</t>
  </si>
  <si>
    <t>MI2202484447</t>
  </si>
  <si>
    <t>WI220247228</t>
  </si>
  <si>
    <t>MI2202484940</t>
  </si>
  <si>
    <t>WI220247249</t>
  </si>
  <si>
    <t>MI2202485177</t>
  </si>
  <si>
    <t>WI220247256</t>
  </si>
  <si>
    <t>MI2202485346</t>
  </si>
  <si>
    <t>WI220247340</t>
  </si>
  <si>
    <t>MI2202486266</t>
  </si>
  <si>
    <t>WI220247453</t>
  </si>
  <si>
    <t>150030053176</t>
  </si>
  <si>
    <t>MI2202487337</t>
  </si>
  <si>
    <t>WI220247600</t>
  </si>
  <si>
    <t>MI2202488945</t>
  </si>
  <si>
    <t>WI220247800</t>
  </si>
  <si>
    <t>WI220247974</t>
  </si>
  <si>
    <t>MI2202492233</t>
  </si>
  <si>
    <t>WI220248918</t>
  </si>
  <si>
    <t>MI2202502106</t>
  </si>
  <si>
    <t>WI220248931</t>
  </si>
  <si>
    <t>150030053380</t>
  </si>
  <si>
    <t>MI2202502535</t>
  </si>
  <si>
    <t>WI220248946</t>
  </si>
  <si>
    <t>MI2202502596</t>
  </si>
  <si>
    <t>WI220248948</t>
  </si>
  <si>
    <t>MI2202502632</t>
  </si>
  <si>
    <t>WI220248951</t>
  </si>
  <si>
    <t>MI2202502656</t>
  </si>
  <si>
    <t>WI220249079</t>
  </si>
  <si>
    <t>150030053377</t>
  </si>
  <si>
    <t>MI2202503884</t>
  </si>
  <si>
    <t>WI220249086</t>
  </si>
  <si>
    <t>150030053260</t>
  </si>
  <si>
    <t>MI2202503986</t>
  </si>
  <si>
    <t>WI220249092</t>
  </si>
  <si>
    <t>150030053232</t>
  </si>
  <si>
    <t>MI2202504015</t>
  </si>
  <si>
    <t>WI220249095</t>
  </si>
  <si>
    <t>150030053367</t>
  </si>
  <si>
    <t>MI2202504118</t>
  </si>
  <si>
    <t>WI220249101</t>
  </si>
  <si>
    <t>150030053327</t>
  </si>
  <si>
    <t>MI2202504232</t>
  </si>
  <si>
    <t>WI220249202</t>
  </si>
  <si>
    <t>150030052592</t>
  </si>
  <si>
    <t>MI2202505454</t>
  </si>
  <si>
    <t>WI220249245</t>
  </si>
  <si>
    <t>150030052792</t>
  </si>
  <si>
    <t>MI2202506019</t>
  </si>
  <si>
    <t>WI220249281</t>
  </si>
  <si>
    <t>MI2202506395</t>
  </si>
  <si>
    <t>WI220249361</t>
  </si>
  <si>
    <t>MI2202507091</t>
  </si>
  <si>
    <t>WI220249393</t>
  </si>
  <si>
    <t>150030052704</t>
  </si>
  <si>
    <t>MI2202507190</t>
  </si>
  <si>
    <t>WI220249638</t>
  </si>
  <si>
    <t>MI2202509105</t>
  </si>
  <si>
    <t>WI220249668</t>
  </si>
  <si>
    <t>MI2202509453</t>
  </si>
  <si>
    <t>WI220249724</t>
  </si>
  <si>
    <t>MI2202509954</t>
  </si>
  <si>
    <t>WI220249754</t>
  </si>
  <si>
    <t>150030053412</t>
  </si>
  <si>
    <t>MI2202510174</t>
  </si>
  <si>
    <t>WI220249789</t>
  </si>
  <si>
    <t>150030052609</t>
  </si>
  <si>
    <t>MI2202510690</t>
  </si>
  <si>
    <t>WI220249887</t>
  </si>
  <si>
    <t>MI2202511859</t>
  </si>
  <si>
    <t>WI220250156</t>
  </si>
  <si>
    <t>MI2202514261</t>
  </si>
  <si>
    <t>WI220250200</t>
  </si>
  <si>
    <t>150030052954</t>
  </si>
  <si>
    <t>MI2202514948</t>
  </si>
  <si>
    <t>WI220250239</t>
  </si>
  <si>
    <t>MI2202515189</t>
  </si>
  <si>
    <t>WI220250268</t>
  </si>
  <si>
    <t>WI220250502</t>
  </si>
  <si>
    <t>MI2202516839</t>
  </si>
  <si>
    <t>WI220250731</t>
  </si>
  <si>
    <t>MI2202517931</t>
  </si>
  <si>
    <t>WI220250765</t>
  </si>
  <si>
    <t>MI2202518092</t>
  </si>
  <si>
    <t>WI220250797</t>
  </si>
  <si>
    <t>MI2202518477</t>
  </si>
  <si>
    <t>WI220250868</t>
  </si>
  <si>
    <t>MI2202518787</t>
  </si>
  <si>
    <t>WI220250925</t>
  </si>
  <si>
    <t>MI2202519094</t>
  </si>
  <si>
    <t>WI220251072</t>
  </si>
  <si>
    <t>MI2202519915</t>
  </si>
  <si>
    <t>WI220251228</t>
  </si>
  <si>
    <t>150030052589</t>
  </si>
  <si>
    <t>MI2202521642</t>
  </si>
  <si>
    <t>WI220251266</t>
  </si>
  <si>
    <t>WI220251648</t>
  </si>
  <si>
    <t>MI2202525958</t>
  </si>
  <si>
    <t>WI220251684</t>
  </si>
  <si>
    <t>MI2202526173</t>
  </si>
  <si>
    <t>WI220251957</t>
  </si>
  <si>
    <t>MI2202529337</t>
  </si>
  <si>
    <t>WI220252156</t>
  </si>
  <si>
    <t>150030053315</t>
  </si>
  <si>
    <t>MI2202530689</t>
  </si>
  <si>
    <t>WI220252164</t>
  </si>
  <si>
    <t>MI2202531010</t>
  </si>
  <si>
    <t>WI220252568</t>
  </si>
  <si>
    <t>MI2202534340</t>
  </si>
  <si>
    <t>WI220252606</t>
  </si>
  <si>
    <t>MI2202534943</t>
  </si>
  <si>
    <t>WI220252691</t>
  </si>
  <si>
    <t>MI2202535814</t>
  </si>
  <si>
    <t>WI220252733</t>
  </si>
  <si>
    <t>MI2202536354</t>
  </si>
  <si>
    <t>WI220252933</t>
  </si>
  <si>
    <t>WI220253059</t>
  </si>
  <si>
    <t>MI2202539147</t>
  </si>
  <si>
    <t>WI220253612</t>
  </si>
  <si>
    <t>WI220253628</t>
  </si>
  <si>
    <t>MI2202544451</t>
  </si>
  <si>
    <t>WI220253629</t>
  </si>
  <si>
    <t>MI2202544484</t>
  </si>
  <si>
    <t>WI220253653</t>
  </si>
  <si>
    <t>MI2202545109</t>
  </si>
  <si>
    <t>WI220253658</t>
  </si>
  <si>
    <t>WI220253719</t>
  </si>
  <si>
    <t>MI2202546033</t>
  </si>
  <si>
    <t>WI220253915</t>
  </si>
  <si>
    <t>150030053355</t>
  </si>
  <si>
    <t>MI2202547784</t>
  </si>
  <si>
    <t>WI220253920</t>
  </si>
  <si>
    <t>MI2202547797</t>
  </si>
  <si>
    <t>WI220253949</t>
  </si>
  <si>
    <t>150030053192</t>
  </si>
  <si>
    <t>MI2202547916</t>
  </si>
  <si>
    <t>WI220253998</t>
  </si>
  <si>
    <t>150030053270</t>
  </si>
  <si>
    <t>MI2202548358</t>
  </si>
  <si>
    <t>WI220254014</t>
  </si>
  <si>
    <t>150030053360</t>
  </si>
  <si>
    <t>MI2202548359</t>
  </si>
  <si>
    <t>WI220254056</t>
  </si>
  <si>
    <t>150030053398</t>
  </si>
  <si>
    <t>MI2202548816</t>
  </si>
  <si>
    <t>WI220254106</t>
  </si>
  <si>
    <t>MI2202549264</t>
  </si>
  <si>
    <t>WI220254113</t>
  </si>
  <si>
    <t>MI2202549309</t>
  </si>
  <si>
    <t>WI220254124</t>
  </si>
  <si>
    <t>150030053350</t>
  </si>
  <si>
    <t>MI2202549362</t>
  </si>
  <si>
    <t>WI220254226</t>
  </si>
  <si>
    <t>150030052732</t>
  </si>
  <si>
    <t>MI2202550310</t>
  </si>
  <si>
    <t>WI220254261</t>
  </si>
  <si>
    <t>150030053394</t>
  </si>
  <si>
    <t>MI2202550813</t>
  </si>
  <si>
    <t>WI220254305</t>
  </si>
  <si>
    <t>MI2202551276</t>
  </si>
  <si>
    <t>WI220254334</t>
  </si>
  <si>
    <t>150030053370</t>
  </si>
  <si>
    <t>MI2202551760</t>
  </si>
  <si>
    <t>WI220254351</t>
  </si>
  <si>
    <t>150030052424</t>
  </si>
  <si>
    <t>MI2202552007</t>
  </si>
  <si>
    <t>WI220254520</t>
  </si>
  <si>
    <t>MI2202553910</t>
  </si>
  <si>
    <t>WI220254612</t>
  </si>
  <si>
    <t>MI2202554988</t>
  </si>
  <si>
    <t>WI220254886</t>
  </si>
  <si>
    <t>150030053180</t>
  </si>
  <si>
    <t>MI2202556968</t>
  </si>
  <si>
    <t>WI220255233</t>
  </si>
  <si>
    <t>150030052196</t>
  </si>
  <si>
    <t>MI2202560739</t>
  </si>
  <si>
    <t>WI220255237</t>
  </si>
  <si>
    <t>MI2202560951</t>
  </si>
  <si>
    <t>WI220255253</t>
  </si>
  <si>
    <t>MI2202561066</t>
  </si>
  <si>
    <t>WI220255582</t>
  </si>
  <si>
    <t>150030053409</t>
  </si>
  <si>
    <t>MI2202565088</t>
  </si>
  <si>
    <t>WI220255648</t>
  </si>
  <si>
    <t>MI2202565713</t>
  </si>
  <si>
    <t>WI220255856</t>
  </si>
  <si>
    <t>WI220255909</t>
  </si>
  <si>
    <t>WI220255914</t>
  </si>
  <si>
    <t>WI220255954</t>
  </si>
  <si>
    <t>150030053428</t>
  </si>
  <si>
    <t>MI2202568685</t>
  </si>
  <si>
    <t>WI220255957</t>
  </si>
  <si>
    <t>WI220256220</t>
  </si>
  <si>
    <t>150030053435</t>
  </si>
  <si>
    <t>MI2202571420</t>
  </si>
  <si>
    <t>WI220256267</t>
  </si>
  <si>
    <t>150030053423</t>
  </si>
  <si>
    <t>MI2202572017</t>
  </si>
  <si>
    <t>WI220256291</t>
  </si>
  <si>
    <t>150030053418</t>
  </si>
  <si>
    <t>MI2202572285</t>
  </si>
  <si>
    <t>WI220256775</t>
  </si>
  <si>
    <t>MI2202578432</t>
  </si>
  <si>
    <t>WI220258757</t>
  </si>
  <si>
    <t>MI2202592407</t>
  </si>
  <si>
    <t>WI220258852</t>
  </si>
  <si>
    <t>150030051983</t>
  </si>
  <si>
    <t>MI2202593797</t>
  </si>
  <si>
    <t>WI220258861</t>
  </si>
  <si>
    <t>150030053444</t>
  </si>
  <si>
    <t>MI2202593834</t>
  </si>
  <si>
    <t>WI220258868</t>
  </si>
  <si>
    <t>MI2202593970</t>
  </si>
  <si>
    <t>WI220258871</t>
  </si>
  <si>
    <t>MI2202594002</t>
  </si>
  <si>
    <t>WI220258872</t>
  </si>
  <si>
    <t>MI2202594017</t>
  </si>
  <si>
    <t>WI220258873</t>
  </si>
  <si>
    <t>MI2202594033</t>
  </si>
  <si>
    <t>WI220258892</t>
  </si>
  <si>
    <t>150030053482</t>
  </si>
  <si>
    <t>MI2202594369</t>
  </si>
  <si>
    <t>WI220258951</t>
  </si>
  <si>
    <t>150030053265</t>
  </si>
  <si>
    <t>MI2202595333</t>
  </si>
  <si>
    <t>WI220258981</t>
  </si>
  <si>
    <t>150030053498</t>
  </si>
  <si>
    <t>MI2202595645</t>
  </si>
  <si>
    <t>WI220258989</t>
  </si>
  <si>
    <t>MI2202595833</t>
  </si>
  <si>
    <t>WI220258990</t>
  </si>
  <si>
    <t>MI2202595849</t>
  </si>
  <si>
    <t>WI220259019</t>
  </si>
  <si>
    <t>150030053451</t>
  </si>
  <si>
    <t>MI2202596129</t>
  </si>
  <si>
    <t>WI220259022</t>
  </si>
  <si>
    <t>150030052931</t>
  </si>
  <si>
    <t>MI2202596265</t>
  </si>
  <si>
    <t>WI220259023</t>
  </si>
  <si>
    <t>MI2202596241</t>
  </si>
  <si>
    <t>WI220259025</t>
  </si>
  <si>
    <t>MI2202596277</t>
  </si>
  <si>
    <t>WI220259037</t>
  </si>
  <si>
    <t>150030052862</t>
  </si>
  <si>
    <t>MI2202596485</t>
  </si>
  <si>
    <t>WI220259043</t>
  </si>
  <si>
    <t>150030053485</t>
  </si>
  <si>
    <t>MI2202596538</t>
  </si>
  <si>
    <t>WI220259052</t>
  </si>
  <si>
    <t>150030053475</t>
  </si>
  <si>
    <t>MI2202596631</t>
  </si>
  <si>
    <t>WI220259054</t>
  </si>
  <si>
    <t>MI2202596624</t>
  </si>
  <si>
    <t>WI220259108</t>
  </si>
  <si>
    <t>150030049056</t>
  </si>
  <si>
    <t>MI2202596972</t>
  </si>
  <si>
    <t>WI220259212</t>
  </si>
  <si>
    <t>MI2202597719</t>
  </si>
  <si>
    <t>WI220259218</t>
  </si>
  <si>
    <t>MI2202597785</t>
  </si>
  <si>
    <t>WI220259313</t>
  </si>
  <si>
    <t>150030053427</t>
  </si>
  <si>
    <t>MI2202598805</t>
  </si>
  <si>
    <t>WI220259364</t>
  </si>
  <si>
    <t>150030053335</t>
  </si>
  <si>
    <t>MI2202599250</t>
  </si>
  <si>
    <t>WI220259372</t>
  </si>
  <si>
    <t>150030053495</t>
  </si>
  <si>
    <t>MI2202599254</t>
  </si>
  <si>
    <t>WI220259376</t>
  </si>
  <si>
    <t>150030053408</t>
  </si>
  <si>
    <t>MI2202599456</t>
  </si>
  <si>
    <t>WI220259382</t>
  </si>
  <si>
    <t>MI2202599640</t>
  </si>
  <si>
    <t>WI220259384</t>
  </si>
  <si>
    <t>MI2202599686</t>
  </si>
  <si>
    <t>WI220259393</t>
  </si>
  <si>
    <t>150030053419</t>
  </si>
  <si>
    <t>MI2202599857</t>
  </si>
  <si>
    <t>WI220259405</t>
  </si>
  <si>
    <t>MI2202600003</t>
  </si>
  <si>
    <t>WI220259417</t>
  </si>
  <si>
    <t>150030052681</t>
  </si>
  <si>
    <t>MI2202600132</t>
  </si>
  <si>
    <t>WI220259429</t>
  </si>
  <si>
    <t>MI2202600266</t>
  </si>
  <si>
    <t>WI220259442</t>
  </si>
  <si>
    <t>MI2202600331</t>
  </si>
  <si>
    <t>WI220259475</t>
  </si>
  <si>
    <t>150030053216</t>
  </si>
  <si>
    <t>MI2202600761</t>
  </si>
  <si>
    <t>WI220259606</t>
  </si>
  <si>
    <t>150030053452</t>
  </si>
  <si>
    <t>MI2202602305</t>
  </si>
  <si>
    <t>WI220259618</t>
  </si>
  <si>
    <t>150030052752</t>
  </si>
  <si>
    <t>MI2202602491</t>
  </si>
  <si>
    <t>WI220259625</t>
  </si>
  <si>
    <t>MI2202602631</t>
  </si>
  <si>
    <t>WI220259630</t>
  </si>
  <si>
    <t>150030053465</t>
  </si>
  <si>
    <t>MI2202602705</t>
  </si>
  <si>
    <t>WI220259652</t>
  </si>
  <si>
    <t>MI2202602973</t>
  </si>
  <si>
    <t>WI220259814</t>
  </si>
  <si>
    <t>150030053348</t>
  </si>
  <si>
    <t>MI2202604425</t>
  </si>
  <si>
    <t>WI220259817</t>
  </si>
  <si>
    <t>MI2202604445</t>
  </si>
  <si>
    <t>WI220259823</t>
  </si>
  <si>
    <t>MI2202604600</t>
  </si>
  <si>
    <t>WI220259839</t>
  </si>
  <si>
    <t>MI2202604847</t>
  </si>
  <si>
    <t>WI220259912</t>
  </si>
  <si>
    <t>150030053528</t>
  </si>
  <si>
    <t>MI2202605822</t>
  </si>
  <si>
    <t>WI220259995</t>
  </si>
  <si>
    <t>150030053422</t>
  </si>
  <si>
    <t>MI2202606774</t>
  </si>
  <si>
    <t>WI220260112</t>
  </si>
  <si>
    <t>MI2202608102</t>
  </si>
  <si>
    <t>WI220260149</t>
  </si>
  <si>
    <t>150030053414</t>
  </si>
  <si>
    <t>MI2202608303</t>
  </si>
  <si>
    <t>WI220260157</t>
  </si>
  <si>
    <t>MI2202608535</t>
  </si>
  <si>
    <t>WI220260163</t>
  </si>
  <si>
    <t>MI2202608521</t>
  </si>
  <si>
    <t>WI220260174</t>
  </si>
  <si>
    <t>MI2202608649</t>
  </si>
  <si>
    <t>WI220260307</t>
  </si>
  <si>
    <t>150030053390</t>
  </si>
  <si>
    <t>MI2202610100</t>
  </si>
  <si>
    <t>WI220260313</t>
  </si>
  <si>
    <t>150030052261</t>
  </si>
  <si>
    <t>MI2202610253</t>
  </si>
  <si>
    <t>WI220260322</t>
  </si>
  <si>
    <t>150030048685</t>
  </si>
  <si>
    <t>MI2202610450</t>
  </si>
  <si>
    <t>WI220260361</t>
  </si>
  <si>
    <t>150030052969</t>
  </si>
  <si>
    <t>MI2202610851</t>
  </si>
  <si>
    <t>WI220260376</t>
  </si>
  <si>
    <t>MI2202611144</t>
  </si>
  <si>
    <t>WI220260576</t>
  </si>
  <si>
    <t>150030053540</t>
  </si>
  <si>
    <t>MI2202613135</t>
  </si>
  <si>
    <t>WI220260621</t>
  </si>
  <si>
    <t>150030052775</t>
  </si>
  <si>
    <t>MI2202613606</t>
  </si>
  <si>
    <t>WI220260667</t>
  </si>
  <si>
    <t>150030053546</t>
  </si>
  <si>
    <t>MI2202613710</t>
  </si>
  <si>
    <t>WI220260743</t>
  </si>
  <si>
    <t>150030053200</t>
  </si>
  <si>
    <t>MI2202614738</t>
  </si>
  <si>
    <t>WI220261168</t>
  </si>
  <si>
    <t>150030052818</t>
  </si>
  <si>
    <t>MI2202618994</t>
  </si>
  <si>
    <t>WI220261169</t>
  </si>
  <si>
    <t>150030053547</t>
  </si>
  <si>
    <t>MI2202618952</t>
  </si>
  <si>
    <t>WI220261289</t>
  </si>
  <si>
    <t>MI2202620114</t>
  </si>
  <si>
    <t>WI220261311</t>
  </si>
  <si>
    <t>150030052855</t>
  </si>
  <si>
    <t>MI2202620387</t>
  </si>
  <si>
    <t>Prajakta Jagannath Mane</t>
  </si>
  <si>
    <t>WI220261583</t>
  </si>
  <si>
    <t>150030051837</t>
  </si>
  <si>
    <t>MI2202622603</t>
  </si>
  <si>
    <t>WI220261679</t>
  </si>
  <si>
    <t>150030053541</t>
  </si>
  <si>
    <t>MI2202623414</t>
  </si>
  <si>
    <t>WI220261714</t>
  </si>
  <si>
    <t>150030053489</t>
  </si>
  <si>
    <t>MI2202623919</t>
  </si>
  <si>
    <t>WI220261890</t>
  </si>
  <si>
    <t>150030052606</t>
  </si>
  <si>
    <t>MI2202625513</t>
  </si>
  <si>
    <t>WI220261986</t>
  </si>
  <si>
    <t>MI2202626919</t>
  </si>
  <si>
    <t>WI220262080</t>
  </si>
  <si>
    <t>MI2202628027</t>
  </si>
  <si>
    <t>WI220262813</t>
  </si>
  <si>
    <t>MI2202634210</t>
  </si>
  <si>
    <t>WI220263145</t>
  </si>
  <si>
    <t>WI220263150</t>
  </si>
  <si>
    <t>WI220263154</t>
  </si>
  <si>
    <t>WI220263157</t>
  </si>
  <si>
    <t>WI220263159</t>
  </si>
  <si>
    <t>WI220263184</t>
  </si>
  <si>
    <t>WI220263186</t>
  </si>
  <si>
    <t>WI220263227</t>
  </si>
  <si>
    <t>150030052978</t>
  </si>
  <si>
    <t>MI2202638864</t>
  </si>
  <si>
    <t>WI220263237</t>
  </si>
  <si>
    <t>MI2202638912</t>
  </si>
  <si>
    <t>WI220263238</t>
  </si>
  <si>
    <t>MI2202638918</t>
  </si>
  <si>
    <t>WI220263239</t>
  </si>
  <si>
    <t>MI2202638926</t>
  </si>
  <si>
    <t>WI220263240</t>
  </si>
  <si>
    <t>MI2202638948</t>
  </si>
  <si>
    <t>WI220263243</t>
  </si>
  <si>
    <t>MI2202638973</t>
  </si>
  <si>
    <t>WI220263247</t>
  </si>
  <si>
    <t>MI2202639036</t>
  </si>
  <si>
    <t>WI220263328</t>
  </si>
  <si>
    <t>150030051006</t>
  </si>
  <si>
    <t>MI2202639817</t>
  </si>
  <si>
    <t>WI220263340</t>
  </si>
  <si>
    <t>150030053549</t>
  </si>
  <si>
    <t>MI2202639874</t>
  </si>
  <si>
    <t>WI220263375</t>
  </si>
  <si>
    <t>150030053602</t>
  </si>
  <si>
    <t>MI2202640130</t>
  </si>
  <si>
    <t>WI220263386</t>
  </si>
  <si>
    <t>150030053543</t>
  </si>
  <si>
    <t>MI2202640216</t>
  </si>
  <si>
    <t>WI220263417</t>
  </si>
  <si>
    <t>150030053310</t>
  </si>
  <si>
    <t>MI2202640368</t>
  </si>
  <si>
    <t>WI220263465</t>
  </si>
  <si>
    <t>150030053517</t>
  </si>
  <si>
    <t>MI2202640723</t>
  </si>
  <si>
    <t>WI220263521</t>
  </si>
  <si>
    <t>150030053510</t>
  </si>
  <si>
    <t>MI2202641327</t>
  </si>
  <si>
    <t>WI220263682</t>
  </si>
  <si>
    <t>150030053514</t>
  </si>
  <si>
    <t>MI2202642967</t>
  </si>
  <si>
    <t>WI220263683</t>
  </si>
  <si>
    <t>150030053447</t>
  </si>
  <si>
    <t>MI2202643056</t>
  </si>
  <si>
    <t>WI220263712</t>
  </si>
  <si>
    <t>MI2202643633</t>
  </si>
  <si>
    <t>WI220263717</t>
  </si>
  <si>
    <t>MI2202643700</t>
  </si>
  <si>
    <t>WI220263904</t>
  </si>
  <si>
    <t>MI2202645606</t>
  </si>
  <si>
    <t>WI220263980</t>
  </si>
  <si>
    <t>150030053469</t>
  </si>
  <si>
    <t>MI2202646322</t>
  </si>
  <si>
    <t>WI220264002</t>
  </si>
  <si>
    <t>150030053456</t>
  </si>
  <si>
    <t>MI2202646368</t>
  </si>
  <si>
    <t>WI220264021</t>
  </si>
  <si>
    <t>MI2202646769</t>
  </si>
  <si>
    <t>WI220264044</t>
  </si>
  <si>
    <t>MI2202647274</t>
  </si>
  <si>
    <t>WI220264047</t>
  </si>
  <si>
    <t>MI2202647312</t>
  </si>
  <si>
    <t>WI220264151</t>
  </si>
  <si>
    <t>MI2202648762</t>
  </si>
  <si>
    <t>WI220264242</t>
  </si>
  <si>
    <t>150030053392</t>
  </si>
  <si>
    <t>MI2202649364</t>
  </si>
  <si>
    <t>WI220264256</t>
  </si>
  <si>
    <t>150030053597</t>
  </si>
  <si>
    <t>MI2202649475</t>
  </si>
  <si>
    <t>WI220264276</t>
  </si>
  <si>
    <t>150030051597</t>
  </si>
  <si>
    <t>MI2202649742</t>
  </si>
  <si>
    <t>WI220264280</t>
  </si>
  <si>
    <t>MI2202649914</t>
  </si>
  <si>
    <t>WI220264307</t>
  </si>
  <si>
    <t>MI2202650094</t>
  </si>
  <si>
    <t>WI220264425</t>
  </si>
  <si>
    <t>MI2202650961</t>
  </si>
  <si>
    <t>WI220264515</t>
  </si>
  <si>
    <t>MI2202652037</t>
  </si>
  <si>
    <t>WI220264615</t>
  </si>
  <si>
    <t>MI2202652867</t>
  </si>
  <si>
    <t>WI220264681</t>
  </si>
  <si>
    <t>MI2202653216</t>
  </si>
  <si>
    <t>WI220264722</t>
  </si>
  <si>
    <t>150030052137</t>
  </si>
  <si>
    <t>MI2202653549</t>
  </si>
  <si>
    <t>WI220264745</t>
  </si>
  <si>
    <t>MI2202653787</t>
  </si>
  <si>
    <t>WI220264789</t>
  </si>
  <si>
    <t>150030053454</t>
  </si>
  <si>
    <t>MI2202654167</t>
  </si>
  <si>
    <t>WI220264795</t>
  </si>
  <si>
    <t>MI2202654458</t>
  </si>
  <si>
    <t>WI220264798</t>
  </si>
  <si>
    <t>MI2202654456</t>
  </si>
  <si>
    <t>WI220264862</t>
  </si>
  <si>
    <t>150030053262</t>
  </si>
  <si>
    <t>MI2202655163</t>
  </si>
  <si>
    <t>WI220265000</t>
  </si>
  <si>
    <t>150030053432</t>
  </si>
  <si>
    <t>MI2202656641</t>
  </si>
  <si>
    <t>WI220265095</t>
  </si>
  <si>
    <t>MI2202657757</t>
  </si>
  <si>
    <t>WI220265098</t>
  </si>
  <si>
    <t>MI2202657844</t>
  </si>
  <si>
    <t>WI220265209</t>
  </si>
  <si>
    <t>150030053594</t>
  </si>
  <si>
    <t>MI2202658949</t>
  </si>
  <si>
    <t>WI220265212</t>
  </si>
  <si>
    <t>150030053568</t>
  </si>
  <si>
    <t>MI2202659040</t>
  </si>
  <si>
    <t>WI220265265</t>
  </si>
  <si>
    <t>150030052745</t>
  </si>
  <si>
    <t>MI2202659670</t>
  </si>
  <si>
    <t>WI220265451</t>
  </si>
  <si>
    <t>150030053381</t>
  </si>
  <si>
    <t>MI2202661110</t>
  </si>
  <si>
    <t>WI220265453</t>
  </si>
  <si>
    <t>150030053404</t>
  </si>
  <si>
    <t>MI2202661026</t>
  </si>
  <si>
    <t>WI220265601</t>
  </si>
  <si>
    <t>MI2202662351</t>
  </si>
  <si>
    <t>WI220265615</t>
  </si>
  <si>
    <t>MI2202662395</t>
  </si>
  <si>
    <t>WI220265639</t>
  </si>
  <si>
    <t>MI2202662610</t>
  </si>
  <si>
    <t>WI220265661</t>
  </si>
  <si>
    <t>MI2202662816</t>
  </si>
  <si>
    <t>WI220265684</t>
  </si>
  <si>
    <t>150030053593</t>
  </si>
  <si>
    <t>MI2202663223</t>
  </si>
  <si>
    <t>WI220265690</t>
  </si>
  <si>
    <t>MI2202663416</t>
  </si>
  <si>
    <t>WI220265735</t>
  </si>
  <si>
    <t>MI2202663813</t>
  </si>
  <si>
    <t>WI220265993</t>
  </si>
  <si>
    <t>MI2202665843</t>
  </si>
  <si>
    <t>WI220266059</t>
  </si>
  <si>
    <t>MI2202666485</t>
  </si>
  <si>
    <t>WI220266107</t>
  </si>
  <si>
    <t>150030053480</t>
  </si>
  <si>
    <t>MI2202667111</t>
  </si>
  <si>
    <t>WI220266229</t>
  </si>
  <si>
    <t>MI2202668678</t>
  </si>
  <si>
    <t>WI220266276</t>
  </si>
  <si>
    <t>MI2202669157</t>
  </si>
  <si>
    <t>WI220266291</t>
  </si>
  <si>
    <t>MI2202669292</t>
  </si>
  <si>
    <t>WI220266311</t>
  </si>
  <si>
    <t>MI2202669446</t>
  </si>
  <si>
    <t>WI220266421</t>
  </si>
  <si>
    <t>MI2202670732</t>
  </si>
  <si>
    <t>WI220266429</t>
  </si>
  <si>
    <t>MI2202670764</t>
  </si>
  <si>
    <t>WI220266431</t>
  </si>
  <si>
    <t>MI2202670804</t>
  </si>
  <si>
    <t>WI220266503</t>
  </si>
  <si>
    <t>WI220266509</t>
  </si>
  <si>
    <t>WI220266622</t>
  </si>
  <si>
    <t>150030052045</t>
  </si>
  <si>
    <t>MI2202673732</t>
  </si>
  <si>
    <t>WI220266839</t>
  </si>
  <si>
    <t>WI220266901</t>
  </si>
  <si>
    <t>WI220266910</t>
  </si>
  <si>
    <t>WI220267045</t>
  </si>
  <si>
    <t>MI2202677991</t>
  </si>
  <si>
    <t>WI220267096</t>
  </si>
  <si>
    <t>MI2202678734</t>
  </si>
  <si>
    <t>WI220267598</t>
  </si>
  <si>
    <t>MI2202685165</t>
  </si>
  <si>
    <t>WI220267606</t>
  </si>
  <si>
    <t>MI2202685380</t>
  </si>
  <si>
    <t>WI220267620</t>
  </si>
  <si>
    <t>MI2202685755</t>
  </si>
  <si>
    <t>WI220267624</t>
  </si>
  <si>
    <t>150030052751</t>
  </si>
  <si>
    <t>MI2202685870</t>
  </si>
  <si>
    <t>WI220267630</t>
  </si>
  <si>
    <t>MI2202685935</t>
  </si>
  <si>
    <t>WI220267642</t>
  </si>
  <si>
    <t>MI2202686036</t>
  </si>
  <si>
    <t>WI220267666</t>
  </si>
  <si>
    <t>150030053589</t>
  </si>
  <si>
    <t>MI2202686416</t>
  </si>
  <si>
    <t>WI220267704</t>
  </si>
  <si>
    <t>MI2202686896</t>
  </si>
  <si>
    <t>WI220267732</t>
  </si>
  <si>
    <t>MI2202687040</t>
  </si>
  <si>
    <t>WI220267768</t>
  </si>
  <si>
    <t>150030053635</t>
  </si>
  <si>
    <t>MI2202687260</t>
  </si>
  <si>
    <t>WI220267785</t>
  </si>
  <si>
    <t>150030053607</t>
  </si>
  <si>
    <t>MI2202687254</t>
  </si>
  <si>
    <t>WI220267797</t>
  </si>
  <si>
    <t>150030053610</t>
  </si>
  <si>
    <t>MI2202687400</t>
  </si>
  <si>
    <t>WI220267805</t>
  </si>
  <si>
    <t>150030053048</t>
  </si>
  <si>
    <t>MI2202687314</t>
  </si>
  <si>
    <t>WI220267808</t>
  </si>
  <si>
    <t>150030053625</t>
  </si>
  <si>
    <t>MI2202687444</t>
  </si>
  <si>
    <t>WI220267812</t>
  </si>
  <si>
    <t>MI2202687525</t>
  </si>
  <si>
    <t>WI220267941</t>
  </si>
  <si>
    <t>150030053608</t>
  </si>
  <si>
    <t>MI2202688995</t>
  </si>
  <si>
    <t>WI220267951</t>
  </si>
  <si>
    <t>150030053612</t>
  </si>
  <si>
    <t>MI2202688939</t>
  </si>
  <si>
    <t>WI220267959</t>
  </si>
  <si>
    <t>150030053555</t>
  </si>
  <si>
    <t>MI2202689328</t>
  </si>
  <si>
    <t>WI220268066</t>
  </si>
  <si>
    <t>150030052731</t>
  </si>
  <si>
    <t>MI2202690105</t>
  </si>
  <si>
    <t>WI220268250</t>
  </si>
  <si>
    <t>150030053575</t>
  </si>
  <si>
    <t>MI2202691791</t>
  </si>
  <si>
    <t>WI220268360</t>
  </si>
  <si>
    <t>MI2202692539</t>
  </si>
  <si>
    <t>WI220268416</t>
  </si>
  <si>
    <t>MI2202693043</t>
  </si>
  <si>
    <t>WI220268682</t>
  </si>
  <si>
    <t>MI2202695175</t>
  </si>
  <si>
    <t>WI220268694</t>
  </si>
  <si>
    <t>MI2202695349</t>
  </si>
  <si>
    <t>WI220268698</t>
  </si>
  <si>
    <t>150030053616</t>
  </si>
  <si>
    <t>MI2202695427</t>
  </si>
  <si>
    <t>WI220268918</t>
  </si>
  <si>
    <t>150030053443</t>
  </si>
  <si>
    <t>MI2202697107</t>
  </si>
  <si>
    <t>WI220268998</t>
  </si>
  <si>
    <t>150030053537</t>
  </si>
  <si>
    <t>MI2202697743</t>
  </si>
  <si>
    <t>WI220269010</t>
  </si>
  <si>
    <t>150030052362</t>
  </si>
  <si>
    <t>MI2202698156</t>
  </si>
  <si>
    <t>WI220269015</t>
  </si>
  <si>
    <t>MI2202698158</t>
  </si>
  <si>
    <t>WI220269168</t>
  </si>
  <si>
    <t>MI2202699778</t>
  </si>
  <si>
    <t>WI220269259</t>
  </si>
  <si>
    <t>MI2202700808</t>
  </si>
  <si>
    <t>WI220269305</t>
  </si>
  <si>
    <t>MI2202700981</t>
  </si>
  <si>
    <t>WI220269640</t>
  </si>
  <si>
    <t>MI2202704653</t>
  </si>
  <si>
    <t>WI220269848</t>
  </si>
  <si>
    <t>MI2202706682</t>
  </si>
  <si>
    <t>WI220269901</t>
  </si>
  <si>
    <t>150030053574</t>
  </si>
  <si>
    <t>MI2202707272</t>
  </si>
  <si>
    <t>WI220269918</t>
  </si>
  <si>
    <t>MI2202707456</t>
  </si>
  <si>
    <t>WI220270377</t>
  </si>
  <si>
    <t>150030053486</t>
  </si>
  <si>
    <t>MI2202712020</t>
  </si>
  <si>
    <t>WI220270400</t>
  </si>
  <si>
    <t>MI2202712147</t>
  </si>
  <si>
    <t>WI220270449</t>
  </si>
  <si>
    <t>MI2202712511</t>
  </si>
  <si>
    <t>WI220270494</t>
  </si>
  <si>
    <t>WI220270595</t>
  </si>
  <si>
    <t>WI220270696</t>
  </si>
  <si>
    <t>WI220270770</t>
  </si>
  <si>
    <t>WI220270775</t>
  </si>
  <si>
    <t>WI220270784</t>
  </si>
  <si>
    <t>WI220270807</t>
  </si>
  <si>
    <t>MI2202715741</t>
  </si>
  <si>
    <t>WI220270903</t>
  </si>
  <si>
    <t>150030053365</t>
  </si>
  <si>
    <t>MI2202716281</t>
  </si>
  <si>
    <t>WI220270929</t>
  </si>
  <si>
    <t>MI2202717139</t>
  </si>
  <si>
    <t>WI220270944</t>
  </si>
  <si>
    <t>MI2202717259</t>
  </si>
  <si>
    <t>WI220270964</t>
  </si>
  <si>
    <t>150030053399</t>
  </si>
  <si>
    <t>MI2202717386</t>
  </si>
  <si>
    <t>WI220271088</t>
  </si>
  <si>
    <t>MI2202718447</t>
  </si>
  <si>
    <t>WI220271155</t>
  </si>
  <si>
    <t>MI2202719028</t>
  </si>
  <si>
    <t>WI220271451</t>
  </si>
  <si>
    <t>MI2202722853</t>
  </si>
  <si>
    <t>WI220271491</t>
  </si>
  <si>
    <t>WI220272039</t>
  </si>
  <si>
    <t>WI220272065</t>
  </si>
  <si>
    <t>MI2202730194</t>
  </si>
  <si>
    <t>WI220272088</t>
  </si>
  <si>
    <t>150030052655</t>
  </si>
  <si>
    <t>MI2202730479</t>
  </si>
  <si>
    <t>WI220272148</t>
  </si>
  <si>
    <t>MI2202731184</t>
  </si>
  <si>
    <t>WI220272174</t>
  </si>
  <si>
    <t>MI2202731654</t>
  </si>
  <si>
    <t>WI220272177</t>
  </si>
  <si>
    <t>MI2202731726</t>
  </si>
  <si>
    <t>WI220272217</t>
  </si>
  <si>
    <t>150030052163</t>
  </si>
  <si>
    <t>MI2202731986</t>
  </si>
  <si>
    <t>WI220272236</t>
  </si>
  <si>
    <t>150030053649</t>
  </si>
  <si>
    <t>MI2202732059</t>
  </si>
  <si>
    <t>WI220272280</t>
  </si>
  <si>
    <t>MI2202732816</t>
  </si>
  <si>
    <t>WI220272411</t>
  </si>
  <si>
    <t>MI2202734498</t>
  </si>
  <si>
    <t>WI220272416</t>
  </si>
  <si>
    <t>150030052749</t>
  </si>
  <si>
    <t>MI2202734658</t>
  </si>
  <si>
    <t>WI220272488</t>
  </si>
  <si>
    <t>MI2202735681</t>
  </si>
  <si>
    <t>WI220272493</t>
  </si>
  <si>
    <t>150030053687</t>
  </si>
  <si>
    <t>MI2202735682</t>
  </si>
  <si>
    <t>WI220272639</t>
  </si>
  <si>
    <t>MI2202737336</t>
  </si>
  <si>
    <t>WI220272647</t>
  </si>
  <si>
    <t>MI2202737391</t>
  </si>
  <si>
    <t>WI220272764</t>
  </si>
  <si>
    <t>150030053436</t>
  </si>
  <si>
    <t>MI2202738815</t>
  </si>
  <si>
    <t>WI220272777</t>
  </si>
  <si>
    <t>MI2202738954</t>
  </si>
  <si>
    <t>WI220272825</t>
  </si>
  <si>
    <t>MI2202739507</t>
  </si>
  <si>
    <t>WI220272830</t>
  </si>
  <si>
    <t>MI2202739565</t>
  </si>
  <si>
    <t>WI220272855</t>
  </si>
  <si>
    <t>MI2202739785</t>
  </si>
  <si>
    <t>WI220272885</t>
  </si>
  <si>
    <t>150030053433</t>
  </si>
  <si>
    <t>MI2202740315</t>
  </si>
  <si>
    <t>WI220272992</t>
  </si>
  <si>
    <t>WI220273017</t>
  </si>
  <si>
    <t>MI2202741386</t>
  </si>
  <si>
    <t>WI220273205</t>
  </si>
  <si>
    <t>150030052687</t>
  </si>
  <si>
    <t>MI2202743185</t>
  </si>
  <si>
    <t>WI220273285</t>
  </si>
  <si>
    <t>150030053484</t>
  </si>
  <si>
    <t>MI2202743777</t>
  </si>
  <si>
    <t>WI220273406</t>
  </si>
  <si>
    <t>MI2202744932</t>
  </si>
  <si>
    <t>WI220273507</t>
  </si>
  <si>
    <t>150030051887</t>
  </si>
  <si>
    <t>MI2202746102</t>
  </si>
  <si>
    <t>WI220273592</t>
  </si>
  <si>
    <t>MI2202746476</t>
  </si>
  <si>
    <t>WI220273765</t>
  </si>
  <si>
    <t>MI2202747735</t>
  </si>
  <si>
    <t>WI220273915</t>
  </si>
  <si>
    <t>150030052134</t>
  </si>
  <si>
    <t>MI2202749269</t>
  </si>
  <si>
    <t>WI220273938</t>
  </si>
  <si>
    <t>MI2202749494</t>
  </si>
  <si>
    <t>WI220274023</t>
  </si>
  <si>
    <t>MI2202750275</t>
  </si>
  <si>
    <t>WI220274033</t>
  </si>
  <si>
    <t>WI220274046</t>
  </si>
  <si>
    <t>WI220274048</t>
  </si>
  <si>
    <t>MI2202750550</t>
  </si>
  <si>
    <t>WI220274073</t>
  </si>
  <si>
    <t>MI2202750768</t>
  </si>
  <si>
    <t>WI220274094</t>
  </si>
  <si>
    <t>150030052381</t>
  </si>
  <si>
    <t>MI2202750957</t>
  </si>
  <si>
    <t>WI220274291</t>
  </si>
  <si>
    <t>MI2202753101</t>
  </si>
  <si>
    <t>WI220274775</t>
  </si>
  <si>
    <t>150030053666</t>
  </si>
  <si>
    <t>MI2202758090</t>
  </si>
  <si>
    <t>WI220274777</t>
  </si>
  <si>
    <t>WI220275146</t>
  </si>
  <si>
    <t>WI220275403</t>
  </si>
  <si>
    <t>MI2202764403</t>
  </si>
  <si>
    <t>WI220275758</t>
  </si>
  <si>
    <t>MI2202768512</t>
  </si>
  <si>
    <t>WI220276172</t>
  </si>
  <si>
    <t>MI2202771943</t>
  </si>
  <si>
    <t>WI220276658</t>
  </si>
  <si>
    <t>150030053713</t>
  </si>
  <si>
    <t>MI2202776789</t>
  </si>
  <si>
    <t>WI220276659</t>
  </si>
  <si>
    <t>150030053691</t>
  </si>
  <si>
    <t>MI2202776779</t>
  </si>
  <si>
    <t>WI220276674</t>
  </si>
  <si>
    <t>150030053219</t>
  </si>
  <si>
    <t>MI2202777131</t>
  </si>
  <si>
    <t>WI220276683</t>
  </si>
  <si>
    <t>MI2202777274</t>
  </si>
  <si>
    <t>WI220276723</t>
  </si>
  <si>
    <t>MI2202777592</t>
  </si>
  <si>
    <t>WI220276737</t>
  </si>
  <si>
    <t>WI220276765</t>
  </si>
  <si>
    <t>MI2202777940</t>
  </si>
  <si>
    <t>WI220276768</t>
  </si>
  <si>
    <t>150030052716</t>
  </si>
  <si>
    <t>MI2202777986</t>
  </si>
  <si>
    <t>WI220276769</t>
  </si>
  <si>
    <t>150030052758</t>
  </si>
  <si>
    <t>MI2202777994</t>
  </si>
  <si>
    <t>WI220276771</t>
  </si>
  <si>
    <t>150030053455</t>
  </si>
  <si>
    <t>MI2202777971</t>
  </si>
  <si>
    <t>WI220276797</t>
  </si>
  <si>
    <t>150030053379</t>
  </si>
  <si>
    <t>MI2202778247</t>
  </si>
  <si>
    <t>WI220276835</t>
  </si>
  <si>
    <t>150080001052</t>
  </si>
  <si>
    <t>MI2202778631</t>
  </si>
  <si>
    <t>WI220276877</t>
  </si>
  <si>
    <t>MI2202779194</t>
  </si>
  <si>
    <t>WI220276886</t>
  </si>
  <si>
    <t>MI2202779238</t>
  </si>
  <si>
    <t>WI220276905</t>
  </si>
  <si>
    <t>150030053677</t>
  </si>
  <si>
    <t>MI2202779490</t>
  </si>
  <si>
    <t>WI220276916</t>
  </si>
  <si>
    <t>150030053634</t>
  </si>
  <si>
    <t>MI2202779591</t>
  </si>
  <si>
    <t>WI220276917</t>
  </si>
  <si>
    <t>MI2202779614</t>
  </si>
  <si>
    <t>WI220276944</t>
  </si>
  <si>
    <t>150030052182</t>
  </si>
  <si>
    <t>MI2202779713</t>
  </si>
  <si>
    <t>WI220276955</t>
  </si>
  <si>
    <t>150030053405</t>
  </si>
  <si>
    <t>MI2202779773</t>
  </si>
  <si>
    <t>WI220276971</t>
  </si>
  <si>
    <t>150030052112</t>
  </si>
  <si>
    <t>MI2202780079</t>
  </si>
  <si>
    <t>WI220277083</t>
  </si>
  <si>
    <t>150030052879</t>
  </si>
  <si>
    <t>MI2202781306</t>
  </si>
  <si>
    <t>WI220277107</t>
  </si>
  <si>
    <t>150030051100</t>
  </si>
  <si>
    <t>MI2202781498</t>
  </si>
  <si>
    <t>WI220277195</t>
  </si>
  <si>
    <t>150030053718</t>
  </si>
  <si>
    <t>MI2202782219</t>
  </si>
  <si>
    <t>WI220277217</t>
  </si>
  <si>
    <t>MI2202782498</t>
  </si>
  <si>
    <t>WI220277222</t>
  </si>
  <si>
    <t>MI2202782607</t>
  </si>
  <si>
    <t>WI220277236</t>
  </si>
  <si>
    <t>150030053700</t>
  </si>
  <si>
    <t>MI2202782708</t>
  </si>
  <si>
    <t>WI220277244</t>
  </si>
  <si>
    <t>MI2202782792</t>
  </si>
  <si>
    <t>WI220277257</t>
  </si>
  <si>
    <t>MI2202782843</t>
  </si>
  <si>
    <t>WI220277326</t>
  </si>
  <si>
    <t>MI2202783554</t>
  </si>
  <si>
    <t>WI220277329</t>
  </si>
  <si>
    <t>MI2202783612</t>
  </si>
  <si>
    <t>WI220277330</t>
  </si>
  <si>
    <t>MI2202783605</t>
  </si>
  <si>
    <t>WI220277336</t>
  </si>
  <si>
    <t>MI2202783726</t>
  </si>
  <si>
    <t>WI220277348</t>
  </si>
  <si>
    <t>MI2202783887</t>
  </si>
  <si>
    <t>WI220277431</t>
  </si>
  <si>
    <t>MI2202784860</t>
  </si>
  <si>
    <t>WI220277488</t>
  </si>
  <si>
    <t>150030052218</t>
  </si>
  <si>
    <t>MI2202785267</t>
  </si>
  <si>
    <t>WI220277498</t>
  </si>
  <si>
    <t>MI2202785447</t>
  </si>
  <si>
    <t>WI220277633</t>
  </si>
  <si>
    <t>MI2202786747</t>
  </si>
  <si>
    <t>WI220277730</t>
  </si>
  <si>
    <t>150030053660</t>
  </si>
  <si>
    <t>MI2202787808</t>
  </si>
  <si>
    <t>WI220277734</t>
  </si>
  <si>
    <t>MI2202787973</t>
  </si>
  <si>
    <t>WI220277735</t>
  </si>
  <si>
    <t>MI2202788094</t>
  </si>
  <si>
    <t>WI220277867</t>
  </si>
  <si>
    <t>150030053716</t>
  </si>
  <si>
    <t>MI2202789464</t>
  </si>
  <si>
    <t>WI220277964</t>
  </si>
  <si>
    <t>MI2202790217</t>
  </si>
  <si>
    <t>WI220278012</t>
  </si>
  <si>
    <t>150030052637</t>
  </si>
  <si>
    <t>MI2202790533</t>
  </si>
  <si>
    <t>WI220278019</t>
  </si>
  <si>
    <t>MI2202790614</t>
  </si>
  <si>
    <t>WI220278131</t>
  </si>
  <si>
    <t>150030053673</t>
  </si>
  <si>
    <t>MI2202791918</t>
  </si>
  <si>
    <t>WI220278158</t>
  </si>
  <si>
    <t>MI2202792289</t>
  </si>
  <si>
    <t>WI220278592</t>
  </si>
  <si>
    <t>150030053680</t>
  </si>
  <si>
    <t>MI2202796704</t>
  </si>
  <si>
    <t>WI220278610</t>
  </si>
  <si>
    <t>MI2202796861</t>
  </si>
  <si>
    <t>WI220278877</t>
  </si>
  <si>
    <t>MI2202798869</t>
  </si>
  <si>
    <t>WI220279197</t>
  </si>
  <si>
    <t>MI2202801363</t>
  </si>
  <si>
    <t>WI220279217</t>
  </si>
  <si>
    <t>150030053420</t>
  </si>
  <si>
    <t>MI2202801709</t>
  </si>
  <si>
    <t>WI220279253</t>
  </si>
  <si>
    <t>150030053703</t>
  </si>
  <si>
    <t>MI2202802068</t>
  </si>
  <si>
    <t>WI220279276</t>
  </si>
  <si>
    <t>WI220279307</t>
  </si>
  <si>
    <t>WI220279349</t>
  </si>
  <si>
    <t>WI220279421</t>
  </si>
  <si>
    <t>150030051854</t>
  </si>
  <si>
    <t>MI2202803530</t>
  </si>
  <si>
    <t>WI220279567</t>
  </si>
  <si>
    <t>150030053708</t>
  </si>
  <si>
    <t>MI2202804430</t>
  </si>
  <si>
    <t>WI220279592</t>
  </si>
  <si>
    <t>MI2202804743</t>
  </si>
  <si>
    <t>WI220279682</t>
  </si>
  <si>
    <t>MI2202805465</t>
  </si>
  <si>
    <t>WI220279734</t>
  </si>
  <si>
    <t>150030053732</t>
  </si>
  <si>
    <t>MI2202805952</t>
  </si>
  <si>
    <t>WI220279751</t>
  </si>
  <si>
    <t>150030053766</t>
  </si>
  <si>
    <t>MI2202806313</t>
  </si>
  <si>
    <t>WI220279879</t>
  </si>
  <si>
    <t>MI2202807390</t>
  </si>
  <si>
    <t>WI22031121</t>
  </si>
  <si>
    <t>MI220314295</t>
  </si>
  <si>
    <t>WI22031131</t>
  </si>
  <si>
    <t>MI220314475</t>
  </si>
  <si>
    <t>WI22031161</t>
  </si>
  <si>
    <t>150030053678</t>
  </si>
  <si>
    <t>MI220314686</t>
  </si>
  <si>
    <t>WI22031176</t>
  </si>
  <si>
    <t>MI220314981</t>
  </si>
  <si>
    <t>WI22031180</t>
  </si>
  <si>
    <t>MI220314952</t>
  </si>
  <si>
    <t>WI22031197</t>
  </si>
  <si>
    <t>MI220315158</t>
  </si>
  <si>
    <t>WI22031255</t>
  </si>
  <si>
    <t>150030052783</t>
  </si>
  <si>
    <t>MI220315709</t>
  </si>
  <si>
    <t>WI22031512</t>
  </si>
  <si>
    <t>MI220317955</t>
  </si>
  <si>
    <t>WI22031587</t>
  </si>
  <si>
    <t>150030053739</t>
  </si>
  <si>
    <t>MI220318457</t>
  </si>
  <si>
    <t>WI22031605</t>
  </si>
  <si>
    <t>150030053782</t>
  </si>
  <si>
    <t>MI220318749</t>
  </si>
  <si>
    <t>WI22031609</t>
  </si>
  <si>
    <t>150030053763</t>
  </si>
  <si>
    <t>MI220318738</t>
  </si>
  <si>
    <t>WI22031746</t>
  </si>
  <si>
    <t>MI220320161</t>
  </si>
  <si>
    <t>WI22031764</t>
  </si>
  <si>
    <t>MI220320529</t>
  </si>
  <si>
    <t>WI22031865</t>
  </si>
  <si>
    <t>MI220321665</t>
  </si>
  <si>
    <t>WI22032154</t>
  </si>
  <si>
    <t>MI220324099</t>
  </si>
  <si>
    <t>WI22032186</t>
  </si>
  <si>
    <t>150030053279</t>
  </si>
  <si>
    <t>MI220324209</t>
  </si>
  <si>
    <t>WI22032336</t>
  </si>
  <si>
    <t>MI220324465</t>
  </si>
  <si>
    <t>WI22032577</t>
  </si>
  <si>
    <t>MI220327979</t>
  </si>
  <si>
    <t>WI22032769</t>
  </si>
  <si>
    <t>MI220330468</t>
  </si>
  <si>
    <t>WI2203278</t>
  </si>
  <si>
    <t>MI22033697</t>
  </si>
  <si>
    <t>WI22032910</t>
  </si>
  <si>
    <t>MI220331803</t>
  </si>
  <si>
    <t>WI22032995</t>
  </si>
  <si>
    <t>MI220332761</t>
  </si>
  <si>
    <t>WI22033011</t>
  </si>
  <si>
    <t>MI220332900</t>
  </si>
  <si>
    <t>WI22033015</t>
  </si>
  <si>
    <t>150030053721</t>
  </si>
  <si>
    <t>MI220310563</t>
  </si>
  <si>
    <t>WI22033020</t>
  </si>
  <si>
    <t>MI220313428</t>
  </si>
  <si>
    <t>WI22033023</t>
  </si>
  <si>
    <t>MI220332944</t>
  </si>
  <si>
    <t>WI22033039</t>
  </si>
  <si>
    <t>WI22033084</t>
  </si>
  <si>
    <t>WI22033130</t>
  </si>
  <si>
    <t>WI22033182</t>
  </si>
  <si>
    <t>WI22033227</t>
  </si>
  <si>
    <t>MI220334522</t>
  </si>
  <si>
    <t>WI22033751</t>
  </si>
  <si>
    <t>MI220340013</t>
  </si>
  <si>
    <t>WI22033786</t>
  </si>
  <si>
    <t>MI220340506</t>
  </si>
  <si>
    <t>WI22033945</t>
  </si>
  <si>
    <t>MI220342305</t>
  </si>
  <si>
    <t>WI22034452</t>
  </si>
  <si>
    <t>WI2203492</t>
  </si>
  <si>
    <t>WI2203493</t>
  </si>
  <si>
    <t>WI2203494</t>
  </si>
  <si>
    <t>WI22034991</t>
  </si>
  <si>
    <t>MI220353520</t>
  </si>
  <si>
    <t>WI22034998</t>
  </si>
  <si>
    <t>MI220353651</t>
  </si>
  <si>
    <t>WI22035000</t>
  </si>
  <si>
    <t>MI220353655</t>
  </si>
  <si>
    <t>WI22035013</t>
  </si>
  <si>
    <t>MI220353778</t>
  </si>
  <si>
    <t>WI22035017</t>
  </si>
  <si>
    <t>MI220353835</t>
  </si>
  <si>
    <t>WI22035027</t>
  </si>
  <si>
    <t>MI220354152</t>
  </si>
  <si>
    <t>WI2203504</t>
  </si>
  <si>
    <t>MI22037947</t>
  </si>
  <si>
    <t>WI2203570</t>
  </si>
  <si>
    <t>MI22038552</t>
  </si>
  <si>
    <t>WI2203648</t>
  </si>
  <si>
    <t>150030053733</t>
  </si>
  <si>
    <t>MI22039544</t>
  </si>
  <si>
    <t>WI2203650</t>
  </si>
  <si>
    <t>WI2203660</t>
  </si>
  <si>
    <t>MI22039704</t>
  </si>
  <si>
    <t>WI2203665</t>
  </si>
  <si>
    <t>150030053656</t>
  </si>
  <si>
    <t>MI22039796</t>
  </si>
  <si>
    <t>WI2203678</t>
  </si>
  <si>
    <t>150030053747</t>
  </si>
  <si>
    <t>MI220310170</t>
  </si>
  <si>
    <t>WI2203679</t>
  </si>
  <si>
    <t>150030053774</t>
  </si>
  <si>
    <t>MI220310180</t>
  </si>
  <si>
    <t>WI2203718</t>
  </si>
  <si>
    <t>WI2203728</t>
  </si>
  <si>
    <t>WI2203740</t>
  </si>
  <si>
    <t>WI2203802</t>
  </si>
  <si>
    <t>MI220311774</t>
  </si>
  <si>
    <t>WI2203811</t>
  </si>
  <si>
    <t>150030053772</t>
  </si>
  <si>
    <t>MI220311910</t>
  </si>
  <si>
    <t>WI2203846</t>
  </si>
  <si>
    <t>150030053645</t>
  </si>
  <si>
    <t>MI220312169</t>
  </si>
  <si>
    <t>WI2203940</t>
  </si>
  <si>
    <t>150030053761</t>
  </si>
  <si>
    <t>MI220312802</t>
  </si>
  <si>
    <t>WI2203979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</si>
</sst>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44622.375003530091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44594</v>
      </c>
    </row>
    <row r="10" spans="1:2" x14ac:dyDescent="0.45">
      <c r="A10" t="s">
        <v>16</v>
      </c>
      <c r="B10" s="1">
        <v>44622.375003530091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39"/>
  <sheetViews>
    <sheetView tabSelected="1" topLeftCell="M801" workbookViewId="0">
      <selection activeCell="O810" sqref="O810"/>
    </sheetView>
  </sheetViews>
  <sheetFormatPr defaultRowHeight="14.25" x14ac:dyDescent="0.45"/>
  <cols>
    <col min="1" max="1" width="11.9296875" bestFit="1" customWidth="1"/>
    <col min="2" max="2" width="18.6640625" bestFit="1" customWidth="1"/>
    <col min="3" max="3" width="13.9296875" bestFit="1" customWidth="1"/>
    <col min="4" max="4" width="11.9296875" bestFit="1" customWidth="1"/>
    <col min="5" max="5" width="11.59765625" bestFit="1" customWidth="1"/>
    <col min="6" max="6" width="7.53125" bestFit="1" customWidth="1"/>
    <col min="7" max="7" width="8.59765625" bestFit="1" customWidth="1"/>
    <col min="8" max="8" width="11.53125" bestFit="1" customWidth="1"/>
    <col min="9" max="9" width="12.9296875" bestFit="1" customWidth="1"/>
    <col min="10" max="10" width="14.46484375" bestFit="1" customWidth="1"/>
    <col min="11" max="11" width="15.33203125" bestFit="1" customWidth="1"/>
    <col min="12" max="12" width="19.33203125" bestFit="1" customWidth="1"/>
    <col min="13" max="13" width="16.73046875" bestFit="1" customWidth="1"/>
    <col min="14" max="14" width="23.73046875" bestFit="1" customWidth="1"/>
    <col min="15" max="15" width="20.59765625" bestFit="1" customWidth="1"/>
    <col min="16" max="16" width="23.265625" bestFit="1" customWidth="1"/>
    <col min="17" max="17" width="30.1328125" bestFit="1" customWidth="1"/>
    <col min="18" max="18" width="23.3984375" bestFit="1" customWidth="1"/>
    <col min="19" max="19" width="8.33203125" bestFit="1" customWidth="1"/>
    <col min="20" max="20" width="8.46484375" bestFit="1" customWidth="1"/>
    <col min="21" max="21" width="9.06640625" bestFit="1" customWidth="1"/>
    <col min="22" max="22" width="27.265625" bestFit="1" customWidth="1"/>
    <col min="23" max="23" width="28.53125" bestFit="1" customWidth="1"/>
    <col min="24" max="24" width="33.73046875" bestFit="1" customWidth="1"/>
    <col min="25" max="25" width="26.46484375" bestFit="1" customWidth="1"/>
    <col min="26" max="26" width="28.6640625" bestFit="1" customWidth="1"/>
    <col min="27" max="27" width="24.265625" bestFit="1" customWidth="1"/>
    <col min="28" max="28" width="21.1328125" bestFit="1" customWidth="1"/>
    <col min="29" max="29" width="19.86328125" bestFit="1" customWidth="1"/>
    <col min="30" max="30" width="27.1328125" bestFit="1" customWidth="1"/>
    <col min="31" max="31" width="22.265625" bestFit="1" customWidth="1"/>
    <col min="32" max="32" width="23.86328125" bestFit="1" customWidth="1"/>
    <col min="33" max="33" width="30" bestFit="1" customWidth="1"/>
    <col min="34" max="34" width="27.265625" bestFit="1" customWidth="1"/>
    <col min="35" max="35" width="28.53125" bestFit="1" customWidth="1"/>
    <col min="36" max="36" width="33.73046875" bestFit="1" customWidth="1"/>
    <col min="37" max="37" width="26.46484375" bestFit="1" customWidth="1"/>
    <col min="38" max="38" width="28.6640625" bestFit="1" customWidth="1"/>
    <col min="39" max="39" width="24.265625" bestFit="1" customWidth="1"/>
    <col min="40" max="40" width="21.1328125" bestFit="1" customWidth="1"/>
    <col min="41" max="41" width="19.86328125" bestFit="1" customWidth="1"/>
    <col min="42" max="42" width="27.1328125" bestFit="1" customWidth="1"/>
    <col min="43" max="43" width="22.265625" bestFit="1" customWidth="1"/>
    <col min="44" max="44" width="23.86328125" bestFit="1" customWidth="1"/>
    <col min="45" max="45" width="30" bestFit="1" customWidth="1"/>
    <col min="46" max="46" width="27.265625" bestFit="1" customWidth="1"/>
    <col min="47" max="47" width="28.53125" bestFit="1" customWidth="1"/>
    <col min="48" max="48" width="33.73046875" bestFit="1" customWidth="1"/>
    <col min="49" max="49" width="26.46484375" bestFit="1" customWidth="1"/>
    <col min="50" max="50" width="28.6640625" bestFit="1" customWidth="1"/>
    <col min="51" max="51" width="24.265625" bestFit="1" customWidth="1"/>
    <col min="52" max="52" width="21.1328125" bestFit="1" customWidth="1"/>
    <col min="53" max="53" width="19.86328125" bestFit="1" customWidth="1"/>
    <col min="54" max="54" width="27.1328125" bestFit="1" customWidth="1"/>
    <col min="55" max="55" width="22.265625" bestFit="1" customWidth="1"/>
    <col min="56" max="56" width="23.86328125" bestFit="1" customWidth="1"/>
    <col min="57" max="57" width="30" bestFit="1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HYPERLINK("capsilon://?command=openfolder&amp;siteaddress=FAM.docvelocity-na8.net&amp;folderid=FX5192648A-282A-D6B3-4B8C-F6E8EA7C2D0C","FX220113404")</f>
        <v>FX220113404</v>
      </c>
      <c r="F2" t="s">
        <v>19</v>
      </c>
      <c r="G2" t="s">
        <v>19</v>
      </c>
      <c r="H2" t="s">
        <v>85</v>
      </c>
      <c r="I2" t="s">
        <v>86</v>
      </c>
      <c r="J2">
        <v>254</v>
      </c>
      <c r="K2" t="s">
        <v>87</v>
      </c>
      <c r="L2" t="s">
        <v>88</v>
      </c>
      <c r="M2" t="s">
        <v>89</v>
      </c>
      <c r="N2">
        <v>2</v>
      </c>
      <c r="O2" s="1">
        <v>44596.514918981484</v>
      </c>
      <c r="P2" s="1">
        <v>44596.573055555556</v>
      </c>
      <c r="Q2">
        <v>2830</v>
      </c>
      <c r="R2">
        <v>2193</v>
      </c>
      <c r="S2" t="b">
        <v>0</v>
      </c>
      <c r="T2" t="s">
        <v>90</v>
      </c>
      <c r="U2" t="b">
        <v>0</v>
      </c>
      <c r="V2" t="s">
        <v>91</v>
      </c>
      <c r="W2" s="1">
        <v>44596.537916666668</v>
      </c>
      <c r="X2">
        <v>1535</v>
      </c>
      <c r="Y2">
        <v>227</v>
      </c>
      <c r="Z2">
        <v>0</v>
      </c>
      <c r="AA2">
        <v>227</v>
      </c>
      <c r="AB2">
        <v>37</v>
      </c>
      <c r="AC2">
        <v>100</v>
      </c>
      <c r="AD2">
        <v>27</v>
      </c>
      <c r="AE2">
        <v>0</v>
      </c>
      <c r="AF2">
        <v>0</v>
      </c>
      <c r="AG2">
        <v>0</v>
      </c>
      <c r="AH2" t="s">
        <v>92</v>
      </c>
      <c r="AI2" s="1">
        <v>44596.573055555556</v>
      </c>
      <c r="AJ2">
        <v>613</v>
      </c>
      <c r="AK2">
        <v>0</v>
      </c>
      <c r="AL2">
        <v>0</v>
      </c>
      <c r="AM2">
        <v>0</v>
      </c>
      <c r="AN2">
        <v>37</v>
      </c>
      <c r="AO2">
        <v>0</v>
      </c>
      <c r="AP2">
        <v>27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HYPERLINK("capsilon://?command=openfolder&amp;siteaddress=FAM.docvelocity-na8.net&amp;folderid=FX48A8CB5D-1E33-D9E1-1B14-FF020A16F6B9","FX22015193")</f>
        <v>FX22015193</v>
      </c>
      <c r="F3" t="s">
        <v>19</v>
      </c>
      <c r="G3" t="s">
        <v>19</v>
      </c>
      <c r="H3" t="s">
        <v>85</v>
      </c>
      <c r="I3" t="s">
        <v>95</v>
      </c>
      <c r="J3">
        <v>66</v>
      </c>
      <c r="K3" t="s">
        <v>87</v>
      </c>
      <c r="L3" t="s">
        <v>88</v>
      </c>
      <c r="M3" t="s">
        <v>89</v>
      </c>
      <c r="N3">
        <v>2</v>
      </c>
      <c r="O3" s="1">
        <v>44596.519733796296</v>
      </c>
      <c r="P3" s="1">
        <v>44596.532407407409</v>
      </c>
      <c r="Q3">
        <v>1021</v>
      </c>
      <c r="R3">
        <v>74</v>
      </c>
      <c r="S3" t="b">
        <v>0</v>
      </c>
      <c r="T3" t="s">
        <v>90</v>
      </c>
      <c r="U3" t="b">
        <v>0</v>
      </c>
      <c r="V3" t="s">
        <v>96</v>
      </c>
      <c r="W3" s="1">
        <v>44596.531192129631</v>
      </c>
      <c r="X3">
        <v>23</v>
      </c>
      <c r="Y3">
        <v>0</v>
      </c>
      <c r="Z3">
        <v>0</v>
      </c>
      <c r="AA3">
        <v>0</v>
      </c>
      <c r="AB3">
        <v>52</v>
      </c>
      <c r="AC3">
        <v>0</v>
      </c>
      <c r="AD3">
        <v>66</v>
      </c>
      <c r="AE3">
        <v>0</v>
      </c>
      <c r="AF3">
        <v>0</v>
      </c>
      <c r="AG3">
        <v>0</v>
      </c>
      <c r="AH3" t="s">
        <v>97</v>
      </c>
      <c r="AI3" s="1">
        <v>44596.532407407409</v>
      </c>
      <c r="AJ3">
        <v>51</v>
      </c>
      <c r="AK3">
        <v>0</v>
      </c>
      <c r="AL3">
        <v>0</v>
      </c>
      <c r="AM3">
        <v>0</v>
      </c>
      <c r="AN3">
        <v>52</v>
      </c>
      <c r="AO3">
        <v>0</v>
      </c>
      <c r="AP3">
        <v>66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98</v>
      </c>
      <c r="B4" t="s">
        <v>82</v>
      </c>
      <c r="C4" t="s">
        <v>99</v>
      </c>
      <c r="D4" t="s">
        <v>84</v>
      </c>
      <c r="E4" s="2" t="str">
        <f>HYPERLINK("capsilon://?command=openfolder&amp;siteaddress=FAM.docvelocity-na8.net&amp;folderid=FX2DE9D12D-8B0F-8105-DFDB-43E4CBC1076A","FX2202321")</f>
        <v>FX2202321</v>
      </c>
      <c r="F4" t="s">
        <v>19</v>
      </c>
      <c r="G4" t="s">
        <v>19</v>
      </c>
      <c r="H4" t="s">
        <v>85</v>
      </c>
      <c r="I4" t="s">
        <v>100</v>
      </c>
      <c r="J4">
        <v>66</v>
      </c>
      <c r="K4" t="s">
        <v>87</v>
      </c>
      <c r="L4" t="s">
        <v>88</v>
      </c>
      <c r="M4" t="s">
        <v>89</v>
      </c>
      <c r="N4">
        <v>2</v>
      </c>
      <c r="O4" s="1">
        <v>44596.542245370372</v>
      </c>
      <c r="P4" s="1">
        <v>44596.574895833335</v>
      </c>
      <c r="Q4">
        <v>1641</v>
      </c>
      <c r="R4">
        <v>1180</v>
      </c>
      <c r="S4" t="b">
        <v>0</v>
      </c>
      <c r="T4" t="s">
        <v>90</v>
      </c>
      <c r="U4" t="b">
        <v>0</v>
      </c>
      <c r="V4" t="s">
        <v>101</v>
      </c>
      <c r="W4" s="1">
        <v>44596.554247685184</v>
      </c>
      <c r="X4">
        <v>1022</v>
      </c>
      <c r="Y4">
        <v>52</v>
      </c>
      <c r="Z4">
        <v>0</v>
      </c>
      <c r="AA4">
        <v>52</v>
      </c>
      <c r="AB4">
        <v>0</v>
      </c>
      <c r="AC4">
        <v>25</v>
      </c>
      <c r="AD4">
        <v>14</v>
      </c>
      <c r="AE4">
        <v>0</v>
      </c>
      <c r="AF4">
        <v>0</v>
      </c>
      <c r="AG4">
        <v>0</v>
      </c>
      <c r="AH4" t="s">
        <v>92</v>
      </c>
      <c r="AI4" s="1">
        <v>44596.574895833335</v>
      </c>
      <c r="AJ4">
        <v>158</v>
      </c>
      <c r="AK4">
        <v>1</v>
      </c>
      <c r="AL4">
        <v>0</v>
      </c>
      <c r="AM4">
        <v>1</v>
      </c>
      <c r="AN4">
        <v>0</v>
      </c>
      <c r="AO4">
        <v>1</v>
      </c>
      <c r="AP4">
        <v>13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102</v>
      </c>
      <c r="B5" t="s">
        <v>82</v>
      </c>
      <c r="C5" t="s">
        <v>103</v>
      </c>
      <c r="D5" t="s">
        <v>84</v>
      </c>
      <c r="E5" s="2" t="str">
        <f>HYPERLINK("capsilon://?command=openfolder&amp;siteaddress=FAM.docvelocity-na8.net&amp;folderid=FXF29C5D80-09C2-A0B2-0426-CCF23FCCB2D5","FX220113384")</f>
        <v>FX220113384</v>
      </c>
      <c r="F5" t="s">
        <v>19</v>
      </c>
      <c r="G5" t="s">
        <v>19</v>
      </c>
      <c r="H5" t="s">
        <v>85</v>
      </c>
      <c r="I5" t="s">
        <v>104</v>
      </c>
      <c r="J5">
        <v>56</v>
      </c>
      <c r="K5" t="s">
        <v>87</v>
      </c>
      <c r="L5" t="s">
        <v>88</v>
      </c>
      <c r="M5" t="s">
        <v>89</v>
      </c>
      <c r="N5">
        <v>2</v>
      </c>
      <c r="O5" s="1">
        <v>44596.544745370367</v>
      </c>
      <c r="P5" s="1">
        <v>44596.576655092591</v>
      </c>
      <c r="Q5">
        <v>2159</v>
      </c>
      <c r="R5">
        <v>598</v>
      </c>
      <c r="S5" t="b">
        <v>0</v>
      </c>
      <c r="T5" t="s">
        <v>90</v>
      </c>
      <c r="U5" t="b">
        <v>0</v>
      </c>
      <c r="V5" t="s">
        <v>91</v>
      </c>
      <c r="W5" s="1">
        <v>44596.550497685188</v>
      </c>
      <c r="X5">
        <v>447</v>
      </c>
      <c r="Y5">
        <v>42</v>
      </c>
      <c r="Z5">
        <v>0</v>
      </c>
      <c r="AA5">
        <v>42</v>
      </c>
      <c r="AB5">
        <v>0</v>
      </c>
      <c r="AC5">
        <v>11</v>
      </c>
      <c r="AD5">
        <v>14</v>
      </c>
      <c r="AE5">
        <v>0</v>
      </c>
      <c r="AF5">
        <v>0</v>
      </c>
      <c r="AG5">
        <v>0</v>
      </c>
      <c r="AH5" t="s">
        <v>92</v>
      </c>
      <c r="AI5" s="1">
        <v>44596.576655092591</v>
      </c>
      <c r="AJ5">
        <v>151</v>
      </c>
      <c r="AK5">
        <v>0</v>
      </c>
      <c r="AL5">
        <v>0</v>
      </c>
      <c r="AM5">
        <v>0</v>
      </c>
      <c r="AN5">
        <v>0</v>
      </c>
      <c r="AO5">
        <v>0</v>
      </c>
      <c r="AP5">
        <v>14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HYPERLINK("capsilon://?command=openfolder&amp;siteaddress=FAM.docvelocity-na8.net&amp;folderid=FX7BCCF5A7-8113-CAB0-F743-770D6A97D0D0","FX22011447")</f>
        <v>FX22011447</v>
      </c>
      <c r="F6" t="s">
        <v>19</v>
      </c>
      <c r="G6" t="s">
        <v>19</v>
      </c>
      <c r="H6" t="s">
        <v>85</v>
      </c>
      <c r="I6" t="s">
        <v>107</v>
      </c>
      <c r="J6">
        <v>66</v>
      </c>
      <c r="K6" t="s">
        <v>87</v>
      </c>
      <c r="L6" t="s">
        <v>88</v>
      </c>
      <c r="M6" t="s">
        <v>89</v>
      </c>
      <c r="N6">
        <v>2</v>
      </c>
      <c r="O6" s="1">
        <v>44596.545312499999</v>
      </c>
      <c r="P6" s="1">
        <v>44596.576851851853</v>
      </c>
      <c r="Q6">
        <v>2541</v>
      </c>
      <c r="R6">
        <v>184</v>
      </c>
      <c r="S6" t="b">
        <v>0</v>
      </c>
      <c r="T6" t="s">
        <v>90</v>
      </c>
      <c r="U6" t="b">
        <v>0</v>
      </c>
      <c r="V6" t="s">
        <v>101</v>
      </c>
      <c r="W6" s="1">
        <v>44596.556134259263</v>
      </c>
      <c r="X6">
        <v>162</v>
      </c>
      <c r="Y6">
        <v>0</v>
      </c>
      <c r="Z6">
        <v>0</v>
      </c>
      <c r="AA6">
        <v>0</v>
      </c>
      <c r="AB6">
        <v>52</v>
      </c>
      <c r="AC6">
        <v>0</v>
      </c>
      <c r="AD6">
        <v>66</v>
      </c>
      <c r="AE6">
        <v>0</v>
      </c>
      <c r="AF6">
        <v>0</v>
      </c>
      <c r="AG6">
        <v>0</v>
      </c>
      <c r="AH6" t="s">
        <v>92</v>
      </c>
      <c r="AI6" s="1">
        <v>44596.576851851853</v>
      </c>
      <c r="AJ6">
        <v>16</v>
      </c>
      <c r="AK6">
        <v>0</v>
      </c>
      <c r="AL6">
        <v>0</v>
      </c>
      <c r="AM6">
        <v>0</v>
      </c>
      <c r="AN6">
        <v>52</v>
      </c>
      <c r="AO6">
        <v>0</v>
      </c>
      <c r="AP6">
        <v>66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108</v>
      </c>
      <c r="B7" t="s">
        <v>82</v>
      </c>
      <c r="C7" t="s">
        <v>106</v>
      </c>
      <c r="D7" t="s">
        <v>84</v>
      </c>
      <c r="E7" s="2" t="str">
        <f>HYPERLINK("capsilon://?command=openfolder&amp;siteaddress=FAM.docvelocity-na8.net&amp;folderid=FX7BCCF5A7-8113-CAB0-F743-770D6A97D0D0","FX22011447")</f>
        <v>FX22011447</v>
      </c>
      <c r="F7" t="s">
        <v>19</v>
      </c>
      <c r="G7" t="s">
        <v>19</v>
      </c>
      <c r="H7" t="s">
        <v>85</v>
      </c>
      <c r="I7" t="s">
        <v>109</v>
      </c>
      <c r="J7">
        <v>66</v>
      </c>
      <c r="K7" t="s">
        <v>87</v>
      </c>
      <c r="L7" t="s">
        <v>88</v>
      </c>
      <c r="M7" t="s">
        <v>89</v>
      </c>
      <c r="N7">
        <v>2</v>
      </c>
      <c r="O7" s="1">
        <v>44596.546226851853</v>
      </c>
      <c r="P7" s="1">
        <v>44596.577037037037</v>
      </c>
      <c r="Q7">
        <v>2573</v>
      </c>
      <c r="R7">
        <v>89</v>
      </c>
      <c r="S7" t="b">
        <v>0</v>
      </c>
      <c r="T7" t="s">
        <v>90</v>
      </c>
      <c r="U7" t="b">
        <v>0</v>
      </c>
      <c r="V7" t="s">
        <v>110</v>
      </c>
      <c r="W7" s="1">
        <v>44596.567858796298</v>
      </c>
      <c r="X7">
        <v>34</v>
      </c>
      <c r="Y7">
        <v>0</v>
      </c>
      <c r="Z7">
        <v>0</v>
      </c>
      <c r="AA7">
        <v>0</v>
      </c>
      <c r="AB7">
        <v>52</v>
      </c>
      <c r="AC7">
        <v>0</v>
      </c>
      <c r="AD7">
        <v>66</v>
      </c>
      <c r="AE7">
        <v>0</v>
      </c>
      <c r="AF7">
        <v>0</v>
      </c>
      <c r="AG7">
        <v>0</v>
      </c>
      <c r="AH7" t="s">
        <v>92</v>
      </c>
      <c r="AI7" s="1">
        <v>44596.577037037037</v>
      </c>
      <c r="AJ7">
        <v>16</v>
      </c>
      <c r="AK7">
        <v>0</v>
      </c>
      <c r="AL7">
        <v>0</v>
      </c>
      <c r="AM7">
        <v>0</v>
      </c>
      <c r="AN7">
        <v>52</v>
      </c>
      <c r="AO7">
        <v>0</v>
      </c>
      <c r="AP7">
        <v>66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111</v>
      </c>
      <c r="B8" t="s">
        <v>82</v>
      </c>
      <c r="C8" t="s">
        <v>112</v>
      </c>
      <c r="D8" t="s">
        <v>84</v>
      </c>
      <c r="E8" s="2" t="str">
        <f>HYPERLINK("capsilon://?command=openfolder&amp;siteaddress=FAM.docvelocity-na8.net&amp;folderid=FX556EB2F2-65AA-EE9A-F4EF-B1A68FBD7BA0","FX2202464")</f>
        <v>FX2202464</v>
      </c>
      <c r="F8" t="s">
        <v>19</v>
      </c>
      <c r="G8" t="s">
        <v>19</v>
      </c>
      <c r="H8" t="s">
        <v>85</v>
      </c>
      <c r="I8" t="s">
        <v>113</v>
      </c>
      <c r="J8">
        <v>557</v>
      </c>
      <c r="K8" t="s">
        <v>87</v>
      </c>
      <c r="L8" t="s">
        <v>88</v>
      </c>
      <c r="M8" t="s">
        <v>89</v>
      </c>
      <c r="N8">
        <v>2</v>
      </c>
      <c r="O8" s="1">
        <v>44596.547511574077</v>
      </c>
      <c r="P8" s="1">
        <v>44596.645914351851</v>
      </c>
      <c r="Q8">
        <v>2193</v>
      </c>
      <c r="R8">
        <v>6309</v>
      </c>
      <c r="S8" t="b">
        <v>0</v>
      </c>
      <c r="T8" t="s">
        <v>90</v>
      </c>
      <c r="U8" t="b">
        <v>0</v>
      </c>
      <c r="V8" t="s">
        <v>114</v>
      </c>
      <c r="W8" s="1">
        <v>44596.642743055556</v>
      </c>
      <c r="X8">
        <v>6020</v>
      </c>
      <c r="Y8">
        <v>474</v>
      </c>
      <c r="Z8">
        <v>0</v>
      </c>
      <c r="AA8">
        <v>474</v>
      </c>
      <c r="AB8">
        <v>0</v>
      </c>
      <c r="AC8">
        <v>316</v>
      </c>
      <c r="AD8">
        <v>83</v>
      </c>
      <c r="AE8">
        <v>0</v>
      </c>
      <c r="AF8">
        <v>0</v>
      </c>
      <c r="AG8">
        <v>0</v>
      </c>
      <c r="AH8" t="s">
        <v>92</v>
      </c>
      <c r="AI8" s="1">
        <v>44596.645914351851</v>
      </c>
      <c r="AJ8">
        <v>86</v>
      </c>
      <c r="AK8">
        <v>0</v>
      </c>
      <c r="AL8">
        <v>0</v>
      </c>
      <c r="AM8">
        <v>0</v>
      </c>
      <c r="AN8">
        <v>0</v>
      </c>
      <c r="AO8">
        <v>0</v>
      </c>
      <c r="AP8">
        <v>83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115</v>
      </c>
      <c r="B9" t="s">
        <v>82</v>
      </c>
      <c r="C9" t="s">
        <v>116</v>
      </c>
      <c r="D9" t="s">
        <v>84</v>
      </c>
      <c r="E9" s="2" t="str">
        <f>HYPERLINK("capsilon://?command=openfolder&amp;siteaddress=FAM.docvelocity-na8.net&amp;folderid=FX582E7CCB-D3D1-D62F-1E33-C029AC01BCFB","FX21118343")</f>
        <v>FX21118343</v>
      </c>
      <c r="F9" t="s">
        <v>19</v>
      </c>
      <c r="G9" t="s">
        <v>19</v>
      </c>
      <c r="H9" t="s">
        <v>85</v>
      </c>
      <c r="I9" t="s">
        <v>117</v>
      </c>
      <c r="J9">
        <v>66</v>
      </c>
      <c r="K9" t="s">
        <v>87</v>
      </c>
      <c r="L9" t="s">
        <v>88</v>
      </c>
      <c r="M9" t="s">
        <v>89</v>
      </c>
      <c r="N9">
        <v>2</v>
      </c>
      <c r="O9" s="1">
        <v>44596.561354166668</v>
      </c>
      <c r="P9" s="1">
        <v>44596.577280092592</v>
      </c>
      <c r="Q9">
        <v>1319</v>
      </c>
      <c r="R9">
        <v>57</v>
      </c>
      <c r="S9" t="b">
        <v>0</v>
      </c>
      <c r="T9" t="s">
        <v>90</v>
      </c>
      <c r="U9" t="b">
        <v>0</v>
      </c>
      <c r="V9" t="s">
        <v>110</v>
      </c>
      <c r="W9" s="1">
        <v>44596.568287037036</v>
      </c>
      <c r="X9">
        <v>36</v>
      </c>
      <c r="Y9">
        <v>0</v>
      </c>
      <c r="Z9">
        <v>0</v>
      </c>
      <c r="AA9">
        <v>0</v>
      </c>
      <c r="AB9">
        <v>52</v>
      </c>
      <c r="AC9">
        <v>0</v>
      </c>
      <c r="AD9">
        <v>66</v>
      </c>
      <c r="AE9">
        <v>0</v>
      </c>
      <c r="AF9">
        <v>0</v>
      </c>
      <c r="AG9">
        <v>0</v>
      </c>
      <c r="AH9" t="s">
        <v>92</v>
      </c>
      <c r="AI9" s="1">
        <v>44596.577280092592</v>
      </c>
      <c r="AJ9">
        <v>21</v>
      </c>
      <c r="AK9">
        <v>0</v>
      </c>
      <c r="AL9">
        <v>0</v>
      </c>
      <c r="AM9">
        <v>0</v>
      </c>
      <c r="AN9">
        <v>52</v>
      </c>
      <c r="AO9">
        <v>0</v>
      </c>
      <c r="AP9">
        <v>66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118</v>
      </c>
      <c r="B10" t="s">
        <v>82</v>
      </c>
      <c r="C10" t="s">
        <v>119</v>
      </c>
      <c r="D10" t="s">
        <v>84</v>
      </c>
      <c r="E10" s="2" t="str">
        <f>HYPERLINK("capsilon://?command=openfolder&amp;siteaddress=FAM.docvelocity-na8.net&amp;folderid=FX97C0E3AA-E5ED-38C6-81BF-68287FECFAA2","FX22012935")</f>
        <v>FX22012935</v>
      </c>
      <c r="F10" t="s">
        <v>19</v>
      </c>
      <c r="G10" t="s">
        <v>19</v>
      </c>
      <c r="H10" t="s">
        <v>85</v>
      </c>
      <c r="I10" t="s">
        <v>120</v>
      </c>
      <c r="J10">
        <v>66</v>
      </c>
      <c r="K10" t="s">
        <v>87</v>
      </c>
      <c r="L10" t="s">
        <v>88</v>
      </c>
      <c r="M10" t="s">
        <v>89</v>
      </c>
      <c r="N10">
        <v>2</v>
      </c>
      <c r="O10" s="1">
        <v>44596.574050925927</v>
      </c>
      <c r="P10" s="1">
        <v>44596.586030092592</v>
      </c>
      <c r="Q10">
        <v>816</v>
      </c>
      <c r="R10">
        <v>219</v>
      </c>
      <c r="S10" t="b">
        <v>0</v>
      </c>
      <c r="T10" t="s">
        <v>90</v>
      </c>
      <c r="U10" t="b">
        <v>0</v>
      </c>
      <c r="V10" t="s">
        <v>121</v>
      </c>
      <c r="W10" s="1">
        <v>44596.583703703705</v>
      </c>
      <c r="X10">
        <v>98</v>
      </c>
      <c r="Y10">
        <v>0</v>
      </c>
      <c r="Z10">
        <v>0</v>
      </c>
      <c r="AA10">
        <v>0</v>
      </c>
      <c r="AB10">
        <v>52</v>
      </c>
      <c r="AC10">
        <v>0</v>
      </c>
      <c r="AD10">
        <v>66</v>
      </c>
      <c r="AE10">
        <v>0</v>
      </c>
      <c r="AF10">
        <v>0</v>
      </c>
      <c r="AG10">
        <v>0</v>
      </c>
      <c r="AH10" t="s">
        <v>97</v>
      </c>
      <c r="AI10" s="1">
        <v>44596.586030092592</v>
      </c>
      <c r="AJ10">
        <v>32</v>
      </c>
      <c r="AK10">
        <v>0</v>
      </c>
      <c r="AL10">
        <v>0</v>
      </c>
      <c r="AM10">
        <v>0</v>
      </c>
      <c r="AN10">
        <v>52</v>
      </c>
      <c r="AO10">
        <v>0</v>
      </c>
      <c r="AP10">
        <v>66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122</v>
      </c>
      <c r="B11" t="s">
        <v>82</v>
      </c>
      <c r="C11" t="s">
        <v>123</v>
      </c>
      <c r="D11" t="s">
        <v>84</v>
      </c>
      <c r="E11" s="2" t="str">
        <f>HYPERLINK("capsilon://?command=openfolder&amp;siteaddress=FAM.docvelocity-na8.net&amp;folderid=FXDF16966B-EF1C-102C-08DF-859B3D5E2063","FX21129543")</f>
        <v>FX21129543</v>
      </c>
      <c r="F11" t="s">
        <v>19</v>
      </c>
      <c r="G11" t="s">
        <v>19</v>
      </c>
      <c r="H11" t="s">
        <v>85</v>
      </c>
      <c r="I11" t="s">
        <v>124</v>
      </c>
      <c r="J11">
        <v>106</v>
      </c>
      <c r="K11" t="s">
        <v>87</v>
      </c>
      <c r="L11" t="s">
        <v>88</v>
      </c>
      <c r="M11" t="s">
        <v>89</v>
      </c>
      <c r="N11">
        <v>2</v>
      </c>
      <c r="O11" s="1">
        <v>44596.59946759259</v>
      </c>
      <c r="P11" s="1">
        <v>44596.620868055557</v>
      </c>
      <c r="Q11">
        <v>140</v>
      </c>
      <c r="R11">
        <v>1709</v>
      </c>
      <c r="S11" t="b">
        <v>0</v>
      </c>
      <c r="T11" t="s">
        <v>90</v>
      </c>
      <c r="U11" t="b">
        <v>0</v>
      </c>
      <c r="V11" t="s">
        <v>125</v>
      </c>
      <c r="W11" s="1">
        <v>44596.618263888886</v>
      </c>
      <c r="X11">
        <v>1184</v>
      </c>
      <c r="Y11">
        <v>72</v>
      </c>
      <c r="Z11">
        <v>0</v>
      </c>
      <c r="AA11">
        <v>72</v>
      </c>
      <c r="AB11">
        <v>0</v>
      </c>
      <c r="AC11">
        <v>36</v>
      </c>
      <c r="AD11">
        <v>34</v>
      </c>
      <c r="AE11">
        <v>0</v>
      </c>
      <c r="AF11">
        <v>0</v>
      </c>
      <c r="AG11">
        <v>0</v>
      </c>
      <c r="AH11" t="s">
        <v>92</v>
      </c>
      <c r="AI11" s="1">
        <v>44596.620868055557</v>
      </c>
      <c r="AJ11">
        <v>206</v>
      </c>
      <c r="AK11">
        <v>2</v>
      </c>
      <c r="AL11">
        <v>0</v>
      </c>
      <c r="AM11">
        <v>2</v>
      </c>
      <c r="AN11">
        <v>0</v>
      </c>
      <c r="AO11">
        <v>2</v>
      </c>
      <c r="AP11">
        <v>32</v>
      </c>
      <c r="AQ11">
        <v>0</v>
      </c>
      <c r="AR11">
        <v>0</v>
      </c>
      <c r="AS11">
        <v>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126</v>
      </c>
      <c r="B12" t="s">
        <v>82</v>
      </c>
      <c r="C12" t="s">
        <v>127</v>
      </c>
      <c r="D12" t="s">
        <v>84</v>
      </c>
      <c r="E12" s="2" t="str">
        <f>HYPERLINK("capsilon://?command=openfolder&amp;siteaddress=FAM.docvelocity-na8.net&amp;folderid=FXA757C9E2-AF0A-CE42-4DE2-B17E8119CDD2","FX220111999")</f>
        <v>FX220111999</v>
      </c>
      <c r="F12" t="s">
        <v>19</v>
      </c>
      <c r="G12" t="s">
        <v>19</v>
      </c>
      <c r="H12" t="s">
        <v>85</v>
      </c>
      <c r="I12" t="s">
        <v>128</v>
      </c>
      <c r="J12">
        <v>38</v>
      </c>
      <c r="K12" t="s">
        <v>87</v>
      </c>
      <c r="L12" t="s">
        <v>88</v>
      </c>
      <c r="M12" t="s">
        <v>89</v>
      </c>
      <c r="N12">
        <v>2</v>
      </c>
      <c r="O12" s="1">
        <v>44596.606041666666</v>
      </c>
      <c r="P12" s="1">
        <v>44596.623425925929</v>
      </c>
      <c r="Q12">
        <v>1100</v>
      </c>
      <c r="R12">
        <v>402</v>
      </c>
      <c r="S12" t="b">
        <v>0</v>
      </c>
      <c r="T12" t="s">
        <v>90</v>
      </c>
      <c r="U12" t="b">
        <v>0</v>
      </c>
      <c r="V12" t="s">
        <v>125</v>
      </c>
      <c r="W12" s="1">
        <v>44596.62164351852</v>
      </c>
      <c r="X12">
        <v>292</v>
      </c>
      <c r="Y12">
        <v>37</v>
      </c>
      <c r="Z12">
        <v>0</v>
      </c>
      <c r="AA12">
        <v>37</v>
      </c>
      <c r="AB12">
        <v>0</v>
      </c>
      <c r="AC12">
        <v>14</v>
      </c>
      <c r="AD12">
        <v>1</v>
      </c>
      <c r="AE12">
        <v>0</v>
      </c>
      <c r="AF12">
        <v>0</v>
      </c>
      <c r="AG12">
        <v>0</v>
      </c>
      <c r="AH12" t="s">
        <v>92</v>
      </c>
      <c r="AI12" s="1">
        <v>44596.623425925929</v>
      </c>
      <c r="AJ12">
        <v>110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129</v>
      </c>
      <c r="B13" t="s">
        <v>82</v>
      </c>
      <c r="C13" t="s">
        <v>130</v>
      </c>
      <c r="D13" t="s">
        <v>84</v>
      </c>
      <c r="E13" s="2" t="str">
        <f>HYPERLINK("capsilon://?command=openfolder&amp;siteaddress=FAM.docvelocity-na8.net&amp;folderid=FXBF12416C-49DC-7065-620B-9B0973D6F4AD","FX220112332")</f>
        <v>FX220112332</v>
      </c>
      <c r="F13" t="s">
        <v>19</v>
      </c>
      <c r="G13" t="s">
        <v>19</v>
      </c>
      <c r="H13" t="s">
        <v>85</v>
      </c>
      <c r="I13" t="s">
        <v>131</v>
      </c>
      <c r="J13">
        <v>28</v>
      </c>
      <c r="K13" t="s">
        <v>87</v>
      </c>
      <c r="L13" t="s">
        <v>88</v>
      </c>
      <c r="M13" t="s">
        <v>89</v>
      </c>
      <c r="N13">
        <v>1</v>
      </c>
      <c r="O13" s="1">
        <v>44596.611192129632</v>
      </c>
      <c r="P13" s="1">
        <v>44596.631423611114</v>
      </c>
      <c r="Q13">
        <v>1546</v>
      </c>
      <c r="R13">
        <v>202</v>
      </c>
      <c r="S13" t="b">
        <v>0</v>
      </c>
      <c r="T13" t="s">
        <v>90</v>
      </c>
      <c r="U13" t="b">
        <v>0</v>
      </c>
      <c r="V13" t="s">
        <v>110</v>
      </c>
      <c r="W13" s="1">
        <v>44596.631423611114</v>
      </c>
      <c r="X13">
        <v>106</v>
      </c>
      <c r="Y13">
        <v>0</v>
      </c>
      <c r="Z13">
        <v>0</v>
      </c>
      <c r="AA13">
        <v>0</v>
      </c>
      <c r="AB13">
        <v>0</v>
      </c>
      <c r="AC13">
        <v>0</v>
      </c>
      <c r="AD13">
        <v>28</v>
      </c>
      <c r="AE13">
        <v>21</v>
      </c>
      <c r="AF13">
        <v>0</v>
      </c>
      <c r="AG13">
        <v>2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132</v>
      </c>
      <c r="B14" t="s">
        <v>82</v>
      </c>
      <c r="C14" t="s">
        <v>133</v>
      </c>
      <c r="D14" t="s">
        <v>84</v>
      </c>
      <c r="E14" s="2" t="str">
        <f>HYPERLINK("capsilon://?command=openfolder&amp;siteaddress=FAM.docvelocity-na8.net&amp;folderid=FX52F5BA89-5442-C1C4-6E9B-C333759B836F","FX22021817")</f>
        <v>FX22021817</v>
      </c>
      <c r="F14" t="s">
        <v>19</v>
      </c>
      <c r="G14" t="s">
        <v>19</v>
      </c>
      <c r="H14" t="s">
        <v>85</v>
      </c>
      <c r="I14" t="s">
        <v>134</v>
      </c>
      <c r="J14">
        <v>218</v>
      </c>
      <c r="K14" t="s">
        <v>87</v>
      </c>
      <c r="L14" t="s">
        <v>88</v>
      </c>
      <c r="M14" t="s">
        <v>89</v>
      </c>
      <c r="N14">
        <v>2</v>
      </c>
      <c r="O14" s="1">
        <v>44596.61891203704</v>
      </c>
      <c r="P14" s="1">
        <v>44596.682997685188</v>
      </c>
      <c r="Q14">
        <v>2912</v>
      </c>
      <c r="R14">
        <v>2625</v>
      </c>
      <c r="S14" t="b">
        <v>0</v>
      </c>
      <c r="T14" t="s">
        <v>90</v>
      </c>
      <c r="U14" t="b">
        <v>0</v>
      </c>
      <c r="V14" t="s">
        <v>114</v>
      </c>
      <c r="W14" s="1">
        <v>44596.665578703702</v>
      </c>
      <c r="X14">
        <v>1972</v>
      </c>
      <c r="Y14">
        <v>181</v>
      </c>
      <c r="Z14">
        <v>0</v>
      </c>
      <c r="AA14">
        <v>181</v>
      </c>
      <c r="AB14">
        <v>0</v>
      </c>
      <c r="AC14">
        <v>96</v>
      </c>
      <c r="AD14">
        <v>37</v>
      </c>
      <c r="AE14">
        <v>0</v>
      </c>
      <c r="AF14">
        <v>0</v>
      </c>
      <c r="AG14">
        <v>0</v>
      </c>
      <c r="AH14" t="s">
        <v>92</v>
      </c>
      <c r="AI14" s="1">
        <v>44596.682997685188</v>
      </c>
      <c r="AJ14">
        <v>551</v>
      </c>
      <c r="AK14">
        <v>3</v>
      </c>
      <c r="AL14">
        <v>0</v>
      </c>
      <c r="AM14">
        <v>3</v>
      </c>
      <c r="AN14">
        <v>0</v>
      </c>
      <c r="AO14">
        <v>3</v>
      </c>
      <c r="AP14">
        <v>34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135</v>
      </c>
      <c r="B15" t="s">
        <v>82</v>
      </c>
      <c r="C15" t="s">
        <v>136</v>
      </c>
      <c r="D15" t="s">
        <v>84</v>
      </c>
      <c r="E15" s="2" t="str">
        <f>HYPERLINK("capsilon://?command=openfolder&amp;siteaddress=FAM.docvelocity-na8.net&amp;folderid=FXE4E010EB-79EF-E9A2-CFE0-D9B13BC14662","FX220112936")</f>
        <v>FX220112936</v>
      </c>
      <c r="F15" t="s">
        <v>19</v>
      </c>
      <c r="G15" t="s">
        <v>19</v>
      </c>
      <c r="H15" t="s">
        <v>85</v>
      </c>
      <c r="I15" t="s">
        <v>137</v>
      </c>
      <c r="J15">
        <v>313</v>
      </c>
      <c r="K15" t="s">
        <v>87</v>
      </c>
      <c r="L15" t="s">
        <v>88</v>
      </c>
      <c r="M15" t="s">
        <v>89</v>
      </c>
      <c r="N15">
        <v>2</v>
      </c>
      <c r="O15" s="1">
        <v>44596.632245370369</v>
      </c>
      <c r="P15" s="1">
        <v>44596.675219907411</v>
      </c>
      <c r="Q15">
        <v>2057</v>
      </c>
      <c r="R15">
        <v>1656</v>
      </c>
      <c r="S15" t="b">
        <v>0</v>
      </c>
      <c r="T15" t="s">
        <v>90</v>
      </c>
      <c r="U15" t="b">
        <v>0</v>
      </c>
      <c r="V15" t="s">
        <v>110</v>
      </c>
      <c r="W15" s="1">
        <v>44596.650671296295</v>
      </c>
      <c r="X15">
        <v>600</v>
      </c>
      <c r="Y15">
        <v>207</v>
      </c>
      <c r="Z15">
        <v>0</v>
      </c>
      <c r="AA15">
        <v>207</v>
      </c>
      <c r="AB15">
        <v>0</v>
      </c>
      <c r="AC15">
        <v>83</v>
      </c>
      <c r="AD15">
        <v>106</v>
      </c>
      <c r="AE15">
        <v>0</v>
      </c>
      <c r="AF15">
        <v>0</v>
      </c>
      <c r="AG15">
        <v>0</v>
      </c>
      <c r="AH15" t="s">
        <v>97</v>
      </c>
      <c r="AI15" s="1">
        <v>44596.675219907411</v>
      </c>
      <c r="AJ15">
        <v>1025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106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138</v>
      </c>
      <c r="B16" t="s">
        <v>82</v>
      </c>
      <c r="C16" t="s">
        <v>130</v>
      </c>
      <c r="D16" t="s">
        <v>84</v>
      </c>
      <c r="E16" s="2" t="str">
        <f>HYPERLINK("capsilon://?command=openfolder&amp;siteaddress=FAM.docvelocity-na8.net&amp;folderid=FXBF12416C-49DC-7065-620B-9B0973D6F4AD","FX220112332")</f>
        <v>FX220112332</v>
      </c>
      <c r="F16" t="s">
        <v>19</v>
      </c>
      <c r="G16" t="s">
        <v>19</v>
      </c>
      <c r="H16" t="s">
        <v>85</v>
      </c>
      <c r="I16" t="s">
        <v>131</v>
      </c>
      <c r="J16">
        <v>56</v>
      </c>
      <c r="K16" t="s">
        <v>87</v>
      </c>
      <c r="L16" t="s">
        <v>88</v>
      </c>
      <c r="M16" t="s">
        <v>89</v>
      </c>
      <c r="N16">
        <v>2</v>
      </c>
      <c r="O16" s="1">
        <v>44596.632523148146</v>
      </c>
      <c r="P16" s="1">
        <v>44596.644907407404</v>
      </c>
      <c r="Q16">
        <v>369</v>
      </c>
      <c r="R16">
        <v>701</v>
      </c>
      <c r="S16" t="b">
        <v>0</v>
      </c>
      <c r="T16" t="s">
        <v>90</v>
      </c>
      <c r="U16" t="b">
        <v>1</v>
      </c>
      <c r="V16" t="s">
        <v>91</v>
      </c>
      <c r="W16" s="1">
        <v>44596.640057870369</v>
      </c>
      <c r="X16">
        <v>519</v>
      </c>
      <c r="Y16">
        <v>42</v>
      </c>
      <c r="Z16">
        <v>0</v>
      </c>
      <c r="AA16">
        <v>42</v>
      </c>
      <c r="AB16">
        <v>0</v>
      </c>
      <c r="AC16">
        <v>25</v>
      </c>
      <c r="AD16">
        <v>14</v>
      </c>
      <c r="AE16">
        <v>0</v>
      </c>
      <c r="AF16">
        <v>0</v>
      </c>
      <c r="AG16">
        <v>0</v>
      </c>
      <c r="AH16" t="s">
        <v>92</v>
      </c>
      <c r="AI16" s="1">
        <v>44596.644907407404</v>
      </c>
      <c r="AJ16">
        <v>182</v>
      </c>
      <c r="AK16">
        <v>1</v>
      </c>
      <c r="AL16">
        <v>0</v>
      </c>
      <c r="AM16">
        <v>1</v>
      </c>
      <c r="AN16">
        <v>0</v>
      </c>
      <c r="AO16">
        <v>1</v>
      </c>
      <c r="AP16">
        <v>13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139</v>
      </c>
      <c r="B17" t="s">
        <v>82</v>
      </c>
      <c r="C17" t="s">
        <v>140</v>
      </c>
      <c r="D17" t="s">
        <v>84</v>
      </c>
      <c r="E17" s="2" t="str">
        <f>HYPERLINK("capsilon://?command=openfolder&amp;siteaddress=FAM.docvelocity-na8.net&amp;folderid=FXE5DECD1B-594C-1639-243F-9D64AD7D9C01","FX22021593")</f>
        <v>FX22021593</v>
      </c>
      <c r="F17" t="s">
        <v>19</v>
      </c>
      <c r="G17" t="s">
        <v>19</v>
      </c>
      <c r="H17" t="s">
        <v>85</v>
      </c>
      <c r="I17" t="s">
        <v>141</v>
      </c>
      <c r="J17">
        <v>76</v>
      </c>
      <c r="K17" t="s">
        <v>87</v>
      </c>
      <c r="L17" t="s">
        <v>88</v>
      </c>
      <c r="M17" t="s">
        <v>89</v>
      </c>
      <c r="N17">
        <v>2</v>
      </c>
      <c r="O17" s="1">
        <v>44596.640555555554</v>
      </c>
      <c r="P17" s="1">
        <v>44596.68440972222</v>
      </c>
      <c r="Q17">
        <v>3224</v>
      </c>
      <c r="R17">
        <v>565</v>
      </c>
      <c r="S17" t="b">
        <v>0</v>
      </c>
      <c r="T17" t="s">
        <v>90</v>
      </c>
      <c r="U17" t="b">
        <v>0</v>
      </c>
      <c r="V17" t="s">
        <v>96</v>
      </c>
      <c r="W17" s="1">
        <v>44596.651203703703</v>
      </c>
      <c r="X17">
        <v>404</v>
      </c>
      <c r="Y17">
        <v>74</v>
      </c>
      <c r="Z17">
        <v>0</v>
      </c>
      <c r="AA17">
        <v>74</v>
      </c>
      <c r="AB17">
        <v>37</v>
      </c>
      <c r="AC17">
        <v>23</v>
      </c>
      <c r="AD17">
        <v>2</v>
      </c>
      <c r="AE17">
        <v>0</v>
      </c>
      <c r="AF17">
        <v>0</v>
      </c>
      <c r="AG17">
        <v>0</v>
      </c>
      <c r="AH17" t="s">
        <v>92</v>
      </c>
      <c r="AI17" s="1">
        <v>44596.68440972222</v>
      </c>
      <c r="AJ17">
        <v>122</v>
      </c>
      <c r="AK17">
        <v>0</v>
      </c>
      <c r="AL17">
        <v>0</v>
      </c>
      <c r="AM17">
        <v>0</v>
      </c>
      <c r="AN17">
        <v>37</v>
      </c>
      <c r="AO17">
        <v>0</v>
      </c>
      <c r="AP17">
        <v>2</v>
      </c>
      <c r="AQ17">
        <v>0</v>
      </c>
      <c r="AR17">
        <v>0</v>
      </c>
      <c r="AS17">
        <v>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142</v>
      </c>
      <c r="B18" t="s">
        <v>82</v>
      </c>
      <c r="C18" t="s">
        <v>143</v>
      </c>
      <c r="D18" t="s">
        <v>84</v>
      </c>
      <c r="E18" s="2" t="str">
        <f>HYPERLINK("capsilon://?command=openfolder&amp;siteaddress=FAM.docvelocity-na8.net&amp;folderid=FXCC88050A-7CD3-6D93-302F-2E3091C096AD","FX22021116")</f>
        <v>FX22021116</v>
      </c>
      <c r="F18" t="s">
        <v>19</v>
      </c>
      <c r="G18" t="s">
        <v>19</v>
      </c>
      <c r="H18" t="s">
        <v>85</v>
      </c>
      <c r="I18" t="s">
        <v>144</v>
      </c>
      <c r="J18">
        <v>45</v>
      </c>
      <c r="K18" t="s">
        <v>87</v>
      </c>
      <c r="L18" t="s">
        <v>88</v>
      </c>
      <c r="M18" t="s">
        <v>89</v>
      </c>
      <c r="N18">
        <v>2</v>
      </c>
      <c r="O18" s="1">
        <v>44596.648043981484</v>
      </c>
      <c r="P18" s="1">
        <v>44596.686041666668</v>
      </c>
      <c r="Q18">
        <v>2574</v>
      </c>
      <c r="R18">
        <v>709</v>
      </c>
      <c r="S18" t="b">
        <v>0</v>
      </c>
      <c r="T18" t="s">
        <v>90</v>
      </c>
      <c r="U18" t="b">
        <v>0</v>
      </c>
      <c r="V18" t="s">
        <v>91</v>
      </c>
      <c r="W18" s="1">
        <v>44596.657696759263</v>
      </c>
      <c r="X18">
        <v>222</v>
      </c>
      <c r="Y18">
        <v>40</v>
      </c>
      <c r="Z18">
        <v>0</v>
      </c>
      <c r="AA18">
        <v>40</v>
      </c>
      <c r="AB18">
        <v>0</v>
      </c>
      <c r="AC18">
        <v>14</v>
      </c>
      <c r="AD18">
        <v>5</v>
      </c>
      <c r="AE18">
        <v>0</v>
      </c>
      <c r="AF18">
        <v>0</v>
      </c>
      <c r="AG18">
        <v>0</v>
      </c>
      <c r="AH18" t="s">
        <v>92</v>
      </c>
      <c r="AI18" s="1">
        <v>44596.686041666668</v>
      </c>
      <c r="AJ18">
        <v>140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5</v>
      </c>
      <c r="AQ18">
        <v>0</v>
      </c>
      <c r="AR18">
        <v>0</v>
      </c>
      <c r="AS18">
        <v>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145</v>
      </c>
      <c r="B19" t="s">
        <v>82</v>
      </c>
      <c r="C19" t="s">
        <v>143</v>
      </c>
      <c r="D19" t="s">
        <v>84</v>
      </c>
      <c r="E19" s="2" t="str">
        <f>HYPERLINK("capsilon://?command=openfolder&amp;siteaddress=FAM.docvelocity-na8.net&amp;folderid=FXCC88050A-7CD3-6D93-302F-2E3091C096AD","FX22021116")</f>
        <v>FX22021116</v>
      </c>
      <c r="F19" t="s">
        <v>19</v>
      </c>
      <c r="G19" t="s">
        <v>19</v>
      </c>
      <c r="H19" t="s">
        <v>85</v>
      </c>
      <c r="I19" t="s">
        <v>146</v>
      </c>
      <c r="J19">
        <v>28</v>
      </c>
      <c r="K19" t="s">
        <v>87</v>
      </c>
      <c r="L19" t="s">
        <v>88</v>
      </c>
      <c r="M19" t="s">
        <v>89</v>
      </c>
      <c r="N19">
        <v>2</v>
      </c>
      <c r="O19" s="1">
        <v>44596.648692129631</v>
      </c>
      <c r="P19" s="1">
        <v>44596.687025462961</v>
      </c>
      <c r="Q19">
        <v>3135</v>
      </c>
      <c r="R19">
        <v>177</v>
      </c>
      <c r="S19" t="b">
        <v>0</v>
      </c>
      <c r="T19" t="s">
        <v>90</v>
      </c>
      <c r="U19" t="b">
        <v>0</v>
      </c>
      <c r="V19" t="s">
        <v>110</v>
      </c>
      <c r="W19" s="1">
        <v>44596.652928240743</v>
      </c>
      <c r="X19">
        <v>92</v>
      </c>
      <c r="Y19">
        <v>21</v>
      </c>
      <c r="Z19">
        <v>0</v>
      </c>
      <c r="AA19">
        <v>21</v>
      </c>
      <c r="AB19">
        <v>0</v>
      </c>
      <c r="AC19">
        <v>4</v>
      </c>
      <c r="AD19">
        <v>7</v>
      </c>
      <c r="AE19">
        <v>0</v>
      </c>
      <c r="AF19">
        <v>0</v>
      </c>
      <c r="AG19">
        <v>0</v>
      </c>
      <c r="AH19" t="s">
        <v>92</v>
      </c>
      <c r="AI19" s="1">
        <v>44596.687025462961</v>
      </c>
      <c r="AJ19">
        <v>85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7</v>
      </c>
      <c r="AQ19">
        <v>0</v>
      </c>
      <c r="AR19">
        <v>0</v>
      </c>
      <c r="AS19">
        <v>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147</v>
      </c>
      <c r="B20" t="s">
        <v>82</v>
      </c>
      <c r="C20" t="s">
        <v>143</v>
      </c>
      <c r="D20" t="s">
        <v>84</v>
      </c>
      <c r="E20" s="2" t="str">
        <f>HYPERLINK("capsilon://?command=openfolder&amp;siteaddress=FAM.docvelocity-na8.net&amp;folderid=FXCC88050A-7CD3-6D93-302F-2E3091C096AD","FX22021116")</f>
        <v>FX22021116</v>
      </c>
      <c r="F20" t="s">
        <v>19</v>
      </c>
      <c r="G20" t="s">
        <v>19</v>
      </c>
      <c r="H20" t="s">
        <v>85</v>
      </c>
      <c r="I20" t="s">
        <v>148</v>
      </c>
      <c r="J20">
        <v>45</v>
      </c>
      <c r="K20" t="s">
        <v>87</v>
      </c>
      <c r="L20" t="s">
        <v>88</v>
      </c>
      <c r="M20" t="s">
        <v>89</v>
      </c>
      <c r="N20">
        <v>2</v>
      </c>
      <c r="O20" s="1">
        <v>44596.6487037037</v>
      </c>
      <c r="P20" s="1">
        <v>44596.688391203701</v>
      </c>
      <c r="Q20">
        <v>2823</v>
      </c>
      <c r="R20">
        <v>606</v>
      </c>
      <c r="S20" t="b">
        <v>0</v>
      </c>
      <c r="T20" t="s">
        <v>90</v>
      </c>
      <c r="U20" t="b">
        <v>0</v>
      </c>
      <c r="V20" t="s">
        <v>91</v>
      </c>
      <c r="W20" s="1">
        <v>44596.660925925928</v>
      </c>
      <c r="X20">
        <v>265</v>
      </c>
      <c r="Y20">
        <v>40</v>
      </c>
      <c r="Z20">
        <v>0</v>
      </c>
      <c r="AA20">
        <v>40</v>
      </c>
      <c r="AB20">
        <v>0</v>
      </c>
      <c r="AC20">
        <v>14</v>
      </c>
      <c r="AD20">
        <v>5</v>
      </c>
      <c r="AE20">
        <v>0</v>
      </c>
      <c r="AF20">
        <v>0</v>
      </c>
      <c r="AG20">
        <v>0</v>
      </c>
      <c r="AH20" t="s">
        <v>92</v>
      </c>
      <c r="AI20" s="1">
        <v>44596.688391203701</v>
      </c>
      <c r="AJ20">
        <v>117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5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149</v>
      </c>
      <c r="B21" t="s">
        <v>82</v>
      </c>
      <c r="C21" t="s">
        <v>143</v>
      </c>
      <c r="D21" t="s">
        <v>84</v>
      </c>
      <c r="E21" s="2" t="str">
        <f>HYPERLINK("capsilon://?command=openfolder&amp;siteaddress=FAM.docvelocity-na8.net&amp;folderid=FXCC88050A-7CD3-6D93-302F-2E3091C096AD","FX22021116")</f>
        <v>FX22021116</v>
      </c>
      <c r="F21" t="s">
        <v>19</v>
      </c>
      <c r="G21" t="s">
        <v>19</v>
      </c>
      <c r="H21" t="s">
        <v>85</v>
      </c>
      <c r="I21" t="s">
        <v>150</v>
      </c>
      <c r="J21">
        <v>38</v>
      </c>
      <c r="K21" t="s">
        <v>87</v>
      </c>
      <c r="L21" t="s">
        <v>88</v>
      </c>
      <c r="M21" t="s">
        <v>89</v>
      </c>
      <c r="N21">
        <v>1</v>
      </c>
      <c r="O21" s="1">
        <v>44596.652094907404</v>
      </c>
      <c r="P21" s="1">
        <v>44596.71402777778</v>
      </c>
      <c r="Q21">
        <v>4515</v>
      </c>
      <c r="R21">
        <v>836</v>
      </c>
      <c r="S21" t="b">
        <v>0</v>
      </c>
      <c r="T21" t="s">
        <v>90</v>
      </c>
      <c r="U21" t="b">
        <v>0</v>
      </c>
      <c r="V21" t="s">
        <v>110</v>
      </c>
      <c r="W21" s="1">
        <v>44596.71402777778</v>
      </c>
      <c r="X21">
        <v>256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38</v>
      </c>
      <c r="AE21">
        <v>37</v>
      </c>
      <c r="AF21">
        <v>0</v>
      </c>
      <c r="AG21">
        <v>2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151</v>
      </c>
      <c r="B22" t="s">
        <v>82</v>
      </c>
      <c r="C22" t="s">
        <v>152</v>
      </c>
      <c r="D22" t="s">
        <v>84</v>
      </c>
      <c r="E22" s="2" t="str">
        <f>HYPERLINK("capsilon://?command=openfolder&amp;siteaddress=FAM.docvelocity-na8.net&amp;folderid=FXDCB415EC-4B35-BBB3-67B5-ADDFAA67B9D5","FX2202713")</f>
        <v>FX2202713</v>
      </c>
      <c r="F22" t="s">
        <v>19</v>
      </c>
      <c r="G22" t="s">
        <v>19</v>
      </c>
      <c r="H22" t="s">
        <v>85</v>
      </c>
      <c r="I22" t="s">
        <v>153</v>
      </c>
      <c r="J22">
        <v>94</v>
      </c>
      <c r="K22" t="s">
        <v>87</v>
      </c>
      <c r="L22" t="s">
        <v>88</v>
      </c>
      <c r="M22" t="s">
        <v>89</v>
      </c>
      <c r="N22">
        <v>2</v>
      </c>
      <c r="O22" s="1">
        <v>44596.656469907408</v>
      </c>
      <c r="P22" s="1">
        <v>44596.690763888888</v>
      </c>
      <c r="Q22">
        <v>1324</v>
      </c>
      <c r="R22">
        <v>1639</v>
      </c>
      <c r="S22" t="b">
        <v>0</v>
      </c>
      <c r="T22" t="s">
        <v>90</v>
      </c>
      <c r="U22" t="b">
        <v>0</v>
      </c>
      <c r="V22" t="s">
        <v>91</v>
      </c>
      <c r="W22" s="1">
        <v>44596.677037037036</v>
      </c>
      <c r="X22">
        <v>1391</v>
      </c>
      <c r="Y22">
        <v>79</v>
      </c>
      <c r="Z22">
        <v>0</v>
      </c>
      <c r="AA22">
        <v>79</v>
      </c>
      <c r="AB22">
        <v>0</v>
      </c>
      <c r="AC22">
        <v>60</v>
      </c>
      <c r="AD22">
        <v>15</v>
      </c>
      <c r="AE22">
        <v>0</v>
      </c>
      <c r="AF22">
        <v>0</v>
      </c>
      <c r="AG22">
        <v>0</v>
      </c>
      <c r="AH22" t="s">
        <v>92</v>
      </c>
      <c r="AI22" s="1">
        <v>44596.690763888888</v>
      </c>
      <c r="AJ22">
        <v>204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15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154</v>
      </c>
      <c r="B23" t="s">
        <v>82</v>
      </c>
      <c r="C23" t="s">
        <v>155</v>
      </c>
      <c r="D23" t="s">
        <v>84</v>
      </c>
      <c r="E23" s="2" t="str">
        <f>HYPERLINK("capsilon://?command=openfolder&amp;siteaddress=FAM.docvelocity-na8.net&amp;folderid=FX1C8EB320-0A78-F331-C4A2-D736783B8DFA","FX220111408")</f>
        <v>FX220111408</v>
      </c>
      <c r="F23" t="s">
        <v>19</v>
      </c>
      <c r="G23" t="s">
        <v>19</v>
      </c>
      <c r="H23" t="s">
        <v>85</v>
      </c>
      <c r="I23" t="s">
        <v>156</v>
      </c>
      <c r="J23">
        <v>38</v>
      </c>
      <c r="K23" t="s">
        <v>87</v>
      </c>
      <c r="L23" t="s">
        <v>88</v>
      </c>
      <c r="M23" t="s">
        <v>89</v>
      </c>
      <c r="N23">
        <v>2</v>
      </c>
      <c r="O23" s="1">
        <v>44596.658738425926</v>
      </c>
      <c r="P23" s="1">
        <v>44596.692060185182</v>
      </c>
      <c r="Q23">
        <v>1004</v>
      </c>
      <c r="R23">
        <v>1875</v>
      </c>
      <c r="S23" t="b">
        <v>0</v>
      </c>
      <c r="T23" t="s">
        <v>90</v>
      </c>
      <c r="U23" t="b">
        <v>0</v>
      </c>
      <c r="V23" t="s">
        <v>125</v>
      </c>
      <c r="W23" s="1">
        <v>44596.687731481485</v>
      </c>
      <c r="X23">
        <v>1740</v>
      </c>
      <c r="Y23">
        <v>37</v>
      </c>
      <c r="Z23">
        <v>0</v>
      </c>
      <c r="AA23">
        <v>37</v>
      </c>
      <c r="AB23">
        <v>0</v>
      </c>
      <c r="AC23">
        <v>29</v>
      </c>
      <c r="AD23">
        <v>1</v>
      </c>
      <c r="AE23">
        <v>0</v>
      </c>
      <c r="AF23">
        <v>0</v>
      </c>
      <c r="AG23">
        <v>0</v>
      </c>
      <c r="AH23" t="s">
        <v>92</v>
      </c>
      <c r="AI23" s="1">
        <v>44596.692060185182</v>
      </c>
      <c r="AJ23">
        <v>111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1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157</v>
      </c>
      <c r="B24" t="s">
        <v>82</v>
      </c>
      <c r="C24" t="s">
        <v>158</v>
      </c>
      <c r="D24" t="s">
        <v>84</v>
      </c>
      <c r="E24" s="2" t="str">
        <f>HYPERLINK("capsilon://?command=openfolder&amp;siteaddress=FAM.docvelocity-na8.net&amp;folderid=FXEDFF2FFA-A142-EB26-871A-898E6308416E","FX22019246")</f>
        <v>FX22019246</v>
      </c>
      <c r="F24" t="s">
        <v>19</v>
      </c>
      <c r="G24" t="s">
        <v>19</v>
      </c>
      <c r="H24" t="s">
        <v>85</v>
      </c>
      <c r="I24" t="s">
        <v>159</v>
      </c>
      <c r="J24">
        <v>50</v>
      </c>
      <c r="K24" t="s">
        <v>87</v>
      </c>
      <c r="L24" t="s">
        <v>88</v>
      </c>
      <c r="M24" t="s">
        <v>89</v>
      </c>
      <c r="N24">
        <v>1</v>
      </c>
      <c r="O24" s="1">
        <v>44596.672881944447</v>
      </c>
      <c r="P24" s="1">
        <v>44596.721458333333</v>
      </c>
      <c r="Q24">
        <v>3338</v>
      </c>
      <c r="R24">
        <v>859</v>
      </c>
      <c r="S24" t="b">
        <v>0</v>
      </c>
      <c r="T24" t="s">
        <v>90</v>
      </c>
      <c r="U24" t="b">
        <v>0</v>
      </c>
      <c r="V24" t="s">
        <v>110</v>
      </c>
      <c r="W24" s="1">
        <v>44596.721458333333</v>
      </c>
      <c r="X24">
        <v>642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50</v>
      </c>
      <c r="AE24">
        <v>45</v>
      </c>
      <c r="AF24">
        <v>0</v>
      </c>
      <c r="AG24">
        <v>6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160</v>
      </c>
      <c r="B25" t="s">
        <v>82</v>
      </c>
      <c r="C25" t="s">
        <v>161</v>
      </c>
      <c r="D25" t="s">
        <v>84</v>
      </c>
      <c r="E25" s="2" t="str">
        <f>HYPERLINK("capsilon://?command=openfolder&amp;siteaddress=FAM.docvelocity-na8.net&amp;folderid=FX77401C1D-6663-4579-BE79-D736B0C6941D","FX22018899")</f>
        <v>FX22018899</v>
      </c>
      <c r="F25" t="s">
        <v>19</v>
      </c>
      <c r="G25" t="s">
        <v>19</v>
      </c>
      <c r="H25" t="s">
        <v>85</v>
      </c>
      <c r="I25" t="s">
        <v>162</v>
      </c>
      <c r="J25">
        <v>66</v>
      </c>
      <c r="K25" t="s">
        <v>87</v>
      </c>
      <c r="L25" t="s">
        <v>88</v>
      </c>
      <c r="M25" t="s">
        <v>89</v>
      </c>
      <c r="N25">
        <v>2</v>
      </c>
      <c r="O25" s="1">
        <v>44596.708796296298</v>
      </c>
      <c r="P25" s="1">
        <v>44596.801446759258</v>
      </c>
      <c r="Q25">
        <v>7900</v>
      </c>
      <c r="R25">
        <v>105</v>
      </c>
      <c r="S25" t="b">
        <v>0</v>
      </c>
      <c r="T25" t="s">
        <v>90</v>
      </c>
      <c r="U25" t="b">
        <v>0</v>
      </c>
      <c r="V25" t="s">
        <v>96</v>
      </c>
      <c r="W25" s="1">
        <v>44596.709976851853</v>
      </c>
      <c r="X25">
        <v>42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66</v>
      </c>
      <c r="AE25">
        <v>0</v>
      </c>
      <c r="AF25">
        <v>0</v>
      </c>
      <c r="AG25">
        <v>0</v>
      </c>
      <c r="AH25" t="s">
        <v>163</v>
      </c>
      <c r="AI25" s="1">
        <v>44596.801446759258</v>
      </c>
      <c r="AJ25">
        <v>37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66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164</v>
      </c>
      <c r="B26" t="s">
        <v>82</v>
      </c>
      <c r="C26" t="s">
        <v>143</v>
      </c>
      <c r="D26" t="s">
        <v>84</v>
      </c>
      <c r="E26" s="2" t="str">
        <f>HYPERLINK("capsilon://?command=openfolder&amp;siteaddress=FAM.docvelocity-na8.net&amp;folderid=FXCC88050A-7CD3-6D93-302F-2E3091C096AD","FX22021116")</f>
        <v>FX22021116</v>
      </c>
      <c r="F26" t="s">
        <v>19</v>
      </c>
      <c r="G26" t="s">
        <v>19</v>
      </c>
      <c r="H26" t="s">
        <v>85</v>
      </c>
      <c r="I26" t="s">
        <v>150</v>
      </c>
      <c r="J26">
        <v>76</v>
      </c>
      <c r="K26" t="s">
        <v>87</v>
      </c>
      <c r="L26" t="s">
        <v>88</v>
      </c>
      <c r="M26" t="s">
        <v>89</v>
      </c>
      <c r="N26">
        <v>2</v>
      </c>
      <c r="O26" s="1">
        <v>44596.714386574073</v>
      </c>
      <c r="P26" s="1">
        <v>44596.793611111112</v>
      </c>
      <c r="Q26">
        <v>3253</v>
      </c>
      <c r="R26">
        <v>3592</v>
      </c>
      <c r="S26" t="b">
        <v>0</v>
      </c>
      <c r="T26" t="s">
        <v>90</v>
      </c>
      <c r="U26" t="b">
        <v>1</v>
      </c>
      <c r="V26" t="s">
        <v>101</v>
      </c>
      <c r="W26" s="1">
        <v>44596.753819444442</v>
      </c>
      <c r="X26">
        <v>3289</v>
      </c>
      <c r="Y26">
        <v>74</v>
      </c>
      <c r="Z26">
        <v>0</v>
      </c>
      <c r="AA26">
        <v>74</v>
      </c>
      <c r="AB26">
        <v>0</v>
      </c>
      <c r="AC26">
        <v>58</v>
      </c>
      <c r="AD26">
        <v>2</v>
      </c>
      <c r="AE26">
        <v>0</v>
      </c>
      <c r="AF26">
        <v>0</v>
      </c>
      <c r="AG26">
        <v>0</v>
      </c>
      <c r="AH26" t="s">
        <v>92</v>
      </c>
      <c r="AI26" s="1">
        <v>44596.793611111112</v>
      </c>
      <c r="AJ26">
        <v>278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165</v>
      </c>
      <c r="B27" t="s">
        <v>82</v>
      </c>
      <c r="C27" t="s">
        <v>166</v>
      </c>
      <c r="D27" t="s">
        <v>84</v>
      </c>
      <c r="E27" s="2" t="str">
        <f>HYPERLINK("capsilon://?command=openfolder&amp;siteaddress=FAM.docvelocity-na8.net&amp;folderid=FX3D0B1A75-D00A-88CF-D84D-8385FB1CB914","FX22021162")</f>
        <v>FX22021162</v>
      </c>
      <c r="F27" t="s">
        <v>19</v>
      </c>
      <c r="G27" t="s">
        <v>19</v>
      </c>
      <c r="H27" t="s">
        <v>85</v>
      </c>
      <c r="I27" t="s">
        <v>167</v>
      </c>
      <c r="J27">
        <v>193</v>
      </c>
      <c r="K27" t="s">
        <v>87</v>
      </c>
      <c r="L27" t="s">
        <v>88</v>
      </c>
      <c r="M27" t="s">
        <v>89</v>
      </c>
      <c r="N27">
        <v>2</v>
      </c>
      <c r="O27" s="1">
        <v>44596.715208333335</v>
      </c>
      <c r="P27" s="1">
        <v>44596.805474537039</v>
      </c>
      <c r="Q27">
        <v>4618</v>
      </c>
      <c r="R27">
        <v>3181</v>
      </c>
      <c r="S27" t="b">
        <v>0</v>
      </c>
      <c r="T27" t="s">
        <v>90</v>
      </c>
      <c r="U27" t="b">
        <v>0</v>
      </c>
      <c r="V27" t="s">
        <v>121</v>
      </c>
      <c r="W27" s="1">
        <v>44596.775520833333</v>
      </c>
      <c r="X27">
        <v>2727</v>
      </c>
      <c r="Y27">
        <v>176</v>
      </c>
      <c r="Z27">
        <v>0</v>
      </c>
      <c r="AA27">
        <v>176</v>
      </c>
      <c r="AB27">
        <v>0</v>
      </c>
      <c r="AC27">
        <v>37</v>
      </c>
      <c r="AD27">
        <v>17</v>
      </c>
      <c r="AE27">
        <v>0</v>
      </c>
      <c r="AF27">
        <v>0</v>
      </c>
      <c r="AG27">
        <v>0</v>
      </c>
      <c r="AH27" t="s">
        <v>163</v>
      </c>
      <c r="AI27" s="1">
        <v>44596.805474537039</v>
      </c>
      <c r="AJ27">
        <v>348</v>
      </c>
      <c r="AK27">
        <v>2</v>
      </c>
      <c r="AL27">
        <v>0</v>
      </c>
      <c r="AM27">
        <v>2</v>
      </c>
      <c r="AN27">
        <v>0</v>
      </c>
      <c r="AO27">
        <v>1</v>
      </c>
      <c r="AP27">
        <v>15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168</v>
      </c>
      <c r="B28" t="s">
        <v>82</v>
      </c>
      <c r="C28" t="s">
        <v>158</v>
      </c>
      <c r="D28" t="s">
        <v>84</v>
      </c>
      <c r="E28" s="2" t="str">
        <f>HYPERLINK("capsilon://?command=openfolder&amp;siteaddress=FAM.docvelocity-na8.net&amp;folderid=FXEDFF2FFA-A142-EB26-871A-898E6308416E","FX22019246")</f>
        <v>FX22019246</v>
      </c>
      <c r="F28" t="s">
        <v>19</v>
      </c>
      <c r="G28" t="s">
        <v>19</v>
      </c>
      <c r="H28" t="s">
        <v>85</v>
      </c>
      <c r="I28" t="s">
        <v>159</v>
      </c>
      <c r="J28">
        <v>258</v>
      </c>
      <c r="K28" t="s">
        <v>87</v>
      </c>
      <c r="L28" t="s">
        <v>88</v>
      </c>
      <c r="M28" t="s">
        <v>89</v>
      </c>
      <c r="N28">
        <v>2</v>
      </c>
      <c r="O28" s="1">
        <v>44596.722731481481</v>
      </c>
      <c r="P28" s="1">
        <v>44596.807037037041</v>
      </c>
      <c r="Q28">
        <v>3011</v>
      </c>
      <c r="R28">
        <v>4273</v>
      </c>
      <c r="S28" t="b">
        <v>0</v>
      </c>
      <c r="T28" t="s">
        <v>90</v>
      </c>
      <c r="U28" t="b">
        <v>1</v>
      </c>
      <c r="V28" t="s">
        <v>114</v>
      </c>
      <c r="W28" s="1">
        <v>44596.768425925926</v>
      </c>
      <c r="X28">
        <v>3087</v>
      </c>
      <c r="Y28">
        <v>222</v>
      </c>
      <c r="Z28">
        <v>0</v>
      </c>
      <c r="AA28">
        <v>222</v>
      </c>
      <c r="AB28">
        <v>0</v>
      </c>
      <c r="AC28">
        <v>64</v>
      </c>
      <c r="AD28">
        <v>36</v>
      </c>
      <c r="AE28">
        <v>0</v>
      </c>
      <c r="AF28">
        <v>0</v>
      </c>
      <c r="AG28">
        <v>0</v>
      </c>
      <c r="AH28" t="s">
        <v>92</v>
      </c>
      <c r="AI28" s="1">
        <v>44596.807037037041</v>
      </c>
      <c r="AJ28">
        <v>1159</v>
      </c>
      <c r="AK28">
        <v>8</v>
      </c>
      <c r="AL28">
        <v>0</v>
      </c>
      <c r="AM28">
        <v>8</v>
      </c>
      <c r="AN28">
        <v>0</v>
      </c>
      <c r="AO28">
        <v>8</v>
      </c>
      <c r="AP28">
        <v>28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169</v>
      </c>
      <c r="B29" t="s">
        <v>82</v>
      </c>
      <c r="C29" t="s">
        <v>170</v>
      </c>
      <c r="D29" t="s">
        <v>84</v>
      </c>
      <c r="E29" s="2" t="str">
        <f>HYPERLINK("capsilon://?command=openfolder&amp;siteaddress=FAM.docvelocity-na8.net&amp;folderid=FXCA024044-43B5-BBC3-E2E1-9CF939C6C3D0","FX22016561")</f>
        <v>FX22016561</v>
      </c>
      <c r="F29" t="s">
        <v>19</v>
      </c>
      <c r="G29" t="s">
        <v>19</v>
      </c>
      <c r="H29" t="s">
        <v>85</v>
      </c>
      <c r="I29" t="s">
        <v>171</v>
      </c>
      <c r="J29">
        <v>28</v>
      </c>
      <c r="K29" t="s">
        <v>87</v>
      </c>
      <c r="L29" t="s">
        <v>88</v>
      </c>
      <c r="M29" t="s">
        <v>89</v>
      </c>
      <c r="N29">
        <v>2</v>
      </c>
      <c r="O29" s="1">
        <v>44596.725624999999</v>
      </c>
      <c r="P29" s="1">
        <v>44596.807627314818</v>
      </c>
      <c r="Q29">
        <v>6591</v>
      </c>
      <c r="R29">
        <v>494</v>
      </c>
      <c r="S29" t="b">
        <v>0</v>
      </c>
      <c r="T29" t="s">
        <v>90</v>
      </c>
      <c r="U29" t="b">
        <v>0</v>
      </c>
      <c r="V29" t="s">
        <v>101</v>
      </c>
      <c r="W29" s="1">
        <v>44596.756215277775</v>
      </c>
      <c r="X29">
        <v>206</v>
      </c>
      <c r="Y29">
        <v>21</v>
      </c>
      <c r="Z29">
        <v>0</v>
      </c>
      <c r="AA29">
        <v>21</v>
      </c>
      <c r="AB29">
        <v>0</v>
      </c>
      <c r="AC29">
        <v>2</v>
      </c>
      <c r="AD29">
        <v>7</v>
      </c>
      <c r="AE29">
        <v>0</v>
      </c>
      <c r="AF29">
        <v>0</v>
      </c>
      <c r="AG29">
        <v>0</v>
      </c>
      <c r="AH29" t="s">
        <v>97</v>
      </c>
      <c r="AI29" s="1">
        <v>44596.807627314818</v>
      </c>
      <c r="AJ29">
        <v>288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7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172</v>
      </c>
      <c r="B30" t="s">
        <v>82</v>
      </c>
      <c r="C30" t="s">
        <v>170</v>
      </c>
      <c r="D30" t="s">
        <v>84</v>
      </c>
      <c r="E30" s="2" t="str">
        <f>HYPERLINK("capsilon://?command=openfolder&amp;siteaddress=FAM.docvelocity-na8.net&amp;folderid=FXCA024044-43B5-BBC3-E2E1-9CF939C6C3D0","FX22016561")</f>
        <v>FX22016561</v>
      </c>
      <c r="F30" t="s">
        <v>19</v>
      </c>
      <c r="G30" t="s">
        <v>19</v>
      </c>
      <c r="H30" t="s">
        <v>85</v>
      </c>
      <c r="I30" t="s">
        <v>173</v>
      </c>
      <c r="J30">
        <v>60</v>
      </c>
      <c r="K30" t="s">
        <v>87</v>
      </c>
      <c r="L30" t="s">
        <v>88</v>
      </c>
      <c r="M30" t="s">
        <v>89</v>
      </c>
      <c r="N30">
        <v>1</v>
      </c>
      <c r="O30" s="1">
        <v>44596.72587962963</v>
      </c>
      <c r="P30" s="1">
        <v>44596.773923611108</v>
      </c>
      <c r="Q30">
        <v>3860</v>
      </c>
      <c r="R30">
        <v>291</v>
      </c>
      <c r="S30" t="b">
        <v>0</v>
      </c>
      <c r="T30" t="s">
        <v>90</v>
      </c>
      <c r="U30" t="b">
        <v>0</v>
      </c>
      <c r="V30" t="s">
        <v>110</v>
      </c>
      <c r="W30" s="1">
        <v>44596.773923611108</v>
      </c>
      <c r="X30">
        <v>80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60</v>
      </c>
      <c r="AE30">
        <v>48</v>
      </c>
      <c r="AF30">
        <v>0</v>
      </c>
      <c r="AG30">
        <v>3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174</v>
      </c>
      <c r="B31" t="s">
        <v>82</v>
      </c>
      <c r="C31" t="s">
        <v>175</v>
      </c>
      <c r="D31" t="s">
        <v>84</v>
      </c>
      <c r="E31" s="2" t="str">
        <f>HYPERLINK("capsilon://?command=openfolder&amp;siteaddress=FAM.docvelocity-na8.net&amp;folderid=FXE627D678-2F27-9A9D-BC0B-CD4383FDC1CC","FX211213038")</f>
        <v>FX211213038</v>
      </c>
      <c r="F31" t="s">
        <v>19</v>
      </c>
      <c r="G31" t="s">
        <v>19</v>
      </c>
      <c r="H31" t="s">
        <v>85</v>
      </c>
      <c r="I31" t="s">
        <v>176</v>
      </c>
      <c r="J31">
        <v>66</v>
      </c>
      <c r="K31" t="s">
        <v>87</v>
      </c>
      <c r="L31" t="s">
        <v>88</v>
      </c>
      <c r="M31" t="s">
        <v>89</v>
      </c>
      <c r="N31">
        <v>2</v>
      </c>
      <c r="O31" s="1">
        <v>44596.745925925927</v>
      </c>
      <c r="P31" s="1">
        <v>44596.806620370371</v>
      </c>
      <c r="Q31">
        <v>3913</v>
      </c>
      <c r="R31">
        <v>1331</v>
      </c>
      <c r="S31" t="b">
        <v>0</v>
      </c>
      <c r="T31" t="s">
        <v>90</v>
      </c>
      <c r="U31" t="b">
        <v>0</v>
      </c>
      <c r="V31" t="s">
        <v>177</v>
      </c>
      <c r="W31" s="1">
        <v>44596.76934027778</v>
      </c>
      <c r="X31">
        <v>1233</v>
      </c>
      <c r="Y31">
        <v>52</v>
      </c>
      <c r="Z31">
        <v>0</v>
      </c>
      <c r="AA31">
        <v>52</v>
      </c>
      <c r="AB31">
        <v>0</v>
      </c>
      <c r="AC31">
        <v>37</v>
      </c>
      <c r="AD31">
        <v>14</v>
      </c>
      <c r="AE31">
        <v>0</v>
      </c>
      <c r="AF31">
        <v>0</v>
      </c>
      <c r="AG31">
        <v>0</v>
      </c>
      <c r="AH31" t="s">
        <v>163</v>
      </c>
      <c r="AI31" s="1">
        <v>44596.806620370371</v>
      </c>
      <c r="AJ31">
        <v>98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14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178</v>
      </c>
      <c r="B32" t="s">
        <v>82</v>
      </c>
      <c r="C32" t="s">
        <v>170</v>
      </c>
      <c r="D32" t="s">
        <v>84</v>
      </c>
      <c r="E32" s="2" t="str">
        <f>HYPERLINK("capsilon://?command=openfolder&amp;siteaddress=FAM.docvelocity-na8.net&amp;folderid=FXCA024044-43B5-BBC3-E2E1-9CF939C6C3D0","FX22016561")</f>
        <v>FX22016561</v>
      </c>
      <c r="F32" t="s">
        <v>19</v>
      </c>
      <c r="G32" t="s">
        <v>19</v>
      </c>
      <c r="H32" t="s">
        <v>85</v>
      </c>
      <c r="I32" t="s">
        <v>173</v>
      </c>
      <c r="J32">
        <v>92</v>
      </c>
      <c r="K32" t="s">
        <v>87</v>
      </c>
      <c r="L32" t="s">
        <v>88</v>
      </c>
      <c r="M32" t="s">
        <v>89</v>
      </c>
      <c r="N32">
        <v>2</v>
      </c>
      <c r="O32" s="1">
        <v>44596.774814814817</v>
      </c>
      <c r="P32" s="1">
        <v>44596.801006944443</v>
      </c>
      <c r="Q32">
        <v>1586</v>
      </c>
      <c r="R32">
        <v>677</v>
      </c>
      <c r="S32" t="b">
        <v>0</v>
      </c>
      <c r="T32" t="s">
        <v>90</v>
      </c>
      <c r="U32" t="b">
        <v>1</v>
      </c>
      <c r="V32" t="s">
        <v>114</v>
      </c>
      <c r="W32" s="1">
        <v>44596.780902777777</v>
      </c>
      <c r="X32">
        <v>511</v>
      </c>
      <c r="Y32">
        <v>21</v>
      </c>
      <c r="Z32">
        <v>0</v>
      </c>
      <c r="AA32">
        <v>21</v>
      </c>
      <c r="AB32">
        <v>54</v>
      </c>
      <c r="AC32">
        <v>13</v>
      </c>
      <c r="AD32">
        <v>71</v>
      </c>
      <c r="AE32">
        <v>0</v>
      </c>
      <c r="AF32">
        <v>0</v>
      </c>
      <c r="AG32">
        <v>0</v>
      </c>
      <c r="AH32" t="s">
        <v>163</v>
      </c>
      <c r="AI32" s="1">
        <v>44596.801006944443</v>
      </c>
      <c r="AJ32">
        <v>166</v>
      </c>
      <c r="AK32">
        <v>0</v>
      </c>
      <c r="AL32">
        <v>0</v>
      </c>
      <c r="AM32">
        <v>0</v>
      </c>
      <c r="AN32">
        <v>54</v>
      </c>
      <c r="AO32">
        <v>0</v>
      </c>
      <c r="AP32">
        <v>71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179</v>
      </c>
      <c r="B33" t="s">
        <v>82</v>
      </c>
      <c r="C33" t="s">
        <v>180</v>
      </c>
      <c r="D33" t="s">
        <v>84</v>
      </c>
      <c r="E33" s="2" t="str">
        <f>HYPERLINK("capsilon://?command=openfolder&amp;siteaddress=FAM.docvelocity-na8.net&amp;folderid=FX8FDECE4F-4E80-AE03-9DDF-A809D9DABAB5","FX22018660")</f>
        <v>FX22018660</v>
      </c>
      <c r="F33" t="s">
        <v>19</v>
      </c>
      <c r="G33" t="s">
        <v>19</v>
      </c>
      <c r="H33" t="s">
        <v>85</v>
      </c>
      <c r="I33" t="s">
        <v>181</v>
      </c>
      <c r="J33">
        <v>132</v>
      </c>
      <c r="K33" t="s">
        <v>87</v>
      </c>
      <c r="L33" t="s">
        <v>88</v>
      </c>
      <c r="M33" t="s">
        <v>89</v>
      </c>
      <c r="N33">
        <v>2</v>
      </c>
      <c r="O33" s="1">
        <v>44599.338472222225</v>
      </c>
      <c r="P33" s="1">
        <v>44599.345439814817</v>
      </c>
      <c r="Q33">
        <v>370</v>
      </c>
      <c r="R33">
        <v>232</v>
      </c>
      <c r="S33" t="b">
        <v>0</v>
      </c>
      <c r="T33" t="s">
        <v>90</v>
      </c>
      <c r="U33" t="b">
        <v>0</v>
      </c>
      <c r="V33" t="s">
        <v>101</v>
      </c>
      <c r="W33" s="1">
        <v>44599.339618055557</v>
      </c>
      <c r="X33">
        <v>80</v>
      </c>
      <c r="Y33">
        <v>0</v>
      </c>
      <c r="Z33">
        <v>0</v>
      </c>
      <c r="AA33">
        <v>0</v>
      </c>
      <c r="AB33">
        <v>104</v>
      </c>
      <c r="AC33">
        <v>0</v>
      </c>
      <c r="AD33">
        <v>132</v>
      </c>
      <c r="AE33">
        <v>0</v>
      </c>
      <c r="AF33">
        <v>0</v>
      </c>
      <c r="AG33">
        <v>0</v>
      </c>
      <c r="AH33" t="s">
        <v>182</v>
      </c>
      <c r="AI33" s="1">
        <v>44599.345439814817</v>
      </c>
      <c r="AJ33">
        <v>152</v>
      </c>
      <c r="AK33">
        <v>0</v>
      </c>
      <c r="AL33">
        <v>0</v>
      </c>
      <c r="AM33">
        <v>0</v>
      </c>
      <c r="AN33">
        <v>104</v>
      </c>
      <c r="AO33">
        <v>0</v>
      </c>
      <c r="AP33">
        <v>132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183</v>
      </c>
      <c r="B34" t="s">
        <v>82</v>
      </c>
      <c r="C34" t="s">
        <v>184</v>
      </c>
      <c r="D34" t="s">
        <v>84</v>
      </c>
      <c r="E34" s="2" t="str">
        <f>HYPERLINK("capsilon://?command=openfolder&amp;siteaddress=FAM.docvelocity-na8.net&amp;folderid=FX14C7BE60-9A7F-7E25-9484-EB309D6E5B8F","FX220113599")</f>
        <v>FX220113599</v>
      </c>
      <c r="F34" t="s">
        <v>19</v>
      </c>
      <c r="G34" t="s">
        <v>19</v>
      </c>
      <c r="H34" t="s">
        <v>85</v>
      </c>
      <c r="I34" t="s">
        <v>185</v>
      </c>
      <c r="J34">
        <v>38</v>
      </c>
      <c r="K34" t="s">
        <v>87</v>
      </c>
      <c r="L34" t="s">
        <v>88</v>
      </c>
      <c r="M34" t="s">
        <v>89</v>
      </c>
      <c r="N34">
        <v>2</v>
      </c>
      <c r="O34" s="1">
        <v>44599.382638888892</v>
      </c>
      <c r="P34" s="1">
        <v>44599.390243055554</v>
      </c>
      <c r="Q34">
        <v>19</v>
      </c>
      <c r="R34">
        <v>638</v>
      </c>
      <c r="S34" t="b">
        <v>0</v>
      </c>
      <c r="T34" t="s">
        <v>90</v>
      </c>
      <c r="U34" t="b">
        <v>0</v>
      </c>
      <c r="V34" t="s">
        <v>186</v>
      </c>
      <c r="W34" s="1">
        <v>44599.386620370373</v>
      </c>
      <c r="X34">
        <v>332</v>
      </c>
      <c r="Y34">
        <v>37</v>
      </c>
      <c r="Z34">
        <v>0</v>
      </c>
      <c r="AA34">
        <v>37</v>
      </c>
      <c r="AB34">
        <v>0</v>
      </c>
      <c r="AC34">
        <v>25</v>
      </c>
      <c r="AD34">
        <v>1</v>
      </c>
      <c r="AE34">
        <v>0</v>
      </c>
      <c r="AF34">
        <v>0</v>
      </c>
      <c r="AG34">
        <v>0</v>
      </c>
      <c r="AH34" t="s">
        <v>187</v>
      </c>
      <c r="AI34" s="1">
        <v>44599.390243055554</v>
      </c>
      <c r="AJ34">
        <v>306</v>
      </c>
      <c r="AK34">
        <v>1</v>
      </c>
      <c r="AL34">
        <v>0</v>
      </c>
      <c r="AM34">
        <v>1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188</v>
      </c>
      <c r="B35" t="s">
        <v>82</v>
      </c>
      <c r="C35" t="s">
        <v>140</v>
      </c>
      <c r="D35" t="s">
        <v>84</v>
      </c>
      <c r="E35" s="2" t="str">
        <f>HYPERLINK("capsilon://?command=openfolder&amp;siteaddress=FAM.docvelocity-na8.net&amp;folderid=FXE5DECD1B-594C-1639-243F-9D64AD7D9C01","FX22021593")</f>
        <v>FX22021593</v>
      </c>
      <c r="F35" t="s">
        <v>19</v>
      </c>
      <c r="G35" t="s">
        <v>19</v>
      </c>
      <c r="H35" t="s">
        <v>85</v>
      </c>
      <c r="I35" t="s">
        <v>189</v>
      </c>
      <c r="J35">
        <v>38</v>
      </c>
      <c r="K35" t="s">
        <v>87</v>
      </c>
      <c r="L35" t="s">
        <v>88</v>
      </c>
      <c r="M35" t="s">
        <v>89</v>
      </c>
      <c r="N35">
        <v>2</v>
      </c>
      <c r="O35" s="1">
        <v>44599.385625000003</v>
      </c>
      <c r="P35" s="1">
        <v>44599.393518518518</v>
      </c>
      <c r="Q35">
        <v>65</v>
      </c>
      <c r="R35">
        <v>617</v>
      </c>
      <c r="S35" t="b">
        <v>0</v>
      </c>
      <c r="T35" t="s">
        <v>90</v>
      </c>
      <c r="U35" t="b">
        <v>0</v>
      </c>
      <c r="V35" t="s">
        <v>101</v>
      </c>
      <c r="W35" s="1">
        <v>44599.389317129629</v>
      </c>
      <c r="X35">
        <v>288</v>
      </c>
      <c r="Y35">
        <v>37</v>
      </c>
      <c r="Z35">
        <v>0</v>
      </c>
      <c r="AA35">
        <v>37</v>
      </c>
      <c r="AB35">
        <v>0</v>
      </c>
      <c r="AC35">
        <v>12</v>
      </c>
      <c r="AD35">
        <v>1</v>
      </c>
      <c r="AE35">
        <v>0</v>
      </c>
      <c r="AF35">
        <v>0</v>
      </c>
      <c r="AG35">
        <v>0</v>
      </c>
      <c r="AH35" t="s">
        <v>190</v>
      </c>
      <c r="AI35" s="1">
        <v>44599.393518518518</v>
      </c>
      <c r="AJ35">
        <v>329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191</v>
      </c>
      <c r="B36" t="s">
        <v>82</v>
      </c>
      <c r="C36" t="s">
        <v>192</v>
      </c>
      <c r="D36" t="s">
        <v>84</v>
      </c>
      <c r="E36" s="2" t="str">
        <f>HYPERLINK("capsilon://?command=openfolder&amp;siteaddress=FAM.docvelocity-na8.net&amp;folderid=FX07826F22-1D3D-D0CD-8BF3-02D05AF560D6","FX220112884")</f>
        <v>FX220112884</v>
      </c>
      <c r="F36" t="s">
        <v>19</v>
      </c>
      <c r="G36" t="s">
        <v>19</v>
      </c>
      <c r="H36" t="s">
        <v>85</v>
      </c>
      <c r="I36" t="s">
        <v>193</v>
      </c>
      <c r="J36">
        <v>132</v>
      </c>
      <c r="K36" t="s">
        <v>87</v>
      </c>
      <c r="L36" t="s">
        <v>88</v>
      </c>
      <c r="M36" t="s">
        <v>89</v>
      </c>
      <c r="N36">
        <v>2</v>
      </c>
      <c r="O36" s="1">
        <v>44599.388506944444</v>
      </c>
      <c r="P36" s="1">
        <v>44599.417847222219</v>
      </c>
      <c r="Q36">
        <v>1226</v>
      </c>
      <c r="R36">
        <v>1309</v>
      </c>
      <c r="S36" t="b">
        <v>0</v>
      </c>
      <c r="T36" t="s">
        <v>90</v>
      </c>
      <c r="U36" t="b">
        <v>0</v>
      </c>
      <c r="V36" t="s">
        <v>186</v>
      </c>
      <c r="W36" s="1">
        <v>44599.407858796294</v>
      </c>
      <c r="X36">
        <v>650</v>
      </c>
      <c r="Y36">
        <v>52</v>
      </c>
      <c r="Z36">
        <v>0</v>
      </c>
      <c r="AA36">
        <v>52</v>
      </c>
      <c r="AB36">
        <v>52</v>
      </c>
      <c r="AC36">
        <v>24</v>
      </c>
      <c r="AD36">
        <v>80</v>
      </c>
      <c r="AE36">
        <v>0</v>
      </c>
      <c r="AF36">
        <v>0</v>
      </c>
      <c r="AG36">
        <v>0</v>
      </c>
      <c r="AH36" t="s">
        <v>194</v>
      </c>
      <c r="AI36" s="1">
        <v>44599.417847222219</v>
      </c>
      <c r="AJ36">
        <v>273</v>
      </c>
      <c r="AK36">
        <v>1</v>
      </c>
      <c r="AL36">
        <v>0</v>
      </c>
      <c r="AM36">
        <v>1</v>
      </c>
      <c r="AN36">
        <v>52</v>
      </c>
      <c r="AO36">
        <v>0</v>
      </c>
      <c r="AP36">
        <v>79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195</v>
      </c>
      <c r="B37" t="s">
        <v>82</v>
      </c>
      <c r="C37" t="s">
        <v>196</v>
      </c>
      <c r="D37" t="s">
        <v>84</v>
      </c>
      <c r="E37" s="2" t="str">
        <f>HYPERLINK("capsilon://?command=openfolder&amp;siteaddress=FAM.docvelocity-na8.net&amp;folderid=FX65308905-918F-8927-7D37-8831EB558476","FX22012574")</f>
        <v>FX22012574</v>
      </c>
      <c r="F37" t="s">
        <v>19</v>
      </c>
      <c r="G37" t="s">
        <v>19</v>
      </c>
      <c r="H37" t="s">
        <v>85</v>
      </c>
      <c r="I37" t="s">
        <v>197</v>
      </c>
      <c r="J37">
        <v>38</v>
      </c>
      <c r="K37" t="s">
        <v>87</v>
      </c>
      <c r="L37" t="s">
        <v>88</v>
      </c>
      <c r="M37" t="s">
        <v>89</v>
      </c>
      <c r="N37">
        <v>2</v>
      </c>
      <c r="O37" s="1">
        <v>44599.390162037038</v>
      </c>
      <c r="P37" s="1">
        <v>44599.403784722221</v>
      </c>
      <c r="Q37">
        <v>721</v>
      </c>
      <c r="R37">
        <v>456</v>
      </c>
      <c r="S37" t="b">
        <v>0</v>
      </c>
      <c r="T37" t="s">
        <v>90</v>
      </c>
      <c r="U37" t="b">
        <v>0</v>
      </c>
      <c r="V37" t="s">
        <v>186</v>
      </c>
      <c r="W37" s="1">
        <v>44599.400324074071</v>
      </c>
      <c r="X37">
        <v>223</v>
      </c>
      <c r="Y37">
        <v>37</v>
      </c>
      <c r="Z37">
        <v>0</v>
      </c>
      <c r="AA37">
        <v>37</v>
      </c>
      <c r="AB37">
        <v>0</v>
      </c>
      <c r="AC37">
        <v>9</v>
      </c>
      <c r="AD37">
        <v>1</v>
      </c>
      <c r="AE37">
        <v>0</v>
      </c>
      <c r="AF37">
        <v>0</v>
      </c>
      <c r="AG37">
        <v>0</v>
      </c>
      <c r="AH37" t="s">
        <v>190</v>
      </c>
      <c r="AI37" s="1">
        <v>44599.403784722221</v>
      </c>
      <c r="AJ37">
        <v>233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198</v>
      </c>
      <c r="B38" t="s">
        <v>82</v>
      </c>
      <c r="C38" t="s">
        <v>199</v>
      </c>
      <c r="D38" t="s">
        <v>84</v>
      </c>
      <c r="E38" s="2" t="str">
        <f>HYPERLINK("capsilon://?command=openfolder&amp;siteaddress=FAM.docvelocity-na8.net&amp;folderid=FX5E6FC761-18FF-FB98-9E5B-AB8A368403C8","FX2202984")</f>
        <v>FX2202984</v>
      </c>
      <c r="F38" t="s">
        <v>19</v>
      </c>
      <c r="G38" t="s">
        <v>19</v>
      </c>
      <c r="H38" t="s">
        <v>85</v>
      </c>
      <c r="I38" t="s">
        <v>200</v>
      </c>
      <c r="J38">
        <v>184</v>
      </c>
      <c r="K38" t="s">
        <v>87</v>
      </c>
      <c r="L38" t="s">
        <v>88</v>
      </c>
      <c r="M38" t="s">
        <v>89</v>
      </c>
      <c r="N38">
        <v>2</v>
      </c>
      <c r="O38" s="1">
        <v>44599.395138888889</v>
      </c>
      <c r="P38" s="1">
        <v>44599.470856481479</v>
      </c>
      <c r="Q38">
        <v>1307</v>
      </c>
      <c r="R38">
        <v>5235</v>
      </c>
      <c r="S38" t="b">
        <v>0</v>
      </c>
      <c r="T38" t="s">
        <v>90</v>
      </c>
      <c r="U38" t="b">
        <v>0</v>
      </c>
      <c r="V38" t="s">
        <v>121</v>
      </c>
      <c r="W38" s="1">
        <v>44599.451701388891</v>
      </c>
      <c r="X38">
        <v>4119</v>
      </c>
      <c r="Y38">
        <v>241</v>
      </c>
      <c r="Z38">
        <v>0</v>
      </c>
      <c r="AA38">
        <v>241</v>
      </c>
      <c r="AB38">
        <v>0</v>
      </c>
      <c r="AC38">
        <v>200</v>
      </c>
      <c r="AD38">
        <v>-57</v>
      </c>
      <c r="AE38">
        <v>0</v>
      </c>
      <c r="AF38">
        <v>0</v>
      </c>
      <c r="AG38">
        <v>0</v>
      </c>
      <c r="AH38" t="s">
        <v>190</v>
      </c>
      <c r="AI38" s="1">
        <v>44599.470856481479</v>
      </c>
      <c r="AJ38">
        <v>1104</v>
      </c>
      <c r="AK38">
        <v>3</v>
      </c>
      <c r="AL38">
        <v>0</v>
      </c>
      <c r="AM38">
        <v>3</v>
      </c>
      <c r="AN38">
        <v>0</v>
      </c>
      <c r="AO38">
        <v>3</v>
      </c>
      <c r="AP38">
        <v>-60</v>
      </c>
      <c r="AQ38">
        <v>0</v>
      </c>
      <c r="AR38">
        <v>0</v>
      </c>
      <c r="AS38">
        <v>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201</v>
      </c>
      <c r="B39" t="s">
        <v>82</v>
      </c>
      <c r="C39" t="s">
        <v>202</v>
      </c>
      <c r="D39" t="s">
        <v>84</v>
      </c>
      <c r="E39" s="2" t="str">
        <f>HYPERLINK("capsilon://?command=openfolder&amp;siteaddress=FAM.docvelocity-na8.net&amp;folderid=FX1BF9A4F0-4D37-CB21-DEB0-54E4798FC526","FX22021495")</f>
        <v>FX22021495</v>
      </c>
      <c r="F39" t="s">
        <v>19</v>
      </c>
      <c r="G39" t="s">
        <v>19</v>
      </c>
      <c r="H39" t="s">
        <v>85</v>
      </c>
      <c r="I39" t="s">
        <v>203</v>
      </c>
      <c r="J39">
        <v>207</v>
      </c>
      <c r="K39" t="s">
        <v>87</v>
      </c>
      <c r="L39" t="s">
        <v>88</v>
      </c>
      <c r="M39" t="s">
        <v>89</v>
      </c>
      <c r="N39">
        <v>2</v>
      </c>
      <c r="O39" s="1">
        <v>44599.401979166665</v>
      </c>
      <c r="P39" s="1">
        <v>44599.502187500002</v>
      </c>
      <c r="Q39">
        <v>5178</v>
      </c>
      <c r="R39">
        <v>3480</v>
      </c>
      <c r="S39" t="b">
        <v>0</v>
      </c>
      <c r="T39" t="s">
        <v>90</v>
      </c>
      <c r="U39" t="b">
        <v>0</v>
      </c>
      <c r="V39" t="s">
        <v>101</v>
      </c>
      <c r="W39" s="1">
        <v>44599.48165509259</v>
      </c>
      <c r="X39">
        <v>2680</v>
      </c>
      <c r="Y39">
        <v>174</v>
      </c>
      <c r="Z39">
        <v>0</v>
      </c>
      <c r="AA39">
        <v>174</v>
      </c>
      <c r="AB39">
        <v>0</v>
      </c>
      <c r="AC39">
        <v>127</v>
      </c>
      <c r="AD39">
        <v>33</v>
      </c>
      <c r="AE39">
        <v>0</v>
      </c>
      <c r="AF39">
        <v>0</v>
      </c>
      <c r="AG39">
        <v>0</v>
      </c>
      <c r="AH39" t="s">
        <v>182</v>
      </c>
      <c r="AI39" s="1">
        <v>44599.502187500002</v>
      </c>
      <c r="AJ39">
        <v>769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33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204</v>
      </c>
      <c r="B40" t="s">
        <v>82</v>
      </c>
      <c r="C40" t="s">
        <v>205</v>
      </c>
      <c r="D40" t="s">
        <v>84</v>
      </c>
      <c r="E40" s="2" t="str">
        <f>HYPERLINK("capsilon://?command=openfolder&amp;siteaddress=FAM.docvelocity-na8.net&amp;folderid=FX6081D18B-5825-8E22-A209-1FA2824CD31C","FX22014694")</f>
        <v>FX22014694</v>
      </c>
      <c r="F40" t="s">
        <v>19</v>
      </c>
      <c r="G40" t="s">
        <v>19</v>
      </c>
      <c r="H40" t="s">
        <v>85</v>
      </c>
      <c r="I40" t="s">
        <v>206</v>
      </c>
      <c r="J40">
        <v>66</v>
      </c>
      <c r="K40" t="s">
        <v>87</v>
      </c>
      <c r="L40" t="s">
        <v>88</v>
      </c>
      <c r="M40" t="s">
        <v>89</v>
      </c>
      <c r="N40">
        <v>2</v>
      </c>
      <c r="O40" s="1">
        <v>44599.421041666668</v>
      </c>
      <c r="P40" s="1">
        <v>44599.473055555558</v>
      </c>
      <c r="Q40">
        <v>4434</v>
      </c>
      <c r="R40">
        <v>60</v>
      </c>
      <c r="S40" t="b">
        <v>0</v>
      </c>
      <c r="T40" t="s">
        <v>90</v>
      </c>
      <c r="U40" t="b">
        <v>0</v>
      </c>
      <c r="V40" t="s">
        <v>96</v>
      </c>
      <c r="W40" s="1">
        <v>44599.461041666669</v>
      </c>
      <c r="X40">
        <v>21</v>
      </c>
      <c r="Y40">
        <v>0</v>
      </c>
      <c r="Z40">
        <v>0</v>
      </c>
      <c r="AA40">
        <v>0</v>
      </c>
      <c r="AB40">
        <v>52</v>
      </c>
      <c r="AC40">
        <v>0</v>
      </c>
      <c r="AD40">
        <v>66</v>
      </c>
      <c r="AE40">
        <v>0</v>
      </c>
      <c r="AF40">
        <v>0</v>
      </c>
      <c r="AG40">
        <v>0</v>
      </c>
      <c r="AH40" t="s">
        <v>92</v>
      </c>
      <c r="AI40" s="1">
        <v>44599.473055555558</v>
      </c>
      <c r="AJ40">
        <v>18</v>
      </c>
      <c r="AK40">
        <v>0</v>
      </c>
      <c r="AL40">
        <v>0</v>
      </c>
      <c r="AM40">
        <v>0</v>
      </c>
      <c r="AN40">
        <v>52</v>
      </c>
      <c r="AO40">
        <v>0</v>
      </c>
      <c r="AP40">
        <v>66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207</v>
      </c>
      <c r="B41" t="s">
        <v>82</v>
      </c>
      <c r="C41" t="s">
        <v>208</v>
      </c>
      <c r="D41" t="s">
        <v>84</v>
      </c>
      <c r="E41" s="2" t="str">
        <f>HYPERLINK("capsilon://?command=openfolder&amp;siteaddress=FAM.docvelocity-na8.net&amp;folderid=FXD2C87ECD-A0E4-95DC-5C09-93CE8DFA923B","FX22022401")</f>
        <v>FX22022401</v>
      </c>
      <c r="F41" t="s">
        <v>19</v>
      </c>
      <c r="G41" t="s">
        <v>19</v>
      </c>
      <c r="H41" t="s">
        <v>85</v>
      </c>
      <c r="I41" t="s">
        <v>209</v>
      </c>
      <c r="J41">
        <v>76</v>
      </c>
      <c r="K41" t="s">
        <v>87</v>
      </c>
      <c r="L41" t="s">
        <v>88</v>
      </c>
      <c r="M41" t="s">
        <v>89</v>
      </c>
      <c r="N41">
        <v>2</v>
      </c>
      <c r="O41" s="1">
        <v>44599.423842592594</v>
      </c>
      <c r="P41" s="1">
        <v>44599.475428240738</v>
      </c>
      <c r="Q41">
        <v>3948</v>
      </c>
      <c r="R41">
        <v>509</v>
      </c>
      <c r="S41" t="b">
        <v>0</v>
      </c>
      <c r="T41" t="s">
        <v>90</v>
      </c>
      <c r="U41" t="b">
        <v>0</v>
      </c>
      <c r="V41" t="s">
        <v>96</v>
      </c>
      <c r="W41" s="1">
        <v>44599.464583333334</v>
      </c>
      <c r="X41">
        <v>305</v>
      </c>
      <c r="Y41">
        <v>74</v>
      </c>
      <c r="Z41">
        <v>0</v>
      </c>
      <c r="AA41">
        <v>74</v>
      </c>
      <c r="AB41">
        <v>0</v>
      </c>
      <c r="AC41">
        <v>37</v>
      </c>
      <c r="AD41">
        <v>2</v>
      </c>
      <c r="AE41">
        <v>0</v>
      </c>
      <c r="AF41">
        <v>0</v>
      </c>
      <c r="AG41">
        <v>0</v>
      </c>
      <c r="AH41" t="s">
        <v>92</v>
      </c>
      <c r="AI41" s="1">
        <v>44599.475428240738</v>
      </c>
      <c r="AJ41">
        <v>204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1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210</v>
      </c>
      <c r="B42" t="s">
        <v>82</v>
      </c>
      <c r="C42" t="s">
        <v>211</v>
      </c>
      <c r="D42" t="s">
        <v>84</v>
      </c>
      <c r="E42" s="2" t="str">
        <f>HYPERLINK("capsilon://?command=openfolder&amp;siteaddress=FAM.docvelocity-na8.net&amp;folderid=FX4EF9A2CD-CB6E-6FDB-9EA8-734B94579345","FX220110760")</f>
        <v>FX220110760</v>
      </c>
      <c r="F42" t="s">
        <v>19</v>
      </c>
      <c r="G42" t="s">
        <v>19</v>
      </c>
      <c r="H42" t="s">
        <v>85</v>
      </c>
      <c r="I42" t="s">
        <v>212</v>
      </c>
      <c r="J42">
        <v>82</v>
      </c>
      <c r="K42" t="s">
        <v>87</v>
      </c>
      <c r="L42" t="s">
        <v>88</v>
      </c>
      <c r="M42" t="s">
        <v>89</v>
      </c>
      <c r="N42">
        <v>2</v>
      </c>
      <c r="O42" s="1">
        <v>44599.430590277778</v>
      </c>
      <c r="P42" s="1">
        <v>44599.4766087963</v>
      </c>
      <c r="Q42">
        <v>3392</v>
      </c>
      <c r="R42">
        <v>584</v>
      </c>
      <c r="S42" t="b">
        <v>0</v>
      </c>
      <c r="T42" t="s">
        <v>90</v>
      </c>
      <c r="U42" t="b">
        <v>0</v>
      </c>
      <c r="V42" t="s">
        <v>96</v>
      </c>
      <c r="W42" s="1">
        <v>44599.467835648145</v>
      </c>
      <c r="X42">
        <v>280</v>
      </c>
      <c r="Y42">
        <v>78</v>
      </c>
      <c r="Z42">
        <v>0</v>
      </c>
      <c r="AA42">
        <v>78</v>
      </c>
      <c r="AB42">
        <v>0</v>
      </c>
      <c r="AC42">
        <v>44</v>
      </c>
      <c r="AD42">
        <v>4</v>
      </c>
      <c r="AE42">
        <v>0</v>
      </c>
      <c r="AF42">
        <v>0</v>
      </c>
      <c r="AG42">
        <v>0</v>
      </c>
      <c r="AH42" t="s">
        <v>97</v>
      </c>
      <c r="AI42" s="1">
        <v>44599.4766087963</v>
      </c>
      <c r="AJ42">
        <v>304</v>
      </c>
      <c r="AK42">
        <v>0</v>
      </c>
      <c r="AL42">
        <v>0</v>
      </c>
      <c r="AM42">
        <v>0</v>
      </c>
      <c r="AN42">
        <v>0</v>
      </c>
      <c r="AO42">
        <v>4</v>
      </c>
      <c r="AP42">
        <v>4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213</v>
      </c>
      <c r="B43" t="s">
        <v>82</v>
      </c>
      <c r="C43" t="s">
        <v>214</v>
      </c>
      <c r="D43" t="s">
        <v>84</v>
      </c>
      <c r="E43" s="2" t="str">
        <f>HYPERLINK("capsilon://?command=openfolder&amp;siteaddress=FAM.docvelocity-na8.net&amp;folderid=FXC99B3460-2871-999E-EFB8-8ED39AE83FE2","FX22012771")</f>
        <v>FX22012771</v>
      </c>
      <c r="F43" t="s">
        <v>19</v>
      </c>
      <c r="G43" t="s">
        <v>19</v>
      </c>
      <c r="H43" t="s">
        <v>85</v>
      </c>
      <c r="I43" t="s">
        <v>215</v>
      </c>
      <c r="J43">
        <v>66</v>
      </c>
      <c r="K43" t="s">
        <v>87</v>
      </c>
      <c r="L43" t="s">
        <v>88</v>
      </c>
      <c r="M43" t="s">
        <v>89</v>
      </c>
      <c r="N43">
        <v>2</v>
      </c>
      <c r="O43" s="1">
        <v>44599.432835648149</v>
      </c>
      <c r="P43" s="1">
        <v>44599.47693287037</v>
      </c>
      <c r="Q43">
        <v>3636</v>
      </c>
      <c r="R43">
        <v>174</v>
      </c>
      <c r="S43" t="b">
        <v>0</v>
      </c>
      <c r="T43" t="s">
        <v>90</v>
      </c>
      <c r="U43" t="b">
        <v>0</v>
      </c>
      <c r="V43" t="s">
        <v>96</v>
      </c>
      <c r="W43" s="1">
        <v>44599.468078703707</v>
      </c>
      <c r="X43">
        <v>21</v>
      </c>
      <c r="Y43">
        <v>0</v>
      </c>
      <c r="Z43">
        <v>0</v>
      </c>
      <c r="AA43">
        <v>0</v>
      </c>
      <c r="AB43">
        <v>52</v>
      </c>
      <c r="AC43">
        <v>0</v>
      </c>
      <c r="AD43">
        <v>66</v>
      </c>
      <c r="AE43">
        <v>0</v>
      </c>
      <c r="AF43">
        <v>0</v>
      </c>
      <c r="AG43">
        <v>0</v>
      </c>
      <c r="AH43" t="s">
        <v>182</v>
      </c>
      <c r="AI43" s="1">
        <v>44599.47693287037</v>
      </c>
      <c r="AJ43">
        <v>153</v>
      </c>
      <c r="AK43">
        <v>0</v>
      </c>
      <c r="AL43">
        <v>0</v>
      </c>
      <c r="AM43">
        <v>0</v>
      </c>
      <c r="AN43">
        <v>52</v>
      </c>
      <c r="AO43">
        <v>0</v>
      </c>
      <c r="AP43">
        <v>66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216</v>
      </c>
      <c r="B44" t="s">
        <v>82</v>
      </c>
      <c r="C44" t="s">
        <v>217</v>
      </c>
      <c r="D44" t="s">
        <v>84</v>
      </c>
      <c r="E44" s="2" t="str">
        <f>HYPERLINK("capsilon://?command=openfolder&amp;siteaddress=FAM.docvelocity-na8.net&amp;folderid=FXAC043857-5840-0EE8-40A5-22ADAFF86E2B","FX2202129")</f>
        <v>FX2202129</v>
      </c>
      <c r="F44" t="s">
        <v>19</v>
      </c>
      <c r="G44" t="s">
        <v>19</v>
      </c>
      <c r="H44" t="s">
        <v>85</v>
      </c>
      <c r="I44" t="s">
        <v>218</v>
      </c>
      <c r="J44">
        <v>462</v>
      </c>
      <c r="K44" t="s">
        <v>87</v>
      </c>
      <c r="L44" t="s">
        <v>88</v>
      </c>
      <c r="M44" t="s">
        <v>89</v>
      </c>
      <c r="N44">
        <v>2</v>
      </c>
      <c r="O44" s="1">
        <v>44599.433657407404</v>
      </c>
      <c r="P44" s="1">
        <v>44599.558113425926</v>
      </c>
      <c r="Q44">
        <v>5898</v>
      </c>
      <c r="R44">
        <v>4855</v>
      </c>
      <c r="S44" t="b">
        <v>0</v>
      </c>
      <c r="T44" t="s">
        <v>90</v>
      </c>
      <c r="U44" t="b">
        <v>0</v>
      </c>
      <c r="V44" t="s">
        <v>125</v>
      </c>
      <c r="W44" s="1">
        <v>44599.531840277778</v>
      </c>
      <c r="X44">
        <v>3640</v>
      </c>
      <c r="Y44">
        <v>288</v>
      </c>
      <c r="Z44">
        <v>0</v>
      </c>
      <c r="AA44">
        <v>288</v>
      </c>
      <c r="AB44">
        <v>0</v>
      </c>
      <c r="AC44">
        <v>131</v>
      </c>
      <c r="AD44">
        <v>174</v>
      </c>
      <c r="AE44">
        <v>0</v>
      </c>
      <c r="AF44">
        <v>0</v>
      </c>
      <c r="AG44">
        <v>0</v>
      </c>
      <c r="AH44" t="s">
        <v>219</v>
      </c>
      <c r="AI44" s="1">
        <v>44599.558113425926</v>
      </c>
      <c r="AJ44">
        <v>1181</v>
      </c>
      <c r="AK44">
        <v>2</v>
      </c>
      <c r="AL44">
        <v>0</v>
      </c>
      <c r="AM44">
        <v>2</v>
      </c>
      <c r="AN44">
        <v>0</v>
      </c>
      <c r="AO44">
        <v>2</v>
      </c>
      <c r="AP44">
        <v>172</v>
      </c>
      <c r="AQ44">
        <v>0</v>
      </c>
      <c r="AR44">
        <v>0</v>
      </c>
      <c r="AS44">
        <v>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220</v>
      </c>
      <c r="B45" t="s">
        <v>82</v>
      </c>
      <c r="C45" t="s">
        <v>155</v>
      </c>
      <c r="D45" t="s">
        <v>84</v>
      </c>
      <c r="E45" s="2" t="str">
        <f>HYPERLINK("capsilon://?command=openfolder&amp;siteaddress=FAM.docvelocity-na8.net&amp;folderid=FX1C8EB320-0A78-F331-C4A2-D736783B8DFA","FX220111408")</f>
        <v>FX220111408</v>
      </c>
      <c r="F45" t="s">
        <v>19</v>
      </c>
      <c r="G45" t="s">
        <v>19</v>
      </c>
      <c r="H45" t="s">
        <v>85</v>
      </c>
      <c r="I45" t="s">
        <v>221</v>
      </c>
      <c r="J45">
        <v>38</v>
      </c>
      <c r="K45" t="s">
        <v>87</v>
      </c>
      <c r="L45" t="s">
        <v>88</v>
      </c>
      <c r="M45" t="s">
        <v>89</v>
      </c>
      <c r="N45">
        <v>2</v>
      </c>
      <c r="O45" s="1">
        <v>44599.438657407409</v>
      </c>
      <c r="P45" s="1">
        <v>44599.503287037034</v>
      </c>
      <c r="Q45">
        <v>5146</v>
      </c>
      <c r="R45">
        <v>438</v>
      </c>
      <c r="S45" t="b">
        <v>0</v>
      </c>
      <c r="T45" t="s">
        <v>90</v>
      </c>
      <c r="U45" t="b">
        <v>0</v>
      </c>
      <c r="V45" t="s">
        <v>91</v>
      </c>
      <c r="W45" s="1">
        <v>44599.490694444445</v>
      </c>
      <c r="X45">
        <v>226</v>
      </c>
      <c r="Y45">
        <v>37</v>
      </c>
      <c r="Z45">
        <v>0</v>
      </c>
      <c r="AA45">
        <v>37</v>
      </c>
      <c r="AB45">
        <v>0</v>
      </c>
      <c r="AC45">
        <v>23</v>
      </c>
      <c r="AD45">
        <v>1</v>
      </c>
      <c r="AE45">
        <v>0</v>
      </c>
      <c r="AF45">
        <v>0</v>
      </c>
      <c r="AG45">
        <v>0</v>
      </c>
      <c r="AH45" t="s">
        <v>190</v>
      </c>
      <c r="AI45" s="1">
        <v>44599.503287037034</v>
      </c>
      <c r="AJ45">
        <v>212</v>
      </c>
      <c r="AK45">
        <v>1</v>
      </c>
      <c r="AL45">
        <v>0</v>
      </c>
      <c r="AM45">
        <v>1</v>
      </c>
      <c r="AN45">
        <v>0</v>
      </c>
      <c r="AO45">
        <v>1</v>
      </c>
      <c r="AP45">
        <v>0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222</v>
      </c>
      <c r="B46" t="s">
        <v>82</v>
      </c>
      <c r="C46" t="s">
        <v>223</v>
      </c>
      <c r="D46" t="s">
        <v>84</v>
      </c>
      <c r="E46" s="2" t="str">
        <f>HYPERLINK("capsilon://?command=openfolder&amp;siteaddress=FAM.docvelocity-na8.net&amp;folderid=FX013D120A-F909-DBA4-0356-D96720876A1F","FX22022532")</f>
        <v>FX22022532</v>
      </c>
      <c r="F46" t="s">
        <v>19</v>
      </c>
      <c r="G46" t="s">
        <v>19</v>
      </c>
      <c r="H46" t="s">
        <v>85</v>
      </c>
      <c r="I46" t="s">
        <v>224</v>
      </c>
      <c r="J46">
        <v>354</v>
      </c>
      <c r="K46" t="s">
        <v>87</v>
      </c>
      <c r="L46" t="s">
        <v>88</v>
      </c>
      <c r="M46" t="s">
        <v>89</v>
      </c>
      <c r="N46">
        <v>2</v>
      </c>
      <c r="O46" s="1">
        <v>44599.449432870373</v>
      </c>
      <c r="P46" s="1">
        <v>44599.544432870367</v>
      </c>
      <c r="Q46">
        <v>5785</v>
      </c>
      <c r="R46">
        <v>2423</v>
      </c>
      <c r="S46" t="b">
        <v>0</v>
      </c>
      <c r="T46" t="s">
        <v>90</v>
      </c>
      <c r="U46" t="b">
        <v>0</v>
      </c>
      <c r="V46" t="s">
        <v>91</v>
      </c>
      <c r="W46" s="1">
        <v>44599.504756944443</v>
      </c>
      <c r="X46">
        <v>1215</v>
      </c>
      <c r="Y46">
        <v>162</v>
      </c>
      <c r="Z46">
        <v>0</v>
      </c>
      <c r="AA46">
        <v>162</v>
      </c>
      <c r="AB46">
        <v>0</v>
      </c>
      <c r="AC46">
        <v>53</v>
      </c>
      <c r="AD46">
        <v>192</v>
      </c>
      <c r="AE46">
        <v>0</v>
      </c>
      <c r="AF46">
        <v>0</v>
      </c>
      <c r="AG46">
        <v>0</v>
      </c>
      <c r="AH46" t="s">
        <v>219</v>
      </c>
      <c r="AI46" s="1">
        <v>44599.544432870367</v>
      </c>
      <c r="AJ46">
        <v>1191</v>
      </c>
      <c r="AK46">
        <v>10</v>
      </c>
      <c r="AL46">
        <v>0</v>
      </c>
      <c r="AM46">
        <v>10</v>
      </c>
      <c r="AN46">
        <v>0</v>
      </c>
      <c r="AO46">
        <v>10</v>
      </c>
      <c r="AP46">
        <v>182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225</v>
      </c>
      <c r="B47" t="s">
        <v>82</v>
      </c>
      <c r="C47" t="s">
        <v>226</v>
      </c>
      <c r="D47" t="s">
        <v>84</v>
      </c>
      <c r="E47" s="2" t="str">
        <f>HYPERLINK("capsilon://?command=openfolder&amp;siteaddress=FAM.docvelocity-na8.net&amp;folderid=FX42B851F3-2374-B8DE-C096-2F5A709C97B6","FX22016575")</f>
        <v>FX22016575</v>
      </c>
      <c r="F47" t="s">
        <v>19</v>
      </c>
      <c r="G47" t="s">
        <v>19</v>
      </c>
      <c r="H47" t="s">
        <v>85</v>
      </c>
      <c r="I47" t="s">
        <v>227</v>
      </c>
      <c r="J47">
        <v>66</v>
      </c>
      <c r="K47" t="s">
        <v>87</v>
      </c>
      <c r="L47" t="s">
        <v>88</v>
      </c>
      <c r="M47" t="s">
        <v>89</v>
      </c>
      <c r="N47">
        <v>2</v>
      </c>
      <c r="O47" s="1">
        <v>44599.454155092593</v>
      </c>
      <c r="P47" s="1">
        <v>44599.502847222226</v>
      </c>
      <c r="Q47">
        <v>4143</v>
      </c>
      <c r="R47">
        <v>64</v>
      </c>
      <c r="S47" t="b">
        <v>0</v>
      </c>
      <c r="T47" t="s">
        <v>90</v>
      </c>
      <c r="U47" t="b">
        <v>0</v>
      </c>
      <c r="V47" t="s">
        <v>96</v>
      </c>
      <c r="W47" s="1">
        <v>44599.494004629632</v>
      </c>
      <c r="X47">
        <v>27</v>
      </c>
      <c r="Y47">
        <v>0</v>
      </c>
      <c r="Z47">
        <v>0</v>
      </c>
      <c r="AA47">
        <v>0</v>
      </c>
      <c r="AB47">
        <v>52</v>
      </c>
      <c r="AC47">
        <v>0</v>
      </c>
      <c r="AD47">
        <v>66</v>
      </c>
      <c r="AE47">
        <v>0</v>
      </c>
      <c r="AF47">
        <v>0</v>
      </c>
      <c r="AG47">
        <v>0</v>
      </c>
      <c r="AH47" t="s">
        <v>97</v>
      </c>
      <c r="AI47" s="1">
        <v>44599.502847222226</v>
      </c>
      <c r="AJ47">
        <v>22</v>
      </c>
      <c r="AK47">
        <v>0</v>
      </c>
      <c r="AL47">
        <v>0</v>
      </c>
      <c r="AM47">
        <v>0</v>
      </c>
      <c r="AN47">
        <v>52</v>
      </c>
      <c r="AO47">
        <v>0</v>
      </c>
      <c r="AP47">
        <v>66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228</v>
      </c>
      <c r="B48" t="s">
        <v>82</v>
      </c>
      <c r="C48" t="s">
        <v>229</v>
      </c>
      <c r="D48" t="s">
        <v>84</v>
      </c>
      <c r="E48" s="2" t="str">
        <f>HYPERLINK("capsilon://?command=openfolder&amp;siteaddress=FAM.docvelocity-na8.net&amp;folderid=FXC4C13368-B35A-CF0E-92E2-0006B4667171","FX22012530")</f>
        <v>FX22012530</v>
      </c>
      <c r="F48" t="s">
        <v>19</v>
      </c>
      <c r="G48" t="s">
        <v>19</v>
      </c>
      <c r="H48" t="s">
        <v>85</v>
      </c>
      <c r="I48" t="s">
        <v>230</v>
      </c>
      <c r="J48">
        <v>66</v>
      </c>
      <c r="K48" t="s">
        <v>87</v>
      </c>
      <c r="L48" t="s">
        <v>88</v>
      </c>
      <c r="M48" t="s">
        <v>89</v>
      </c>
      <c r="N48">
        <v>2</v>
      </c>
      <c r="O48" s="1">
        <v>44599.455995370372</v>
      </c>
      <c r="P48" s="1">
        <v>44599.59883101852</v>
      </c>
      <c r="Q48">
        <v>9529</v>
      </c>
      <c r="R48">
        <v>2812</v>
      </c>
      <c r="S48" t="b">
        <v>0</v>
      </c>
      <c r="T48" t="s">
        <v>90</v>
      </c>
      <c r="U48" t="b">
        <v>0</v>
      </c>
      <c r="V48" t="s">
        <v>114</v>
      </c>
      <c r="W48" s="1">
        <v>44599.574305555558</v>
      </c>
      <c r="X48">
        <v>1773</v>
      </c>
      <c r="Y48">
        <v>52</v>
      </c>
      <c r="Z48">
        <v>0</v>
      </c>
      <c r="AA48">
        <v>52</v>
      </c>
      <c r="AB48">
        <v>0</v>
      </c>
      <c r="AC48">
        <v>22</v>
      </c>
      <c r="AD48">
        <v>14</v>
      </c>
      <c r="AE48">
        <v>0</v>
      </c>
      <c r="AF48">
        <v>0</v>
      </c>
      <c r="AG48">
        <v>0</v>
      </c>
      <c r="AH48" t="s">
        <v>92</v>
      </c>
      <c r="AI48" s="1">
        <v>44599.59883101852</v>
      </c>
      <c r="AJ48">
        <v>222</v>
      </c>
      <c r="AK48">
        <v>3</v>
      </c>
      <c r="AL48">
        <v>0</v>
      </c>
      <c r="AM48">
        <v>3</v>
      </c>
      <c r="AN48">
        <v>0</v>
      </c>
      <c r="AO48">
        <v>4</v>
      </c>
      <c r="AP48">
        <v>11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231</v>
      </c>
      <c r="B49" t="s">
        <v>82</v>
      </c>
      <c r="C49" t="s">
        <v>232</v>
      </c>
      <c r="D49" t="s">
        <v>84</v>
      </c>
      <c r="E49" s="2" t="str">
        <f>HYPERLINK("capsilon://?command=openfolder&amp;siteaddress=FAM.docvelocity-na8.net&amp;folderid=FXA9BCFA77-7389-BBC2-4E3C-1662F404CD8D","FX22018327")</f>
        <v>FX22018327</v>
      </c>
      <c r="F49" t="s">
        <v>19</v>
      </c>
      <c r="G49" t="s">
        <v>19</v>
      </c>
      <c r="H49" t="s">
        <v>85</v>
      </c>
      <c r="I49" t="s">
        <v>233</v>
      </c>
      <c r="J49">
        <v>28</v>
      </c>
      <c r="K49" t="s">
        <v>87</v>
      </c>
      <c r="L49" t="s">
        <v>88</v>
      </c>
      <c r="M49" t="s">
        <v>89</v>
      </c>
      <c r="N49">
        <v>1</v>
      </c>
      <c r="O49" s="1">
        <v>44599.461331018516</v>
      </c>
      <c r="P49" s="1">
        <v>44599.503761574073</v>
      </c>
      <c r="Q49">
        <v>3341</v>
      </c>
      <c r="R49">
        <v>325</v>
      </c>
      <c r="S49" t="b">
        <v>0</v>
      </c>
      <c r="T49" t="s">
        <v>90</v>
      </c>
      <c r="U49" t="b">
        <v>0</v>
      </c>
      <c r="V49" t="s">
        <v>101</v>
      </c>
      <c r="W49" s="1">
        <v>44599.503761574073</v>
      </c>
      <c r="X49">
        <v>256</v>
      </c>
      <c r="Y49">
        <v>0</v>
      </c>
      <c r="Z49">
        <v>0</v>
      </c>
      <c r="AA49">
        <v>0</v>
      </c>
      <c r="AB49">
        <v>0</v>
      </c>
      <c r="AC49">
        <v>0</v>
      </c>
      <c r="AD49">
        <v>28</v>
      </c>
      <c r="AE49">
        <v>21</v>
      </c>
      <c r="AF49">
        <v>0</v>
      </c>
      <c r="AG49">
        <v>2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234</v>
      </c>
      <c r="B50" t="s">
        <v>82</v>
      </c>
      <c r="C50" t="s">
        <v>235</v>
      </c>
      <c r="D50" t="s">
        <v>84</v>
      </c>
      <c r="E50" s="2" t="str">
        <f>HYPERLINK("capsilon://?command=openfolder&amp;siteaddress=FAM.docvelocity-na8.net&amp;folderid=FXC5B608A5-B495-4157-C5BF-0E4D5CD86D2C","FX220112488")</f>
        <v>FX220112488</v>
      </c>
      <c r="F50" t="s">
        <v>19</v>
      </c>
      <c r="G50" t="s">
        <v>19</v>
      </c>
      <c r="H50" t="s">
        <v>85</v>
      </c>
      <c r="I50" t="s">
        <v>236</v>
      </c>
      <c r="J50">
        <v>262</v>
      </c>
      <c r="K50" t="s">
        <v>87</v>
      </c>
      <c r="L50" t="s">
        <v>88</v>
      </c>
      <c r="M50" t="s">
        <v>89</v>
      </c>
      <c r="N50">
        <v>1</v>
      </c>
      <c r="O50" s="1">
        <v>44599.466909722221</v>
      </c>
      <c r="P50" s="1">
        <v>44599.535104166665</v>
      </c>
      <c r="Q50">
        <v>5479</v>
      </c>
      <c r="R50">
        <v>413</v>
      </c>
      <c r="S50" t="b">
        <v>0</v>
      </c>
      <c r="T50" t="s">
        <v>90</v>
      </c>
      <c r="U50" t="b">
        <v>0</v>
      </c>
      <c r="V50" t="s">
        <v>110</v>
      </c>
      <c r="W50" s="1">
        <v>44599.535104166665</v>
      </c>
      <c r="X50">
        <v>176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262</v>
      </c>
      <c r="AE50">
        <v>232</v>
      </c>
      <c r="AF50">
        <v>0</v>
      </c>
      <c r="AG50">
        <v>7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237</v>
      </c>
      <c r="B51" t="s">
        <v>82</v>
      </c>
      <c r="C51" t="s">
        <v>238</v>
      </c>
      <c r="D51" t="s">
        <v>84</v>
      </c>
      <c r="E51" s="2" t="str">
        <f>HYPERLINK("capsilon://?command=openfolder&amp;siteaddress=FAM.docvelocity-na8.net&amp;folderid=FX7A2CB418-8EFA-BE40-39BA-CD9171355E72","FX22019876")</f>
        <v>FX22019876</v>
      </c>
      <c r="F51" t="s">
        <v>19</v>
      </c>
      <c r="G51" t="s">
        <v>19</v>
      </c>
      <c r="H51" t="s">
        <v>85</v>
      </c>
      <c r="I51" t="s">
        <v>239</v>
      </c>
      <c r="J51">
        <v>66</v>
      </c>
      <c r="K51" t="s">
        <v>87</v>
      </c>
      <c r="L51" t="s">
        <v>88</v>
      </c>
      <c r="M51" t="s">
        <v>89</v>
      </c>
      <c r="N51">
        <v>2</v>
      </c>
      <c r="O51" s="1">
        <v>44599.470752314817</v>
      </c>
      <c r="P51" s="1">
        <v>44599.502581018518</v>
      </c>
      <c r="Q51">
        <v>2707</v>
      </c>
      <c r="R51">
        <v>43</v>
      </c>
      <c r="S51" t="b">
        <v>0</v>
      </c>
      <c r="T51" t="s">
        <v>90</v>
      </c>
      <c r="U51" t="b">
        <v>0</v>
      </c>
      <c r="V51" t="s">
        <v>96</v>
      </c>
      <c r="W51" s="1">
        <v>44599.494837962964</v>
      </c>
      <c r="X51">
        <v>21</v>
      </c>
      <c r="Y51">
        <v>0</v>
      </c>
      <c r="Z51">
        <v>0</v>
      </c>
      <c r="AA51">
        <v>0</v>
      </c>
      <c r="AB51">
        <v>52</v>
      </c>
      <c r="AC51">
        <v>0</v>
      </c>
      <c r="AD51">
        <v>66</v>
      </c>
      <c r="AE51">
        <v>0</v>
      </c>
      <c r="AF51">
        <v>0</v>
      </c>
      <c r="AG51">
        <v>0</v>
      </c>
      <c r="AH51" t="s">
        <v>97</v>
      </c>
      <c r="AI51" s="1">
        <v>44599.502581018518</v>
      </c>
      <c r="AJ51">
        <v>22</v>
      </c>
      <c r="AK51">
        <v>0</v>
      </c>
      <c r="AL51">
        <v>0</v>
      </c>
      <c r="AM51">
        <v>0</v>
      </c>
      <c r="AN51">
        <v>52</v>
      </c>
      <c r="AO51">
        <v>0</v>
      </c>
      <c r="AP51">
        <v>66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240</v>
      </c>
      <c r="B52" t="s">
        <v>82</v>
      </c>
      <c r="C52" t="s">
        <v>241</v>
      </c>
      <c r="D52" t="s">
        <v>84</v>
      </c>
      <c r="E52" s="2" t="str">
        <f>HYPERLINK("capsilon://?command=openfolder&amp;siteaddress=FAM.docvelocity-na8.net&amp;folderid=FX5D1053D3-A031-C6AD-F876-B84528DF9220","FX21125380")</f>
        <v>FX21125380</v>
      </c>
      <c r="F52" t="s">
        <v>19</v>
      </c>
      <c r="G52" t="s">
        <v>19</v>
      </c>
      <c r="H52" t="s">
        <v>85</v>
      </c>
      <c r="I52" t="s">
        <v>242</v>
      </c>
      <c r="J52">
        <v>66</v>
      </c>
      <c r="K52" t="s">
        <v>87</v>
      </c>
      <c r="L52" t="s">
        <v>88</v>
      </c>
      <c r="M52" t="s">
        <v>89</v>
      </c>
      <c r="N52">
        <v>2</v>
      </c>
      <c r="O52" s="1">
        <v>44599.479467592595</v>
      </c>
      <c r="P52" s="1">
        <v>44599.516261574077</v>
      </c>
      <c r="Q52">
        <v>1686</v>
      </c>
      <c r="R52">
        <v>1493</v>
      </c>
      <c r="S52" t="b">
        <v>0</v>
      </c>
      <c r="T52" t="s">
        <v>90</v>
      </c>
      <c r="U52" t="b">
        <v>0</v>
      </c>
      <c r="V52" t="s">
        <v>96</v>
      </c>
      <c r="W52" s="1">
        <v>44599.498726851853</v>
      </c>
      <c r="X52">
        <v>335</v>
      </c>
      <c r="Y52">
        <v>52</v>
      </c>
      <c r="Z52">
        <v>0</v>
      </c>
      <c r="AA52">
        <v>52</v>
      </c>
      <c r="AB52">
        <v>0</v>
      </c>
      <c r="AC52">
        <v>29</v>
      </c>
      <c r="AD52">
        <v>14</v>
      </c>
      <c r="AE52">
        <v>0</v>
      </c>
      <c r="AF52">
        <v>0</v>
      </c>
      <c r="AG52">
        <v>0</v>
      </c>
      <c r="AH52" t="s">
        <v>97</v>
      </c>
      <c r="AI52" s="1">
        <v>44599.516261574077</v>
      </c>
      <c r="AJ52">
        <v>1158</v>
      </c>
      <c r="AK52">
        <v>1</v>
      </c>
      <c r="AL52">
        <v>0</v>
      </c>
      <c r="AM52">
        <v>1</v>
      </c>
      <c r="AN52">
        <v>0</v>
      </c>
      <c r="AO52">
        <v>1</v>
      </c>
      <c r="AP52">
        <v>13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243</v>
      </c>
      <c r="B53" t="s">
        <v>82</v>
      </c>
      <c r="C53" t="s">
        <v>244</v>
      </c>
      <c r="D53" t="s">
        <v>84</v>
      </c>
      <c r="E53" s="2" t="str">
        <f>HYPERLINK("capsilon://?command=openfolder&amp;siteaddress=FAM.docvelocity-na8.net&amp;folderid=FX9DF648AB-0ED4-F51F-B85E-1105AEDA0F86","FX220111598")</f>
        <v>FX220111598</v>
      </c>
      <c r="F53" t="s">
        <v>19</v>
      </c>
      <c r="G53" t="s">
        <v>19</v>
      </c>
      <c r="H53" t="s">
        <v>85</v>
      </c>
      <c r="I53" t="s">
        <v>245</v>
      </c>
      <c r="J53">
        <v>66</v>
      </c>
      <c r="K53" t="s">
        <v>87</v>
      </c>
      <c r="L53" t="s">
        <v>88</v>
      </c>
      <c r="M53" t="s">
        <v>89</v>
      </c>
      <c r="N53">
        <v>2</v>
      </c>
      <c r="O53" s="1">
        <v>44599.479745370372</v>
      </c>
      <c r="P53" s="1">
        <v>44599.554131944446</v>
      </c>
      <c r="Q53">
        <v>5995</v>
      </c>
      <c r="R53">
        <v>432</v>
      </c>
      <c r="S53" t="b">
        <v>0</v>
      </c>
      <c r="T53" t="s">
        <v>90</v>
      </c>
      <c r="U53" t="b">
        <v>0</v>
      </c>
      <c r="V53" t="s">
        <v>246</v>
      </c>
      <c r="W53" s="1">
        <v>44599.500069444446</v>
      </c>
      <c r="X53">
        <v>297</v>
      </c>
      <c r="Y53">
        <v>52</v>
      </c>
      <c r="Z53">
        <v>0</v>
      </c>
      <c r="AA53">
        <v>52</v>
      </c>
      <c r="AB53">
        <v>0</v>
      </c>
      <c r="AC53">
        <v>39</v>
      </c>
      <c r="AD53">
        <v>14</v>
      </c>
      <c r="AE53">
        <v>0</v>
      </c>
      <c r="AF53">
        <v>0</v>
      </c>
      <c r="AG53">
        <v>0</v>
      </c>
      <c r="AH53" t="s">
        <v>92</v>
      </c>
      <c r="AI53" s="1">
        <v>44599.554131944446</v>
      </c>
      <c r="AJ53">
        <v>131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14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247</v>
      </c>
      <c r="B54" t="s">
        <v>82</v>
      </c>
      <c r="C54" t="s">
        <v>248</v>
      </c>
      <c r="D54" t="s">
        <v>84</v>
      </c>
      <c r="E54" s="2" t="str">
        <f>HYPERLINK("capsilon://?command=openfolder&amp;siteaddress=FAM.docvelocity-na8.net&amp;folderid=FX6612B52F-1C7B-69E3-FAF3-E9D17F05A498","FX22022271")</f>
        <v>FX22022271</v>
      </c>
      <c r="F54" t="s">
        <v>19</v>
      </c>
      <c r="G54" t="s">
        <v>19</v>
      </c>
      <c r="H54" t="s">
        <v>85</v>
      </c>
      <c r="I54" t="s">
        <v>249</v>
      </c>
      <c r="J54">
        <v>76</v>
      </c>
      <c r="K54" t="s">
        <v>87</v>
      </c>
      <c r="L54" t="s">
        <v>88</v>
      </c>
      <c r="M54" t="s">
        <v>89</v>
      </c>
      <c r="N54">
        <v>2</v>
      </c>
      <c r="O54" s="1">
        <v>44599.482291666667</v>
      </c>
      <c r="P54" s="1">
        <v>44599.557824074072</v>
      </c>
      <c r="Q54">
        <v>5950</v>
      </c>
      <c r="R54">
        <v>576</v>
      </c>
      <c r="S54" t="b">
        <v>0</v>
      </c>
      <c r="T54" t="s">
        <v>90</v>
      </c>
      <c r="U54" t="b">
        <v>0</v>
      </c>
      <c r="V54" t="s">
        <v>96</v>
      </c>
      <c r="W54" s="1">
        <v>44599.50172453704</v>
      </c>
      <c r="X54">
        <v>258</v>
      </c>
      <c r="Y54">
        <v>74</v>
      </c>
      <c r="Z54">
        <v>0</v>
      </c>
      <c r="AA54">
        <v>74</v>
      </c>
      <c r="AB54">
        <v>0</v>
      </c>
      <c r="AC54">
        <v>21</v>
      </c>
      <c r="AD54">
        <v>2</v>
      </c>
      <c r="AE54">
        <v>0</v>
      </c>
      <c r="AF54">
        <v>0</v>
      </c>
      <c r="AG54">
        <v>0</v>
      </c>
      <c r="AH54" t="s">
        <v>92</v>
      </c>
      <c r="AI54" s="1">
        <v>44599.557824074072</v>
      </c>
      <c r="AJ54">
        <v>318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2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250</v>
      </c>
      <c r="B55" t="s">
        <v>82</v>
      </c>
      <c r="C55" t="s">
        <v>251</v>
      </c>
      <c r="D55" t="s">
        <v>84</v>
      </c>
      <c r="E55" s="2" t="str">
        <f>HYPERLINK("capsilon://?command=openfolder&amp;siteaddress=FAM.docvelocity-na8.net&amp;folderid=FXD8833F71-3591-B5C0-0C2B-9D48AB6A10FA","FX22015497")</f>
        <v>FX22015497</v>
      </c>
      <c r="F55" t="s">
        <v>19</v>
      </c>
      <c r="G55" t="s">
        <v>19</v>
      </c>
      <c r="H55" t="s">
        <v>85</v>
      </c>
      <c r="I55" t="s">
        <v>252</v>
      </c>
      <c r="J55">
        <v>66</v>
      </c>
      <c r="K55" t="s">
        <v>87</v>
      </c>
      <c r="L55" t="s">
        <v>88</v>
      </c>
      <c r="M55" t="s">
        <v>89</v>
      </c>
      <c r="N55">
        <v>2</v>
      </c>
      <c r="O55" s="1">
        <v>44599.495567129627</v>
      </c>
      <c r="P55" s="1">
        <v>44599.558217592596</v>
      </c>
      <c r="Q55">
        <v>5346</v>
      </c>
      <c r="R55">
        <v>67</v>
      </c>
      <c r="S55" t="b">
        <v>0</v>
      </c>
      <c r="T55" t="s">
        <v>90</v>
      </c>
      <c r="U55" t="b">
        <v>0</v>
      </c>
      <c r="V55" t="s">
        <v>246</v>
      </c>
      <c r="W55" s="1">
        <v>44599.500474537039</v>
      </c>
      <c r="X55">
        <v>34</v>
      </c>
      <c r="Y55">
        <v>0</v>
      </c>
      <c r="Z55">
        <v>0</v>
      </c>
      <c r="AA55">
        <v>0</v>
      </c>
      <c r="AB55">
        <v>52</v>
      </c>
      <c r="AC55">
        <v>0</v>
      </c>
      <c r="AD55">
        <v>66</v>
      </c>
      <c r="AE55">
        <v>0</v>
      </c>
      <c r="AF55">
        <v>0</v>
      </c>
      <c r="AG55">
        <v>0</v>
      </c>
      <c r="AH55" t="s">
        <v>92</v>
      </c>
      <c r="AI55" s="1">
        <v>44599.558217592596</v>
      </c>
      <c r="AJ55">
        <v>33</v>
      </c>
      <c r="AK55">
        <v>0</v>
      </c>
      <c r="AL55">
        <v>0</v>
      </c>
      <c r="AM55">
        <v>0</v>
      </c>
      <c r="AN55">
        <v>52</v>
      </c>
      <c r="AO55">
        <v>0</v>
      </c>
      <c r="AP55">
        <v>66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253</v>
      </c>
      <c r="B56" t="s">
        <v>82</v>
      </c>
      <c r="C56" t="s">
        <v>254</v>
      </c>
      <c r="D56" t="s">
        <v>84</v>
      </c>
      <c r="E56" s="2" t="str">
        <f>HYPERLINK("capsilon://?command=openfolder&amp;siteaddress=FAM.docvelocity-na8.net&amp;folderid=FX83171467-0055-467D-2E84-89B69F00A9AC","FX22022708")</f>
        <v>FX22022708</v>
      </c>
      <c r="F56" t="s">
        <v>19</v>
      </c>
      <c r="G56" t="s">
        <v>19</v>
      </c>
      <c r="H56" t="s">
        <v>85</v>
      </c>
      <c r="I56" t="s">
        <v>255</v>
      </c>
      <c r="J56">
        <v>84</v>
      </c>
      <c r="K56" t="s">
        <v>87</v>
      </c>
      <c r="L56" t="s">
        <v>88</v>
      </c>
      <c r="M56" t="s">
        <v>89</v>
      </c>
      <c r="N56">
        <v>2</v>
      </c>
      <c r="O56" s="1">
        <v>44599.49832175926</v>
      </c>
      <c r="P56" s="1">
        <v>44599.562951388885</v>
      </c>
      <c r="Q56">
        <v>4874</v>
      </c>
      <c r="R56">
        <v>710</v>
      </c>
      <c r="S56" t="b">
        <v>0</v>
      </c>
      <c r="T56" t="s">
        <v>90</v>
      </c>
      <c r="U56" t="b">
        <v>0</v>
      </c>
      <c r="V56" t="s">
        <v>246</v>
      </c>
      <c r="W56" s="1">
        <v>44599.503865740742</v>
      </c>
      <c r="X56">
        <v>293</v>
      </c>
      <c r="Y56">
        <v>63</v>
      </c>
      <c r="Z56">
        <v>0</v>
      </c>
      <c r="AA56">
        <v>63</v>
      </c>
      <c r="AB56">
        <v>0</v>
      </c>
      <c r="AC56">
        <v>21</v>
      </c>
      <c r="AD56">
        <v>21</v>
      </c>
      <c r="AE56">
        <v>0</v>
      </c>
      <c r="AF56">
        <v>0</v>
      </c>
      <c r="AG56">
        <v>0</v>
      </c>
      <c r="AH56" t="s">
        <v>219</v>
      </c>
      <c r="AI56" s="1">
        <v>44599.562951388885</v>
      </c>
      <c r="AJ56">
        <v>417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20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256</v>
      </c>
      <c r="B57" t="s">
        <v>82</v>
      </c>
      <c r="C57" t="s">
        <v>257</v>
      </c>
      <c r="D57" t="s">
        <v>84</v>
      </c>
      <c r="E57" s="2" t="str">
        <f>HYPERLINK("capsilon://?command=openfolder&amp;siteaddress=FAM.docvelocity-na8.net&amp;folderid=FXBBB9DCB2-599C-476F-F56A-C8F7AA019451","FX220113897")</f>
        <v>FX220113897</v>
      </c>
      <c r="F57" t="s">
        <v>19</v>
      </c>
      <c r="G57" t="s">
        <v>19</v>
      </c>
      <c r="H57" t="s">
        <v>85</v>
      </c>
      <c r="I57" t="s">
        <v>258</v>
      </c>
      <c r="J57">
        <v>309</v>
      </c>
      <c r="K57" t="s">
        <v>87</v>
      </c>
      <c r="L57" t="s">
        <v>88</v>
      </c>
      <c r="M57" t="s">
        <v>89</v>
      </c>
      <c r="N57">
        <v>2</v>
      </c>
      <c r="O57" s="1">
        <v>44599.499699074076</v>
      </c>
      <c r="P57" s="1">
        <v>44599.564247685186</v>
      </c>
      <c r="Q57">
        <v>4370</v>
      </c>
      <c r="R57">
        <v>1207</v>
      </c>
      <c r="S57" t="b">
        <v>0</v>
      </c>
      <c r="T57" t="s">
        <v>90</v>
      </c>
      <c r="U57" t="b">
        <v>0</v>
      </c>
      <c r="V57" t="s">
        <v>246</v>
      </c>
      <c r="W57" s="1">
        <v>44599.511759259258</v>
      </c>
      <c r="X57">
        <v>681</v>
      </c>
      <c r="Y57">
        <v>215</v>
      </c>
      <c r="Z57">
        <v>0</v>
      </c>
      <c r="AA57">
        <v>215</v>
      </c>
      <c r="AB57">
        <v>0</v>
      </c>
      <c r="AC57">
        <v>83</v>
      </c>
      <c r="AD57">
        <v>94</v>
      </c>
      <c r="AE57">
        <v>0</v>
      </c>
      <c r="AF57">
        <v>0</v>
      </c>
      <c r="AG57">
        <v>0</v>
      </c>
      <c r="AH57" t="s">
        <v>92</v>
      </c>
      <c r="AI57" s="1">
        <v>44599.564247685186</v>
      </c>
      <c r="AJ57">
        <v>520</v>
      </c>
      <c r="AK57">
        <v>1</v>
      </c>
      <c r="AL57">
        <v>0</v>
      </c>
      <c r="AM57">
        <v>1</v>
      </c>
      <c r="AN57">
        <v>0</v>
      </c>
      <c r="AO57">
        <v>1</v>
      </c>
      <c r="AP57">
        <v>93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259</v>
      </c>
      <c r="B58" t="s">
        <v>82</v>
      </c>
      <c r="C58" t="s">
        <v>232</v>
      </c>
      <c r="D58" t="s">
        <v>84</v>
      </c>
      <c r="E58" s="2" t="str">
        <f>HYPERLINK("capsilon://?command=openfolder&amp;siteaddress=FAM.docvelocity-na8.net&amp;folderid=FXA9BCFA77-7389-BBC2-4E3C-1662F404CD8D","FX22018327")</f>
        <v>FX22018327</v>
      </c>
      <c r="F58" t="s">
        <v>19</v>
      </c>
      <c r="G58" t="s">
        <v>19</v>
      </c>
      <c r="H58" t="s">
        <v>85</v>
      </c>
      <c r="I58" t="s">
        <v>233</v>
      </c>
      <c r="J58">
        <v>56</v>
      </c>
      <c r="K58" t="s">
        <v>87</v>
      </c>
      <c r="L58" t="s">
        <v>88</v>
      </c>
      <c r="M58" t="s">
        <v>89</v>
      </c>
      <c r="N58">
        <v>2</v>
      </c>
      <c r="O58" s="1">
        <v>44599.504108796296</v>
      </c>
      <c r="P58" s="1">
        <v>44599.530636574076</v>
      </c>
      <c r="Q58">
        <v>1463</v>
      </c>
      <c r="R58">
        <v>829</v>
      </c>
      <c r="S58" t="b">
        <v>0</v>
      </c>
      <c r="T58" t="s">
        <v>90</v>
      </c>
      <c r="U58" t="b">
        <v>1</v>
      </c>
      <c r="V58" t="s">
        <v>91</v>
      </c>
      <c r="W58" s="1">
        <v>44599.510196759256</v>
      </c>
      <c r="X58">
        <v>469</v>
      </c>
      <c r="Y58">
        <v>42</v>
      </c>
      <c r="Z58">
        <v>0</v>
      </c>
      <c r="AA58">
        <v>42</v>
      </c>
      <c r="AB58">
        <v>0</v>
      </c>
      <c r="AC58">
        <v>20</v>
      </c>
      <c r="AD58">
        <v>14</v>
      </c>
      <c r="AE58">
        <v>0</v>
      </c>
      <c r="AF58">
        <v>0</v>
      </c>
      <c r="AG58">
        <v>0</v>
      </c>
      <c r="AH58" t="s">
        <v>219</v>
      </c>
      <c r="AI58" s="1">
        <v>44599.530636574076</v>
      </c>
      <c r="AJ58">
        <v>346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14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260</v>
      </c>
      <c r="B59" t="s">
        <v>82</v>
      </c>
      <c r="C59" t="s">
        <v>261</v>
      </c>
      <c r="D59" t="s">
        <v>84</v>
      </c>
      <c r="E59" s="2" t="str">
        <f>HYPERLINK("capsilon://?command=openfolder&amp;siteaddress=FAM.docvelocity-na8.net&amp;folderid=FXE56B2B40-F9E9-8921-BEA2-64B7CB865642","FX220113850")</f>
        <v>FX220113850</v>
      </c>
      <c r="F59" t="s">
        <v>19</v>
      </c>
      <c r="G59" t="s">
        <v>19</v>
      </c>
      <c r="H59" t="s">
        <v>85</v>
      </c>
      <c r="I59" t="s">
        <v>262</v>
      </c>
      <c r="J59">
        <v>32</v>
      </c>
      <c r="K59" t="s">
        <v>87</v>
      </c>
      <c r="L59" t="s">
        <v>88</v>
      </c>
      <c r="M59" t="s">
        <v>89</v>
      </c>
      <c r="N59">
        <v>2</v>
      </c>
      <c r="O59" s="1">
        <v>44599.509780092594</v>
      </c>
      <c r="P59" s="1">
        <v>44599.568101851852</v>
      </c>
      <c r="Q59">
        <v>2068</v>
      </c>
      <c r="R59">
        <v>2971</v>
      </c>
      <c r="S59" t="b">
        <v>0</v>
      </c>
      <c r="T59" t="s">
        <v>90</v>
      </c>
      <c r="U59" t="b">
        <v>0</v>
      </c>
      <c r="V59" t="s">
        <v>125</v>
      </c>
      <c r="W59" s="1">
        <v>44599.560370370367</v>
      </c>
      <c r="X59">
        <v>2418</v>
      </c>
      <c r="Y59">
        <v>48</v>
      </c>
      <c r="Z59">
        <v>0</v>
      </c>
      <c r="AA59">
        <v>48</v>
      </c>
      <c r="AB59">
        <v>0</v>
      </c>
      <c r="AC59">
        <v>36</v>
      </c>
      <c r="AD59">
        <v>-16</v>
      </c>
      <c r="AE59">
        <v>0</v>
      </c>
      <c r="AF59">
        <v>0</v>
      </c>
      <c r="AG59">
        <v>0</v>
      </c>
      <c r="AH59" t="s">
        <v>92</v>
      </c>
      <c r="AI59" s="1">
        <v>44599.568101851852</v>
      </c>
      <c r="AJ59">
        <v>333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-16</v>
      </c>
      <c r="AQ59">
        <v>0</v>
      </c>
      <c r="AR59">
        <v>0</v>
      </c>
      <c r="AS59">
        <v>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263</v>
      </c>
      <c r="B60" t="s">
        <v>82</v>
      </c>
      <c r="C60" t="s">
        <v>261</v>
      </c>
      <c r="D60" t="s">
        <v>84</v>
      </c>
      <c r="E60" s="2" t="str">
        <f>HYPERLINK("capsilon://?command=openfolder&amp;siteaddress=FAM.docvelocity-na8.net&amp;folderid=FXE56B2B40-F9E9-8921-BEA2-64B7CB865642","FX220113850")</f>
        <v>FX220113850</v>
      </c>
      <c r="F60" t="s">
        <v>19</v>
      </c>
      <c r="G60" t="s">
        <v>19</v>
      </c>
      <c r="H60" t="s">
        <v>85</v>
      </c>
      <c r="I60" t="s">
        <v>264</v>
      </c>
      <c r="J60">
        <v>28</v>
      </c>
      <c r="K60" t="s">
        <v>87</v>
      </c>
      <c r="L60" t="s">
        <v>88</v>
      </c>
      <c r="M60" t="s">
        <v>89</v>
      </c>
      <c r="N60">
        <v>2</v>
      </c>
      <c r="O60" s="1">
        <v>44599.510694444441</v>
      </c>
      <c r="P60" s="1">
        <v>44599.569490740738</v>
      </c>
      <c r="Q60">
        <v>4869</v>
      </c>
      <c r="R60">
        <v>211</v>
      </c>
      <c r="S60" t="b">
        <v>0</v>
      </c>
      <c r="T60" t="s">
        <v>90</v>
      </c>
      <c r="U60" t="b">
        <v>0</v>
      </c>
      <c r="V60" t="s">
        <v>110</v>
      </c>
      <c r="W60" s="1">
        <v>44599.536180555559</v>
      </c>
      <c r="X60">
        <v>92</v>
      </c>
      <c r="Y60">
        <v>21</v>
      </c>
      <c r="Z60">
        <v>0</v>
      </c>
      <c r="AA60">
        <v>21</v>
      </c>
      <c r="AB60">
        <v>0</v>
      </c>
      <c r="AC60">
        <v>5</v>
      </c>
      <c r="AD60">
        <v>7</v>
      </c>
      <c r="AE60">
        <v>0</v>
      </c>
      <c r="AF60">
        <v>0</v>
      </c>
      <c r="AG60">
        <v>0</v>
      </c>
      <c r="AH60" t="s">
        <v>92</v>
      </c>
      <c r="AI60" s="1">
        <v>44599.569490740738</v>
      </c>
      <c r="AJ60">
        <v>119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7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265</v>
      </c>
      <c r="B61" t="s">
        <v>82</v>
      </c>
      <c r="C61" t="s">
        <v>266</v>
      </c>
      <c r="D61" t="s">
        <v>84</v>
      </c>
      <c r="E61" s="2" t="str">
        <f>HYPERLINK("capsilon://?command=openfolder&amp;siteaddress=FAM.docvelocity-na8.net&amp;folderid=FXD9E04B8A-73C1-5535-EA19-4AF8BC9DE857","FX220110665")</f>
        <v>FX220110665</v>
      </c>
      <c r="F61" t="s">
        <v>19</v>
      </c>
      <c r="G61" t="s">
        <v>19</v>
      </c>
      <c r="H61" t="s">
        <v>85</v>
      </c>
      <c r="I61" t="s">
        <v>267</v>
      </c>
      <c r="J61">
        <v>66</v>
      </c>
      <c r="K61" t="s">
        <v>87</v>
      </c>
      <c r="L61" t="s">
        <v>88</v>
      </c>
      <c r="M61" t="s">
        <v>89</v>
      </c>
      <c r="N61">
        <v>2</v>
      </c>
      <c r="O61" s="1">
        <v>44599.512025462966</v>
      </c>
      <c r="P61" s="1">
        <v>44599.570891203701</v>
      </c>
      <c r="Q61">
        <v>4816</v>
      </c>
      <c r="R61">
        <v>270</v>
      </c>
      <c r="S61" t="b">
        <v>0</v>
      </c>
      <c r="T61" t="s">
        <v>90</v>
      </c>
      <c r="U61" t="b">
        <v>0</v>
      </c>
      <c r="V61" t="s">
        <v>110</v>
      </c>
      <c r="W61" s="1">
        <v>44599.537916666668</v>
      </c>
      <c r="X61">
        <v>150</v>
      </c>
      <c r="Y61">
        <v>52</v>
      </c>
      <c r="Z61">
        <v>0</v>
      </c>
      <c r="AA61">
        <v>52</v>
      </c>
      <c r="AB61">
        <v>0</v>
      </c>
      <c r="AC61">
        <v>27</v>
      </c>
      <c r="AD61">
        <v>14</v>
      </c>
      <c r="AE61">
        <v>0</v>
      </c>
      <c r="AF61">
        <v>0</v>
      </c>
      <c r="AG61">
        <v>0</v>
      </c>
      <c r="AH61" t="s">
        <v>92</v>
      </c>
      <c r="AI61" s="1">
        <v>44599.570891203701</v>
      </c>
      <c r="AJ61">
        <v>120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14</v>
      </c>
      <c r="AQ61">
        <v>0</v>
      </c>
      <c r="AR61">
        <v>0</v>
      </c>
      <c r="AS61">
        <v>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268</v>
      </c>
      <c r="B62" t="s">
        <v>82</v>
      </c>
      <c r="C62" t="s">
        <v>261</v>
      </c>
      <c r="D62" t="s">
        <v>84</v>
      </c>
      <c r="E62" s="2" t="str">
        <f>HYPERLINK("capsilon://?command=openfolder&amp;siteaddress=FAM.docvelocity-na8.net&amp;folderid=FXE56B2B40-F9E9-8921-BEA2-64B7CB865642","FX220113850")</f>
        <v>FX220113850</v>
      </c>
      <c r="F62" t="s">
        <v>19</v>
      </c>
      <c r="G62" t="s">
        <v>19</v>
      </c>
      <c r="H62" t="s">
        <v>85</v>
      </c>
      <c r="I62" t="s">
        <v>269</v>
      </c>
      <c r="J62">
        <v>28</v>
      </c>
      <c r="K62" t="s">
        <v>87</v>
      </c>
      <c r="L62" t="s">
        <v>88</v>
      </c>
      <c r="M62" t="s">
        <v>89</v>
      </c>
      <c r="N62">
        <v>2</v>
      </c>
      <c r="O62" s="1">
        <v>44599.512326388889</v>
      </c>
      <c r="P62" s="1">
        <v>44599.573981481481</v>
      </c>
      <c r="Q62">
        <v>4870</v>
      </c>
      <c r="R62">
        <v>457</v>
      </c>
      <c r="S62" t="b">
        <v>0</v>
      </c>
      <c r="T62" t="s">
        <v>90</v>
      </c>
      <c r="U62" t="b">
        <v>0</v>
      </c>
      <c r="V62" t="s">
        <v>246</v>
      </c>
      <c r="W62" s="1">
        <v>44599.542222222219</v>
      </c>
      <c r="X62">
        <v>148</v>
      </c>
      <c r="Y62">
        <v>21</v>
      </c>
      <c r="Z62">
        <v>0</v>
      </c>
      <c r="AA62">
        <v>21</v>
      </c>
      <c r="AB62">
        <v>0</v>
      </c>
      <c r="AC62">
        <v>14</v>
      </c>
      <c r="AD62">
        <v>7</v>
      </c>
      <c r="AE62">
        <v>0</v>
      </c>
      <c r="AF62">
        <v>0</v>
      </c>
      <c r="AG62">
        <v>0</v>
      </c>
      <c r="AH62" t="s">
        <v>92</v>
      </c>
      <c r="AI62" s="1">
        <v>44599.573981481481</v>
      </c>
      <c r="AJ62">
        <v>267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7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270</v>
      </c>
      <c r="B63" t="s">
        <v>82</v>
      </c>
      <c r="C63" t="s">
        <v>271</v>
      </c>
      <c r="D63" t="s">
        <v>84</v>
      </c>
      <c r="E63" s="2" t="str">
        <f>HYPERLINK("capsilon://?command=openfolder&amp;siteaddress=FAM.docvelocity-na8.net&amp;folderid=FX9B3C1982-A70E-B127-24D7-BF194C714CDE","FX2202373")</f>
        <v>FX2202373</v>
      </c>
      <c r="F63" t="s">
        <v>19</v>
      </c>
      <c r="G63" t="s">
        <v>19</v>
      </c>
      <c r="H63" t="s">
        <v>85</v>
      </c>
      <c r="I63" t="s">
        <v>272</v>
      </c>
      <c r="J63">
        <v>47</v>
      </c>
      <c r="K63" t="s">
        <v>87</v>
      </c>
      <c r="L63" t="s">
        <v>88</v>
      </c>
      <c r="M63" t="s">
        <v>89</v>
      </c>
      <c r="N63">
        <v>2</v>
      </c>
      <c r="O63" s="1">
        <v>44599.512789351851</v>
      </c>
      <c r="P63" s="1">
        <v>44599.600358796299</v>
      </c>
      <c r="Q63">
        <v>7339</v>
      </c>
      <c r="R63">
        <v>227</v>
      </c>
      <c r="S63" t="b">
        <v>0</v>
      </c>
      <c r="T63" t="s">
        <v>90</v>
      </c>
      <c r="U63" t="b">
        <v>0</v>
      </c>
      <c r="V63" t="s">
        <v>110</v>
      </c>
      <c r="W63" s="1">
        <v>44599.539525462962</v>
      </c>
      <c r="X63">
        <v>96</v>
      </c>
      <c r="Y63">
        <v>36</v>
      </c>
      <c r="Z63">
        <v>0</v>
      </c>
      <c r="AA63">
        <v>36</v>
      </c>
      <c r="AB63">
        <v>0</v>
      </c>
      <c r="AC63">
        <v>5</v>
      </c>
      <c r="AD63">
        <v>11</v>
      </c>
      <c r="AE63">
        <v>0</v>
      </c>
      <c r="AF63">
        <v>0</v>
      </c>
      <c r="AG63">
        <v>0</v>
      </c>
      <c r="AH63" t="s">
        <v>92</v>
      </c>
      <c r="AI63" s="1">
        <v>44599.600358796299</v>
      </c>
      <c r="AJ63">
        <v>131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11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273</v>
      </c>
      <c r="B64" t="s">
        <v>82</v>
      </c>
      <c r="C64" t="s">
        <v>83</v>
      </c>
      <c r="D64" t="s">
        <v>84</v>
      </c>
      <c r="E64" s="2" t="str">
        <f>HYPERLINK("capsilon://?command=openfolder&amp;siteaddress=FAM.docvelocity-na8.net&amp;folderid=FX5192648A-282A-D6B3-4B8C-F6E8EA7C2D0C","FX220113404")</f>
        <v>FX220113404</v>
      </c>
      <c r="F64" t="s">
        <v>19</v>
      </c>
      <c r="G64" t="s">
        <v>19</v>
      </c>
      <c r="H64" t="s">
        <v>85</v>
      </c>
      <c r="I64" t="s">
        <v>274</v>
      </c>
      <c r="J64">
        <v>38</v>
      </c>
      <c r="K64" t="s">
        <v>87</v>
      </c>
      <c r="L64" t="s">
        <v>88</v>
      </c>
      <c r="M64" t="s">
        <v>89</v>
      </c>
      <c r="N64">
        <v>1</v>
      </c>
      <c r="O64" s="1">
        <v>44599.5153587963</v>
      </c>
      <c r="P64" s="1">
        <v>44599.543437499997</v>
      </c>
      <c r="Q64">
        <v>2088</v>
      </c>
      <c r="R64">
        <v>338</v>
      </c>
      <c r="S64" t="b">
        <v>0</v>
      </c>
      <c r="T64" t="s">
        <v>90</v>
      </c>
      <c r="U64" t="b">
        <v>0</v>
      </c>
      <c r="V64" t="s">
        <v>110</v>
      </c>
      <c r="W64" s="1">
        <v>44599.543437499997</v>
      </c>
      <c r="X64">
        <v>338</v>
      </c>
      <c r="Y64">
        <v>0</v>
      </c>
      <c r="Z64">
        <v>0</v>
      </c>
      <c r="AA64">
        <v>0</v>
      </c>
      <c r="AB64">
        <v>0</v>
      </c>
      <c r="AC64">
        <v>0</v>
      </c>
      <c r="AD64">
        <v>38</v>
      </c>
      <c r="AE64">
        <v>37</v>
      </c>
      <c r="AF64">
        <v>0</v>
      </c>
      <c r="AG64">
        <v>2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275</v>
      </c>
      <c r="B65" t="s">
        <v>82</v>
      </c>
      <c r="C65" t="s">
        <v>235</v>
      </c>
      <c r="D65" t="s">
        <v>84</v>
      </c>
      <c r="E65" s="2" t="str">
        <f>HYPERLINK("capsilon://?command=openfolder&amp;siteaddress=FAM.docvelocity-na8.net&amp;folderid=FXC5B608A5-B495-4157-C5BF-0E4D5CD86D2C","FX220112488")</f>
        <v>FX220112488</v>
      </c>
      <c r="F65" t="s">
        <v>19</v>
      </c>
      <c r="G65" t="s">
        <v>19</v>
      </c>
      <c r="H65" t="s">
        <v>85</v>
      </c>
      <c r="I65" t="s">
        <v>236</v>
      </c>
      <c r="J65">
        <v>300</v>
      </c>
      <c r="K65" t="s">
        <v>87</v>
      </c>
      <c r="L65" t="s">
        <v>88</v>
      </c>
      <c r="M65" t="s">
        <v>89</v>
      </c>
      <c r="N65">
        <v>2</v>
      </c>
      <c r="O65" s="1">
        <v>44599.536296296297</v>
      </c>
      <c r="P65" s="1">
        <v>44599.596250000002</v>
      </c>
      <c r="Q65">
        <v>1638</v>
      </c>
      <c r="R65">
        <v>3542</v>
      </c>
      <c r="S65" t="b">
        <v>0</v>
      </c>
      <c r="T65" t="s">
        <v>90</v>
      </c>
      <c r="U65" t="b">
        <v>1</v>
      </c>
      <c r="V65" t="s">
        <v>101</v>
      </c>
      <c r="W65" s="1">
        <v>44599.571261574078</v>
      </c>
      <c r="X65">
        <v>2893</v>
      </c>
      <c r="Y65">
        <v>269</v>
      </c>
      <c r="Z65">
        <v>0</v>
      </c>
      <c r="AA65">
        <v>269</v>
      </c>
      <c r="AB65">
        <v>0</v>
      </c>
      <c r="AC65">
        <v>94</v>
      </c>
      <c r="AD65">
        <v>31</v>
      </c>
      <c r="AE65">
        <v>0</v>
      </c>
      <c r="AF65">
        <v>0</v>
      </c>
      <c r="AG65">
        <v>0</v>
      </c>
      <c r="AH65" t="s">
        <v>92</v>
      </c>
      <c r="AI65" s="1">
        <v>44599.596250000002</v>
      </c>
      <c r="AJ65">
        <v>645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31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276</v>
      </c>
      <c r="B66" t="s">
        <v>82</v>
      </c>
      <c r="C66" t="s">
        <v>83</v>
      </c>
      <c r="D66" t="s">
        <v>84</v>
      </c>
      <c r="E66" s="2" t="str">
        <f>HYPERLINK("capsilon://?command=openfolder&amp;siteaddress=FAM.docvelocity-na8.net&amp;folderid=FX5192648A-282A-D6B3-4B8C-F6E8EA7C2D0C","FX220113404")</f>
        <v>FX220113404</v>
      </c>
      <c r="F66" t="s">
        <v>19</v>
      </c>
      <c r="G66" t="s">
        <v>19</v>
      </c>
      <c r="H66" t="s">
        <v>85</v>
      </c>
      <c r="I66" t="s">
        <v>274</v>
      </c>
      <c r="J66">
        <v>76</v>
      </c>
      <c r="K66" t="s">
        <v>87</v>
      </c>
      <c r="L66" t="s">
        <v>88</v>
      </c>
      <c r="M66" t="s">
        <v>89</v>
      </c>
      <c r="N66">
        <v>2</v>
      </c>
      <c r="O66" s="1">
        <v>44599.54383101852</v>
      </c>
      <c r="P66" s="1">
        <v>44599.619467592594</v>
      </c>
      <c r="Q66">
        <v>392</v>
      </c>
      <c r="R66">
        <v>6143</v>
      </c>
      <c r="S66" t="b">
        <v>0</v>
      </c>
      <c r="T66" t="s">
        <v>90</v>
      </c>
      <c r="U66" t="b">
        <v>1</v>
      </c>
      <c r="V66" t="s">
        <v>121</v>
      </c>
      <c r="W66" s="1">
        <v>44599.614236111112</v>
      </c>
      <c r="X66">
        <v>5805</v>
      </c>
      <c r="Y66">
        <v>74</v>
      </c>
      <c r="Z66">
        <v>0</v>
      </c>
      <c r="AA66">
        <v>74</v>
      </c>
      <c r="AB66">
        <v>0</v>
      </c>
      <c r="AC66">
        <v>64</v>
      </c>
      <c r="AD66">
        <v>2</v>
      </c>
      <c r="AE66">
        <v>0</v>
      </c>
      <c r="AF66">
        <v>0</v>
      </c>
      <c r="AG66">
        <v>0</v>
      </c>
      <c r="AH66" t="s">
        <v>92</v>
      </c>
      <c r="AI66" s="1">
        <v>44599.619467592594</v>
      </c>
      <c r="AJ66">
        <v>243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277</v>
      </c>
      <c r="B67" t="s">
        <v>82</v>
      </c>
      <c r="C67" t="s">
        <v>278</v>
      </c>
      <c r="D67" t="s">
        <v>84</v>
      </c>
      <c r="E67" s="2" t="str">
        <f>HYPERLINK("capsilon://?command=openfolder&amp;siteaddress=FAM.docvelocity-na8.net&amp;folderid=FX7EF9A8BD-BFC2-956D-9EF6-AD4AFACC9894","FX220112859")</f>
        <v>FX220112859</v>
      </c>
      <c r="F67" t="s">
        <v>19</v>
      </c>
      <c r="G67" t="s">
        <v>19</v>
      </c>
      <c r="H67" t="s">
        <v>85</v>
      </c>
      <c r="I67" t="s">
        <v>279</v>
      </c>
      <c r="J67">
        <v>38</v>
      </c>
      <c r="K67" t="s">
        <v>87</v>
      </c>
      <c r="L67" t="s">
        <v>88</v>
      </c>
      <c r="M67" t="s">
        <v>89</v>
      </c>
      <c r="N67">
        <v>2</v>
      </c>
      <c r="O67" s="1">
        <v>44599.558506944442</v>
      </c>
      <c r="P67" s="1">
        <v>44599.616643518515</v>
      </c>
      <c r="Q67">
        <v>1657</v>
      </c>
      <c r="R67">
        <v>3366</v>
      </c>
      <c r="S67" t="b">
        <v>0</v>
      </c>
      <c r="T67" t="s">
        <v>90</v>
      </c>
      <c r="U67" t="b">
        <v>0</v>
      </c>
      <c r="V67" t="s">
        <v>114</v>
      </c>
      <c r="W67" s="1">
        <v>44599.609710648147</v>
      </c>
      <c r="X67">
        <v>1973</v>
      </c>
      <c r="Y67">
        <v>37</v>
      </c>
      <c r="Z67">
        <v>0</v>
      </c>
      <c r="AA67">
        <v>37</v>
      </c>
      <c r="AB67">
        <v>0</v>
      </c>
      <c r="AC67">
        <v>26</v>
      </c>
      <c r="AD67">
        <v>1</v>
      </c>
      <c r="AE67">
        <v>0</v>
      </c>
      <c r="AF67">
        <v>0</v>
      </c>
      <c r="AG67">
        <v>0</v>
      </c>
      <c r="AH67" t="s">
        <v>92</v>
      </c>
      <c r="AI67" s="1">
        <v>44599.616643518515</v>
      </c>
      <c r="AJ67">
        <v>260</v>
      </c>
      <c r="AK67">
        <v>2</v>
      </c>
      <c r="AL67">
        <v>0</v>
      </c>
      <c r="AM67">
        <v>2</v>
      </c>
      <c r="AN67">
        <v>0</v>
      </c>
      <c r="AO67">
        <v>2</v>
      </c>
      <c r="AP67">
        <v>-1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280</v>
      </c>
      <c r="B68" t="s">
        <v>82</v>
      </c>
      <c r="C68" t="s">
        <v>130</v>
      </c>
      <c r="D68" t="s">
        <v>84</v>
      </c>
      <c r="E68" s="2" t="str">
        <f>HYPERLINK("capsilon://?command=openfolder&amp;siteaddress=FAM.docvelocity-na8.net&amp;folderid=FXBF12416C-49DC-7065-620B-9B0973D6F4AD","FX220112332")</f>
        <v>FX220112332</v>
      </c>
      <c r="F68" t="s">
        <v>19</v>
      </c>
      <c r="G68" t="s">
        <v>19</v>
      </c>
      <c r="H68" t="s">
        <v>85</v>
      </c>
      <c r="I68" t="s">
        <v>281</v>
      </c>
      <c r="J68">
        <v>66</v>
      </c>
      <c r="K68" t="s">
        <v>87</v>
      </c>
      <c r="L68" t="s">
        <v>88</v>
      </c>
      <c r="M68" t="s">
        <v>89</v>
      </c>
      <c r="N68">
        <v>1</v>
      </c>
      <c r="O68" s="1">
        <v>44599.559675925928</v>
      </c>
      <c r="P68" s="1">
        <v>44599.608587962961</v>
      </c>
      <c r="Q68">
        <v>3781</v>
      </c>
      <c r="R68">
        <v>445</v>
      </c>
      <c r="S68" t="b">
        <v>0</v>
      </c>
      <c r="T68" t="s">
        <v>90</v>
      </c>
      <c r="U68" t="b">
        <v>0</v>
      </c>
      <c r="V68" t="s">
        <v>110</v>
      </c>
      <c r="W68" s="1">
        <v>44599.608587962961</v>
      </c>
      <c r="X68">
        <v>240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66</v>
      </c>
      <c r="AE68">
        <v>52</v>
      </c>
      <c r="AF68">
        <v>0</v>
      </c>
      <c r="AG68">
        <v>1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282</v>
      </c>
      <c r="B69" t="s">
        <v>82</v>
      </c>
      <c r="C69" t="s">
        <v>283</v>
      </c>
      <c r="D69" t="s">
        <v>84</v>
      </c>
      <c r="E69" s="2" t="str">
        <f>HYPERLINK("capsilon://?command=openfolder&amp;siteaddress=FAM.docvelocity-na8.net&amp;folderid=FX8A0CBB04-523F-5B41-EACB-C87D866B33E8","FX22019061")</f>
        <v>FX22019061</v>
      </c>
      <c r="F69" t="s">
        <v>19</v>
      </c>
      <c r="G69" t="s">
        <v>19</v>
      </c>
      <c r="H69" t="s">
        <v>85</v>
      </c>
      <c r="I69" t="s">
        <v>284</v>
      </c>
      <c r="J69">
        <v>66</v>
      </c>
      <c r="K69" t="s">
        <v>87</v>
      </c>
      <c r="L69" t="s">
        <v>88</v>
      </c>
      <c r="M69" t="s">
        <v>89</v>
      </c>
      <c r="N69">
        <v>2</v>
      </c>
      <c r="O69" s="1">
        <v>44599.560277777775</v>
      </c>
      <c r="P69" s="1">
        <v>44599.602789351855</v>
      </c>
      <c r="Q69">
        <v>1164</v>
      </c>
      <c r="R69">
        <v>2509</v>
      </c>
      <c r="S69" t="b">
        <v>0</v>
      </c>
      <c r="T69" t="s">
        <v>90</v>
      </c>
      <c r="U69" t="b">
        <v>0</v>
      </c>
      <c r="V69" t="s">
        <v>285</v>
      </c>
      <c r="W69" s="1">
        <v>44599.587013888886</v>
      </c>
      <c r="X69">
        <v>2300</v>
      </c>
      <c r="Y69">
        <v>52</v>
      </c>
      <c r="Z69">
        <v>0</v>
      </c>
      <c r="AA69">
        <v>52</v>
      </c>
      <c r="AB69">
        <v>0</v>
      </c>
      <c r="AC69">
        <v>37</v>
      </c>
      <c r="AD69">
        <v>14</v>
      </c>
      <c r="AE69">
        <v>0</v>
      </c>
      <c r="AF69">
        <v>0</v>
      </c>
      <c r="AG69">
        <v>0</v>
      </c>
      <c r="AH69" t="s">
        <v>92</v>
      </c>
      <c r="AI69" s="1">
        <v>44599.602789351855</v>
      </c>
      <c r="AJ69">
        <v>209</v>
      </c>
      <c r="AK69">
        <v>1</v>
      </c>
      <c r="AL69">
        <v>0</v>
      </c>
      <c r="AM69">
        <v>1</v>
      </c>
      <c r="AN69">
        <v>0</v>
      </c>
      <c r="AO69">
        <v>1</v>
      </c>
      <c r="AP69">
        <v>13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286</v>
      </c>
      <c r="B70" t="s">
        <v>82</v>
      </c>
      <c r="C70" t="s">
        <v>287</v>
      </c>
      <c r="D70" t="s">
        <v>84</v>
      </c>
      <c r="E70" s="2" t="str">
        <f>HYPERLINK("capsilon://?command=openfolder&amp;siteaddress=FAM.docvelocity-na8.net&amp;folderid=FX3E6C0838-76A1-2837-4E8B-3F0D6E18B814","FX22021822")</f>
        <v>FX22021822</v>
      </c>
      <c r="F70" t="s">
        <v>19</v>
      </c>
      <c r="G70" t="s">
        <v>19</v>
      </c>
      <c r="H70" t="s">
        <v>85</v>
      </c>
      <c r="I70" t="s">
        <v>288</v>
      </c>
      <c r="J70">
        <v>169</v>
      </c>
      <c r="K70" t="s">
        <v>87</v>
      </c>
      <c r="L70" t="s">
        <v>88</v>
      </c>
      <c r="M70" t="s">
        <v>89</v>
      </c>
      <c r="N70">
        <v>2</v>
      </c>
      <c r="O70" s="1">
        <v>44599.56622685185</v>
      </c>
      <c r="P70" s="1">
        <v>44599.606527777774</v>
      </c>
      <c r="Q70">
        <v>1566</v>
      </c>
      <c r="R70">
        <v>1916</v>
      </c>
      <c r="S70" t="b">
        <v>0</v>
      </c>
      <c r="T70" t="s">
        <v>90</v>
      </c>
      <c r="U70" t="b">
        <v>0</v>
      </c>
      <c r="V70" t="s">
        <v>125</v>
      </c>
      <c r="W70" s="1">
        <v>44599.585081018522</v>
      </c>
      <c r="X70">
        <v>1594</v>
      </c>
      <c r="Y70">
        <v>130</v>
      </c>
      <c r="Z70">
        <v>0</v>
      </c>
      <c r="AA70">
        <v>130</v>
      </c>
      <c r="AB70">
        <v>0</v>
      </c>
      <c r="AC70">
        <v>56</v>
      </c>
      <c r="AD70">
        <v>39</v>
      </c>
      <c r="AE70">
        <v>0</v>
      </c>
      <c r="AF70">
        <v>0</v>
      </c>
      <c r="AG70">
        <v>0</v>
      </c>
      <c r="AH70" t="s">
        <v>92</v>
      </c>
      <c r="AI70" s="1">
        <v>44599.606527777774</v>
      </c>
      <c r="AJ70">
        <v>322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39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289</v>
      </c>
      <c r="B71" t="s">
        <v>82</v>
      </c>
      <c r="C71" t="s">
        <v>290</v>
      </c>
      <c r="D71" t="s">
        <v>84</v>
      </c>
      <c r="E71" s="2" t="str">
        <f>HYPERLINK("capsilon://?command=openfolder&amp;siteaddress=FAM.docvelocity-na8.net&amp;folderid=FXED9B3E36-FB31-313A-ADD4-CCF14610C538","FX2202429")</f>
        <v>FX2202429</v>
      </c>
      <c r="F71" t="s">
        <v>19</v>
      </c>
      <c r="G71" t="s">
        <v>19</v>
      </c>
      <c r="H71" t="s">
        <v>85</v>
      </c>
      <c r="I71" t="s">
        <v>291</v>
      </c>
      <c r="J71">
        <v>66</v>
      </c>
      <c r="K71" t="s">
        <v>87</v>
      </c>
      <c r="L71" t="s">
        <v>88</v>
      </c>
      <c r="M71" t="s">
        <v>89</v>
      </c>
      <c r="N71">
        <v>2</v>
      </c>
      <c r="O71" s="1">
        <v>44599.581041666665</v>
      </c>
      <c r="P71" s="1">
        <v>44599.607847222222</v>
      </c>
      <c r="Q71">
        <v>1722</v>
      </c>
      <c r="R71">
        <v>594</v>
      </c>
      <c r="S71" t="b">
        <v>0</v>
      </c>
      <c r="T71" t="s">
        <v>90</v>
      </c>
      <c r="U71" t="b">
        <v>0</v>
      </c>
      <c r="V71" t="s">
        <v>177</v>
      </c>
      <c r="W71" s="1">
        <v>44599.58697916667</v>
      </c>
      <c r="X71">
        <v>481</v>
      </c>
      <c r="Y71">
        <v>52</v>
      </c>
      <c r="Z71">
        <v>0</v>
      </c>
      <c r="AA71">
        <v>52</v>
      </c>
      <c r="AB71">
        <v>0</v>
      </c>
      <c r="AC71">
        <v>14</v>
      </c>
      <c r="AD71">
        <v>14</v>
      </c>
      <c r="AE71">
        <v>0</v>
      </c>
      <c r="AF71">
        <v>0</v>
      </c>
      <c r="AG71">
        <v>0</v>
      </c>
      <c r="AH71" t="s">
        <v>92</v>
      </c>
      <c r="AI71" s="1">
        <v>44599.607847222222</v>
      </c>
      <c r="AJ71">
        <v>113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14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292</v>
      </c>
      <c r="B72" t="s">
        <v>82</v>
      </c>
      <c r="C72" t="s">
        <v>123</v>
      </c>
      <c r="D72" t="s">
        <v>84</v>
      </c>
      <c r="E72" s="2" t="str">
        <f>HYPERLINK("capsilon://?command=openfolder&amp;siteaddress=FAM.docvelocity-na8.net&amp;folderid=FXDF16966B-EF1C-102C-08DF-859B3D5E2063","FX21129543")</f>
        <v>FX21129543</v>
      </c>
      <c r="F72" t="s">
        <v>19</v>
      </c>
      <c r="G72" t="s">
        <v>19</v>
      </c>
      <c r="H72" t="s">
        <v>85</v>
      </c>
      <c r="I72" t="s">
        <v>293</v>
      </c>
      <c r="J72">
        <v>113</v>
      </c>
      <c r="K72" t="s">
        <v>87</v>
      </c>
      <c r="L72" t="s">
        <v>88</v>
      </c>
      <c r="M72" t="s">
        <v>89</v>
      </c>
      <c r="N72">
        <v>2</v>
      </c>
      <c r="O72" s="1">
        <v>44599.586354166669</v>
      </c>
      <c r="P72" s="1">
        <v>44599.6091087963</v>
      </c>
      <c r="Q72">
        <v>1460</v>
      </c>
      <c r="R72">
        <v>506</v>
      </c>
      <c r="S72" t="b">
        <v>0</v>
      </c>
      <c r="T72" t="s">
        <v>90</v>
      </c>
      <c r="U72" t="b">
        <v>0</v>
      </c>
      <c r="V72" t="s">
        <v>177</v>
      </c>
      <c r="W72" s="1">
        <v>44599.591585648152</v>
      </c>
      <c r="X72">
        <v>398</v>
      </c>
      <c r="Y72">
        <v>39</v>
      </c>
      <c r="Z72">
        <v>0</v>
      </c>
      <c r="AA72">
        <v>39</v>
      </c>
      <c r="AB72">
        <v>52</v>
      </c>
      <c r="AC72">
        <v>15</v>
      </c>
      <c r="AD72">
        <v>74</v>
      </c>
      <c r="AE72">
        <v>0</v>
      </c>
      <c r="AF72">
        <v>0</v>
      </c>
      <c r="AG72">
        <v>0</v>
      </c>
      <c r="AH72" t="s">
        <v>92</v>
      </c>
      <c r="AI72" s="1">
        <v>44599.6091087963</v>
      </c>
      <c r="AJ72">
        <v>108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74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294</v>
      </c>
      <c r="B73" t="s">
        <v>82</v>
      </c>
      <c r="C73" t="s">
        <v>295</v>
      </c>
      <c r="D73" t="s">
        <v>84</v>
      </c>
      <c r="E73" s="2" t="str">
        <f>HYPERLINK("capsilon://?command=openfolder&amp;siteaddress=FAM.docvelocity-na8.net&amp;folderid=FXD663FE4C-506B-35D1-6793-5277415C87F5","FX211212718")</f>
        <v>FX211212718</v>
      </c>
      <c r="F73" t="s">
        <v>19</v>
      </c>
      <c r="G73" t="s">
        <v>19</v>
      </c>
      <c r="H73" t="s">
        <v>85</v>
      </c>
      <c r="I73" t="s">
        <v>296</v>
      </c>
      <c r="J73">
        <v>66</v>
      </c>
      <c r="K73" t="s">
        <v>87</v>
      </c>
      <c r="L73" t="s">
        <v>88</v>
      </c>
      <c r="M73" t="s">
        <v>89</v>
      </c>
      <c r="N73">
        <v>2</v>
      </c>
      <c r="O73" s="1">
        <v>44599.588819444441</v>
      </c>
      <c r="P73" s="1">
        <v>44599.609282407408</v>
      </c>
      <c r="Q73">
        <v>1637</v>
      </c>
      <c r="R73">
        <v>131</v>
      </c>
      <c r="S73" t="b">
        <v>0</v>
      </c>
      <c r="T73" t="s">
        <v>90</v>
      </c>
      <c r="U73" t="b">
        <v>0</v>
      </c>
      <c r="V73" t="s">
        <v>177</v>
      </c>
      <c r="W73" s="1">
        <v>44599.592094907406</v>
      </c>
      <c r="X73">
        <v>37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66</v>
      </c>
      <c r="AE73">
        <v>0</v>
      </c>
      <c r="AF73">
        <v>0</v>
      </c>
      <c r="AG73">
        <v>0</v>
      </c>
      <c r="AH73" t="s">
        <v>92</v>
      </c>
      <c r="AI73" s="1">
        <v>44599.609282407408</v>
      </c>
      <c r="AJ73">
        <v>14</v>
      </c>
      <c r="AK73">
        <v>0</v>
      </c>
      <c r="AL73">
        <v>0</v>
      </c>
      <c r="AM73">
        <v>0</v>
      </c>
      <c r="AN73">
        <v>52</v>
      </c>
      <c r="AO73">
        <v>0</v>
      </c>
      <c r="AP73">
        <v>66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45">
      <c r="A74" t="s">
        <v>297</v>
      </c>
      <c r="B74" t="s">
        <v>82</v>
      </c>
      <c r="C74" t="s">
        <v>298</v>
      </c>
      <c r="D74" t="s">
        <v>84</v>
      </c>
      <c r="E74" s="2" t="str">
        <f>HYPERLINK("capsilon://?command=openfolder&amp;siteaddress=FAM.docvelocity-na8.net&amp;folderid=FXFDC639E8-4A84-8D58-E293-D3A093FAAEFE","FX220112291")</f>
        <v>FX220112291</v>
      </c>
      <c r="F74" t="s">
        <v>19</v>
      </c>
      <c r="G74" t="s">
        <v>19</v>
      </c>
      <c r="H74" t="s">
        <v>85</v>
      </c>
      <c r="I74" t="s">
        <v>299</v>
      </c>
      <c r="J74">
        <v>38</v>
      </c>
      <c r="K74" t="s">
        <v>87</v>
      </c>
      <c r="L74" t="s">
        <v>88</v>
      </c>
      <c r="M74" t="s">
        <v>89</v>
      </c>
      <c r="N74">
        <v>2</v>
      </c>
      <c r="O74" s="1">
        <v>44599.601435185185</v>
      </c>
      <c r="P74" s="1">
        <v>44599.612233796295</v>
      </c>
      <c r="Q74">
        <v>275</v>
      </c>
      <c r="R74">
        <v>658</v>
      </c>
      <c r="S74" t="b">
        <v>0</v>
      </c>
      <c r="T74" t="s">
        <v>90</v>
      </c>
      <c r="U74" t="b">
        <v>0</v>
      </c>
      <c r="V74" t="s">
        <v>177</v>
      </c>
      <c r="W74" s="1">
        <v>44599.606574074074</v>
      </c>
      <c r="X74">
        <v>404</v>
      </c>
      <c r="Y74">
        <v>37</v>
      </c>
      <c r="Z74">
        <v>0</v>
      </c>
      <c r="AA74">
        <v>37</v>
      </c>
      <c r="AB74">
        <v>0</v>
      </c>
      <c r="AC74">
        <v>13</v>
      </c>
      <c r="AD74">
        <v>1</v>
      </c>
      <c r="AE74">
        <v>0</v>
      </c>
      <c r="AF74">
        <v>0</v>
      </c>
      <c r="AG74">
        <v>0</v>
      </c>
      <c r="AH74" t="s">
        <v>92</v>
      </c>
      <c r="AI74" s="1">
        <v>44599.612233796295</v>
      </c>
      <c r="AJ74">
        <v>254</v>
      </c>
      <c r="AK74">
        <v>4</v>
      </c>
      <c r="AL74">
        <v>0</v>
      </c>
      <c r="AM74">
        <v>4</v>
      </c>
      <c r="AN74">
        <v>0</v>
      </c>
      <c r="AO74">
        <v>4</v>
      </c>
      <c r="AP74">
        <v>-3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x14ac:dyDescent="0.45">
      <c r="A75" t="s">
        <v>300</v>
      </c>
      <c r="B75" t="s">
        <v>82</v>
      </c>
      <c r="C75" t="s">
        <v>130</v>
      </c>
      <c r="D75" t="s">
        <v>84</v>
      </c>
      <c r="E75" s="2" t="str">
        <f>HYPERLINK("capsilon://?command=openfolder&amp;siteaddress=FAM.docvelocity-na8.net&amp;folderid=FXBF12416C-49DC-7065-620B-9B0973D6F4AD","FX220112332")</f>
        <v>FX220112332</v>
      </c>
      <c r="F75" t="s">
        <v>19</v>
      </c>
      <c r="G75" t="s">
        <v>19</v>
      </c>
      <c r="H75" t="s">
        <v>85</v>
      </c>
      <c r="I75" t="s">
        <v>281</v>
      </c>
      <c r="J75">
        <v>38</v>
      </c>
      <c r="K75" t="s">
        <v>87</v>
      </c>
      <c r="L75" t="s">
        <v>88</v>
      </c>
      <c r="M75" t="s">
        <v>89</v>
      </c>
      <c r="N75">
        <v>2</v>
      </c>
      <c r="O75" s="1">
        <v>44599.608912037038</v>
      </c>
      <c r="P75" s="1">
        <v>44599.613622685189</v>
      </c>
      <c r="Q75">
        <v>42</v>
      </c>
      <c r="R75">
        <v>365</v>
      </c>
      <c r="S75" t="b">
        <v>0</v>
      </c>
      <c r="T75" t="s">
        <v>90</v>
      </c>
      <c r="U75" t="b">
        <v>1</v>
      </c>
      <c r="V75" t="s">
        <v>96</v>
      </c>
      <c r="W75" s="1">
        <v>44599.611921296295</v>
      </c>
      <c r="X75">
        <v>246</v>
      </c>
      <c r="Y75">
        <v>37</v>
      </c>
      <c r="Z75">
        <v>0</v>
      </c>
      <c r="AA75">
        <v>37</v>
      </c>
      <c r="AB75">
        <v>0</v>
      </c>
      <c r="AC75">
        <v>30</v>
      </c>
      <c r="AD75">
        <v>1</v>
      </c>
      <c r="AE75">
        <v>0</v>
      </c>
      <c r="AF75">
        <v>0</v>
      </c>
      <c r="AG75">
        <v>0</v>
      </c>
      <c r="AH75" t="s">
        <v>92</v>
      </c>
      <c r="AI75" s="1">
        <v>44599.613622685189</v>
      </c>
      <c r="AJ75">
        <v>119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1</v>
      </c>
      <c r="AQ75">
        <v>0</v>
      </c>
      <c r="AR75">
        <v>0</v>
      </c>
      <c r="AS75">
        <v>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45">
      <c r="A76" t="s">
        <v>301</v>
      </c>
      <c r="B76" t="s">
        <v>82</v>
      </c>
      <c r="C76" t="s">
        <v>302</v>
      </c>
      <c r="D76" t="s">
        <v>84</v>
      </c>
      <c r="E76" s="2" t="str">
        <f>HYPERLINK("capsilon://?command=openfolder&amp;siteaddress=FAM.docvelocity-na8.net&amp;folderid=FX20F0C16C-EB9D-3049-E112-C382ACA62147","FX22021588")</f>
        <v>FX22021588</v>
      </c>
      <c r="F76" t="s">
        <v>19</v>
      </c>
      <c r="G76" t="s">
        <v>19</v>
      </c>
      <c r="H76" t="s">
        <v>85</v>
      </c>
      <c r="I76" t="s">
        <v>303</v>
      </c>
      <c r="J76">
        <v>356</v>
      </c>
      <c r="K76" t="s">
        <v>87</v>
      </c>
      <c r="L76" t="s">
        <v>88</v>
      </c>
      <c r="M76" t="s">
        <v>89</v>
      </c>
      <c r="N76">
        <v>2</v>
      </c>
      <c r="O76" s="1">
        <v>44599.611724537041</v>
      </c>
      <c r="P76" s="1">
        <v>44599.704699074071</v>
      </c>
      <c r="Q76">
        <v>4655</v>
      </c>
      <c r="R76">
        <v>3378</v>
      </c>
      <c r="S76" t="b">
        <v>0</v>
      </c>
      <c r="T76" t="s">
        <v>90</v>
      </c>
      <c r="U76" t="b">
        <v>0</v>
      </c>
      <c r="V76" t="s">
        <v>177</v>
      </c>
      <c r="W76" s="1">
        <v>44599.644166666665</v>
      </c>
      <c r="X76">
        <v>2757</v>
      </c>
      <c r="Y76">
        <v>290</v>
      </c>
      <c r="Z76">
        <v>0</v>
      </c>
      <c r="AA76">
        <v>290</v>
      </c>
      <c r="AB76">
        <v>0</v>
      </c>
      <c r="AC76">
        <v>98</v>
      </c>
      <c r="AD76">
        <v>66</v>
      </c>
      <c r="AE76">
        <v>0</v>
      </c>
      <c r="AF76">
        <v>0</v>
      </c>
      <c r="AG76">
        <v>0</v>
      </c>
      <c r="AH76" t="s">
        <v>92</v>
      </c>
      <c r="AI76" s="1">
        <v>44599.704699074071</v>
      </c>
      <c r="AJ76">
        <v>605</v>
      </c>
      <c r="AK76">
        <v>4</v>
      </c>
      <c r="AL76">
        <v>0</v>
      </c>
      <c r="AM76">
        <v>4</v>
      </c>
      <c r="AN76">
        <v>0</v>
      </c>
      <c r="AO76">
        <v>3</v>
      </c>
      <c r="AP76">
        <v>62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x14ac:dyDescent="0.45">
      <c r="A77" t="s">
        <v>304</v>
      </c>
      <c r="B77" t="s">
        <v>82</v>
      </c>
      <c r="C77" t="s">
        <v>305</v>
      </c>
      <c r="D77" t="s">
        <v>84</v>
      </c>
      <c r="E77" s="2" t="str">
        <f>HYPERLINK("capsilon://?command=openfolder&amp;siteaddress=FAM.docvelocity-na8.net&amp;folderid=FX717697FF-8F0B-B491-E79B-846D27730F9B","FX220217")</f>
        <v>FX220217</v>
      </c>
      <c r="F77" t="s">
        <v>19</v>
      </c>
      <c r="G77" t="s">
        <v>19</v>
      </c>
      <c r="H77" t="s">
        <v>85</v>
      </c>
      <c r="I77" t="s">
        <v>306</v>
      </c>
      <c r="J77">
        <v>132</v>
      </c>
      <c r="K77" t="s">
        <v>87</v>
      </c>
      <c r="L77" t="s">
        <v>88</v>
      </c>
      <c r="M77" t="s">
        <v>89</v>
      </c>
      <c r="N77">
        <v>1</v>
      </c>
      <c r="O77" s="1">
        <v>44599.618506944447</v>
      </c>
      <c r="P77" s="1">
        <v>44600.15152777778</v>
      </c>
      <c r="Q77">
        <v>44298</v>
      </c>
      <c r="R77">
        <v>1755</v>
      </c>
      <c r="S77" t="b">
        <v>0</v>
      </c>
      <c r="T77" t="s">
        <v>90</v>
      </c>
      <c r="U77" t="b">
        <v>0</v>
      </c>
      <c r="V77" t="s">
        <v>307</v>
      </c>
      <c r="W77" s="1">
        <v>44600.15152777778</v>
      </c>
      <c r="X77">
        <v>409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132</v>
      </c>
      <c r="AE77">
        <v>104</v>
      </c>
      <c r="AF77">
        <v>0</v>
      </c>
      <c r="AG77">
        <v>2</v>
      </c>
      <c r="AH77" t="s">
        <v>90</v>
      </c>
      <c r="AI77" t="s">
        <v>90</v>
      </c>
      <c r="AJ77" t="s">
        <v>90</v>
      </c>
      <c r="AK77" t="s">
        <v>90</v>
      </c>
      <c r="AL77" t="s">
        <v>90</v>
      </c>
      <c r="AM77" t="s">
        <v>90</v>
      </c>
      <c r="AN77" t="s">
        <v>90</v>
      </c>
      <c r="AO77" t="s">
        <v>90</v>
      </c>
      <c r="AP77" t="s">
        <v>90</v>
      </c>
      <c r="AQ77" t="s">
        <v>90</v>
      </c>
      <c r="AR77" t="s">
        <v>90</v>
      </c>
      <c r="AS77" t="s">
        <v>90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x14ac:dyDescent="0.45">
      <c r="A78" t="s">
        <v>308</v>
      </c>
      <c r="B78" t="s">
        <v>82</v>
      </c>
      <c r="C78" t="s">
        <v>309</v>
      </c>
      <c r="D78" t="s">
        <v>84</v>
      </c>
      <c r="E78" s="2" t="str">
        <f>HYPERLINK("capsilon://?command=openfolder&amp;siteaddress=FAM.docvelocity-na8.net&amp;folderid=FX579E205D-C5B4-D024-0AAE-9EDEA6128023","FX22021404")</f>
        <v>FX22021404</v>
      </c>
      <c r="F78" t="s">
        <v>19</v>
      </c>
      <c r="G78" t="s">
        <v>19</v>
      </c>
      <c r="H78" t="s">
        <v>85</v>
      </c>
      <c r="I78" t="s">
        <v>310</v>
      </c>
      <c r="J78">
        <v>406</v>
      </c>
      <c r="K78" t="s">
        <v>87</v>
      </c>
      <c r="L78" t="s">
        <v>88</v>
      </c>
      <c r="M78" t="s">
        <v>89</v>
      </c>
      <c r="N78">
        <v>2</v>
      </c>
      <c r="O78" s="1">
        <v>44599.622870370367</v>
      </c>
      <c r="P78" s="1">
        <v>44599.712037037039</v>
      </c>
      <c r="Q78">
        <v>5806</v>
      </c>
      <c r="R78">
        <v>1898</v>
      </c>
      <c r="S78" t="b">
        <v>0</v>
      </c>
      <c r="T78" t="s">
        <v>90</v>
      </c>
      <c r="U78" t="b">
        <v>0</v>
      </c>
      <c r="V78" t="s">
        <v>186</v>
      </c>
      <c r="W78" s="1">
        <v>44599.643229166664</v>
      </c>
      <c r="X78">
        <v>1221</v>
      </c>
      <c r="Y78">
        <v>300</v>
      </c>
      <c r="Z78">
        <v>0</v>
      </c>
      <c r="AA78">
        <v>300</v>
      </c>
      <c r="AB78">
        <v>0</v>
      </c>
      <c r="AC78">
        <v>82</v>
      </c>
      <c r="AD78">
        <v>106</v>
      </c>
      <c r="AE78">
        <v>0</v>
      </c>
      <c r="AF78">
        <v>0</v>
      </c>
      <c r="AG78">
        <v>0</v>
      </c>
      <c r="AH78" t="s">
        <v>92</v>
      </c>
      <c r="AI78" s="1">
        <v>44599.712037037039</v>
      </c>
      <c r="AJ78">
        <v>633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106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x14ac:dyDescent="0.45">
      <c r="A79" t="s">
        <v>311</v>
      </c>
      <c r="B79" t="s">
        <v>82</v>
      </c>
      <c r="C79" t="s">
        <v>312</v>
      </c>
      <c r="D79" t="s">
        <v>84</v>
      </c>
      <c r="E79" s="2" t="str">
        <f>HYPERLINK("capsilon://?command=openfolder&amp;siteaddress=FAM.docvelocity-na8.net&amp;folderid=FXA5B003D9-7117-1C5B-9804-6EE4733EEAB1","FX22015911")</f>
        <v>FX22015911</v>
      </c>
      <c r="F79" t="s">
        <v>19</v>
      </c>
      <c r="G79" t="s">
        <v>19</v>
      </c>
      <c r="H79" t="s">
        <v>85</v>
      </c>
      <c r="I79" t="s">
        <v>313</v>
      </c>
      <c r="J79">
        <v>32</v>
      </c>
      <c r="K79" t="s">
        <v>87</v>
      </c>
      <c r="L79" t="s">
        <v>88</v>
      </c>
      <c r="M79" t="s">
        <v>89</v>
      </c>
      <c r="N79">
        <v>2</v>
      </c>
      <c r="O79" s="1">
        <v>44599.625868055555</v>
      </c>
      <c r="P79" s="1">
        <v>44599.636759259258</v>
      </c>
      <c r="Q79">
        <v>823</v>
      </c>
      <c r="R79">
        <v>118</v>
      </c>
      <c r="S79" t="b">
        <v>0</v>
      </c>
      <c r="T79" t="s">
        <v>90</v>
      </c>
      <c r="U79" t="b">
        <v>0</v>
      </c>
      <c r="V79" t="s">
        <v>121</v>
      </c>
      <c r="W79" s="1">
        <v>44599.632037037038</v>
      </c>
      <c r="X79">
        <v>68</v>
      </c>
      <c r="Y79">
        <v>0</v>
      </c>
      <c r="Z79">
        <v>0</v>
      </c>
      <c r="AA79">
        <v>0</v>
      </c>
      <c r="AB79">
        <v>27</v>
      </c>
      <c r="AC79">
        <v>0</v>
      </c>
      <c r="AD79">
        <v>32</v>
      </c>
      <c r="AE79">
        <v>0</v>
      </c>
      <c r="AF79">
        <v>0</v>
      </c>
      <c r="AG79">
        <v>0</v>
      </c>
      <c r="AH79" t="s">
        <v>97</v>
      </c>
      <c r="AI79" s="1">
        <v>44599.636759259258</v>
      </c>
      <c r="AJ79">
        <v>50</v>
      </c>
      <c r="AK79">
        <v>0</v>
      </c>
      <c r="AL79">
        <v>0</v>
      </c>
      <c r="AM79">
        <v>0</v>
      </c>
      <c r="AN79">
        <v>27</v>
      </c>
      <c r="AO79">
        <v>0</v>
      </c>
      <c r="AP79">
        <v>32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x14ac:dyDescent="0.45">
      <c r="A80" t="s">
        <v>314</v>
      </c>
      <c r="B80" t="s">
        <v>82</v>
      </c>
      <c r="C80" t="s">
        <v>315</v>
      </c>
      <c r="D80" t="s">
        <v>84</v>
      </c>
      <c r="E80" s="2" t="str">
        <f>HYPERLINK("capsilon://?command=openfolder&amp;siteaddress=FAM.docvelocity-na8.net&amp;folderid=FXED8B3B3B-22FD-345D-8F88-47F19E2B6446","FX21101326")</f>
        <v>FX21101326</v>
      </c>
      <c r="F80" t="s">
        <v>19</v>
      </c>
      <c r="G80" t="s">
        <v>19</v>
      </c>
      <c r="H80" t="s">
        <v>85</v>
      </c>
      <c r="I80" t="s">
        <v>316</v>
      </c>
      <c r="J80">
        <v>120</v>
      </c>
      <c r="K80" t="s">
        <v>87</v>
      </c>
      <c r="L80" t="s">
        <v>88</v>
      </c>
      <c r="M80" t="s">
        <v>89</v>
      </c>
      <c r="N80">
        <v>2</v>
      </c>
      <c r="O80" s="1">
        <v>44599.630555555559</v>
      </c>
      <c r="P80" s="1">
        <v>44599.784618055557</v>
      </c>
      <c r="Q80">
        <v>11332</v>
      </c>
      <c r="R80">
        <v>1979</v>
      </c>
      <c r="S80" t="b">
        <v>0</v>
      </c>
      <c r="T80" t="s">
        <v>90</v>
      </c>
      <c r="U80" t="b">
        <v>0</v>
      </c>
      <c r="V80" t="s">
        <v>96</v>
      </c>
      <c r="W80" s="1">
        <v>44599.642233796294</v>
      </c>
      <c r="X80">
        <v>654</v>
      </c>
      <c r="Y80">
        <v>152</v>
      </c>
      <c r="Z80">
        <v>0</v>
      </c>
      <c r="AA80">
        <v>152</v>
      </c>
      <c r="AB80">
        <v>0</v>
      </c>
      <c r="AC80">
        <v>83</v>
      </c>
      <c r="AD80">
        <v>-32</v>
      </c>
      <c r="AE80">
        <v>0</v>
      </c>
      <c r="AF80">
        <v>0</v>
      </c>
      <c r="AG80">
        <v>0</v>
      </c>
      <c r="AH80" t="s">
        <v>97</v>
      </c>
      <c r="AI80" s="1">
        <v>44599.784618055557</v>
      </c>
      <c r="AJ80">
        <v>1138</v>
      </c>
      <c r="AK80">
        <v>2</v>
      </c>
      <c r="AL80">
        <v>0</v>
      </c>
      <c r="AM80">
        <v>2</v>
      </c>
      <c r="AN80">
        <v>0</v>
      </c>
      <c r="AO80">
        <v>2</v>
      </c>
      <c r="AP80">
        <v>-34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x14ac:dyDescent="0.45">
      <c r="A81" t="s">
        <v>317</v>
      </c>
      <c r="B81" t="s">
        <v>82</v>
      </c>
      <c r="C81" t="s">
        <v>318</v>
      </c>
      <c r="D81" t="s">
        <v>84</v>
      </c>
      <c r="E81" s="2" t="str">
        <f>HYPERLINK("capsilon://?command=openfolder&amp;siteaddress=FAM.docvelocity-na8.net&amp;folderid=FX068AE309-6E14-59F1-1A2B-A9BC6D0CD42F","FX220112823")</f>
        <v>FX220112823</v>
      </c>
      <c r="F81" t="s">
        <v>19</v>
      </c>
      <c r="G81" t="s">
        <v>19</v>
      </c>
      <c r="H81" t="s">
        <v>85</v>
      </c>
      <c r="I81" t="s">
        <v>319</v>
      </c>
      <c r="J81">
        <v>41</v>
      </c>
      <c r="K81" t="s">
        <v>87</v>
      </c>
      <c r="L81" t="s">
        <v>88</v>
      </c>
      <c r="M81" t="s">
        <v>89</v>
      </c>
      <c r="N81">
        <v>1</v>
      </c>
      <c r="O81" s="1">
        <v>44599.631469907406</v>
      </c>
      <c r="P81" s="1">
        <v>44599.649930555555</v>
      </c>
      <c r="Q81">
        <v>1049</v>
      </c>
      <c r="R81">
        <v>546</v>
      </c>
      <c r="S81" t="b">
        <v>0</v>
      </c>
      <c r="T81" t="s">
        <v>90</v>
      </c>
      <c r="U81" t="b">
        <v>0</v>
      </c>
      <c r="V81" t="s">
        <v>110</v>
      </c>
      <c r="W81" s="1">
        <v>44599.649930555555</v>
      </c>
      <c r="X81">
        <v>296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41</v>
      </c>
      <c r="AE81">
        <v>36</v>
      </c>
      <c r="AF81">
        <v>0</v>
      </c>
      <c r="AG81">
        <v>2</v>
      </c>
      <c r="AH81" t="s">
        <v>90</v>
      </c>
      <c r="AI81" t="s">
        <v>90</v>
      </c>
      <c r="AJ81" t="s">
        <v>90</v>
      </c>
      <c r="AK81" t="s">
        <v>90</v>
      </c>
      <c r="AL81" t="s">
        <v>90</v>
      </c>
      <c r="AM81" t="s">
        <v>90</v>
      </c>
      <c r="AN81" t="s">
        <v>90</v>
      </c>
      <c r="AO81" t="s">
        <v>90</v>
      </c>
      <c r="AP81" t="s">
        <v>90</v>
      </c>
      <c r="AQ81" t="s">
        <v>90</v>
      </c>
      <c r="AR81" t="s">
        <v>90</v>
      </c>
      <c r="AS81" t="s">
        <v>90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x14ac:dyDescent="0.45">
      <c r="A82" t="s">
        <v>320</v>
      </c>
      <c r="B82" t="s">
        <v>82</v>
      </c>
      <c r="C82" t="s">
        <v>321</v>
      </c>
      <c r="D82" t="s">
        <v>84</v>
      </c>
      <c r="E82" s="2" t="str">
        <f>HYPERLINK("capsilon://?command=openfolder&amp;siteaddress=FAM.docvelocity-na8.net&amp;folderid=FX8422E3DB-23B6-F0CC-E727-20AC504C0DB5","FX220110706")</f>
        <v>FX220110706</v>
      </c>
      <c r="F82" t="s">
        <v>19</v>
      </c>
      <c r="G82" t="s">
        <v>19</v>
      </c>
      <c r="H82" t="s">
        <v>85</v>
      </c>
      <c r="I82" t="s">
        <v>322</v>
      </c>
      <c r="J82">
        <v>66</v>
      </c>
      <c r="K82" t="s">
        <v>87</v>
      </c>
      <c r="L82" t="s">
        <v>88</v>
      </c>
      <c r="M82" t="s">
        <v>89</v>
      </c>
      <c r="N82">
        <v>2</v>
      </c>
      <c r="O82" s="1">
        <v>44599.635659722226</v>
      </c>
      <c r="P82" s="1">
        <v>44599.812511574077</v>
      </c>
      <c r="Q82">
        <v>13551</v>
      </c>
      <c r="R82">
        <v>1729</v>
      </c>
      <c r="S82" t="b">
        <v>0</v>
      </c>
      <c r="T82" t="s">
        <v>90</v>
      </c>
      <c r="U82" t="b">
        <v>0</v>
      </c>
      <c r="V82" t="s">
        <v>101</v>
      </c>
      <c r="W82" s="1">
        <v>44599.658958333333</v>
      </c>
      <c r="X82">
        <v>1493</v>
      </c>
      <c r="Y82">
        <v>52</v>
      </c>
      <c r="Z82">
        <v>0</v>
      </c>
      <c r="AA82">
        <v>52</v>
      </c>
      <c r="AB82">
        <v>0</v>
      </c>
      <c r="AC82">
        <v>28</v>
      </c>
      <c r="AD82">
        <v>14</v>
      </c>
      <c r="AE82">
        <v>0</v>
      </c>
      <c r="AF82">
        <v>0</v>
      </c>
      <c r="AG82">
        <v>0</v>
      </c>
      <c r="AH82" t="s">
        <v>163</v>
      </c>
      <c r="AI82" s="1">
        <v>44599.812511574077</v>
      </c>
      <c r="AJ82">
        <v>221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14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x14ac:dyDescent="0.45">
      <c r="A83" t="s">
        <v>323</v>
      </c>
      <c r="B83" t="s">
        <v>82</v>
      </c>
      <c r="C83" t="s">
        <v>324</v>
      </c>
      <c r="D83" t="s">
        <v>84</v>
      </c>
      <c r="E83" s="2" t="str">
        <f>HYPERLINK("capsilon://?command=openfolder&amp;siteaddress=FAM.docvelocity-na8.net&amp;folderid=FX2DC67660-56A3-56FB-3E2D-FC53F1743D04","FX22012578")</f>
        <v>FX22012578</v>
      </c>
      <c r="F83" t="s">
        <v>19</v>
      </c>
      <c r="G83" t="s">
        <v>19</v>
      </c>
      <c r="H83" t="s">
        <v>85</v>
      </c>
      <c r="I83" t="s">
        <v>325</v>
      </c>
      <c r="J83">
        <v>66</v>
      </c>
      <c r="K83" t="s">
        <v>87</v>
      </c>
      <c r="L83" t="s">
        <v>88</v>
      </c>
      <c r="M83" t="s">
        <v>89</v>
      </c>
      <c r="N83">
        <v>2</v>
      </c>
      <c r="O83" s="1">
        <v>44599.638888888891</v>
      </c>
      <c r="P83" s="1">
        <v>44599.813043981485</v>
      </c>
      <c r="Q83">
        <v>14910</v>
      </c>
      <c r="R83">
        <v>137</v>
      </c>
      <c r="S83" t="b">
        <v>0</v>
      </c>
      <c r="T83" t="s">
        <v>90</v>
      </c>
      <c r="U83" t="b">
        <v>0</v>
      </c>
      <c r="V83" t="s">
        <v>96</v>
      </c>
      <c r="W83" s="1">
        <v>44599.648159722223</v>
      </c>
      <c r="X83">
        <v>30</v>
      </c>
      <c r="Y83">
        <v>0</v>
      </c>
      <c r="Z83">
        <v>0</v>
      </c>
      <c r="AA83">
        <v>0</v>
      </c>
      <c r="AB83">
        <v>52</v>
      </c>
      <c r="AC83">
        <v>0</v>
      </c>
      <c r="AD83">
        <v>66</v>
      </c>
      <c r="AE83">
        <v>0</v>
      </c>
      <c r="AF83">
        <v>0</v>
      </c>
      <c r="AG83">
        <v>0</v>
      </c>
      <c r="AH83" t="s">
        <v>163</v>
      </c>
      <c r="AI83" s="1">
        <v>44599.813043981485</v>
      </c>
      <c r="AJ83">
        <v>46</v>
      </c>
      <c r="AK83">
        <v>0</v>
      </c>
      <c r="AL83">
        <v>0</v>
      </c>
      <c r="AM83">
        <v>0</v>
      </c>
      <c r="AN83">
        <v>52</v>
      </c>
      <c r="AO83">
        <v>0</v>
      </c>
      <c r="AP83">
        <v>66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x14ac:dyDescent="0.45">
      <c r="A84" t="s">
        <v>326</v>
      </c>
      <c r="B84" t="s">
        <v>82</v>
      </c>
      <c r="C84" t="s">
        <v>327</v>
      </c>
      <c r="D84" t="s">
        <v>84</v>
      </c>
      <c r="E84" s="2" t="str">
        <f>HYPERLINK("capsilon://?command=openfolder&amp;siteaddress=FAM.docvelocity-na8.net&amp;folderid=FXC57319DF-BCF6-F695-9052-8730832CFD97","FX22013731")</f>
        <v>FX22013731</v>
      </c>
      <c r="F84" t="s">
        <v>19</v>
      </c>
      <c r="G84" t="s">
        <v>19</v>
      </c>
      <c r="H84" t="s">
        <v>85</v>
      </c>
      <c r="I84" t="s">
        <v>328</v>
      </c>
      <c r="J84">
        <v>66</v>
      </c>
      <c r="K84" t="s">
        <v>87</v>
      </c>
      <c r="L84" t="s">
        <v>88</v>
      </c>
      <c r="M84" t="s">
        <v>89</v>
      </c>
      <c r="N84">
        <v>2</v>
      </c>
      <c r="O84" s="1">
        <v>44599.642893518518</v>
      </c>
      <c r="P84" s="1">
        <v>44599.814027777778</v>
      </c>
      <c r="Q84">
        <v>14207</v>
      </c>
      <c r="R84">
        <v>579</v>
      </c>
      <c r="S84" t="b">
        <v>0</v>
      </c>
      <c r="T84" t="s">
        <v>90</v>
      </c>
      <c r="U84" t="b">
        <v>0</v>
      </c>
      <c r="V84" t="s">
        <v>177</v>
      </c>
      <c r="W84" s="1">
        <v>44599.651770833334</v>
      </c>
      <c r="X84">
        <v>494</v>
      </c>
      <c r="Y84">
        <v>52</v>
      </c>
      <c r="Z84">
        <v>0</v>
      </c>
      <c r="AA84">
        <v>52</v>
      </c>
      <c r="AB84">
        <v>0</v>
      </c>
      <c r="AC84">
        <v>11</v>
      </c>
      <c r="AD84">
        <v>14</v>
      </c>
      <c r="AE84">
        <v>0</v>
      </c>
      <c r="AF84">
        <v>0</v>
      </c>
      <c r="AG84">
        <v>0</v>
      </c>
      <c r="AH84" t="s">
        <v>163</v>
      </c>
      <c r="AI84" s="1">
        <v>44599.814027777778</v>
      </c>
      <c r="AJ84">
        <v>85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14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x14ac:dyDescent="0.45">
      <c r="A85" t="s">
        <v>329</v>
      </c>
      <c r="B85" t="s">
        <v>82</v>
      </c>
      <c r="C85" t="s">
        <v>318</v>
      </c>
      <c r="D85" t="s">
        <v>84</v>
      </c>
      <c r="E85" s="2" t="str">
        <f>HYPERLINK("capsilon://?command=openfolder&amp;siteaddress=FAM.docvelocity-na8.net&amp;folderid=FX068AE309-6E14-59F1-1A2B-A9BC6D0CD42F","FX220112823")</f>
        <v>FX220112823</v>
      </c>
      <c r="F85" t="s">
        <v>19</v>
      </c>
      <c r="G85" t="s">
        <v>19</v>
      </c>
      <c r="H85" t="s">
        <v>85</v>
      </c>
      <c r="I85" t="s">
        <v>319</v>
      </c>
      <c r="J85">
        <v>82</v>
      </c>
      <c r="K85" t="s">
        <v>87</v>
      </c>
      <c r="L85" t="s">
        <v>88</v>
      </c>
      <c r="M85" t="s">
        <v>89</v>
      </c>
      <c r="N85">
        <v>2</v>
      </c>
      <c r="O85" s="1">
        <v>44599.650439814817</v>
      </c>
      <c r="P85" s="1">
        <v>44599.695960648147</v>
      </c>
      <c r="Q85">
        <v>2807</v>
      </c>
      <c r="R85">
        <v>1126</v>
      </c>
      <c r="S85" t="b">
        <v>0</v>
      </c>
      <c r="T85" t="s">
        <v>90</v>
      </c>
      <c r="U85" t="b">
        <v>1</v>
      </c>
      <c r="V85" t="s">
        <v>177</v>
      </c>
      <c r="W85" s="1">
        <v>44599.66138888889</v>
      </c>
      <c r="X85">
        <v>830</v>
      </c>
      <c r="Y85">
        <v>82</v>
      </c>
      <c r="Z85">
        <v>0</v>
      </c>
      <c r="AA85">
        <v>82</v>
      </c>
      <c r="AB85">
        <v>0</v>
      </c>
      <c r="AC85">
        <v>26</v>
      </c>
      <c r="AD85">
        <v>0</v>
      </c>
      <c r="AE85">
        <v>0</v>
      </c>
      <c r="AF85">
        <v>0</v>
      </c>
      <c r="AG85">
        <v>0</v>
      </c>
      <c r="AH85" t="s">
        <v>92</v>
      </c>
      <c r="AI85" s="1">
        <v>44599.695960648147</v>
      </c>
      <c r="AJ85">
        <v>260</v>
      </c>
      <c r="AK85">
        <v>2</v>
      </c>
      <c r="AL85">
        <v>0</v>
      </c>
      <c r="AM85">
        <v>2</v>
      </c>
      <c r="AN85">
        <v>0</v>
      </c>
      <c r="AO85">
        <v>2</v>
      </c>
      <c r="AP85">
        <v>-2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x14ac:dyDescent="0.45">
      <c r="A86" t="s">
        <v>330</v>
      </c>
      <c r="B86" t="s">
        <v>82</v>
      </c>
      <c r="C86" t="s">
        <v>331</v>
      </c>
      <c r="D86" t="s">
        <v>84</v>
      </c>
      <c r="E86" s="2" t="str">
        <f>HYPERLINK("capsilon://?command=openfolder&amp;siteaddress=FAM.docvelocity-na8.net&amp;folderid=FX95DD7BA3-4E1F-F3FF-FA55-2DECB873F2A5","FX220113059")</f>
        <v>FX220113059</v>
      </c>
      <c r="F86" t="s">
        <v>19</v>
      </c>
      <c r="G86" t="s">
        <v>19</v>
      </c>
      <c r="H86" t="s">
        <v>85</v>
      </c>
      <c r="I86" t="s">
        <v>332</v>
      </c>
      <c r="J86">
        <v>38</v>
      </c>
      <c r="K86" t="s">
        <v>87</v>
      </c>
      <c r="L86" t="s">
        <v>88</v>
      </c>
      <c r="M86" t="s">
        <v>89</v>
      </c>
      <c r="N86">
        <v>1</v>
      </c>
      <c r="O86" s="1">
        <v>44599.659409722219</v>
      </c>
      <c r="P86" s="1">
        <v>44599.66479166667</v>
      </c>
      <c r="Q86">
        <v>351</v>
      </c>
      <c r="R86">
        <v>114</v>
      </c>
      <c r="S86" t="b">
        <v>0</v>
      </c>
      <c r="T86" t="s">
        <v>90</v>
      </c>
      <c r="U86" t="b">
        <v>0</v>
      </c>
      <c r="V86" t="s">
        <v>110</v>
      </c>
      <c r="W86" s="1">
        <v>44599.66479166667</v>
      </c>
      <c r="X86">
        <v>114</v>
      </c>
      <c r="Y86">
        <v>0</v>
      </c>
      <c r="Z86">
        <v>0</v>
      </c>
      <c r="AA86">
        <v>0</v>
      </c>
      <c r="AB86">
        <v>0</v>
      </c>
      <c r="AC86">
        <v>0</v>
      </c>
      <c r="AD86">
        <v>38</v>
      </c>
      <c r="AE86">
        <v>37</v>
      </c>
      <c r="AF86">
        <v>0</v>
      </c>
      <c r="AG86">
        <v>2</v>
      </c>
      <c r="AH86" t="s">
        <v>90</v>
      </c>
      <c r="AI86" t="s">
        <v>90</v>
      </c>
      <c r="AJ86" t="s">
        <v>90</v>
      </c>
      <c r="AK86" t="s">
        <v>90</v>
      </c>
      <c r="AL86" t="s">
        <v>90</v>
      </c>
      <c r="AM86" t="s">
        <v>90</v>
      </c>
      <c r="AN86" t="s">
        <v>90</v>
      </c>
      <c r="AO86" t="s">
        <v>90</v>
      </c>
      <c r="AP86" t="s">
        <v>90</v>
      </c>
      <c r="AQ86" t="s">
        <v>90</v>
      </c>
      <c r="AR86" t="s">
        <v>90</v>
      </c>
      <c r="AS86" t="s">
        <v>90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x14ac:dyDescent="0.45">
      <c r="A87" t="s">
        <v>333</v>
      </c>
      <c r="B87" t="s">
        <v>82</v>
      </c>
      <c r="C87" t="s">
        <v>334</v>
      </c>
      <c r="D87" t="s">
        <v>84</v>
      </c>
      <c r="E87" s="2" t="str">
        <f>HYPERLINK("capsilon://?command=openfolder&amp;siteaddress=FAM.docvelocity-na8.net&amp;folderid=FX3A842C55-C321-C73F-551E-0D02F0958F8C","FX22022177")</f>
        <v>FX22022177</v>
      </c>
      <c r="F87" t="s">
        <v>19</v>
      </c>
      <c r="G87" t="s">
        <v>19</v>
      </c>
      <c r="H87" t="s">
        <v>85</v>
      </c>
      <c r="I87" t="s">
        <v>335</v>
      </c>
      <c r="J87">
        <v>222</v>
      </c>
      <c r="K87" t="s">
        <v>87</v>
      </c>
      <c r="L87" t="s">
        <v>88</v>
      </c>
      <c r="M87" t="s">
        <v>89</v>
      </c>
      <c r="N87">
        <v>2</v>
      </c>
      <c r="O87" s="1">
        <v>44599.659803240742</v>
      </c>
      <c r="P87" s="1">
        <v>44599.817997685182</v>
      </c>
      <c r="Q87">
        <v>12144</v>
      </c>
      <c r="R87">
        <v>1524</v>
      </c>
      <c r="S87" t="b">
        <v>0</v>
      </c>
      <c r="T87" t="s">
        <v>90</v>
      </c>
      <c r="U87" t="b">
        <v>0</v>
      </c>
      <c r="V87" t="s">
        <v>101</v>
      </c>
      <c r="W87" s="1">
        <v>44599.692141203705</v>
      </c>
      <c r="X87">
        <v>1284</v>
      </c>
      <c r="Y87">
        <v>138</v>
      </c>
      <c r="Z87">
        <v>0</v>
      </c>
      <c r="AA87">
        <v>138</v>
      </c>
      <c r="AB87">
        <v>0</v>
      </c>
      <c r="AC87">
        <v>48</v>
      </c>
      <c r="AD87">
        <v>84</v>
      </c>
      <c r="AE87">
        <v>0</v>
      </c>
      <c r="AF87">
        <v>0</v>
      </c>
      <c r="AG87">
        <v>0</v>
      </c>
      <c r="AH87" t="s">
        <v>163</v>
      </c>
      <c r="AI87" s="1">
        <v>44599.817997685182</v>
      </c>
      <c r="AJ87">
        <v>193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84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x14ac:dyDescent="0.45">
      <c r="A88" t="s">
        <v>336</v>
      </c>
      <c r="B88" t="s">
        <v>82</v>
      </c>
      <c r="C88" t="s">
        <v>331</v>
      </c>
      <c r="D88" t="s">
        <v>84</v>
      </c>
      <c r="E88" s="2" t="str">
        <f>HYPERLINK("capsilon://?command=openfolder&amp;siteaddress=FAM.docvelocity-na8.net&amp;folderid=FX95DD7BA3-4E1F-F3FF-FA55-2DECB873F2A5","FX220113059")</f>
        <v>FX220113059</v>
      </c>
      <c r="F88" t="s">
        <v>19</v>
      </c>
      <c r="G88" t="s">
        <v>19</v>
      </c>
      <c r="H88" t="s">
        <v>85</v>
      </c>
      <c r="I88" t="s">
        <v>332</v>
      </c>
      <c r="J88">
        <v>76</v>
      </c>
      <c r="K88" t="s">
        <v>87</v>
      </c>
      <c r="L88" t="s">
        <v>88</v>
      </c>
      <c r="M88" t="s">
        <v>89</v>
      </c>
      <c r="N88">
        <v>2</v>
      </c>
      <c r="O88" s="1">
        <v>44599.665138888886</v>
      </c>
      <c r="P88" s="1">
        <v>44599.697685185187</v>
      </c>
      <c r="Q88">
        <v>2196</v>
      </c>
      <c r="R88">
        <v>616</v>
      </c>
      <c r="S88" t="b">
        <v>0</v>
      </c>
      <c r="T88" t="s">
        <v>90</v>
      </c>
      <c r="U88" t="b">
        <v>1</v>
      </c>
      <c r="V88" t="s">
        <v>186</v>
      </c>
      <c r="W88" s="1">
        <v>44599.67796296296</v>
      </c>
      <c r="X88">
        <v>468</v>
      </c>
      <c r="Y88">
        <v>74</v>
      </c>
      <c r="Z88">
        <v>0</v>
      </c>
      <c r="AA88">
        <v>74</v>
      </c>
      <c r="AB88">
        <v>0</v>
      </c>
      <c r="AC88">
        <v>43</v>
      </c>
      <c r="AD88">
        <v>2</v>
      </c>
      <c r="AE88">
        <v>0</v>
      </c>
      <c r="AF88">
        <v>0</v>
      </c>
      <c r="AG88">
        <v>0</v>
      </c>
      <c r="AH88" t="s">
        <v>92</v>
      </c>
      <c r="AI88" s="1">
        <v>44599.697685185187</v>
      </c>
      <c r="AJ88">
        <v>148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x14ac:dyDescent="0.45">
      <c r="A89" t="s">
        <v>337</v>
      </c>
      <c r="B89" t="s">
        <v>82</v>
      </c>
      <c r="C89" t="s">
        <v>338</v>
      </c>
      <c r="D89" t="s">
        <v>84</v>
      </c>
      <c r="E89" s="2" t="str">
        <f>HYPERLINK("capsilon://?command=openfolder&amp;siteaddress=FAM.docvelocity-na8.net&amp;folderid=FX7EA41BB2-EEC1-6C12-709E-0A9684E6924A","FX22022092")</f>
        <v>FX22022092</v>
      </c>
      <c r="F89" t="s">
        <v>19</v>
      </c>
      <c r="G89" t="s">
        <v>19</v>
      </c>
      <c r="H89" t="s">
        <v>85</v>
      </c>
      <c r="I89" t="s">
        <v>339</v>
      </c>
      <c r="J89">
        <v>258</v>
      </c>
      <c r="K89" t="s">
        <v>87</v>
      </c>
      <c r="L89" t="s">
        <v>88</v>
      </c>
      <c r="M89" t="s">
        <v>89</v>
      </c>
      <c r="N89">
        <v>2</v>
      </c>
      <c r="O89" s="1">
        <v>44599.666990740741</v>
      </c>
      <c r="P89" s="1">
        <v>44599.823437500003</v>
      </c>
      <c r="Q89">
        <v>11140</v>
      </c>
      <c r="R89">
        <v>2377</v>
      </c>
      <c r="S89" t="b">
        <v>0</v>
      </c>
      <c r="T89" t="s">
        <v>90</v>
      </c>
      <c r="U89" t="b">
        <v>0</v>
      </c>
      <c r="V89" t="s">
        <v>91</v>
      </c>
      <c r="W89" s="1">
        <v>44599.701585648145</v>
      </c>
      <c r="X89">
        <v>1879</v>
      </c>
      <c r="Y89">
        <v>174</v>
      </c>
      <c r="Z89">
        <v>0</v>
      </c>
      <c r="AA89">
        <v>174</v>
      </c>
      <c r="AB89">
        <v>0</v>
      </c>
      <c r="AC89">
        <v>84</v>
      </c>
      <c r="AD89">
        <v>84</v>
      </c>
      <c r="AE89">
        <v>0</v>
      </c>
      <c r="AF89">
        <v>0</v>
      </c>
      <c r="AG89">
        <v>0</v>
      </c>
      <c r="AH89" t="s">
        <v>163</v>
      </c>
      <c r="AI89" s="1">
        <v>44599.823437500003</v>
      </c>
      <c r="AJ89">
        <v>469</v>
      </c>
      <c r="AK89">
        <v>3</v>
      </c>
      <c r="AL89">
        <v>0</v>
      </c>
      <c r="AM89">
        <v>3</v>
      </c>
      <c r="AN89">
        <v>0</v>
      </c>
      <c r="AO89">
        <v>2</v>
      </c>
      <c r="AP89">
        <v>81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x14ac:dyDescent="0.45">
      <c r="A90" t="s">
        <v>340</v>
      </c>
      <c r="B90" t="s">
        <v>82</v>
      </c>
      <c r="C90" t="s">
        <v>309</v>
      </c>
      <c r="D90" t="s">
        <v>84</v>
      </c>
      <c r="E90" s="2" t="str">
        <f>HYPERLINK("capsilon://?command=openfolder&amp;siteaddress=FAM.docvelocity-na8.net&amp;folderid=FX579E205D-C5B4-D024-0AAE-9EDEA6128023","FX22021404")</f>
        <v>FX22021404</v>
      </c>
      <c r="F90" t="s">
        <v>19</v>
      </c>
      <c r="G90" t="s">
        <v>19</v>
      </c>
      <c r="H90" t="s">
        <v>85</v>
      </c>
      <c r="I90" t="s">
        <v>341</v>
      </c>
      <c r="J90">
        <v>28</v>
      </c>
      <c r="K90" t="s">
        <v>87</v>
      </c>
      <c r="L90" t="s">
        <v>88</v>
      </c>
      <c r="M90" t="s">
        <v>89</v>
      </c>
      <c r="N90">
        <v>2</v>
      </c>
      <c r="O90" s="1">
        <v>44599.669178240743</v>
      </c>
      <c r="P90" s="1">
        <v>44599.824143518519</v>
      </c>
      <c r="Q90">
        <v>13060</v>
      </c>
      <c r="R90">
        <v>329</v>
      </c>
      <c r="S90" t="b">
        <v>0</v>
      </c>
      <c r="T90" t="s">
        <v>90</v>
      </c>
      <c r="U90" t="b">
        <v>0</v>
      </c>
      <c r="V90" t="s">
        <v>186</v>
      </c>
      <c r="W90" s="1">
        <v>44599.682997685188</v>
      </c>
      <c r="X90">
        <v>269</v>
      </c>
      <c r="Y90">
        <v>21</v>
      </c>
      <c r="Z90">
        <v>0</v>
      </c>
      <c r="AA90">
        <v>21</v>
      </c>
      <c r="AB90">
        <v>0</v>
      </c>
      <c r="AC90">
        <v>11</v>
      </c>
      <c r="AD90">
        <v>7</v>
      </c>
      <c r="AE90">
        <v>0</v>
      </c>
      <c r="AF90">
        <v>0</v>
      </c>
      <c r="AG90">
        <v>0</v>
      </c>
      <c r="AH90" t="s">
        <v>163</v>
      </c>
      <c r="AI90" s="1">
        <v>44599.824143518519</v>
      </c>
      <c r="AJ90">
        <v>60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7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x14ac:dyDescent="0.45">
      <c r="A91" t="s">
        <v>342</v>
      </c>
      <c r="B91" t="s">
        <v>82</v>
      </c>
      <c r="C91" t="s">
        <v>343</v>
      </c>
      <c r="D91" t="s">
        <v>84</v>
      </c>
      <c r="E91" s="2" t="str">
        <f>HYPERLINK("capsilon://?command=openfolder&amp;siteaddress=FAM.docvelocity-na8.net&amp;folderid=FX907348FD-04DD-6EBD-636C-8F710A236423","FX22022140")</f>
        <v>FX22022140</v>
      </c>
      <c r="F91" t="s">
        <v>19</v>
      </c>
      <c r="G91" t="s">
        <v>19</v>
      </c>
      <c r="H91" t="s">
        <v>85</v>
      </c>
      <c r="I91" t="s">
        <v>344</v>
      </c>
      <c r="J91">
        <v>115</v>
      </c>
      <c r="K91" t="s">
        <v>87</v>
      </c>
      <c r="L91" t="s">
        <v>88</v>
      </c>
      <c r="M91" t="s">
        <v>89</v>
      </c>
      <c r="N91">
        <v>2</v>
      </c>
      <c r="O91" s="1">
        <v>44599.670254629629</v>
      </c>
      <c r="P91" s="1">
        <v>44599.825856481482</v>
      </c>
      <c r="Q91">
        <v>10411</v>
      </c>
      <c r="R91">
        <v>3033</v>
      </c>
      <c r="S91" t="b">
        <v>0</v>
      </c>
      <c r="T91" t="s">
        <v>90</v>
      </c>
      <c r="U91" t="b">
        <v>0</v>
      </c>
      <c r="V91" t="s">
        <v>101</v>
      </c>
      <c r="W91" s="1">
        <v>44599.723530092589</v>
      </c>
      <c r="X91">
        <v>2711</v>
      </c>
      <c r="Y91">
        <v>100</v>
      </c>
      <c r="Z91">
        <v>0</v>
      </c>
      <c r="AA91">
        <v>100</v>
      </c>
      <c r="AB91">
        <v>0</v>
      </c>
      <c r="AC91">
        <v>75</v>
      </c>
      <c r="AD91">
        <v>15</v>
      </c>
      <c r="AE91">
        <v>0</v>
      </c>
      <c r="AF91">
        <v>0</v>
      </c>
      <c r="AG91">
        <v>0</v>
      </c>
      <c r="AH91" t="s">
        <v>163</v>
      </c>
      <c r="AI91" s="1">
        <v>44599.825856481482</v>
      </c>
      <c r="AJ91">
        <v>148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15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x14ac:dyDescent="0.45">
      <c r="A92" t="s">
        <v>345</v>
      </c>
      <c r="B92" t="s">
        <v>82</v>
      </c>
      <c r="C92" t="s">
        <v>346</v>
      </c>
      <c r="D92" t="s">
        <v>84</v>
      </c>
      <c r="E92" s="2" t="str">
        <f>HYPERLINK("capsilon://?command=openfolder&amp;siteaddress=FAM.docvelocity-na8.net&amp;folderid=FXA52C872A-2651-EC03-D684-766046E60296","FX21115156")</f>
        <v>FX21115156</v>
      </c>
      <c r="F92" t="s">
        <v>19</v>
      </c>
      <c r="G92" t="s">
        <v>19</v>
      </c>
      <c r="H92" t="s">
        <v>85</v>
      </c>
      <c r="I92" t="s">
        <v>347</v>
      </c>
      <c r="J92">
        <v>66</v>
      </c>
      <c r="K92" t="s">
        <v>87</v>
      </c>
      <c r="L92" t="s">
        <v>88</v>
      </c>
      <c r="M92" t="s">
        <v>89</v>
      </c>
      <c r="N92">
        <v>2</v>
      </c>
      <c r="O92" s="1">
        <v>44599.676666666666</v>
      </c>
      <c r="P92" s="1">
        <v>44599.826053240744</v>
      </c>
      <c r="Q92">
        <v>12629</v>
      </c>
      <c r="R92">
        <v>278</v>
      </c>
      <c r="S92" t="b">
        <v>0</v>
      </c>
      <c r="T92" t="s">
        <v>90</v>
      </c>
      <c r="U92" t="b">
        <v>0</v>
      </c>
      <c r="V92" t="s">
        <v>114</v>
      </c>
      <c r="W92" s="1">
        <v>44599.696018518516</v>
      </c>
      <c r="X92">
        <v>262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66</v>
      </c>
      <c r="AE92">
        <v>0</v>
      </c>
      <c r="AF92">
        <v>0</v>
      </c>
      <c r="AG92">
        <v>0</v>
      </c>
      <c r="AH92" t="s">
        <v>163</v>
      </c>
      <c r="AI92" s="1">
        <v>44599.826053240744</v>
      </c>
      <c r="AJ92">
        <v>16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66</v>
      </c>
      <c r="AQ92">
        <v>0</v>
      </c>
      <c r="AR92">
        <v>0</v>
      </c>
      <c r="AS92">
        <v>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x14ac:dyDescent="0.45">
      <c r="A93" t="s">
        <v>348</v>
      </c>
      <c r="B93" t="s">
        <v>82</v>
      </c>
      <c r="C93" t="s">
        <v>349</v>
      </c>
      <c r="D93" t="s">
        <v>84</v>
      </c>
      <c r="E93" s="2" t="str">
        <f>HYPERLINK("capsilon://?command=openfolder&amp;siteaddress=FAM.docvelocity-na8.net&amp;folderid=FX28D945BA-DAD6-402A-56EA-9D205D5B1D7E","FX220111416")</f>
        <v>FX220111416</v>
      </c>
      <c r="F93" t="s">
        <v>19</v>
      </c>
      <c r="G93" t="s">
        <v>19</v>
      </c>
      <c r="H93" t="s">
        <v>85</v>
      </c>
      <c r="I93" t="s">
        <v>350</v>
      </c>
      <c r="J93">
        <v>66</v>
      </c>
      <c r="K93" t="s">
        <v>87</v>
      </c>
      <c r="L93" t="s">
        <v>88</v>
      </c>
      <c r="M93" t="s">
        <v>89</v>
      </c>
      <c r="N93">
        <v>2</v>
      </c>
      <c r="O93" s="1">
        <v>44599.680312500001</v>
      </c>
      <c r="P93" s="1">
        <v>44599.827118055553</v>
      </c>
      <c r="Q93">
        <v>11977</v>
      </c>
      <c r="R93">
        <v>707</v>
      </c>
      <c r="S93" t="b">
        <v>0</v>
      </c>
      <c r="T93" t="s">
        <v>90</v>
      </c>
      <c r="U93" t="b">
        <v>0</v>
      </c>
      <c r="V93" t="s">
        <v>114</v>
      </c>
      <c r="W93" s="1">
        <v>44599.702638888892</v>
      </c>
      <c r="X93">
        <v>572</v>
      </c>
      <c r="Y93">
        <v>52</v>
      </c>
      <c r="Z93">
        <v>0</v>
      </c>
      <c r="AA93">
        <v>52</v>
      </c>
      <c r="AB93">
        <v>0</v>
      </c>
      <c r="AC93">
        <v>22</v>
      </c>
      <c r="AD93">
        <v>14</v>
      </c>
      <c r="AE93">
        <v>0</v>
      </c>
      <c r="AF93">
        <v>0</v>
      </c>
      <c r="AG93">
        <v>0</v>
      </c>
      <c r="AH93" t="s">
        <v>163</v>
      </c>
      <c r="AI93" s="1">
        <v>44599.827118055553</v>
      </c>
      <c r="AJ93">
        <v>91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14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x14ac:dyDescent="0.45">
      <c r="A94" t="s">
        <v>351</v>
      </c>
      <c r="B94" t="s">
        <v>82</v>
      </c>
      <c r="C94" t="s">
        <v>352</v>
      </c>
      <c r="D94" t="s">
        <v>84</v>
      </c>
      <c r="E94" s="2" t="str">
        <f>HYPERLINK("capsilon://?command=openfolder&amp;siteaddress=FAM.docvelocity-na8.net&amp;folderid=FX16CA756D-D30D-AF6A-8B8D-3E89DA9012DA","FX22016701")</f>
        <v>FX22016701</v>
      </c>
      <c r="F94" t="s">
        <v>19</v>
      </c>
      <c r="G94" t="s">
        <v>19</v>
      </c>
      <c r="H94" t="s">
        <v>85</v>
      </c>
      <c r="I94" t="s">
        <v>353</v>
      </c>
      <c r="J94">
        <v>518</v>
      </c>
      <c r="K94" t="s">
        <v>87</v>
      </c>
      <c r="L94" t="s">
        <v>88</v>
      </c>
      <c r="M94" t="s">
        <v>89</v>
      </c>
      <c r="N94">
        <v>2</v>
      </c>
      <c r="O94" s="1">
        <v>44599.686539351853</v>
      </c>
      <c r="P94" s="1">
        <v>44600.176157407404</v>
      </c>
      <c r="Q94">
        <v>36973</v>
      </c>
      <c r="R94">
        <v>5330</v>
      </c>
      <c r="S94" t="b">
        <v>0</v>
      </c>
      <c r="T94" t="s">
        <v>90</v>
      </c>
      <c r="U94" t="b">
        <v>0</v>
      </c>
      <c r="V94" t="s">
        <v>114</v>
      </c>
      <c r="W94" s="1">
        <v>44599.738055555557</v>
      </c>
      <c r="X94">
        <v>3059</v>
      </c>
      <c r="Y94">
        <v>409</v>
      </c>
      <c r="Z94">
        <v>0</v>
      </c>
      <c r="AA94">
        <v>409</v>
      </c>
      <c r="AB94">
        <v>0</v>
      </c>
      <c r="AC94">
        <v>213</v>
      </c>
      <c r="AD94">
        <v>109</v>
      </c>
      <c r="AE94">
        <v>0</v>
      </c>
      <c r="AF94">
        <v>0</v>
      </c>
      <c r="AG94">
        <v>0</v>
      </c>
      <c r="AH94" t="s">
        <v>190</v>
      </c>
      <c r="AI94" s="1">
        <v>44600.176157407404</v>
      </c>
      <c r="AJ94">
        <v>2034</v>
      </c>
      <c r="AK94">
        <v>7</v>
      </c>
      <c r="AL94">
        <v>0</v>
      </c>
      <c r="AM94">
        <v>7</v>
      </c>
      <c r="AN94">
        <v>0</v>
      </c>
      <c r="AO94">
        <v>7</v>
      </c>
      <c r="AP94">
        <v>102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x14ac:dyDescent="0.45">
      <c r="A95" t="s">
        <v>354</v>
      </c>
      <c r="B95" t="s">
        <v>82</v>
      </c>
      <c r="C95" t="s">
        <v>355</v>
      </c>
      <c r="D95" t="s">
        <v>84</v>
      </c>
      <c r="E95" s="2" t="str">
        <f>HYPERLINK("capsilon://?command=openfolder&amp;siteaddress=FAM.docvelocity-na8.net&amp;folderid=FXFF47C81D-1F42-5C5D-DEF3-9AEC16FAB3FE","FX22011643")</f>
        <v>FX22011643</v>
      </c>
      <c r="F95" t="s">
        <v>19</v>
      </c>
      <c r="G95" t="s">
        <v>19</v>
      </c>
      <c r="H95" t="s">
        <v>85</v>
      </c>
      <c r="I95" t="s">
        <v>356</v>
      </c>
      <c r="J95">
        <v>66</v>
      </c>
      <c r="K95" t="s">
        <v>87</v>
      </c>
      <c r="L95" t="s">
        <v>88</v>
      </c>
      <c r="M95" t="s">
        <v>89</v>
      </c>
      <c r="N95">
        <v>2</v>
      </c>
      <c r="O95" s="1">
        <v>44599.687962962962</v>
      </c>
      <c r="P95" s="1">
        <v>44599.827418981484</v>
      </c>
      <c r="Q95">
        <v>12011</v>
      </c>
      <c r="R95">
        <v>38</v>
      </c>
      <c r="S95" t="b">
        <v>0</v>
      </c>
      <c r="T95" t="s">
        <v>90</v>
      </c>
      <c r="U95" t="b">
        <v>0</v>
      </c>
      <c r="V95" t="s">
        <v>110</v>
      </c>
      <c r="W95" s="1">
        <v>44599.697685185187</v>
      </c>
      <c r="X95">
        <v>25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66</v>
      </c>
      <c r="AE95">
        <v>0</v>
      </c>
      <c r="AF95">
        <v>0</v>
      </c>
      <c r="AG95">
        <v>0</v>
      </c>
      <c r="AH95" t="s">
        <v>163</v>
      </c>
      <c r="AI95" s="1">
        <v>44599.827418981484</v>
      </c>
      <c r="AJ95">
        <v>13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66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x14ac:dyDescent="0.45">
      <c r="A96" t="s">
        <v>357</v>
      </c>
      <c r="B96" t="s">
        <v>82</v>
      </c>
      <c r="C96" t="s">
        <v>315</v>
      </c>
      <c r="D96" t="s">
        <v>84</v>
      </c>
      <c r="E96" s="2" t="str">
        <f>HYPERLINK("capsilon://?command=openfolder&amp;siteaddress=FAM.docvelocity-na8.net&amp;folderid=FXED8B3B3B-22FD-345D-8F88-47F19E2B6446","FX21101326")</f>
        <v>FX21101326</v>
      </c>
      <c r="F96" t="s">
        <v>19</v>
      </c>
      <c r="G96" t="s">
        <v>19</v>
      </c>
      <c r="H96" t="s">
        <v>85</v>
      </c>
      <c r="I96" t="s">
        <v>358</v>
      </c>
      <c r="J96">
        <v>37</v>
      </c>
      <c r="K96" t="s">
        <v>87</v>
      </c>
      <c r="L96" t="s">
        <v>88</v>
      </c>
      <c r="M96" t="s">
        <v>89</v>
      </c>
      <c r="N96">
        <v>2</v>
      </c>
      <c r="O96" s="1">
        <v>44599.703055555554</v>
      </c>
      <c r="P96" s="1">
        <v>44599.829895833333</v>
      </c>
      <c r="Q96">
        <v>10321</v>
      </c>
      <c r="R96">
        <v>638</v>
      </c>
      <c r="S96" t="b">
        <v>0</v>
      </c>
      <c r="T96" t="s">
        <v>90</v>
      </c>
      <c r="U96" t="b">
        <v>0</v>
      </c>
      <c r="V96" t="s">
        <v>91</v>
      </c>
      <c r="W96" s="1">
        <v>44599.708182870374</v>
      </c>
      <c r="X96">
        <v>425</v>
      </c>
      <c r="Y96">
        <v>44</v>
      </c>
      <c r="Z96">
        <v>0</v>
      </c>
      <c r="AA96">
        <v>44</v>
      </c>
      <c r="AB96">
        <v>0</v>
      </c>
      <c r="AC96">
        <v>38</v>
      </c>
      <c r="AD96">
        <v>-7</v>
      </c>
      <c r="AE96">
        <v>0</v>
      </c>
      <c r="AF96">
        <v>0</v>
      </c>
      <c r="AG96">
        <v>0</v>
      </c>
      <c r="AH96" t="s">
        <v>163</v>
      </c>
      <c r="AI96" s="1">
        <v>44599.829895833333</v>
      </c>
      <c r="AJ96">
        <v>213</v>
      </c>
      <c r="AK96">
        <v>3</v>
      </c>
      <c r="AL96">
        <v>0</v>
      </c>
      <c r="AM96">
        <v>3</v>
      </c>
      <c r="AN96">
        <v>0</v>
      </c>
      <c r="AO96">
        <v>2</v>
      </c>
      <c r="AP96">
        <v>-10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x14ac:dyDescent="0.45">
      <c r="A97" t="s">
        <v>359</v>
      </c>
      <c r="B97" t="s">
        <v>82</v>
      </c>
      <c r="C97" t="s">
        <v>315</v>
      </c>
      <c r="D97" t="s">
        <v>84</v>
      </c>
      <c r="E97" s="2" t="str">
        <f>HYPERLINK("capsilon://?command=openfolder&amp;siteaddress=FAM.docvelocity-na8.net&amp;folderid=FXED8B3B3B-22FD-345D-8F88-47F19E2B6446","FX21101326")</f>
        <v>FX21101326</v>
      </c>
      <c r="F97" t="s">
        <v>19</v>
      </c>
      <c r="G97" t="s">
        <v>19</v>
      </c>
      <c r="H97" t="s">
        <v>85</v>
      </c>
      <c r="I97" t="s">
        <v>360</v>
      </c>
      <c r="J97">
        <v>37</v>
      </c>
      <c r="K97" t="s">
        <v>87</v>
      </c>
      <c r="L97" t="s">
        <v>88</v>
      </c>
      <c r="M97" t="s">
        <v>89</v>
      </c>
      <c r="N97">
        <v>2</v>
      </c>
      <c r="O97" s="1">
        <v>44599.703657407408</v>
      </c>
      <c r="P97" s="1">
        <v>44599.830995370372</v>
      </c>
      <c r="Q97">
        <v>10641</v>
      </c>
      <c r="R97">
        <v>361</v>
      </c>
      <c r="S97" t="b">
        <v>0</v>
      </c>
      <c r="T97" t="s">
        <v>90</v>
      </c>
      <c r="U97" t="b">
        <v>0</v>
      </c>
      <c r="V97" t="s">
        <v>96</v>
      </c>
      <c r="W97" s="1">
        <v>44599.707268518519</v>
      </c>
      <c r="X97">
        <v>257</v>
      </c>
      <c r="Y97">
        <v>44</v>
      </c>
      <c r="Z97">
        <v>0</v>
      </c>
      <c r="AA97">
        <v>44</v>
      </c>
      <c r="AB97">
        <v>0</v>
      </c>
      <c r="AC97">
        <v>38</v>
      </c>
      <c r="AD97">
        <v>-7</v>
      </c>
      <c r="AE97">
        <v>0</v>
      </c>
      <c r="AF97">
        <v>0</v>
      </c>
      <c r="AG97">
        <v>0</v>
      </c>
      <c r="AH97" t="s">
        <v>163</v>
      </c>
      <c r="AI97" s="1">
        <v>44599.830995370372</v>
      </c>
      <c r="AJ97">
        <v>95</v>
      </c>
      <c r="AK97">
        <v>2</v>
      </c>
      <c r="AL97">
        <v>0</v>
      </c>
      <c r="AM97">
        <v>2</v>
      </c>
      <c r="AN97">
        <v>0</v>
      </c>
      <c r="AO97">
        <v>1</v>
      </c>
      <c r="AP97">
        <v>-9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x14ac:dyDescent="0.45">
      <c r="A98" t="s">
        <v>361</v>
      </c>
      <c r="B98" t="s">
        <v>82</v>
      </c>
      <c r="C98" t="s">
        <v>362</v>
      </c>
      <c r="D98" t="s">
        <v>84</v>
      </c>
      <c r="E98" s="2" t="str">
        <f>HYPERLINK("capsilon://?command=openfolder&amp;siteaddress=FAM.docvelocity-na8.net&amp;folderid=FX273C533D-38ED-0F86-B8F5-87DCB0504F93","FX2202568")</f>
        <v>FX2202568</v>
      </c>
      <c r="F98" t="s">
        <v>19</v>
      </c>
      <c r="G98" t="s">
        <v>19</v>
      </c>
      <c r="H98" t="s">
        <v>85</v>
      </c>
      <c r="I98" t="s">
        <v>363</v>
      </c>
      <c r="J98">
        <v>66</v>
      </c>
      <c r="K98" t="s">
        <v>87</v>
      </c>
      <c r="L98" t="s">
        <v>88</v>
      </c>
      <c r="M98" t="s">
        <v>89</v>
      </c>
      <c r="N98">
        <v>2</v>
      </c>
      <c r="O98" s="1">
        <v>44599.708136574074</v>
      </c>
      <c r="P98" s="1">
        <v>44599.83222222222</v>
      </c>
      <c r="Q98">
        <v>10020</v>
      </c>
      <c r="R98">
        <v>701</v>
      </c>
      <c r="S98" t="b">
        <v>0</v>
      </c>
      <c r="T98" t="s">
        <v>90</v>
      </c>
      <c r="U98" t="b">
        <v>0</v>
      </c>
      <c r="V98" t="s">
        <v>91</v>
      </c>
      <c r="W98" s="1">
        <v>44599.715081018519</v>
      </c>
      <c r="X98">
        <v>595</v>
      </c>
      <c r="Y98">
        <v>52</v>
      </c>
      <c r="Z98">
        <v>0</v>
      </c>
      <c r="AA98">
        <v>52</v>
      </c>
      <c r="AB98">
        <v>0</v>
      </c>
      <c r="AC98">
        <v>44</v>
      </c>
      <c r="AD98">
        <v>14</v>
      </c>
      <c r="AE98">
        <v>0</v>
      </c>
      <c r="AF98">
        <v>0</v>
      </c>
      <c r="AG98">
        <v>0</v>
      </c>
      <c r="AH98" t="s">
        <v>163</v>
      </c>
      <c r="AI98" s="1">
        <v>44599.83222222222</v>
      </c>
      <c r="AJ98">
        <v>106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14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x14ac:dyDescent="0.45">
      <c r="A99" t="s">
        <v>364</v>
      </c>
      <c r="B99" t="s">
        <v>82</v>
      </c>
      <c r="C99" t="s">
        <v>365</v>
      </c>
      <c r="D99" t="s">
        <v>84</v>
      </c>
      <c r="E99" s="2" t="str">
        <f>HYPERLINK("capsilon://?command=openfolder&amp;siteaddress=FAM.docvelocity-na8.net&amp;folderid=FX6DA9C8A7-080E-6450-C6FB-67EBB67C803C","FX220110437")</f>
        <v>FX220110437</v>
      </c>
      <c r="F99" t="s">
        <v>19</v>
      </c>
      <c r="G99" t="s">
        <v>19</v>
      </c>
      <c r="H99" t="s">
        <v>85</v>
      </c>
      <c r="I99" t="s">
        <v>366</v>
      </c>
      <c r="J99">
        <v>206</v>
      </c>
      <c r="K99" t="s">
        <v>87</v>
      </c>
      <c r="L99" t="s">
        <v>88</v>
      </c>
      <c r="M99" t="s">
        <v>89</v>
      </c>
      <c r="N99">
        <v>2</v>
      </c>
      <c r="O99" s="1">
        <v>44599.727534722224</v>
      </c>
      <c r="P99" s="1">
        <v>44599.83494212963</v>
      </c>
      <c r="Q99">
        <v>7859</v>
      </c>
      <c r="R99">
        <v>1421</v>
      </c>
      <c r="S99" t="b">
        <v>0</v>
      </c>
      <c r="T99" t="s">
        <v>90</v>
      </c>
      <c r="U99" t="b">
        <v>0</v>
      </c>
      <c r="V99" t="s">
        <v>177</v>
      </c>
      <c r="W99" s="1">
        <v>44599.741307870368</v>
      </c>
      <c r="X99">
        <v>1187</v>
      </c>
      <c r="Y99">
        <v>164</v>
      </c>
      <c r="Z99">
        <v>0</v>
      </c>
      <c r="AA99">
        <v>164</v>
      </c>
      <c r="AB99">
        <v>0</v>
      </c>
      <c r="AC99">
        <v>75</v>
      </c>
      <c r="AD99">
        <v>42</v>
      </c>
      <c r="AE99">
        <v>0</v>
      </c>
      <c r="AF99">
        <v>0</v>
      </c>
      <c r="AG99">
        <v>0</v>
      </c>
      <c r="AH99" t="s">
        <v>163</v>
      </c>
      <c r="AI99" s="1">
        <v>44599.83494212963</v>
      </c>
      <c r="AJ99">
        <v>234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42</v>
      </c>
      <c r="AQ99">
        <v>0</v>
      </c>
      <c r="AR99">
        <v>0</v>
      </c>
      <c r="AS99">
        <v>0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x14ac:dyDescent="0.45">
      <c r="A100" t="s">
        <v>367</v>
      </c>
      <c r="B100" t="s">
        <v>82</v>
      </c>
      <c r="C100" t="s">
        <v>368</v>
      </c>
      <c r="D100" t="s">
        <v>84</v>
      </c>
      <c r="E100" s="2" t="str">
        <f>HYPERLINK("capsilon://?command=openfolder&amp;siteaddress=FAM.docvelocity-na8.net&amp;folderid=FXA19450B8-B9A1-98C1-86DE-EDA3519B1AAA","FX22022037")</f>
        <v>FX22022037</v>
      </c>
      <c r="F100" t="s">
        <v>19</v>
      </c>
      <c r="G100" t="s">
        <v>19</v>
      </c>
      <c r="H100" t="s">
        <v>85</v>
      </c>
      <c r="I100" t="s">
        <v>369</v>
      </c>
      <c r="J100">
        <v>132</v>
      </c>
      <c r="K100" t="s">
        <v>87</v>
      </c>
      <c r="L100" t="s">
        <v>88</v>
      </c>
      <c r="M100" t="s">
        <v>89</v>
      </c>
      <c r="N100">
        <v>2</v>
      </c>
      <c r="O100" s="1">
        <v>44599.730995370373</v>
      </c>
      <c r="P100" s="1">
        <v>44599.83766203704</v>
      </c>
      <c r="Q100">
        <v>6844</v>
      </c>
      <c r="R100">
        <v>2372</v>
      </c>
      <c r="S100" t="b">
        <v>0</v>
      </c>
      <c r="T100" t="s">
        <v>90</v>
      </c>
      <c r="U100" t="b">
        <v>0</v>
      </c>
      <c r="V100" t="s">
        <v>114</v>
      </c>
      <c r="W100" s="1">
        <v>44599.760659722226</v>
      </c>
      <c r="X100">
        <v>1952</v>
      </c>
      <c r="Y100">
        <v>130</v>
      </c>
      <c r="Z100">
        <v>0</v>
      </c>
      <c r="AA100">
        <v>130</v>
      </c>
      <c r="AB100">
        <v>0</v>
      </c>
      <c r="AC100">
        <v>105</v>
      </c>
      <c r="AD100">
        <v>2</v>
      </c>
      <c r="AE100">
        <v>0</v>
      </c>
      <c r="AF100">
        <v>0</v>
      </c>
      <c r="AG100">
        <v>0</v>
      </c>
      <c r="AH100" t="s">
        <v>163</v>
      </c>
      <c r="AI100" s="1">
        <v>44599.83766203704</v>
      </c>
      <c r="AJ100">
        <v>234</v>
      </c>
      <c r="AK100">
        <v>1</v>
      </c>
      <c r="AL100">
        <v>0</v>
      </c>
      <c r="AM100">
        <v>1</v>
      </c>
      <c r="AN100">
        <v>0</v>
      </c>
      <c r="AO100">
        <v>1</v>
      </c>
      <c r="AP100">
        <v>1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x14ac:dyDescent="0.45">
      <c r="A101" t="s">
        <v>370</v>
      </c>
      <c r="B101" t="s">
        <v>82</v>
      </c>
      <c r="C101" t="s">
        <v>371</v>
      </c>
      <c r="D101" t="s">
        <v>84</v>
      </c>
      <c r="E101" s="2" t="str">
        <f>HYPERLINK("capsilon://?command=openfolder&amp;siteaddress=FAM.docvelocity-na8.net&amp;folderid=FX56FF54BB-95B3-FAD8-0C20-5B4191DAFF2A","FX22019142")</f>
        <v>FX22019142</v>
      </c>
      <c r="F101" t="s">
        <v>19</v>
      </c>
      <c r="G101" t="s">
        <v>19</v>
      </c>
      <c r="H101" t="s">
        <v>85</v>
      </c>
      <c r="I101" t="s">
        <v>372</v>
      </c>
      <c r="J101">
        <v>66</v>
      </c>
      <c r="K101" t="s">
        <v>87</v>
      </c>
      <c r="L101" t="s">
        <v>88</v>
      </c>
      <c r="M101" t="s">
        <v>89</v>
      </c>
      <c r="N101">
        <v>2</v>
      </c>
      <c r="O101" s="1">
        <v>44599.782048611109</v>
      </c>
      <c r="P101" s="1">
        <v>44599.839155092595</v>
      </c>
      <c r="Q101">
        <v>3859</v>
      </c>
      <c r="R101">
        <v>1075</v>
      </c>
      <c r="S101" t="b">
        <v>0</v>
      </c>
      <c r="T101" t="s">
        <v>90</v>
      </c>
      <c r="U101" t="b">
        <v>0</v>
      </c>
      <c r="V101" t="s">
        <v>114</v>
      </c>
      <c r="W101" s="1">
        <v>44599.794560185182</v>
      </c>
      <c r="X101">
        <v>920</v>
      </c>
      <c r="Y101">
        <v>52</v>
      </c>
      <c r="Z101">
        <v>0</v>
      </c>
      <c r="AA101">
        <v>52</v>
      </c>
      <c r="AB101">
        <v>0</v>
      </c>
      <c r="AC101">
        <v>33</v>
      </c>
      <c r="AD101">
        <v>14</v>
      </c>
      <c r="AE101">
        <v>0</v>
      </c>
      <c r="AF101">
        <v>0</v>
      </c>
      <c r="AG101">
        <v>0</v>
      </c>
      <c r="AH101" t="s">
        <v>163</v>
      </c>
      <c r="AI101" s="1">
        <v>44599.839155092595</v>
      </c>
      <c r="AJ101">
        <v>128</v>
      </c>
      <c r="AK101">
        <v>2</v>
      </c>
      <c r="AL101">
        <v>0</v>
      </c>
      <c r="AM101">
        <v>2</v>
      </c>
      <c r="AN101">
        <v>0</v>
      </c>
      <c r="AO101">
        <v>1</v>
      </c>
      <c r="AP101">
        <v>12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x14ac:dyDescent="0.45">
      <c r="A102" t="s">
        <v>373</v>
      </c>
      <c r="B102" t="s">
        <v>82</v>
      </c>
      <c r="C102" t="s">
        <v>305</v>
      </c>
      <c r="D102" t="s">
        <v>84</v>
      </c>
      <c r="E102" s="2" t="str">
        <f>HYPERLINK("capsilon://?command=openfolder&amp;siteaddress=FAM.docvelocity-na8.net&amp;folderid=FX717697FF-8F0B-B491-E79B-846D27730F9B","FX220217")</f>
        <v>FX220217</v>
      </c>
      <c r="F102" t="s">
        <v>19</v>
      </c>
      <c r="G102" t="s">
        <v>19</v>
      </c>
      <c r="H102" t="s">
        <v>85</v>
      </c>
      <c r="I102" t="s">
        <v>306</v>
      </c>
      <c r="J102">
        <v>104</v>
      </c>
      <c r="K102" t="s">
        <v>87</v>
      </c>
      <c r="L102" t="s">
        <v>88</v>
      </c>
      <c r="M102" t="s">
        <v>89</v>
      </c>
      <c r="N102">
        <v>2</v>
      </c>
      <c r="O102" s="1">
        <v>44600.152048611111</v>
      </c>
      <c r="P102" s="1">
        <v>44600.221990740742</v>
      </c>
      <c r="Q102">
        <v>1596</v>
      </c>
      <c r="R102">
        <v>4447</v>
      </c>
      <c r="S102" t="b">
        <v>0</v>
      </c>
      <c r="T102" t="s">
        <v>90</v>
      </c>
      <c r="U102" t="b">
        <v>1</v>
      </c>
      <c r="V102" t="s">
        <v>374</v>
      </c>
      <c r="W102" s="1">
        <v>44600.206574074073</v>
      </c>
      <c r="X102">
        <v>3740</v>
      </c>
      <c r="Y102">
        <v>89</v>
      </c>
      <c r="Z102">
        <v>0</v>
      </c>
      <c r="AA102">
        <v>89</v>
      </c>
      <c r="AB102">
        <v>0</v>
      </c>
      <c r="AC102">
        <v>43</v>
      </c>
      <c r="AD102">
        <v>15</v>
      </c>
      <c r="AE102">
        <v>0</v>
      </c>
      <c r="AF102">
        <v>0</v>
      </c>
      <c r="AG102">
        <v>0</v>
      </c>
      <c r="AH102" t="s">
        <v>190</v>
      </c>
      <c r="AI102" s="1">
        <v>44600.221990740742</v>
      </c>
      <c r="AJ102">
        <v>688</v>
      </c>
      <c r="AK102">
        <v>2</v>
      </c>
      <c r="AL102">
        <v>0</v>
      </c>
      <c r="AM102">
        <v>2</v>
      </c>
      <c r="AN102">
        <v>0</v>
      </c>
      <c r="AO102">
        <v>2</v>
      </c>
      <c r="AP102">
        <v>13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x14ac:dyDescent="0.45">
      <c r="A103" t="s">
        <v>375</v>
      </c>
      <c r="B103" t="s">
        <v>82</v>
      </c>
      <c r="C103" t="s">
        <v>376</v>
      </c>
      <c r="D103" t="s">
        <v>84</v>
      </c>
      <c r="E103" s="2" t="str">
        <f>HYPERLINK("capsilon://?command=openfolder&amp;siteaddress=FAM.docvelocity-na8.net&amp;folderid=FXE1BBA395-D34B-7DB2-8B23-1C409AFA44D0","FX211212868")</f>
        <v>FX211212868</v>
      </c>
      <c r="F103" t="s">
        <v>19</v>
      </c>
      <c r="G103" t="s">
        <v>19</v>
      </c>
      <c r="H103" t="s">
        <v>85</v>
      </c>
      <c r="I103" t="s">
        <v>377</v>
      </c>
      <c r="J103">
        <v>66</v>
      </c>
      <c r="K103" t="s">
        <v>87</v>
      </c>
      <c r="L103" t="s">
        <v>88</v>
      </c>
      <c r="M103" t="s">
        <v>89</v>
      </c>
      <c r="N103">
        <v>2</v>
      </c>
      <c r="O103" s="1">
        <v>44600.323773148149</v>
      </c>
      <c r="P103" s="1">
        <v>44600.329421296294</v>
      </c>
      <c r="Q103">
        <v>440</v>
      </c>
      <c r="R103">
        <v>48</v>
      </c>
      <c r="S103" t="b">
        <v>0</v>
      </c>
      <c r="T103" t="s">
        <v>90</v>
      </c>
      <c r="U103" t="b">
        <v>0</v>
      </c>
      <c r="V103" t="s">
        <v>186</v>
      </c>
      <c r="W103" s="1">
        <v>44600.324189814812</v>
      </c>
      <c r="X103">
        <v>27</v>
      </c>
      <c r="Y103">
        <v>0</v>
      </c>
      <c r="Z103">
        <v>0</v>
      </c>
      <c r="AA103">
        <v>0</v>
      </c>
      <c r="AB103">
        <v>52</v>
      </c>
      <c r="AC103">
        <v>0</v>
      </c>
      <c r="AD103">
        <v>66</v>
      </c>
      <c r="AE103">
        <v>0</v>
      </c>
      <c r="AF103">
        <v>0</v>
      </c>
      <c r="AG103">
        <v>0</v>
      </c>
      <c r="AH103" t="s">
        <v>194</v>
      </c>
      <c r="AI103" s="1">
        <v>44600.329421296294</v>
      </c>
      <c r="AJ103">
        <v>21</v>
      </c>
      <c r="AK103">
        <v>0</v>
      </c>
      <c r="AL103">
        <v>0</v>
      </c>
      <c r="AM103">
        <v>0</v>
      </c>
      <c r="AN103">
        <v>52</v>
      </c>
      <c r="AO103">
        <v>0</v>
      </c>
      <c r="AP103">
        <v>66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x14ac:dyDescent="0.45">
      <c r="A104" t="s">
        <v>378</v>
      </c>
      <c r="B104" t="s">
        <v>82</v>
      </c>
      <c r="C104" t="s">
        <v>379</v>
      </c>
      <c r="D104" t="s">
        <v>84</v>
      </c>
      <c r="E104" s="2" t="str">
        <f>HYPERLINK("capsilon://?command=openfolder&amp;siteaddress=FAM.docvelocity-na8.net&amp;folderid=FX5AB7B51F-F324-06AA-29AB-7ECBCD3EE1E6","FX22015867")</f>
        <v>FX22015867</v>
      </c>
      <c r="F104" t="s">
        <v>19</v>
      </c>
      <c r="G104" t="s">
        <v>19</v>
      </c>
      <c r="H104" t="s">
        <v>85</v>
      </c>
      <c r="I104" t="s">
        <v>380</v>
      </c>
      <c r="J104">
        <v>132</v>
      </c>
      <c r="K104" t="s">
        <v>87</v>
      </c>
      <c r="L104" t="s">
        <v>88</v>
      </c>
      <c r="M104" t="s">
        <v>89</v>
      </c>
      <c r="N104">
        <v>2</v>
      </c>
      <c r="O104" s="1">
        <v>44600.340752314813</v>
      </c>
      <c r="P104" s="1">
        <v>44600.348460648151</v>
      </c>
      <c r="Q104">
        <v>447</v>
      </c>
      <c r="R104">
        <v>219</v>
      </c>
      <c r="S104" t="b">
        <v>0</v>
      </c>
      <c r="T104" t="s">
        <v>90</v>
      </c>
      <c r="U104" t="b">
        <v>0</v>
      </c>
      <c r="V104" t="s">
        <v>101</v>
      </c>
      <c r="W104" s="1">
        <v>44600.341273148151</v>
      </c>
      <c r="X104">
        <v>40</v>
      </c>
      <c r="Y104">
        <v>0</v>
      </c>
      <c r="Z104">
        <v>0</v>
      </c>
      <c r="AA104">
        <v>0</v>
      </c>
      <c r="AB104">
        <v>104</v>
      </c>
      <c r="AC104">
        <v>0</v>
      </c>
      <c r="AD104">
        <v>132</v>
      </c>
      <c r="AE104">
        <v>0</v>
      </c>
      <c r="AF104">
        <v>0</v>
      </c>
      <c r="AG104">
        <v>0</v>
      </c>
      <c r="AH104" t="s">
        <v>187</v>
      </c>
      <c r="AI104" s="1">
        <v>44600.348460648151</v>
      </c>
      <c r="AJ104">
        <v>170</v>
      </c>
      <c r="AK104">
        <v>0</v>
      </c>
      <c r="AL104">
        <v>0</v>
      </c>
      <c r="AM104">
        <v>0</v>
      </c>
      <c r="AN104">
        <v>104</v>
      </c>
      <c r="AO104">
        <v>0</v>
      </c>
      <c r="AP104">
        <v>132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x14ac:dyDescent="0.45">
      <c r="A105" t="s">
        <v>381</v>
      </c>
      <c r="B105" t="s">
        <v>82</v>
      </c>
      <c r="C105" t="s">
        <v>382</v>
      </c>
      <c r="D105" t="s">
        <v>84</v>
      </c>
      <c r="E105" s="2" t="str">
        <f>HYPERLINK("capsilon://?command=openfolder&amp;siteaddress=FAM.docvelocity-na8.net&amp;folderid=FX75208A9D-383D-3F64-7A07-EA63507F77E5","FX22015385")</f>
        <v>FX22015385</v>
      </c>
      <c r="F105" t="s">
        <v>19</v>
      </c>
      <c r="G105" t="s">
        <v>19</v>
      </c>
      <c r="H105" t="s">
        <v>85</v>
      </c>
      <c r="I105" t="s">
        <v>383</v>
      </c>
      <c r="J105">
        <v>132</v>
      </c>
      <c r="K105" t="s">
        <v>87</v>
      </c>
      <c r="L105" t="s">
        <v>88</v>
      </c>
      <c r="M105" t="s">
        <v>89</v>
      </c>
      <c r="N105">
        <v>2</v>
      </c>
      <c r="O105" s="1">
        <v>44600.373761574076</v>
      </c>
      <c r="P105" s="1">
        <v>44600.381712962961</v>
      </c>
      <c r="Q105">
        <v>489</v>
      </c>
      <c r="R105">
        <v>198</v>
      </c>
      <c r="S105" t="b">
        <v>0</v>
      </c>
      <c r="T105" t="s">
        <v>90</v>
      </c>
      <c r="U105" t="b">
        <v>0</v>
      </c>
      <c r="V105" t="s">
        <v>285</v>
      </c>
      <c r="W105" s="1">
        <v>44600.377280092594</v>
      </c>
      <c r="X105">
        <v>79</v>
      </c>
      <c r="Y105">
        <v>0</v>
      </c>
      <c r="Z105">
        <v>0</v>
      </c>
      <c r="AA105">
        <v>0</v>
      </c>
      <c r="AB105">
        <v>104</v>
      </c>
      <c r="AC105">
        <v>0</v>
      </c>
      <c r="AD105">
        <v>132</v>
      </c>
      <c r="AE105">
        <v>0</v>
      </c>
      <c r="AF105">
        <v>0</v>
      </c>
      <c r="AG105">
        <v>0</v>
      </c>
      <c r="AH105" t="s">
        <v>190</v>
      </c>
      <c r="AI105" s="1">
        <v>44600.381712962961</v>
      </c>
      <c r="AJ105">
        <v>104</v>
      </c>
      <c r="AK105">
        <v>0</v>
      </c>
      <c r="AL105">
        <v>0</v>
      </c>
      <c r="AM105">
        <v>0</v>
      </c>
      <c r="AN105">
        <v>104</v>
      </c>
      <c r="AO105">
        <v>0</v>
      </c>
      <c r="AP105">
        <v>132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x14ac:dyDescent="0.45">
      <c r="A106" t="s">
        <v>384</v>
      </c>
      <c r="B106" t="s">
        <v>82</v>
      </c>
      <c r="C106" t="s">
        <v>385</v>
      </c>
      <c r="D106" t="s">
        <v>84</v>
      </c>
      <c r="E106" s="2" t="str">
        <f>HYPERLINK("capsilon://?command=openfolder&amp;siteaddress=FAM.docvelocity-na8.net&amp;folderid=FX4C12208D-12E9-0F29-51A7-754394D15AE2","FX2202898")</f>
        <v>FX2202898</v>
      </c>
      <c r="F106" t="s">
        <v>19</v>
      </c>
      <c r="G106" t="s">
        <v>19</v>
      </c>
      <c r="H106" t="s">
        <v>85</v>
      </c>
      <c r="I106" t="s">
        <v>386</v>
      </c>
      <c r="J106">
        <v>224</v>
      </c>
      <c r="K106" t="s">
        <v>87</v>
      </c>
      <c r="L106" t="s">
        <v>88</v>
      </c>
      <c r="M106" t="s">
        <v>89</v>
      </c>
      <c r="N106">
        <v>2</v>
      </c>
      <c r="O106" s="1">
        <v>44600.395370370374</v>
      </c>
      <c r="P106" s="1">
        <v>44600.432303240741</v>
      </c>
      <c r="Q106">
        <v>639</v>
      </c>
      <c r="R106">
        <v>2552</v>
      </c>
      <c r="S106" t="b">
        <v>0</v>
      </c>
      <c r="T106" t="s">
        <v>90</v>
      </c>
      <c r="U106" t="b">
        <v>0</v>
      </c>
      <c r="V106" t="s">
        <v>285</v>
      </c>
      <c r="W106" s="1">
        <v>44600.406712962962</v>
      </c>
      <c r="X106">
        <v>936</v>
      </c>
      <c r="Y106">
        <v>166</v>
      </c>
      <c r="Z106">
        <v>0</v>
      </c>
      <c r="AA106">
        <v>166</v>
      </c>
      <c r="AB106">
        <v>0</v>
      </c>
      <c r="AC106">
        <v>63</v>
      </c>
      <c r="AD106">
        <v>58</v>
      </c>
      <c r="AE106">
        <v>0</v>
      </c>
      <c r="AF106">
        <v>0</v>
      </c>
      <c r="AG106">
        <v>0</v>
      </c>
      <c r="AH106" t="s">
        <v>163</v>
      </c>
      <c r="AI106" s="1">
        <v>44600.432303240741</v>
      </c>
      <c r="AJ106">
        <v>1616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58</v>
      </c>
      <c r="AQ106">
        <v>0</v>
      </c>
      <c r="AR106">
        <v>0</v>
      </c>
      <c r="AS106">
        <v>0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x14ac:dyDescent="0.45">
      <c r="A107" t="s">
        <v>387</v>
      </c>
      <c r="B107" t="s">
        <v>82</v>
      </c>
      <c r="C107" t="s">
        <v>388</v>
      </c>
      <c r="D107" t="s">
        <v>84</v>
      </c>
      <c r="E107" s="2" t="str">
        <f>HYPERLINK("capsilon://?command=openfolder&amp;siteaddress=FAM.docvelocity-na8.net&amp;folderid=FX83B276B1-E76C-43BE-C5AD-C688D986FF26","FX22022070")</f>
        <v>FX22022070</v>
      </c>
      <c r="F107" t="s">
        <v>19</v>
      </c>
      <c r="G107" t="s">
        <v>19</v>
      </c>
      <c r="H107" t="s">
        <v>85</v>
      </c>
      <c r="I107" t="s">
        <v>389</v>
      </c>
      <c r="J107">
        <v>202</v>
      </c>
      <c r="K107" t="s">
        <v>87</v>
      </c>
      <c r="L107" t="s">
        <v>88</v>
      </c>
      <c r="M107" t="s">
        <v>89</v>
      </c>
      <c r="N107">
        <v>2</v>
      </c>
      <c r="O107" s="1">
        <v>44600.39671296296</v>
      </c>
      <c r="P107" s="1">
        <v>44600.455648148149</v>
      </c>
      <c r="Q107">
        <v>1446</v>
      </c>
      <c r="R107">
        <v>3646</v>
      </c>
      <c r="S107" t="b">
        <v>0</v>
      </c>
      <c r="T107" t="s">
        <v>90</v>
      </c>
      <c r="U107" t="b">
        <v>0</v>
      </c>
      <c r="V107" t="s">
        <v>285</v>
      </c>
      <c r="W107" s="1">
        <v>44600.425381944442</v>
      </c>
      <c r="X107">
        <v>1612</v>
      </c>
      <c r="Y107">
        <v>214</v>
      </c>
      <c r="Z107">
        <v>0</v>
      </c>
      <c r="AA107">
        <v>214</v>
      </c>
      <c r="AB107">
        <v>21</v>
      </c>
      <c r="AC107">
        <v>146</v>
      </c>
      <c r="AD107">
        <v>-12</v>
      </c>
      <c r="AE107">
        <v>0</v>
      </c>
      <c r="AF107">
        <v>0</v>
      </c>
      <c r="AG107">
        <v>0</v>
      </c>
      <c r="AH107" t="s">
        <v>163</v>
      </c>
      <c r="AI107" s="1">
        <v>44600.455648148149</v>
      </c>
      <c r="AJ107">
        <v>2016</v>
      </c>
      <c r="AK107">
        <v>8</v>
      </c>
      <c r="AL107">
        <v>0</v>
      </c>
      <c r="AM107">
        <v>8</v>
      </c>
      <c r="AN107">
        <v>21</v>
      </c>
      <c r="AO107">
        <v>8</v>
      </c>
      <c r="AP107">
        <v>-20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x14ac:dyDescent="0.45">
      <c r="A108" t="s">
        <v>390</v>
      </c>
      <c r="B108" t="s">
        <v>82</v>
      </c>
      <c r="C108" t="s">
        <v>391</v>
      </c>
      <c r="D108" t="s">
        <v>84</v>
      </c>
      <c r="E108" s="2" t="str">
        <f>HYPERLINK("capsilon://?command=openfolder&amp;siteaddress=FAM.docvelocity-na8.net&amp;folderid=FX25EFAC86-B315-76C8-69D9-4A351E50DE99","FX2202541")</f>
        <v>FX2202541</v>
      </c>
      <c r="F108" t="s">
        <v>19</v>
      </c>
      <c r="G108" t="s">
        <v>19</v>
      </c>
      <c r="H108" t="s">
        <v>85</v>
      </c>
      <c r="I108" t="s">
        <v>392</v>
      </c>
      <c r="J108">
        <v>56</v>
      </c>
      <c r="K108" t="s">
        <v>87</v>
      </c>
      <c r="L108" t="s">
        <v>88</v>
      </c>
      <c r="M108" t="s">
        <v>89</v>
      </c>
      <c r="N108">
        <v>2</v>
      </c>
      <c r="O108" s="1">
        <v>44600.401423611111</v>
      </c>
      <c r="P108" s="1">
        <v>44600.417696759258</v>
      </c>
      <c r="Q108">
        <v>888</v>
      </c>
      <c r="R108">
        <v>518</v>
      </c>
      <c r="S108" t="b">
        <v>0</v>
      </c>
      <c r="T108" t="s">
        <v>90</v>
      </c>
      <c r="U108" t="b">
        <v>0</v>
      </c>
      <c r="V108" t="s">
        <v>307</v>
      </c>
      <c r="W108" s="1">
        <v>44600.409097222226</v>
      </c>
      <c r="X108">
        <v>178</v>
      </c>
      <c r="Y108">
        <v>42</v>
      </c>
      <c r="Z108">
        <v>0</v>
      </c>
      <c r="AA108">
        <v>42</v>
      </c>
      <c r="AB108">
        <v>0</v>
      </c>
      <c r="AC108">
        <v>5</v>
      </c>
      <c r="AD108">
        <v>14</v>
      </c>
      <c r="AE108">
        <v>0</v>
      </c>
      <c r="AF108">
        <v>0</v>
      </c>
      <c r="AG108">
        <v>0</v>
      </c>
      <c r="AH108" t="s">
        <v>190</v>
      </c>
      <c r="AI108" s="1">
        <v>44600.417696759258</v>
      </c>
      <c r="AJ108">
        <v>340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14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x14ac:dyDescent="0.45">
      <c r="A109" t="s">
        <v>393</v>
      </c>
      <c r="B109" t="s">
        <v>82</v>
      </c>
      <c r="C109" t="s">
        <v>394</v>
      </c>
      <c r="D109" t="s">
        <v>84</v>
      </c>
      <c r="E109" s="2" t="str">
        <f>HYPERLINK("capsilon://?command=openfolder&amp;siteaddress=FAM.docvelocity-na8.net&amp;folderid=FX344CF489-A8B9-D178-1C1F-BAA1CDEC33F4","FX22014066")</f>
        <v>FX22014066</v>
      </c>
      <c r="F109" t="s">
        <v>19</v>
      </c>
      <c r="G109" t="s">
        <v>19</v>
      </c>
      <c r="H109" t="s">
        <v>85</v>
      </c>
      <c r="I109" t="s">
        <v>395</v>
      </c>
      <c r="J109">
        <v>132</v>
      </c>
      <c r="K109" t="s">
        <v>87</v>
      </c>
      <c r="L109" t="s">
        <v>88</v>
      </c>
      <c r="M109" t="s">
        <v>89</v>
      </c>
      <c r="N109">
        <v>2</v>
      </c>
      <c r="O109" s="1">
        <v>44600.408275462964</v>
      </c>
      <c r="P109" s="1">
        <v>44600.418055555558</v>
      </c>
      <c r="Q109">
        <v>704</v>
      </c>
      <c r="R109">
        <v>141</v>
      </c>
      <c r="S109" t="b">
        <v>0</v>
      </c>
      <c r="T109" t="s">
        <v>90</v>
      </c>
      <c r="U109" t="b">
        <v>0</v>
      </c>
      <c r="V109" t="s">
        <v>307</v>
      </c>
      <c r="W109" s="1">
        <v>44600.409560185188</v>
      </c>
      <c r="X109">
        <v>39</v>
      </c>
      <c r="Y109">
        <v>0</v>
      </c>
      <c r="Z109">
        <v>0</v>
      </c>
      <c r="AA109">
        <v>0</v>
      </c>
      <c r="AB109">
        <v>104</v>
      </c>
      <c r="AC109">
        <v>0</v>
      </c>
      <c r="AD109">
        <v>132</v>
      </c>
      <c r="AE109">
        <v>0</v>
      </c>
      <c r="AF109">
        <v>0</v>
      </c>
      <c r="AG109">
        <v>0</v>
      </c>
      <c r="AH109" t="s">
        <v>194</v>
      </c>
      <c r="AI109" s="1">
        <v>44600.418055555558</v>
      </c>
      <c r="AJ109">
        <v>102</v>
      </c>
      <c r="AK109">
        <v>0</v>
      </c>
      <c r="AL109">
        <v>0</v>
      </c>
      <c r="AM109">
        <v>0</v>
      </c>
      <c r="AN109">
        <v>104</v>
      </c>
      <c r="AO109">
        <v>0</v>
      </c>
      <c r="AP109">
        <v>132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x14ac:dyDescent="0.45">
      <c r="A110" t="s">
        <v>396</v>
      </c>
      <c r="B110" t="s">
        <v>82</v>
      </c>
      <c r="C110" t="s">
        <v>397</v>
      </c>
      <c r="D110" t="s">
        <v>84</v>
      </c>
      <c r="E110" s="2" t="str">
        <f>HYPERLINK("capsilon://?command=openfolder&amp;siteaddress=FAM.docvelocity-na8.net&amp;folderid=FX10F72D6B-CDA1-5D98-4792-E2A263B7549E","FX22022075")</f>
        <v>FX22022075</v>
      </c>
      <c r="F110" t="s">
        <v>19</v>
      </c>
      <c r="G110" t="s">
        <v>19</v>
      </c>
      <c r="H110" t="s">
        <v>85</v>
      </c>
      <c r="I110" t="s">
        <v>398</v>
      </c>
      <c r="J110">
        <v>332</v>
      </c>
      <c r="K110" t="s">
        <v>87</v>
      </c>
      <c r="L110" t="s">
        <v>88</v>
      </c>
      <c r="M110" t="s">
        <v>89</v>
      </c>
      <c r="N110">
        <v>2</v>
      </c>
      <c r="O110" s="1">
        <v>44600.409421296295</v>
      </c>
      <c r="P110" s="1">
        <v>44600.501006944447</v>
      </c>
      <c r="Q110">
        <v>2429</v>
      </c>
      <c r="R110">
        <v>5484</v>
      </c>
      <c r="S110" t="b">
        <v>0</v>
      </c>
      <c r="T110" t="s">
        <v>90</v>
      </c>
      <c r="U110" t="b">
        <v>0</v>
      </c>
      <c r="V110" t="s">
        <v>101</v>
      </c>
      <c r="W110" s="1">
        <v>44600.484918981485</v>
      </c>
      <c r="X110">
        <v>4350</v>
      </c>
      <c r="Y110">
        <v>375</v>
      </c>
      <c r="Z110">
        <v>0</v>
      </c>
      <c r="AA110">
        <v>375</v>
      </c>
      <c r="AB110">
        <v>21</v>
      </c>
      <c r="AC110">
        <v>275</v>
      </c>
      <c r="AD110">
        <v>-43</v>
      </c>
      <c r="AE110">
        <v>0</v>
      </c>
      <c r="AF110">
        <v>0</v>
      </c>
      <c r="AG110">
        <v>0</v>
      </c>
      <c r="AH110" t="s">
        <v>92</v>
      </c>
      <c r="AI110" s="1">
        <v>44600.501006944447</v>
      </c>
      <c r="AJ110">
        <v>952</v>
      </c>
      <c r="AK110">
        <v>0</v>
      </c>
      <c r="AL110">
        <v>0</v>
      </c>
      <c r="AM110">
        <v>0</v>
      </c>
      <c r="AN110">
        <v>21</v>
      </c>
      <c r="AO110">
        <v>0</v>
      </c>
      <c r="AP110">
        <v>-43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x14ac:dyDescent="0.45">
      <c r="A111" t="s">
        <v>399</v>
      </c>
      <c r="B111" t="s">
        <v>82</v>
      </c>
      <c r="C111" t="s">
        <v>400</v>
      </c>
      <c r="D111" t="s">
        <v>84</v>
      </c>
      <c r="E111" s="2" t="str">
        <f>HYPERLINK("capsilon://?command=openfolder&amp;siteaddress=FAM.docvelocity-na8.net&amp;folderid=FXBC2BADD7-4C00-81A6-728F-ACF0163A8BAB","FX22018685")</f>
        <v>FX22018685</v>
      </c>
      <c r="F111" t="s">
        <v>19</v>
      </c>
      <c r="G111" t="s">
        <v>19</v>
      </c>
      <c r="H111" t="s">
        <v>85</v>
      </c>
      <c r="I111" t="s">
        <v>401</v>
      </c>
      <c r="J111">
        <v>66</v>
      </c>
      <c r="K111" t="s">
        <v>87</v>
      </c>
      <c r="L111" t="s">
        <v>88</v>
      </c>
      <c r="M111" t="s">
        <v>89</v>
      </c>
      <c r="N111">
        <v>2</v>
      </c>
      <c r="O111" s="1">
        <v>44600.420428240737</v>
      </c>
      <c r="P111" s="1">
        <v>44600.456678240742</v>
      </c>
      <c r="Q111">
        <v>3028</v>
      </c>
      <c r="R111">
        <v>104</v>
      </c>
      <c r="S111" t="b">
        <v>0</v>
      </c>
      <c r="T111" t="s">
        <v>90</v>
      </c>
      <c r="U111" t="b">
        <v>0</v>
      </c>
      <c r="V111" t="s">
        <v>285</v>
      </c>
      <c r="W111" s="1">
        <v>44600.449953703705</v>
      </c>
      <c r="X111">
        <v>29</v>
      </c>
      <c r="Y111">
        <v>0</v>
      </c>
      <c r="Z111">
        <v>0</v>
      </c>
      <c r="AA111">
        <v>0</v>
      </c>
      <c r="AB111">
        <v>52</v>
      </c>
      <c r="AC111">
        <v>0</v>
      </c>
      <c r="AD111">
        <v>66</v>
      </c>
      <c r="AE111">
        <v>0</v>
      </c>
      <c r="AF111">
        <v>0</v>
      </c>
      <c r="AG111">
        <v>0</v>
      </c>
      <c r="AH111" t="s">
        <v>163</v>
      </c>
      <c r="AI111" s="1">
        <v>44600.456678240742</v>
      </c>
      <c r="AJ111">
        <v>61</v>
      </c>
      <c r="AK111">
        <v>0</v>
      </c>
      <c r="AL111">
        <v>0</v>
      </c>
      <c r="AM111">
        <v>0</v>
      </c>
      <c r="AN111">
        <v>52</v>
      </c>
      <c r="AO111">
        <v>0</v>
      </c>
      <c r="AP111">
        <v>66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x14ac:dyDescent="0.45">
      <c r="A112" t="s">
        <v>402</v>
      </c>
      <c r="B112" t="s">
        <v>82</v>
      </c>
      <c r="C112" t="s">
        <v>403</v>
      </c>
      <c r="D112" t="s">
        <v>84</v>
      </c>
      <c r="E112" s="2" t="str">
        <f>HYPERLINK("capsilon://?command=openfolder&amp;siteaddress=FAM.docvelocity-na8.net&amp;folderid=FX9FB834C9-BAD5-21BA-9986-F49731FAEB37","FX22012497")</f>
        <v>FX22012497</v>
      </c>
      <c r="F112" t="s">
        <v>19</v>
      </c>
      <c r="G112" t="s">
        <v>19</v>
      </c>
      <c r="H112" t="s">
        <v>85</v>
      </c>
      <c r="I112" t="s">
        <v>404</v>
      </c>
      <c r="J112">
        <v>266</v>
      </c>
      <c r="K112" t="s">
        <v>87</v>
      </c>
      <c r="L112" t="s">
        <v>88</v>
      </c>
      <c r="M112" t="s">
        <v>89</v>
      </c>
      <c r="N112">
        <v>2</v>
      </c>
      <c r="O112" s="1">
        <v>44600.421053240738</v>
      </c>
      <c r="P112" s="1">
        <v>44600.471678240741</v>
      </c>
      <c r="Q112">
        <v>2847</v>
      </c>
      <c r="R112">
        <v>1527</v>
      </c>
      <c r="S112" t="b">
        <v>0</v>
      </c>
      <c r="T112" t="s">
        <v>90</v>
      </c>
      <c r="U112" t="b">
        <v>0</v>
      </c>
      <c r="V112" t="s">
        <v>285</v>
      </c>
      <c r="W112" s="1">
        <v>44600.461481481485</v>
      </c>
      <c r="X112">
        <v>777</v>
      </c>
      <c r="Y112">
        <v>231</v>
      </c>
      <c r="Z112">
        <v>0</v>
      </c>
      <c r="AA112">
        <v>231</v>
      </c>
      <c r="AB112">
        <v>0</v>
      </c>
      <c r="AC112">
        <v>44</v>
      </c>
      <c r="AD112">
        <v>35</v>
      </c>
      <c r="AE112">
        <v>0</v>
      </c>
      <c r="AF112">
        <v>0</v>
      </c>
      <c r="AG112">
        <v>0</v>
      </c>
      <c r="AH112" t="s">
        <v>194</v>
      </c>
      <c r="AI112" s="1">
        <v>44600.471678240741</v>
      </c>
      <c r="AJ112">
        <v>750</v>
      </c>
      <c r="AK112">
        <v>1</v>
      </c>
      <c r="AL112">
        <v>0</v>
      </c>
      <c r="AM112">
        <v>1</v>
      </c>
      <c r="AN112">
        <v>0</v>
      </c>
      <c r="AO112">
        <v>0</v>
      </c>
      <c r="AP112">
        <v>34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x14ac:dyDescent="0.45">
      <c r="A113" t="s">
        <v>405</v>
      </c>
      <c r="B113" t="s">
        <v>82</v>
      </c>
      <c r="C113" t="s">
        <v>406</v>
      </c>
      <c r="D113" t="s">
        <v>84</v>
      </c>
      <c r="E113" s="2" t="str">
        <f>HYPERLINK("capsilon://?command=openfolder&amp;siteaddress=FAM.docvelocity-na8.net&amp;folderid=FX796C3159-E4F7-AC43-7586-7416D4D089B1","FX22011952")</f>
        <v>FX22011952</v>
      </c>
      <c r="F113" t="s">
        <v>19</v>
      </c>
      <c r="G113" t="s">
        <v>19</v>
      </c>
      <c r="H113" t="s">
        <v>85</v>
      </c>
      <c r="I113" t="s">
        <v>407</v>
      </c>
      <c r="J113">
        <v>132</v>
      </c>
      <c r="K113" t="s">
        <v>87</v>
      </c>
      <c r="L113" t="s">
        <v>88</v>
      </c>
      <c r="M113" t="s">
        <v>89</v>
      </c>
      <c r="N113">
        <v>2</v>
      </c>
      <c r="O113" s="1">
        <v>44600.430173611108</v>
      </c>
      <c r="P113" s="1">
        <v>44600.472407407404</v>
      </c>
      <c r="Q113">
        <v>3542</v>
      </c>
      <c r="R113">
        <v>107</v>
      </c>
      <c r="S113" t="b">
        <v>0</v>
      </c>
      <c r="T113" t="s">
        <v>90</v>
      </c>
      <c r="U113" t="b">
        <v>0</v>
      </c>
      <c r="V113" t="s">
        <v>285</v>
      </c>
      <c r="W113" s="1">
        <v>44600.462013888886</v>
      </c>
      <c r="X113">
        <v>45</v>
      </c>
      <c r="Y113">
        <v>0</v>
      </c>
      <c r="Z113">
        <v>0</v>
      </c>
      <c r="AA113">
        <v>0</v>
      </c>
      <c r="AB113">
        <v>104</v>
      </c>
      <c r="AC113">
        <v>0</v>
      </c>
      <c r="AD113">
        <v>132</v>
      </c>
      <c r="AE113">
        <v>0</v>
      </c>
      <c r="AF113">
        <v>0</v>
      </c>
      <c r="AG113">
        <v>0</v>
      </c>
      <c r="AH113" t="s">
        <v>194</v>
      </c>
      <c r="AI113" s="1">
        <v>44600.472407407404</v>
      </c>
      <c r="AJ113">
        <v>62</v>
      </c>
      <c r="AK113">
        <v>0</v>
      </c>
      <c r="AL113">
        <v>0</v>
      </c>
      <c r="AM113">
        <v>0</v>
      </c>
      <c r="AN113">
        <v>104</v>
      </c>
      <c r="AO113">
        <v>0</v>
      </c>
      <c r="AP113">
        <v>132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x14ac:dyDescent="0.45">
      <c r="A114" t="s">
        <v>408</v>
      </c>
      <c r="B114" t="s">
        <v>82</v>
      </c>
      <c r="C114" t="s">
        <v>409</v>
      </c>
      <c r="D114" t="s">
        <v>84</v>
      </c>
      <c r="E114" s="2" t="str">
        <f>HYPERLINK("capsilon://?command=openfolder&amp;siteaddress=FAM.docvelocity-na8.net&amp;folderid=FX7D22CF7A-8B9A-830B-5C07-C1F96E45B674","FX22022829")</f>
        <v>FX22022829</v>
      </c>
      <c r="F114" t="s">
        <v>19</v>
      </c>
      <c r="G114" t="s">
        <v>19</v>
      </c>
      <c r="H114" t="s">
        <v>85</v>
      </c>
      <c r="I114" t="s">
        <v>410</v>
      </c>
      <c r="J114">
        <v>136</v>
      </c>
      <c r="K114" t="s">
        <v>87</v>
      </c>
      <c r="L114" t="s">
        <v>88</v>
      </c>
      <c r="M114" t="s">
        <v>89</v>
      </c>
      <c r="N114">
        <v>1</v>
      </c>
      <c r="O114" s="1">
        <v>44600.43440972222</v>
      </c>
      <c r="P114" s="1">
        <v>44600.530902777777</v>
      </c>
      <c r="Q114">
        <v>7049</v>
      </c>
      <c r="R114">
        <v>1288</v>
      </c>
      <c r="S114" t="b">
        <v>0</v>
      </c>
      <c r="T114" t="s">
        <v>90</v>
      </c>
      <c r="U114" t="b">
        <v>0</v>
      </c>
      <c r="V114" t="s">
        <v>110</v>
      </c>
      <c r="W114" s="1">
        <v>44600.530902777777</v>
      </c>
      <c r="X114">
        <v>846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136</v>
      </c>
      <c r="AE114">
        <v>110</v>
      </c>
      <c r="AF114">
        <v>0</v>
      </c>
      <c r="AG114">
        <v>8</v>
      </c>
      <c r="AH114" t="s">
        <v>90</v>
      </c>
      <c r="AI114" t="s">
        <v>90</v>
      </c>
      <c r="AJ114" t="s">
        <v>90</v>
      </c>
      <c r="AK114" t="s">
        <v>90</v>
      </c>
      <c r="AL114" t="s">
        <v>90</v>
      </c>
      <c r="AM114" t="s">
        <v>90</v>
      </c>
      <c r="AN114" t="s">
        <v>90</v>
      </c>
      <c r="AO114" t="s">
        <v>90</v>
      </c>
      <c r="AP114" t="s">
        <v>90</v>
      </c>
      <c r="AQ114" t="s">
        <v>90</v>
      </c>
      <c r="AR114" t="s">
        <v>90</v>
      </c>
      <c r="AS114" t="s">
        <v>90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x14ac:dyDescent="0.45">
      <c r="A115" t="s">
        <v>411</v>
      </c>
      <c r="B115" t="s">
        <v>82</v>
      </c>
      <c r="C115" t="s">
        <v>412</v>
      </c>
      <c r="D115" t="s">
        <v>84</v>
      </c>
      <c r="E115" s="2" t="str">
        <f>HYPERLINK("capsilon://?command=openfolder&amp;siteaddress=FAM.docvelocity-na8.net&amp;folderid=FXC28203D4-22FE-9EE8-D7F3-F5769824A290","FX22011428")</f>
        <v>FX22011428</v>
      </c>
      <c r="F115" t="s">
        <v>19</v>
      </c>
      <c r="G115" t="s">
        <v>19</v>
      </c>
      <c r="H115" t="s">
        <v>85</v>
      </c>
      <c r="I115" t="s">
        <v>413</v>
      </c>
      <c r="J115">
        <v>393</v>
      </c>
      <c r="K115" t="s">
        <v>87</v>
      </c>
      <c r="L115" t="s">
        <v>88</v>
      </c>
      <c r="M115" t="s">
        <v>89</v>
      </c>
      <c r="N115">
        <v>2</v>
      </c>
      <c r="O115" s="1">
        <v>44600.441932870373</v>
      </c>
      <c r="P115" s="1">
        <v>44600.533854166664</v>
      </c>
      <c r="Q115">
        <v>4333</v>
      </c>
      <c r="R115">
        <v>3609</v>
      </c>
      <c r="S115" t="b">
        <v>0</v>
      </c>
      <c r="T115" t="s">
        <v>90</v>
      </c>
      <c r="U115" t="b">
        <v>0</v>
      </c>
      <c r="V115" t="s">
        <v>91</v>
      </c>
      <c r="W115" s="1">
        <v>44600.515787037039</v>
      </c>
      <c r="X115">
        <v>2721</v>
      </c>
      <c r="Y115">
        <v>304</v>
      </c>
      <c r="Z115">
        <v>0</v>
      </c>
      <c r="AA115">
        <v>304</v>
      </c>
      <c r="AB115">
        <v>0</v>
      </c>
      <c r="AC115">
        <v>133</v>
      </c>
      <c r="AD115">
        <v>89</v>
      </c>
      <c r="AE115">
        <v>0</v>
      </c>
      <c r="AF115">
        <v>0</v>
      </c>
      <c r="AG115">
        <v>0</v>
      </c>
      <c r="AH115" t="s">
        <v>92</v>
      </c>
      <c r="AI115" s="1">
        <v>44600.533854166664</v>
      </c>
      <c r="AJ115">
        <v>803</v>
      </c>
      <c r="AK115">
        <v>8</v>
      </c>
      <c r="AL115">
        <v>0</v>
      </c>
      <c r="AM115">
        <v>8</v>
      </c>
      <c r="AN115">
        <v>0</v>
      </c>
      <c r="AO115">
        <v>8</v>
      </c>
      <c r="AP115">
        <v>81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x14ac:dyDescent="0.45">
      <c r="A116" t="s">
        <v>414</v>
      </c>
      <c r="B116" t="s">
        <v>82</v>
      </c>
      <c r="C116" t="s">
        <v>170</v>
      </c>
      <c r="D116" t="s">
        <v>84</v>
      </c>
      <c r="E116" s="2" t="str">
        <f>HYPERLINK("capsilon://?command=openfolder&amp;siteaddress=FAM.docvelocity-na8.net&amp;folderid=FXCA024044-43B5-BBC3-E2E1-9CF939C6C3D0","FX22016561")</f>
        <v>FX22016561</v>
      </c>
      <c r="F116" t="s">
        <v>19</v>
      </c>
      <c r="G116" t="s">
        <v>19</v>
      </c>
      <c r="H116" t="s">
        <v>85</v>
      </c>
      <c r="I116" t="s">
        <v>415</v>
      </c>
      <c r="J116">
        <v>40</v>
      </c>
      <c r="K116" t="s">
        <v>87</v>
      </c>
      <c r="L116" t="s">
        <v>88</v>
      </c>
      <c r="M116" t="s">
        <v>89</v>
      </c>
      <c r="N116">
        <v>1</v>
      </c>
      <c r="O116" s="1">
        <v>44600.452384259261</v>
      </c>
      <c r="P116" s="1">
        <v>44600.531967592593</v>
      </c>
      <c r="Q116">
        <v>6488</v>
      </c>
      <c r="R116">
        <v>388</v>
      </c>
      <c r="S116" t="b">
        <v>0</v>
      </c>
      <c r="T116" t="s">
        <v>90</v>
      </c>
      <c r="U116" t="b">
        <v>0</v>
      </c>
      <c r="V116" t="s">
        <v>110</v>
      </c>
      <c r="W116" s="1">
        <v>44600.531967592593</v>
      </c>
      <c r="X116">
        <v>92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40</v>
      </c>
      <c r="AE116">
        <v>35</v>
      </c>
      <c r="AF116">
        <v>0</v>
      </c>
      <c r="AG116">
        <v>2</v>
      </c>
      <c r="AH116" t="s">
        <v>90</v>
      </c>
      <c r="AI116" t="s">
        <v>90</v>
      </c>
      <c r="AJ116" t="s">
        <v>90</v>
      </c>
      <c r="AK116" t="s">
        <v>90</v>
      </c>
      <c r="AL116" t="s">
        <v>90</v>
      </c>
      <c r="AM116" t="s">
        <v>90</v>
      </c>
      <c r="AN116" t="s">
        <v>90</v>
      </c>
      <c r="AO116" t="s">
        <v>90</v>
      </c>
      <c r="AP116" t="s">
        <v>90</v>
      </c>
      <c r="AQ116" t="s">
        <v>90</v>
      </c>
      <c r="AR116" t="s">
        <v>90</v>
      </c>
      <c r="AS116" t="s">
        <v>90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x14ac:dyDescent="0.45">
      <c r="A117" t="s">
        <v>416</v>
      </c>
      <c r="B117" t="s">
        <v>82</v>
      </c>
      <c r="C117" t="s">
        <v>417</v>
      </c>
      <c r="D117" t="s">
        <v>84</v>
      </c>
      <c r="E117" s="2" t="str">
        <f>HYPERLINK("capsilon://?command=openfolder&amp;siteaddress=FAM.docvelocity-na8.net&amp;folderid=FX6F288D05-9B91-77D0-8272-DA28AA457A42","FX220114256")</f>
        <v>FX220114256</v>
      </c>
      <c r="F117" t="s">
        <v>19</v>
      </c>
      <c r="G117" t="s">
        <v>19</v>
      </c>
      <c r="H117" t="s">
        <v>85</v>
      </c>
      <c r="I117" t="s">
        <v>418</v>
      </c>
      <c r="J117">
        <v>240</v>
      </c>
      <c r="K117" t="s">
        <v>87</v>
      </c>
      <c r="L117" t="s">
        <v>88</v>
      </c>
      <c r="M117" t="s">
        <v>89</v>
      </c>
      <c r="N117">
        <v>2</v>
      </c>
      <c r="O117" s="1">
        <v>44600.455266203702</v>
      </c>
      <c r="P117" s="1">
        <v>44600.505150462966</v>
      </c>
      <c r="Q117">
        <v>2654</v>
      </c>
      <c r="R117">
        <v>1656</v>
      </c>
      <c r="S117" t="b">
        <v>0</v>
      </c>
      <c r="T117" t="s">
        <v>90</v>
      </c>
      <c r="U117" t="b">
        <v>0</v>
      </c>
      <c r="V117" t="s">
        <v>186</v>
      </c>
      <c r="W117" s="1">
        <v>44600.500300925924</v>
      </c>
      <c r="X117">
        <v>1298</v>
      </c>
      <c r="Y117">
        <v>185</v>
      </c>
      <c r="Z117">
        <v>0</v>
      </c>
      <c r="AA117">
        <v>185</v>
      </c>
      <c r="AB117">
        <v>0</v>
      </c>
      <c r="AC117">
        <v>52</v>
      </c>
      <c r="AD117">
        <v>55</v>
      </c>
      <c r="AE117">
        <v>30</v>
      </c>
      <c r="AF117">
        <v>0</v>
      </c>
      <c r="AG117">
        <v>0</v>
      </c>
      <c r="AH117" t="s">
        <v>92</v>
      </c>
      <c r="AI117" s="1">
        <v>44600.505150462966</v>
      </c>
      <c r="AJ117">
        <v>358</v>
      </c>
      <c r="AK117">
        <v>0</v>
      </c>
      <c r="AL117">
        <v>0</v>
      </c>
      <c r="AM117">
        <v>0</v>
      </c>
      <c r="AN117">
        <v>0</v>
      </c>
      <c r="AO117">
        <v>1</v>
      </c>
      <c r="AP117">
        <v>55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x14ac:dyDescent="0.45">
      <c r="A118" t="s">
        <v>419</v>
      </c>
      <c r="B118" t="s">
        <v>82</v>
      </c>
      <c r="C118" t="s">
        <v>420</v>
      </c>
      <c r="D118" t="s">
        <v>84</v>
      </c>
      <c r="E118" s="2" t="str">
        <f>HYPERLINK("capsilon://?command=openfolder&amp;siteaddress=FAM.docvelocity-na8.net&amp;folderid=FX692D7F67-59B0-25D1-D24E-26A78A3A713C","FX22021518")</f>
        <v>FX22021518</v>
      </c>
      <c r="F118" t="s">
        <v>19</v>
      </c>
      <c r="G118" t="s">
        <v>19</v>
      </c>
      <c r="H118" t="s">
        <v>85</v>
      </c>
      <c r="I118" t="s">
        <v>421</v>
      </c>
      <c r="J118">
        <v>140</v>
      </c>
      <c r="K118" t="s">
        <v>87</v>
      </c>
      <c r="L118" t="s">
        <v>88</v>
      </c>
      <c r="M118" t="s">
        <v>89</v>
      </c>
      <c r="N118">
        <v>1</v>
      </c>
      <c r="O118" s="1">
        <v>44600.461006944446</v>
      </c>
      <c r="P118" s="1">
        <v>44600.53460648148</v>
      </c>
      <c r="Q118">
        <v>6057</v>
      </c>
      <c r="R118">
        <v>302</v>
      </c>
      <c r="S118" t="b">
        <v>0</v>
      </c>
      <c r="T118" t="s">
        <v>90</v>
      </c>
      <c r="U118" t="b">
        <v>0</v>
      </c>
      <c r="V118" t="s">
        <v>110</v>
      </c>
      <c r="W118" s="1">
        <v>44600.53460648148</v>
      </c>
      <c r="X118">
        <v>220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140</v>
      </c>
      <c r="AE118">
        <v>120</v>
      </c>
      <c r="AF118">
        <v>0</v>
      </c>
      <c r="AG118">
        <v>11</v>
      </c>
      <c r="AH118" t="s">
        <v>90</v>
      </c>
      <c r="AI118" t="s">
        <v>90</v>
      </c>
      <c r="AJ118" t="s">
        <v>90</v>
      </c>
      <c r="AK118" t="s">
        <v>90</v>
      </c>
      <c r="AL118" t="s">
        <v>90</v>
      </c>
      <c r="AM118" t="s">
        <v>90</v>
      </c>
      <c r="AN118" t="s">
        <v>90</v>
      </c>
      <c r="AO118" t="s">
        <v>90</v>
      </c>
      <c r="AP118" t="s">
        <v>90</v>
      </c>
      <c r="AQ118" t="s">
        <v>90</v>
      </c>
      <c r="AR118" t="s">
        <v>90</v>
      </c>
      <c r="AS118" t="s">
        <v>90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x14ac:dyDescent="0.45">
      <c r="A119" t="s">
        <v>422</v>
      </c>
      <c r="B119" t="s">
        <v>82</v>
      </c>
      <c r="C119" t="s">
        <v>423</v>
      </c>
      <c r="D119" t="s">
        <v>84</v>
      </c>
      <c r="E119" s="2" t="str">
        <f>HYPERLINK("capsilon://?command=openfolder&amp;siteaddress=FAM.docvelocity-na8.net&amp;folderid=FX46AFF18E-9192-67F5-1DF8-3940E3F5A012","FX21128502")</f>
        <v>FX21128502</v>
      </c>
      <c r="F119" t="s">
        <v>19</v>
      </c>
      <c r="G119" t="s">
        <v>19</v>
      </c>
      <c r="H119" t="s">
        <v>85</v>
      </c>
      <c r="I119" t="s">
        <v>424</v>
      </c>
      <c r="J119">
        <v>66</v>
      </c>
      <c r="K119" t="s">
        <v>87</v>
      </c>
      <c r="L119" t="s">
        <v>88</v>
      </c>
      <c r="M119" t="s">
        <v>89</v>
      </c>
      <c r="N119">
        <v>2</v>
      </c>
      <c r="O119" s="1">
        <v>44600.467118055552</v>
      </c>
      <c r="P119" s="1">
        <v>44600.496192129627</v>
      </c>
      <c r="Q119">
        <v>2426</v>
      </c>
      <c r="R119">
        <v>86</v>
      </c>
      <c r="S119" t="b">
        <v>0</v>
      </c>
      <c r="T119" t="s">
        <v>90</v>
      </c>
      <c r="U119" t="b">
        <v>0</v>
      </c>
      <c r="V119" t="s">
        <v>177</v>
      </c>
      <c r="W119" s="1">
        <v>44600.487858796296</v>
      </c>
      <c r="X119">
        <v>61</v>
      </c>
      <c r="Y119">
        <v>0</v>
      </c>
      <c r="Z119">
        <v>0</v>
      </c>
      <c r="AA119">
        <v>0</v>
      </c>
      <c r="AB119">
        <v>52</v>
      </c>
      <c r="AC119">
        <v>0</v>
      </c>
      <c r="AD119">
        <v>66</v>
      </c>
      <c r="AE119">
        <v>0</v>
      </c>
      <c r="AF119">
        <v>0</v>
      </c>
      <c r="AG119">
        <v>0</v>
      </c>
      <c r="AH119" t="s">
        <v>97</v>
      </c>
      <c r="AI119" s="1">
        <v>44600.496192129627</v>
      </c>
      <c r="AJ119">
        <v>19</v>
      </c>
      <c r="AK119">
        <v>0</v>
      </c>
      <c r="AL119">
        <v>0</v>
      </c>
      <c r="AM119">
        <v>0</v>
      </c>
      <c r="AN119">
        <v>52</v>
      </c>
      <c r="AO119">
        <v>0</v>
      </c>
      <c r="AP119">
        <v>66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x14ac:dyDescent="0.45">
      <c r="A120" t="s">
        <v>425</v>
      </c>
      <c r="B120" t="s">
        <v>82</v>
      </c>
      <c r="C120" t="s">
        <v>426</v>
      </c>
      <c r="D120" t="s">
        <v>84</v>
      </c>
      <c r="E120" s="2" t="str">
        <f>HYPERLINK("capsilon://?command=openfolder&amp;siteaddress=FAM.docvelocity-na8.net&amp;folderid=FXBE239B2C-DDA2-E82C-D9AF-BFA24140999D","FX210712889")</f>
        <v>FX210712889</v>
      </c>
      <c r="F120" t="s">
        <v>19</v>
      </c>
      <c r="G120" t="s">
        <v>19</v>
      </c>
      <c r="H120" t="s">
        <v>85</v>
      </c>
      <c r="I120" t="s">
        <v>427</v>
      </c>
      <c r="J120">
        <v>66</v>
      </c>
      <c r="K120" t="s">
        <v>87</v>
      </c>
      <c r="L120" t="s">
        <v>88</v>
      </c>
      <c r="M120" t="s">
        <v>89</v>
      </c>
      <c r="N120">
        <v>1</v>
      </c>
      <c r="O120" s="1">
        <v>44600.484363425923</v>
      </c>
      <c r="P120" s="1">
        <v>44600.559918981482</v>
      </c>
      <c r="Q120">
        <v>5755</v>
      </c>
      <c r="R120">
        <v>773</v>
      </c>
      <c r="S120" t="b">
        <v>0</v>
      </c>
      <c r="T120" t="s">
        <v>90</v>
      </c>
      <c r="U120" t="b">
        <v>0</v>
      </c>
      <c r="V120" t="s">
        <v>110</v>
      </c>
      <c r="W120" s="1">
        <v>44600.559918981482</v>
      </c>
      <c r="X120">
        <v>96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66</v>
      </c>
      <c r="AE120">
        <v>52</v>
      </c>
      <c r="AF120">
        <v>0</v>
      </c>
      <c r="AG120">
        <v>1</v>
      </c>
      <c r="AH120" t="s">
        <v>90</v>
      </c>
      <c r="AI120" t="s">
        <v>90</v>
      </c>
      <c r="AJ120" t="s">
        <v>90</v>
      </c>
      <c r="AK120" t="s">
        <v>90</v>
      </c>
      <c r="AL120" t="s">
        <v>90</v>
      </c>
      <c r="AM120" t="s">
        <v>90</v>
      </c>
      <c r="AN120" t="s">
        <v>90</v>
      </c>
      <c r="AO120" t="s">
        <v>90</v>
      </c>
      <c r="AP120" t="s">
        <v>90</v>
      </c>
      <c r="AQ120" t="s">
        <v>90</v>
      </c>
      <c r="AR120" t="s">
        <v>90</v>
      </c>
      <c r="AS120" t="s">
        <v>90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x14ac:dyDescent="0.45">
      <c r="A121" t="s">
        <v>428</v>
      </c>
      <c r="B121" t="s">
        <v>82</v>
      </c>
      <c r="C121" t="s">
        <v>338</v>
      </c>
      <c r="D121" t="s">
        <v>84</v>
      </c>
      <c r="E121" s="2" t="str">
        <f>HYPERLINK("capsilon://?command=openfolder&amp;siteaddress=FAM.docvelocity-na8.net&amp;folderid=FX7EA41BB2-EEC1-6C12-709E-0A9684E6924A","FX22022092")</f>
        <v>FX22022092</v>
      </c>
      <c r="F121" t="s">
        <v>19</v>
      </c>
      <c r="G121" t="s">
        <v>19</v>
      </c>
      <c r="H121" t="s">
        <v>85</v>
      </c>
      <c r="I121" t="s">
        <v>429</v>
      </c>
      <c r="J121">
        <v>66</v>
      </c>
      <c r="K121" t="s">
        <v>87</v>
      </c>
      <c r="L121" t="s">
        <v>88</v>
      </c>
      <c r="M121" t="s">
        <v>89</v>
      </c>
      <c r="N121">
        <v>1</v>
      </c>
      <c r="O121" s="1">
        <v>44600.488692129627</v>
      </c>
      <c r="P121" s="1">
        <v>44600.558796296296</v>
      </c>
      <c r="Q121">
        <v>5814</v>
      </c>
      <c r="R121">
        <v>243</v>
      </c>
      <c r="S121" t="b">
        <v>0</v>
      </c>
      <c r="T121" t="s">
        <v>90</v>
      </c>
      <c r="U121" t="b">
        <v>0</v>
      </c>
      <c r="V121" t="s">
        <v>110</v>
      </c>
      <c r="W121" s="1">
        <v>44600.558796296296</v>
      </c>
      <c r="X121">
        <v>87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66</v>
      </c>
      <c r="AE121">
        <v>52</v>
      </c>
      <c r="AF121">
        <v>0</v>
      </c>
      <c r="AG121">
        <v>1</v>
      </c>
      <c r="AH121" t="s">
        <v>90</v>
      </c>
      <c r="AI121" t="s">
        <v>90</v>
      </c>
      <c r="AJ121" t="s">
        <v>90</v>
      </c>
      <c r="AK121" t="s">
        <v>90</v>
      </c>
      <c r="AL121" t="s">
        <v>90</v>
      </c>
      <c r="AM121" t="s">
        <v>90</v>
      </c>
      <c r="AN121" t="s">
        <v>90</v>
      </c>
      <c r="AO121" t="s">
        <v>90</v>
      </c>
      <c r="AP121" t="s">
        <v>90</v>
      </c>
      <c r="AQ121" t="s">
        <v>90</v>
      </c>
      <c r="AR121" t="s">
        <v>90</v>
      </c>
      <c r="AS121" t="s">
        <v>90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x14ac:dyDescent="0.45">
      <c r="A122" t="s">
        <v>430</v>
      </c>
      <c r="B122" t="s">
        <v>82</v>
      </c>
      <c r="C122" t="s">
        <v>431</v>
      </c>
      <c r="D122" t="s">
        <v>84</v>
      </c>
      <c r="E122" s="2" t="str">
        <f>HYPERLINK("capsilon://?command=openfolder&amp;siteaddress=FAM.docvelocity-na8.net&amp;folderid=FXABE9AAAD-650C-C3BC-FC08-C6EA445DB791","FX220111947")</f>
        <v>FX220111947</v>
      </c>
      <c r="F122" t="s">
        <v>19</v>
      </c>
      <c r="G122" t="s">
        <v>19</v>
      </c>
      <c r="H122" t="s">
        <v>85</v>
      </c>
      <c r="I122" t="s">
        <v>432</v>
      </c>
      <c r="J122">
        <v>365</v>
      </c>
      <c r="K122" t="s">
        <v>87</v>
      </c>
      <c r="L122" t="s">
        <v>88</v>
      </c>
      <c r="M122" t="s">
        <v>89</v>
      </c>
      <c r="N122">
        <v>2</v>
      </c>
      <c r="O122" s="1">
        <v>44600.491863425923</v>
      </c>
      <c r="P122" s="1">
        <v>44600.54115740741</v>
      </c>
      <c r="Q122">
        <v>2588</v>
      </c>
      <c r="R122">
        <v>1671</v>
      </c>
      <c r="S122" t="b">
        <v>0</v>
      </c>
      <c r="T122" t="s">
        <v>90</v>
      </c>
      <c r="U122" t="b">
        <v>0</v>
      </c>
      <c r="V122" t="s">
        <v>96</v>
      </c>
      <c r="W122" s="1">
        <v>44600.529097222221</v>
      </c>
      <c r="X122">
        <v>1014</v>
      </c>
      <c r="Y122">
        <v>228</v>
      </c>
      <c r="Z122">
        <v>0</v>
      </c>
      <c r="AA122">
        <v>228</v>
      </c>
      <c r="AB122">
        <v>63</v>
      </c>
      <c r="AC122">
        <v>144</v>
      </c>
      <c r="AD122">
        <v>137</v>
      </c>
      <c r="AE122">
        <v>0</v>
      </c>
      <c r="AF122">
        <v>0</v>
      </c>
      <c r="AG122">
        <v>0</v>
      </c>
      <c r="AH122" t="s">
        <v>92</v>
      </c>
      <c r="AI122" s="1">
        <v>44600.54115740741</v>
      </c>
      <c r="AJ122">
        <v>630</v>
      </c>
      <c r="AK122">
        <v>0</v>
      </c>
      <c r="AL122">
        <v>0</v>
      </c>
      <c r="AM122">
        <v>0</v>
      </c>
      <c r="AN122">
        <v>63</v>
      </c>
      <c r="AO122">
        <v>0</v>
      </c>
      <c r="AP122">
        <v>137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x14ac:dyDescent="0.45">
      <c r="A123" t="s">
        <v>433</v>
      </c>
      <c r="B123" t="s">
        <v>82</v>
      </c>
      <c r="C123" t="s">
        <v>434</v>
      </c>
      <c r="D123" t="s">
        <v>84</v>
      </c>
      <c r="E123" s="2" t="str">
        <f>HYPERLINK("capsilon://?command=openfolder&amp;siteaddress=FAM.docvelocity-na8.net&amp;folderid=FXCBCF9D3C-2F41-BECE-4F7E-5D35C0027015","FX2202901")</f>
        <v>FX2202901</v>
      </c>
      <c r="F123" t="s">
        <v>19</v>
      </c>
      <c r="G123" t="s">
        <v>19</v>
      </c>
      <c r="H123" t="s">
        <v>85</v>
      </c>
      <c r="I123" t="s">
        <v>435</v>
      </c>
      <c r="J123">
        <v>120</v>
      </c>
      <c r="K123" t="s">
        <v>87</v>
      </c>
      <c r="L123" t="s">
        <v>88</v>
      </c>
      <c r="M123" t="s">
        <v>89</v>
      </c>
      <c r="N123">
        <v>2</v>
      </c>
      <c r="O123" s="1">
        <v>44600.493900462963</v>
      </c>
      <c r="P123" s="1">
        <v>44600.587418981479</v>
      </c>
      <c r="Q123">
        <v>6183</v>
      </c>
      <c r="R123">
        <v>1897</v>
      </c>
      <c r="S123" t="b">
        <v>0</v>
      </c>
      <c r="T123" t="s">
        <v>90</v>
      </c>
      <c r="U123" t="b">
        <v>0</v>
      </c>
      <c r="V123" t="s">
        <v>101</v>
      </c>
      <c r="W123" s="1">
        <v>44600.543425925927</v>
      </c>
      <c r="X123">
        <v>1266</v>
      </c>
      <c r="Y123">
        <v>120</v>
      </c>
      <c r="Z123">
        <v>0</v>
      </c>
      <c r="AA123">
        <v>120</v>
      </c>
      <c r="AB123">
        <v>0</v>
      </c>
      <c r="AC123">
        <v>71</v>
      </c>
      <c r="AD123">
        <v>0</v>
      </c>
      <c r="AE123">
        <v>0</v>
      </c>
      <c r="AF123">
        <v>0</v>
      </c>
      <c r="AG123">
        <v>0</v>
      </c>
      <c r="AH123" t="s">
        <v>92</v>
      </c>
      <c r="AI123" s="1">
        <v>44600.587418981479</v>
      </c>
      <c r="AJ123">
        <v>615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x14ac:dyDescent="0.45">
      <c r="A124" t="s">
        <v>436</v>
      </c>
      <c r="B124" t="s">
        <v>82</v>
      </c>
      <c r="C124" t="s">
        <v>437</v>
      </c>
      <c r="D124" t="s">
        <v>84</v>
      </c>
      <c r="E124" s="2" t="str">
        <f>HYPERLINK("capsilon://?command=openfolder&amp;siteaddress=FAM.docvelocity-na8.net&amp;folderid=FX9B1E0148-E548-F3BC-14A4-25579DE072F8","FX2202855")</f>
        <v>FX2202855</v>
      </c>
      <c r="F124" t="s">
        <v>19</v>
      </c>
      <c r="G124" t="s">
        <v>19</v>
      </c>
      <c r="H124" t="s">
        <v>85</v>
      </c>
      <c r="I124" t="s">
        <v>438</v>
      </c>
      <c r="J124">
        <v>760</v>
      </c>
      <c r="K124" t="s">
        <v>87</v>
      </c>
      <c r="L124" t="s">
        <v>88</v>
      </c>
      <c r="M124" t="s">
        <v>89</v>
      </c>
      <c r="N124">
        <v>2</v>
      </c>
      <c r="O124" s="1">
        <v>44600.504236111112</v>
      </c>
      <c r="P124" s="1">
        <v>44600.595706018517</v>
      </c>
      <c r="Q124">
        <v>5453</v>
      </c>
      <c r="R124">
        <v>2450</v>
      </c>
      <c r="S124" t="b">
        <v>0</v>
      </c>
      <c r="T124" t="s">
        <v>90</v>
      </c>
      <c r="U124" t="b">
        <v>0</v>
      </c>
      <c r="V124" t="s">
        <v>114</v>
      </c>
      <c r="W124" s="1">
        <v>44600.57540509259</v>
      </c>
      <c r="X124">
        <v>1722</v>
      </c>
      <c r="Y124">
        <v>288</v>
      </c>
      <c r="Z124">
        <v>0</v>
      </c>
      <c r="AA124">
        <v>288</v>
      </c>
      <c r="AB124">
        <v>250</v>
      </c>
      <c r="AC124">
        <v>80</v>
      </c>
      <c r="AD124">
        <v>472</v>
      </c>
      <c r="AE124">
        <v>0</v>
      </c>
      <c r="AF124">
        <v>0</v>
      </c>
      <c r="AG124">
        <v>0</v>
      </c>
      <c r="AH124" t="s">
        <v>92</v>
      </c>
      <c r="AI124" s="1">
        <v>44600.595706018517</v>
      </c>
      <c r="AJ124">
        <v>715</v>
      </c>
      <c r="AK124">
        <v>1</v>
      </c>
      <c r="AL124">
        <v>0</v>
      </c>
      <c r="AM124">
        <v>1</v>
      </c>
      <c r="AN124">
        <v>250</v>
      </c>
      <c r="AO124">
        <v>1</v>
      </c>
      <c r="AP124">
        <v>471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x14ac:dyDescent="0.45">
      <c r="A125" t="s">
        <v>439</v>
      </c>
      <c r="B125" t="s">
        <v>82</v>
      </c>
      <c r="C125" t="s">
        <v>409</v>
      </c>
      <c r="D125" t="s">
        <v>84</v>
      </c>
      <c r="E125" s="2" t="str">
        <f>HYPERLINK("capsilon://?command=openfolder&amp;siteaddress=FAM.docvelocity-na8.net&amp;folderid=FX7D22CF7A-8B9A-830B-5C07-C1F96E45B674","FX22022829")</f>
        <v>FX22022829</v>
      </c>
      <c r="F125" t="s">
        <v>19</v>
      </c>
      <c r="G125" t="s">
        <v>19</v>
      </c>
      <c r="H125" t="s">
        <v>85</v>
      </c>
      <c r="I125" t="s">
        <v>410</v>
      </c>
      <c r="J125">
        <v>324</v>
      </c>
      <c r="K125" t="s">
        <v>87</v>
      </c>
      <c r="L125" t="s">
        <v>88</v>
      </c>
      <c r="M125" t="s">
        <v>89</v>
      </c>
      <c r="N125">
        <v>2</v>
      </c>
      <c r="O125" s="1">
        <v>44600.531712962962</v>
      </c>
      <c r="P125" s="1">
        <v>44600.580289351848</v>
      </c>
      <c r="Q125">
        <v>1168</v>
      </c>
      <c r="R125">
        <v>3029</v>
      </c>
      <c r="S125" t="b">
        <v>0</v>
      </c>
      <c r="T125" t="s">
        <v>90</v>
      </c>
      <c r="U125" t="b">
        <v>1</v>
      </c>
      <c r="V125" t="s">
        <v>374</v>
      </c>
      <c r="W125" s="1">
        <v>44600.557442129626</v>
      </c>
      <c r="X125">
        <v>1389</v>
      </c>
      <c r="Y125">
        <v>243</v>
      </c>
      <c r="Z125">
        <v>0</v>
      </c>
      <c r="AA125">
        <v>243</v>
      </c>
      <c r="AB125">
        <v>0</v>
      </c>
      <c r="AC125">
        <v>95</v>
      </c>
      <c r="AD125">
        <v>81</v>
      </c>
      <c r="AE125">
        <v>0</v>
      </c>
      <c r="AF125">
        <v>0</v>
      </c>
      <c r="AG125">
        <v>0</v>
      </c>
      <c r="AH125" t="s">
        <v>92</v>
      </c>
      <c r="AI125" s="1">
        <v>44600.580289351848</v>
      </c>
      <c r="AJ125">
        <v>184</v>
      </c>
      <c r="AK125">
        <v>4</v>
      </c>
      <c r="AL125">
        <v>0</v>
      </c>
      <c r="AM125">
        <v>4</v>
      </c>
      <c r="AN125">
        <v>5</v>
      </c>
      <c r="AO125">
        <v>4</v>
      </c>
      <c r="AP125">
        <v>77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x14ac:dyDescent="0.45">
      <c r="A126" t="s">
        <v>440</v>
      </c>
      <c r="B126" t="s">
        <v>82</v>
      </c>
      <c r="C126" t="s">
        <v>170</v>
      </c>
      <c r="D126" t="s">
        <v>84</v>
      </c>
      <c r="E126" s="2" t="str">
        <f>HYPERLINK("capsilon://?command=openfolder&amp;siteaddress=FAM.docvelocity-na8.net&amp;folderid=FXCA024044-43B5-BBC3-E2E1-9CF939C6C3D0","FX22016561")</f>
        <v>FX22016561</v>
      </c>
      <c r="F126" t="s">
        <v>19</v>
      </c>
      <c r="G126" t="s">
        <v>19</v>
      </c>
      <c r="H126" t="s">
        <v>85</v>
      </c>
      <c r="I126" t="s">
        <v>415</v>
      </c>
      <c r="J126">
        <v>72</v>
      </c>
      <c r="K126" t="s">
        <v>87</v>
      </c>
      <c r="L126" t="s">
        <v>88</v>
      </c>
      <c r="M126" t="s">
        <v>89</v>
      </c>
      <c r="N126">
        <v>2</v>
      </c>
      <c r="O126" s="1">
        <v>44600.533043981479</v>
      </c>
      <c r="P126" s="1">
        <v>44600.559247685182</v>
      </c>
      <c r="Q126">
        <v>394</v>
      </c>
      <c r="R126">
        <v>1870</v>
      </c>
      <c r="S126" t="b">
        <v>0</v>
      </c>
      <c r="T126" t="s">
        <v>90</v>
      </c>
      <c r="U126" t="b">
        <v>1</v>
      </c>
      <c r="V126" t="s">
        <v>114</v>
      </c>
      <c r="W126" s="1">
        <v>44600.553587962961</v>
      </c>
      <c r="X126">
        <v>1506</v>
      </c>
      <c r="Y126">
        <v>98</v>
      </c>
      <c r="Z126">
        <v>0</v>
      </c>
      <c r="AA126">
        <v>98</v>
      </c>
      <c r="AB126">
        <v>0</v>
      </c>
      <c r="AC126">
        <v>89</v>
      </c>
      <c r="AD126">
        <v>-26</v>
      </c>
      <c r="AE126">
        <v>0</v>
      </c>
      <c r="AF126">
        <v>0</v>
      </c>
      <c r="AG126">
        <v>0</v>
      </c>
      <c r="AH126" t="s">
        <v>92</v>
      </c>
      <c r="AI126" s="1">
        <v>44600.559247685182</v>
      </c>
      <c r="AJ126">
        <v>357</v>
      </c>
      <c r="AK126">
        <v>1</v>
      </c>
      <c r="AL126">
        <v>0</v>
      </c>
      <c r="AM126">
        <v>1</v>
      </c>
      <c r="AN126">
        <v>0</v>
      </c>
      <c r="AO126">
        <v>1</v>
      </c>
      <c r="AP126">
        <v>-27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x14ac:dyDescent="0.45">
      <c r="A127" t="s">
        <v>441</v>
      </c>
      <c r="B127" t="s">
        <v>82</v>
      </c>
      <c r="C127" t="s">
        <v>420</v>
      </c>
      <c r="D127" t="s">
        <v>84</v>
      </c>
      <c r="E127" s="2" t="str">
        <f>HYPERLINK("capsilon://?command=openfolder&amp;siteaddress=FAM.docvelocity-na8.net&amp;folderid=FX692D7F67-59B0-25D1-D24E-26A78A3A713C","FX22021518")</f>
        <v>FX22021518</v>
      </c>
      <c r="F127" t="s">
        <v>19</v>
      </c>
      <c r="G127" t="s">
        <v>19</v>
      </c>
      <c r="H127" t="s">
        <v>85</v>
      </c>
      <c r="I127" t="s">
        <v>421</v>
      </c>
      <c r="J127">
        <v>457</v>
      </c>
      <c r="K127" t="s">
        <v>87</v>
      </c>
      <c r="L127" t="s">
        <v>88</v>
      </c>
      <c r="M127" t="s">
        <v>89</v>
      </c>
      <c r="N127">
        <v>2</v>
      </c>
      <c r="O127" s="1">
        <v>44600.535729166666</v>
      </c>
      <c r="P127" s="1">
        <v>44600.611724537041</v>
      </c>
      <c r="Q127">
        <v>1716</v>
      </c>
      <c r="R127">
        <v>4850</v>
      </c>
      <c r="S127" t="b">
        <v>0</v>
      </c>
      <c r="T127" t="s">
        <v>90</v>
      </c>
      <c r="U127" t="b">
        <v>1</v>
      </c>
      <c r="V127" t="s">
        <v>101</v>
      </c>
      <c r="W127" s="1">
        <v>44600.590011574073</v>
      </c>
      <c r="X127">
        <v>4024</v>
      </c>
      <c r="Y127">
        <v>325</v>
      </c>
      <c r="Z127">
        <v>0</v>
      </c>
      <c r="AA127">
        <v>325</v>
      </c>
      <c r="AB127">
        <v>77</v>
      </c>
      <c r="AC127">
        <v>96</v>
      </c>
      <c r="AD127">
        <v>132</v>
      </c>
      <c r="AE127">
        <v>0</v>
      </c>
      <c r="AF127">
        <v>0</v>
      </c>
      <c r="AG127">
        <v>0</v>
      </c>
      <c r="AH127" t="s">
        <v>92</v>
      </c>
      <c r="AI127" s="1">
        <v>44600.611724537041</v>
      </c>
      <c r="AJ127">
        <v>730</v>
      </c>
      <c r="AK127">
        <v>0</v>
      </c>
      <c r="AL127">
        <v>0</v>
      </c>
      <c r="AM127">
        <v>0</v>
      </c>
      <c r="AN127">
        <v>77</v>
      </c>
      <c r="AO127">
        <v>0</v>
      </c>
      <c r="AP127">
        <v>132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x14ac:dyDescent="0.45">
      <c r="A128" t="s">
        <v>442</v>
      </c>
      <c r="B128" t="s">
        <v>82</v>
      </c>
      <c r="C128" t="s">
        <v>83</v>
      </c>
      <c r="D128" t="s">
        <v>84</v>
      </c>
      <c r="E128" s="2" t="str">
        <f>HYPERLINK("capsilon://?command=openfolder&amp;siteaddress=FAM.docvelocity-na8.net&amp;folderid=FX5192648A-282A-D6B3-4B8C-F6E8EA7C2D0C","FX220113404")</f>
        <v>FX220113404</v>
      </c>
      <c r="F128" t="s">
        <v>19</v>
      </c>
      <c r="G128" t="s">
        <v>19</v>
      </c>
      <c r="H128" t="s">
        <v>85</v>
      </c>
      <c r="I128" t="s">
        <v>443</v>
      </c>
      <c r="J128">
        <v>28</v>
      </c>
      <c r="K128" t="s">
        <v>87</v>
      </c>
      <c r="L128" t="s">
        <v>88</v>
      </c>
      <c r="M128" t="s">
        <v>89</v>
      </c>
      <c r="N128">
        <v>2</v>
      </c>
      <c r="O128" s="1">
        <v>44600.536805555559</v>
      </c>
      <c r="P128" s="1">
        <v>44600.614282407405</v>
      </c>
      <c r="Q128">
        <v>6158</v>
      </c>
      <c r="R128">
        <v>536</v>
      </c>
      <c r="S128" t="b">
        <v>0</v>
      </c>
      <c r="T128" t="s">
        <v>90</v>
      </c>
      <c r="U128" t="b">
        <v>0</v>
      </c>
      <c r="V128" t="s">
        <v>374</v>
      </c>
      <c r="W128" s="1">
        <v>44600.563344907408</v>
      </c>
      <c r="X128">
        <v>446</v>
      </c>
      <c r="Y128">
        <v>21</v>
      </c>
      <c r="Z128">
        <v>0</v>
      </c>
      <c r="AA128">
        <v>21</v>
      </c>
      <c r="AB128">
        <v>0</v>
      </c>
      <c r="AC128">
        <v>5</v>
      </c>
      <c r="AD128">
        <v>7</v>
      </c>
      <c r="AE128">
        <v>0</v>
      </c>
      <c r="AF128">
        <v>0</v>
      </c>
      <c r="AG128">
        <v>0</v>
      </c>
      <c r="AH128" t="s">
        <v>92</v>
      </c>
      <c r="AI128" s="1">
        <v>44600.614282407405</v>
      </c>
      <c r="AJ128">
        <v>90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7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x14ac:dyDescent="0.45">
      <c r="A129" t="s">
        <v>444</v>
      </c>
      <c r="B129" t="s">
        <v>82</v>
      </c>
      <c r="C129" t="s">
        <v>445</v>
      </c>
      <c r="D129" t="s">
        <v>84</v>
      </c>
      <c r="E129" s="2" t="str">
        <f>HYPERLINK("capsilon://?command=openfolder&amp;siteaddress=FAM.docvelocity-na8.net&amp;folderid=FX8F688A6C-FE96-3900-40C0-6B31C14C24B1","FX220111303")</f>
        <v>FX220111303</v>
      </c>
      <c r="F129" t="s">
        <v>19</v>
      </c>
      <c r="G129" t="s">
        <v>19</v>
      </c>
      <c r="H129" t="s">
        <v>85</v>
      </c>
      <c r="I129" t="s">
        <v>446</v>
      </c>
      <c r="J129">
        <v>221</v>
      </c>
      <c r="K129" t="s">
        <v>87</v>
      </c>
      <c r="L129" t="s">
        <v>88</v>
      </c>
      <c r="M129" t="s">
        <v>89</v>
      </c>
      <c r="N129">
        <v>2</v>
      </c>
      <c r="O129" s="1">
        <v>44600.546319444446</v>
      </c>
      <c r="P129" s="1">
        <v>44600.645266203705</v>
      </c>
      <c r="Q129">
        <v>5368</v>
      </c>
      <c r="R129">
        <v>3181</v>
      </c>
      <c r="S129" t="b">
        <v>0</v>
      </c>
      <c r="T129" t="s">
        <v>90</v>
      </c>
      <c r="U129" t="b">
        <v>0</v>
      </c>
      <c r="V129" t="s">
        <v>121</v>
      </c>
      <c r="W129" s="1">
        <v>44600.630300925928</v>
      </c>
      <c r="X129">
        <v>2405</v>
      </c>
      <c r="Y129">
        <v>156</v>
      </c>
      <c r="Z129">
        <v>0</v>
      </c>
      <c r="AA129">
        <v>156</v>
      </c>
      <c r="AB129">
        <v>0</v>
      </c>
      <c r="AC129">
        <v>64</v>
      </c>
      <c r="AD129">
        <v>65</v>
      </c>
      <c r="AE129">
        <v>0</v>
      </c>
      <c r="AF129">
        <v>0</v>
      </c>
      <c r="AG129">
        <v>0</v>
      </c>
      <c r="AH129" t="s">
        <v>92</v>
      </c>
      <c r="AI129" s="1">
        <v>44600.645266203705</v>
      </c>
      <c r="AJ129">
        <v>448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65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x14ac:dyDescent="0.45">
      <c r="A130" t="s">
        <v>447</v>
      </c>
      <c r="B130" t="s">
        <v>82</v>
      </c>
      <c r="C130" t="s">
        <v>448</v>
      </c>
      <c r="D130" t="s">
        <v>84</v>
      </c>
      <c r="E130" s="2" t="str">
        <f>HYPERLINK("capsilon://?command=openfolder&amp;siteaddress=FAM.docvelocity-na8.net&amp;folderid=FX6C9945AF-7BA1-45E8-5F76-C7246283959D","FX22022382")</f>
        <v>FX22022382</v>
      </c>
      <c r="F130" t="s">
        <v>19</v>
      </c>
      <c r="G130" t="s">
        <v>19</v>
      </c>
      <c r="H130" t="s">
        <v>85</v>
      </c>
      <c r="I130" t="s">
        <v>449</v>
      </c>
      <c r="J130">
        <v>161</v>
      </c>
      <c r="K130" t="s">
        <v>87</v>
      </c>
      <c r="L130" t="s">
        <v>88</v>
      </c>
      <c r="M130" t="s">
        <v>89</v>
      </c>
      <c r="N130">
        <v>2</v>
      </c>
      <c r="O130" s="1">
        <v>44600.546898148146</v>
      </c>
      <c r="P130" s="1">
        <v>44600.619386574072</v>
      </c>
      <c r="Q130">
        <v>4332</v>
      </c>
      <c r="R130">
        <v>1931</v>
      </c>
      <c r="S130" t="b">
        <v>0</v>
      </c>
      <c r="T130" t="s">
        <v>90</v>
      </c>
      <c r="U130" t="b">
        <v>0</v>
      </c>
      <c r="V130" t="s">
        <v>114</v>
      </c>
      <c r="W130" s="1">
        <v>44600.60434027778</v>
      </c>
      <c r="X130">
        <v>1445</v>
      </c>
      <c r="Y130">
        <v>172</v>
      </c>
      <c r="Z130">
        <v>0</v>
      </c>
      <c r="AA130">
        <v>172</v>
      </c>
      <c r="AB130">
        <v>0</v>
      </c>
      <c r="AC130">
        <v>110</v>
      </c>
      <c r="AD130">
        <v>-11</v>
      </c>
      <c r="AE130">
        <v>0</v>
      </c>
      <c r="AF130">
        <v>0</v>
      </c>
      <c r="AG130">
        <v>0</v>
      </c>
      <c r="AH130" t="s">
        <v>92</v>
      </c>
      <c r="AI130" s="1">
        <v>44600.619386574072</v>
      </c>
      <c r="AJ130">
        <v>440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-11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x14ac:dyDescent="0.45">
      <c r="A131" t="s">
        <v>450</v>
      </c>
      <c r="B131" t="s">
        <v>82</v>
      </c>
      <c r="C131" t="s">
        <v>451</v>
      </c>
      <c r="D131" t="s">
        <v>84</v>
      </c>
      <c r="E131" s="2" t="str">
        <f>HYPERLINK("capsilon://?command=openfolder&amp;siteaddress=FAM.docvelocity-na8.net&amp;folderid=FXF4B9B3F7-5A19-2DEF-FA86-334F89953D00","FX22022310")</f>
        <v>FX22022310</v>
      </c>
      <c r="F131" t="s">
        <v>19</v>
      </c>
      <c r="G131" t="s">
        <v>19</v>
      </c>
      <c r="H131" t="s">
        <v>85</v>
      </c>
      <c r="I131" t="s">
        <v>452</v>
      </c>
      <c r="J131">
        <v>66</v>
      </c>
      <c r="K131" t="s">
        <v>87</v>
      </c>
      <c r="L131" t="s">
        <v>88</v>
      </c>
      <c r="M131" t="s">
        <v>89</v>
      </c>
      <c r="N131">
        <v>1</v>
      </c>
      <c r="O131" s="1">
        <v>44600.555277777778</v>
      </c>
      <c r="P131" s="1">
        <v>44600.563564814816</v>
      </c>
      <c r="Q131">
        <v>632</v>
      </c>
      <c r="R131">
        <v>84</v>
      </c>
      <c r="S131" t="b">
        <v>0</v>
      </c>
      <c r="T131" t="s">
        <v>90</v>
      </c>
      <c r="U131" t="b">
        <v>0</v>
      </c>
      <c r="V131" t="s">
        <v>110</v>
      </c>
      <c r="W131" s="1">
        <v>44600.563564814816</v>
      </c>
      <c r="X131">
        <v>84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66</v>
      </c>
      <c r="AE131">
        <v>52</v>
      </c>
      <c r="AF131">
        <v>0</v>
      </c>
      <c r="AG131">
        <v>1</v>
      </c>
      <c r="AH131" t="s">
        <v>90</v>
      </c>
      <c r="AI131" t="s">
        <v>90</v>
      </c>
      <c r="AJ131" t="s">
        <v>90</v>
      </c>
      <c r="AK131" t="s">
        <v>90</v>
      </c>
      <c r="AL131" t="s">
        <v>90</v>
      </c>
      <c r="AM131" t="s">
        <v>90</v>
      </c>
      <c r="AN131" t="s">
        <v>90</v>
      </c>
      <c r="AO131" t="s">
        <v>90</v>
      </c>
      <c r="AP131" t="s">
        <v>90</v>
      </c>
      <c r="AQ131" t="s">
        <v>90</v>
      </c>
      <c r="AR131" t="s">
        <v>90</v>
      </c>
      <c r="AS131" t="s">
        <v>90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x14ac:dyDescent="0.45">
      <c r="A132" t="s">
        <v>453</v>
      </c>
      <c r="B132" t="s">
        <v>82</v>
      </c>
      <c r="C132" t="s">
        <v>338</v>
      </c>
      <c r="D132" t="s">
        <v>84</v>
      </c>
      <c r="E132" s="2" t="str">
        <f>HYPERLINK("capsilon://?command=openfolder&amp;siteaddress=FAM.docvelocity-na8.net&amp;folderid=FX7EA41BB2-EEC1-6C12-709E-0A9684E6924A","FX22022092")</f>
        <v>FX22022092</v>
      </c>
      <c r="F132" t="s">
        <v>19</v>
      </c>
      <c r="G132" t="s">
        <v>19</v>
      </c>
      <c r="H132" t="s">
        <v>85</v>
      </c>
      <c r="I132" t="s">
        <v>429</v>
      </c>
      <c r="J132">
        <v>38</v>
      </c>
      <c r="K132" t="s">
        <v>87</v>
      </c>
      <c r="L132" t="s">
        <v>88</v>
      </c>
      <c r="M132" t="s">
        <v>89</v>
      </c>
      <c r="N132">
        <v>2</v>
      </c>
      <c r="O132" s="1">
        <v>44600.559293981481</v>
      </c>
      <c r="P132" s="1">
        <v>44600.765879629631</v>
      </c>
      <c r="Q132">
        <v>14840</v>
      </c>
      <c r="R132">
        <v>3009</v>
      </c>
      <c r="S132" t="b">
        <v>0</v>
      </c>
      <c r="T132" t="s">
        <v>90</v>
      </c>
      <c r="U132" t="b">
        <v>1</v>
      </c>
      <c r="V132" t="s">
        <v>374</v>
      </c>
      <c r="W132" s="1">
        <v>44600.661631944444</v>
      </c>
      <c r="X132">
        <v>1642</v>
      </c>
      <c r="Y132">
        <v>69</v>
      </c>
      <c r="Z132">
        <v>0</v>
      </c>
      <c r="AA132">
        <v>69</v>
      </c>
      <c r="AB132">
        <v>0</v>
      </c>
      <c r="AC132">
        <v>48</v>
      </c>
      <c r="AD132">
        <v>-31</v>
      </c>
      <c r="AE132">
        <v>0</v>
      </c>
      <c r="AF132">
        <v>0</v>
      </c>
      <c r="AG132">
        <v>0</v>
      </c>
      <c r="AH132" t="s">
        <v>92</v>
      </c>
      <c r="AI132" s="1">
        <v>44600.765879629631</v>
      </c>
      <c r="AJ132">
        <v>206</v>
      </c>
      <c r="AK132">
        <v>1</v>
      </c>
      <c r="AL132">
        <v>0</v>
      </c>
      <c r="AM132">
        <v>1</v>
      </c>
      <c r="AN132">
        <v>0</v>
      </c>
      <c r="AO132">
        <v>1</v>
      </c>
      <c r="AP132">
        <v>-32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x14ac:dyDescent="0.45">
      <c r="A133" t="s">
        <v>454</v>
      </c>
      <c r="B133" t="s">
        <v>82</v>
      </c>
      <c r="C133" t="s">
        <v>426</v>
      </c>
      <c r="D133" t="s">
        <v>84</v>
      </c>
      <c r="E133" s="2" t="str">
        <f>HYPERLINK("capsilon://?command=openfolder&amp;siteaddress=FAM.docvelocity-na8.net&amp;folderid=FXBE239B2C-DDA2-E82C-D9AF-BFA24140999D","FX210712889")</f>
        <v>FX210712889</v>
      </c>
      <c r="F133" t="s">
        <v>19</v>
      </c>
      <c r="G133" t="s">
        <v>19</v>
      </c>
      <c r="H133" t="s">
        <v>85</v>
      </c>
      <c r="I133" t="s">
        <v>427</v>
      </c>
      <c r="J133">
        <v>38</v>
      </c>
      <c r="K133" t="s">
        <v>87</v>
      </c>
      <c r="L133" t="s">
        <v>88</v>
      </c>
      <c r="M133" t="s">
        <v>89</v>
      </c>
      <c r="N133">
        <v>2</v>
      </c>
      <c r="O133" s="1">
        <v>44600.560567129629</v>
      </c>
      <c r="P133" s="1">
        <v>44600.621238425927</v>
      </c>
      <c r="Q133">
        <v>2916</v>
      </c>
      <c r="R133">
        <v>2326</v>
      </c>
      <c r="S133" t="b">
        <v>0</v>
      </c>
      <c r="T133" t="s">
        <v>90</v>
      </c>
      <c r="U133" t="b">
        <v>1</v>
      </c>
      <c r="V133" t="s">
        <v>177</v>
      </c>
      <c r="W133" s="1">
        <v>44600.618541666663</v>
      </c>
      <c r="X133">
        <v>1651</v>
      </c>
      <c r="Y133">
        <v>37</v>
      </c>
      <c r="Z133">
        <v>0</v>
      </c>
      <c r="AA133">
        <v>37</v>
      </c>
      <c r="AB133">
        <v>0</v>
      </c>
      <c r="AC133">
        <v>30</v>
      </c>
      <c r="AD133">
        <v>1</v>
      </c>
      <c r="AE133">
        <v>0</v>
      </c>
      <c r="AF133">
        <v>0</v>
      </c>
      <c r="AG133">
        <v>0</v>
      </c>
      <c r="AH133" t="s">
        <v>92</v>
      </c>
      <c r="AI133" s="1">
        <v>44600.621238425927</v>
      </c>
      <c r="AJ133">
        <v>159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1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x14ac:dyDescent="0.45">
      <c r="A134" t="s">
        <v>455</v>
      </c>
      <c r="B134" t="s">
        <v>82</v>
      </c>
      <c r="C134" t="s">
        <v>331</v>
      </c>
      <c r="D134" t="s">
        <v>84</v>
      </c>
      <c r="E134" s="2" t="str">
        <f>HYPERLINK("capsilon://?command=openfolder&amp;siteaddress=FAM.docvelocity-na8.net&amp;folderid=FX95DD7BA3-4E1F-F3FF-FA55-2DECB873F2A5","FX220113059")</f>
        <v>FX220113059</v>
      </c>
      <c r="F134" t="s">
        <v>19</v>
      </c>
      <c r="G134" t="s">
        <v>19</v>
      </c>
      <c r="H134" t="s">
        <v>85</v>
      </c>
      <c r="I134" t="s">
        <v>456</v>
      </c>
      <c r="J134">
        <v>38</v>
      </c>
      <c r="K134" t="s">
        <v>87</v>
      </c>
      <c r="L134" t="s">
        <v>88</v>
      </c>
      <c r="M134" t="s">
        <v>89</v>
      </c>
      <c r="N134">
        <v>1</v>
      </c>
      <c r="O134" s="1">
        <v>44600.561840277776</v>
      </c>
      <c r="P134" s="1">
        <v>44600.565601851849</v>
      </c>
      <c r="Q134">
        <v>150</v>
      </c>
      <c r="R134">
        <v>175</v>
      </c>
      <c r="S134" t="b">
        <v>0</v>
      </c>
      <c r="T134" t="s">
        <v>90</v>
      </c>
      <c r="U134" t="b">
        <v>0</v>
      </c>
      <c r="V134" t="s">
        <v>110</v>
      </c>
      <c r="W134" s="1">
        <v>44600.565601851849</v>
      </c>
      <c r="X134">
        <v>175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38</v>
      </c>
      <c r="AE134">
        <v>37</v>
      </c>
      <c r="AF134">
        <v>0</v>
      </c>
      <c r="AG134">
        <v>2</v>
      </c>
      <c r="AH134" t="s">
        <v>90</v>
      </c>
      <c r="AI134" t="s">
        <v>90</v>
      </c>
      <c r="AJ134" t="s">
        <v>90</v>
      </c>
      <c r="AK134" t="s">
        <v>90</v>
      </c>
      <c r="AL134" t="s">
        <v>90</v>
      </c>
      <c r="AM134" t="s">
        <v>90</v>
      </c>
      <c r="AN134" t="s">
        <v>90</v>
      </c>
      <c r="AO134" t="s">
        <v>90</v>
      </c>
      <c r="AP134" t="s">
        <v>90</v>
      </c>
      <c r="AQ134" t="s">
        <v>90</v>
      </c>
      <c r="AR134" t="s">
        <v>90</v>
      </c>
      <c r="AS134" t="s">
        <v>90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x14ac:dyDescent="0.45">
      <c r="A135" t="s">
        <v>457</v>
      </c>
      <c r="B135" t="s">
        <v>82</v>
      </c>
      <c r="C135" t="s">
        <v>451</v>
      </c>
      <c r="D135" t="s">
        <v>84</v>
      </c>
      <c r="E135" s="2" t="str">
        <f>HYPERLINK("capsilon://?command=openfolder&amp;siteaddress=FAM.docvelocity-na8.net&amp;folderid=FXF4B9B3F7-5A19-2DEF-FA86-334F89953D00","FX22022310")</f>
        <v>FX22022310</v>
      </c>
      <c r="F135" t="s">
        <v>19</v>
      </c>
      <c r="G135" t="s">
        <v>19</v>
      </c>
      <c r="H135" t="s">
        <v>85</v>
      </c>
      <c r="I135" t="s">
        <v>452</v>
      </c>
      <c r="J135">
        <v>38</v>
      </c>
      <c r="K135" t="s">
        <v>87</v>
      </c>
      <c r="L135" t="s">
        <v>88</v>
      </c>
      <c r="M135" t="s">
        <v>89</v>
      </c>
      <c r="N135">
        <v>2</v>
      </c>
      <c r="O135" s="1">
        <v>44600.563935185186</v>
      </c>
      <c r="P135" s="1">
        <v>44600.610081018516</v>
      </c>
      <c r="Q135">
        <v>3327</v>
      </c>
      <c r="R135">
        <v>660</v>
      </c>
      <c r="S135" t="b">
        <v>0</v>
      </c>
      <c r="T135" t="s">
        <v>90</v>
      </c>
      <c r="U135" t="b">
        <v>1</v>
      </c>
      <c r="V135" t="s">
        <v>96</v>
      </c>
      <c r="W135" s="1">
        <v>44600.589548611111</v>
      </c>
      <c r="X135">
        <v>282</v>
      </c>
      <c r="Y135">
        <v>37</v>
      </c>
      <c r="Z135">
        <v>0</v>
      </c>
      <c r="AA135">
        <v>37</v>
      </c>
      <c r="AB135">
        <v>0</v>
      </c>
      <c r="AC135">
        <v>11</v>
      </c>
      <c r="AD135">
        <v>1</v>
      </c>
      <c r="AE135">
        <v>0</v>
      </c>
      <c r="AF135">
        <v>0</v>
      </c>
      <c r="AG135">
        <v>0</v>
      </c>
      <c r="AH135" t="s">
        <v>97</v>
      </c>
      <c r="AI135" s="1">
        <v>44600.610081018516</v>
      </c>
      <c r="AJ135">
        <v>369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1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x14ac:dyDescent="0.45">
      <c r="A136" t="s">
        <v>458</v>
      </c>
      <c r="B136" t="s">
        <v>82</v>
      </c>
      <c r="C136" t="s">
        <v>459</v>
      </c>
      <c r="D136" t="s">
        <v>84</v>
      </c>
      <c r="E136" s="2" t="str">
        <f>HYPERLINK("capsilon://?command=openfolder&amp;siteaddress=FAM.docvelocity-na8.net&amp;folderid=FX10484828-FA21-4966-D98A-9DDACFA49EEF","FX220114233")</f>
        <v>FX220114233</v>
      </c>
      <c r="F136" t="s">
        <v>19</v>
      </c>
      <c r="G136" t="s">
        <v>19</v>
      </c>
      <c r="H136" t="s">
        <v>85</v>
      </c>
      <c r="I136" t="s">
        <v>460</v>
      </c>
      <c r="J136">
        <v>143</v>
      </c>
      <c r="K136" t="s">
        <v>87</v>
      </c>
      <c r="L136" t="s">
        <v>88</v>
      </c>
      <c r="M136" t="s">
        <v>89</v>
      </c>
      <c r="N136">
        <v>2</v>
      </c>
      <c r="O136" s="1">
        <v>44600.565185185187</v>
      </c>
      <c r="P136" s="1">
        <v>44600.625277777777</v>
      </c>
      <c r="Q136">
        <v>4457</v>
      </c>
      <c r="R136">
        <v>735</v>
      </c>
      <c r="S136" t="b">
        <v>0</v>
      </c>
      <c r="T136" t="s">
        <v>90</v>
      </c>
      <c r="U136" t="b">
        <v>0</v>
      </c>
      <c r="V136" t="s">
        <v>110</v>
      </c>
      <c r="W136" s="1">
        <v>44600.570208333331</v>
      </c>
      <c r="X136">
        <v>387</v>
      </c>
      <c r="Y136">
        <v>134</v>
      </c>
      <c r="Z136">
        <v>0</v>
      </c>
      <c r="AA136">
        <v>134</v>
      </c>
      <c r="AB136">
        <v>0</v>
      </c>
      <c r="AC136">
        <v>60</v>
      </c>
      <c r="AD136">
        <v>9</v>
      </c>
      <c r="AE136">
        <v>0</v>
      </c>
      <c r="AF136">
        <v>0</v>
      </c>
      <c r="AG136">
        <v>0</v>
      </c>
      <c r="AH136" t="s">
        <v>92</v>
      </c>
      <c r="AI136" s="1">
        <v>44600.625277777777</v>
      </c>
      <c r="AJ136">
        <v>348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9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x14ac:dyDescent="0.45">
      <c r="A137" t="s">
        <v>461</v>
      </c>
      <c r="B137" t="s">
        <v>82</v>
      </c>
      <c r="C137" t="s">
        <v>331</v>
      </c>
      <c r="D137" t="s">
        <v>84</v>
      </c>
      <c r="E137" s="2" t="str">
        <f>HYPERLINK("capsilon://?command=openfolder&amp;siteaddress=FAM.docvelocity-na8.net&amp;folderid=FX95DD7BA3-4E1F-F3FF-FA55-2DECB873F2A5","FX220113059")</f>
        <v>FX220113059</v>
      </c>
      <c r="F137" t="s">
        <v>19</v>
      </c>
      <c r="G137" t="s">
        <v>19</v>
      </c>
      <c r="H137" t="s">
        <v>85</v>
      </c>
      <c r="I137" t="s">
        <v>456</v>
      </c>
      <c r="J137">
        <v>76</v>
      </c>
      <c r="K137" t="s">
        <v>87</v>
      </c>
      <c r="L137" t="s">
        <v>88</v>
      </c>
      <c r="M137" t="s">
        <v>89</v>
      </c>
      <c r="N137">
        <v>2</v>
      </c>
      <c r="O137" s="1">
        <v>44600.565949074073</v>
      </c>
      <c r="P137" s="1">
        <v>44600.613229166665</v>
      </c>
      <c r="Q137">
        <v>2888</v>
      </c>
      <c r="R137">
        <v>1197</v>
      </c>
      <c r="S137" t="b">
        <v>0</v>
      </c>
      <c r="T137" t="s">
        <v>90</v>
      </c>
      <c r="U137" t="b">
        <v>1</v>
      </c>
      <c r="V137" t="s">
        <v>101</v>
      </c>
      <c r="W137" s="1">
        <v>44600.601898148147</v>
      </c>
      <c r="X137">
        <v>608</v>
      </c>
      <c r="Y137">
        <v>74</v>
      </c>
      <c r="Z137">
        <v>0</v>
      </c>
      <c r="AA137">
        <v>74</v>
      </c>
      <c r="AB137">
        <v>0</v>
      </c>
      <c r="AC137">
        <v>44</v>
      </c>
      <c r="AD137">
        <v>2</v>
      </c>
      <c r="AE137">
        <v>0</v>
      </c>
      <c r="AF137">
        <v>0</v>
      </c>
      <c r="AG137">
        <v>0</v>
      </c>
      <c r="AH137" t="s">
        <v>92</v>
      </c>
      <c r="AI137" s="1">
        <v>44600.613229166665</v>
      </c>
      <c r="AJ137">
        <v>129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2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x14ac:dyDescent="0.45">
      <c r="A138" t="s">
        <v>462</v>
      </c>
      <c r="B138" t="s">
        <v>82</v>
      </c>
      <c r="C138" t="s">
        <v>423</v>
      </c>
      <c r="D138" t="s">
        <v>84</v>
      </c>
      <c r="E138" s="2" t="str">
        <f>HYPERLINK("capsilon://?command=openfolder&amp;siteaddress=FAM.docvelocity-na8.net&amp;folderid=FX46AFF18E-9192-67F5-1DF8-3940E3F5A012","FX21128502")</f>
        <v>FX21128502</v>
      </c>
      <c r="F138" t="s">
        <v>19</v>
      </c>
      <c r="G138" t="s">
        <v>19</v>
      </c>
      <c r="H138" t="s">
        <v>85</v>
      </c>
      <c r="I138" t="s">
        <v>463</v>
      </c>
      <c r="J138">
        <v>66</v>
      </c>
      <c r="K138" t="s">
        <v>87</v>
      </c>
      <c r="L138" t="s">
        <v>88</v>
      </c>
      <c r="M138" t="s">
        <v>89</v>
      </c>
      <c r="N138">
        <v>2</v>
      </c>
      <c r="O138" s="1">
        <v>44600.572187500002</v>
      </c>
      <c r="P138" s="1">
        <v>44600.625462962962</v>
      </c>
      <c r="Q138">
        <v>4499</v>
      </c>
      <c r="R138">
        <v>104</v>
      </c>
      <c r="S138" t="b">
        <v>0</v>
      </c>
      <c r="T138" t="s">
        <v>90</v>
      </c>
      <c r="U138" t="b">
        <v>0</v>
      </c>
      <c r="V138" t="s">
        <v>96</v>
      </c>
      <c r="W138" s="1">
        <v>44600.602905092594</v>
      </c>
      <c r="X138">
        <v>27</v>
      </c>
      <c r="Y138">
        <v>0</v>
      </c>
      <c r="Z138">
        <v>0</v>
      </c>
      <c r="AA138">
        <v>0</v>
      </c>
      <c r="AB138">
        <v>52</v>
      </c>
      <c r="AC138">
        <v>0</v>
      </c>
      <c r="AD138">
        <v>66</v>
      </c>
      <c r="AE138">
        <v>0</v>
      </c>
      <c r="AF138">
        <v>0</v>
      </c>
      <c r="AG138">
        <v>0</v>
      </c>
      <c r="AH138" t="s">
        <v>92</v>
      </c>
      <c r="AI138" s="1">
        <v>44600.625462962962</v>
      </c>
      <c r="AJ138">
        <v>15</v>
      </c>
      <c r="AK138">
        <v>0</v>
      </c>
      <c r="AL138">
        <v>0</v>
      </c>
      <c r="AM138">
        <v>0</v>
      </c>
      <c r="AN138">
        <v>52</v>
      </c>
      <c r="AO138">
        <v>0</v>
      </c>
      <c r="AP138">
        <v>66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x14ac:dyDescent="0.45">
      <c r="A139" t="s">
        <v>464</v>
      </c>
      <c r="B139" t="s">
        <v>82</v>
      </c>
      <c r="C139" t="s">
        <v>465</v>
      </c>
      <c r="D139" t="s">
        <v>84</v>
      </c>
      <c r="E139" s="2" t="str">
        <f>HYPERLINK("capsilon://?command=openfolder&amp;siteaddress=FAM.docvelocity-na8.net&amp;folderid=FX088DA528-90DC-5C9B-0A84-2873B0BA8354","FX220113602")</f>
        <v>FX220113602</v>
      </c>
      <c r="F139" t="s">
        <v>19</v>
      </c>
      <c r="G139" t="s">
        <v>19</v>
      </c>
      <c r="H139" t="s">
        <v>85</v>
      </c>
      <c r="I139" t="s">
        <v>466</v>
      </c>
      <c r="J139">
        <v>28</v>
      </c>
      <c r="K139" t="s">
        <v>87</v>
      </c>
      <c r="L139" t="s">
        <v>88</v>
      </c>
      <c r="M139" t="s">
        <v>89</v>
      </c>
      <c r="N139">
        <v>2</v>
      </c>
      <c r="O139" s="1">
        <v>44600.585115740738</v>
      </c>
      <c r="P139" s="1">
        <v>44600.626851851855</v>
      </c>
      <c r="Q139">
        <v>3169</v>
      </c>
      <c r="R139">
        <v>437</v>
      </c>
      <c r="S139" t="b">
        <v>0</v>
      </c>
      <c r="T139" t="s">
        <v>90</v>
      </c>
      <c r="U139" t="b">
        <v>0</v>
      </c>
      <c r="V139" t="s">
        <v>101</v>
      </c>
      <c r="W139" s="1">
        <v>44600.594849537039</v>
      </c>
      <c r="X139">
        <v>318</v>
      </c>
      <c r="Y139">
        <v>21</v>
      </c>
      <c r="Z139">
        <v>0</v>
      </c>
      <c r="AA139">
        <v>21</v>
      </c>
      <c r="AB139">
        <v>0</v>
      </c>
      <c r="AC139">
        <v>5</v>
      </c>
      <c r="AD139">
        <v>7</v>
      </c>
      <c r="AE139">
        <v>0</v>
      </c>
      <c r="AF139">
        <v>0</v>
      </c>
      <c r="AG139">
        <v>0</v>
      </c>
      <c r="AH139" t="s">
        <v>92</v>
      </c>
      <c r="AI139" s="1">
        <v>44600.626851851855</v>
      </c>
      <c r="AJ139">
        <v>119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x14ac:dyDescent="0.45">
      <c r="A140" t="s">
        <v>467</v>
      </c>
      <c r="B140" t="s">
        <v>82</v>
      </c>
      <c r="C140" t="s">
        <v>468</v>
      </c>
      <c r="D140" t="s">
        <v>84</v>
      </c>
      <c r="E140" s="2" t="str">
        <f>HYPERLINK("capsilon://?command=openfolder&amp;siteaddress=FAM.docvelocity-na8.net&amp;folderid=FXD68034B1-142E-216D-C215-4C8E4F21D14B","FX22015886")</f>
        <v>FX22015886</v>
      </c>
      <c r="F140" t="s">
        <v>19</v>
      </c>
      <c r="G140" t="s">
        <v>19</v>
      </c>
      <c r="H140" t="s">
        <v>85</v>
      </c>
      <c r="I140" t="s">
        <v>469</v>
      </c>
      <c r="J140">
        <v>66</v>
      </c>
      <c r="K140" t="s">
        <v>87</v>
      </c>
      <c r="L140" t="s">
        <v>88</v>
      </c>
      <c r="M140" t="s">
        <v>89</v>
      </c>
      <c r="N140">
        <v>2</v>
      </c>
      <c r="O140" s="1">
        <v>44600.587048611109</v>
      </c>
      <c r="P140" s="1">
        <v>44600.62703703704</v>
      </c>
      <c r="Q140">
        <v>3418</v>
      </c>
      <c r="R140">
        <v>37</v>
      </c>
      <c r="S140" t="b">
        <v>0</v>
      </c>
      <c r="T140" t="s">
        <v>90</v>
      </c>
      <c r="U140" t="b">
        <v>0</v>
      </c>
      <c r="V140" t="s">
        <v>96</v>
      </c>
      <c r="W140" s="1">
        <v>44600.603171296294</v>
      </c>
      <c r="X140">
        <v>22</v>
      </c>
      <c r="Y140">
        <v>0</v>
      </c>
      <c r="Z140">
        <v>0</v>
      </c>
      <c r="AA140">
        <v>0</v>
      </c>
      <c r="AB140">
        <v>52</v>
      </c>
      <c r="AC140">
        <v>0</v>
      </c>
      <c r="AD140">
        <v>66</v>
      </c>
      <c r="AE140">
        <v>0</v>
      </c>
      <c r="AF140">
        <v>0</v>
      </c>
      <c r="AG140">
        <v>0</v>
      </c>
      <c r="AH140" t="s">
        <v>92</v>
      </c>
      <c r="AI140" s="1">
        <v>44600.62703703704</v>
      </c>
      <c r="AJ140">
        <v>15</v>
      </c>
      <c r="AK140">
        <v>0</v>
      </c>
      <c r="AL140">
        <v>0</v>
      </c>
      <c r="AM140">
        <v>0</v>
      </c>
      <c r="AN140">
        <v>52</v>
      </c>
      <c r="AO140">
        <v>0</v>
      </c>
      <c r="AP140">
        <v>66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x14ac:dyDescent="0.45">
      <c r="A141" t="s">
        <v>470</v>
      </c>
      <c r="B141" t="s">
        <v>82</v>
      </c>
      <c r="C141" t="s">
        <v>471</v>
      </c>
      <c r="D141" t="s">
        <v>84</v>
      </c>
      <c r="E141" s="2" t="str">
        <f>HYPERLINK("capsilon://?command=openfolder&amp;siteaddress=FAM.docvelocity-na8.net&amp;folderid=FX2C3C9074-87DB-1567-1E58-A9E2A6DA25A3","FX220111120")</f>
        <v>FX220111120</v>
      </c>
      <c r="F141" t="s">
        <v>19</v>
      </c>
      <c r="G141" t="s">
        <v>19</v>
      </c>
      <c r="H141" t="s">
        <v>85</v>
      </c>
      <c r="I141" t="s">
        <v>472</v>
      </c>
      <c r="J141">
        <v>41</v>
      </c>
      <c r="K141" t="s">
        <v>87</v>
      </c>
      <c r="L141" t="s">
        <v>88</v>
      </c>
      <c r="M141" t="s">
        <v>89</v>
      </c>
      <c r="N141">
        <v>2</v>
      </c>
      <c r="O141" s="1">
        <v>44600.591643518521</v>
      </c>
      <c r="P141" s="1">
        <v>44600.628611111111</v>
      </c>
      <c r="Q141">
        <v>2453</v>
      </c>
      <c r="R141">
        <v>741</v>
      </c>
      <c r="S141" t="b">
        <v>0</v>
      </c>
      <c r="T141" t="s">
        <v>90</v>
      </c>
      <c r="U141" t="b">
        <v>0</v>
      </c>
      <c r="V141" t="s">
        <v>125</v>
      </c>
      <c r="W141" s="1">
        <v>44600.609976851854</v>
      </c>
      <c r="X141">
        <v>606</v>
      </c>
      <c r="Y141">
        <v>36</v>
      </c>
      <c r="Z141">
        <v>0</v>
      </c>
      <c r="AA141">
        <v>36</v>
      </c>
      <c r="AB141">
        <v>0</v>
      </c>
      <c r="AC141">
        <v>8</v>
      </c>
      <c r="AD141">
        <v>5</v>
      </c>
      <c r="AE141">
        <v>0</v>
      </c>
      <c r="AF141">
        <v>0</v>
      </c>
      <c r="AG141">
        <v>0</v>
      </c>
      <c r="AH141" t="s">
        <v>92</v>
      </c>
      <c r="AI141" s="1">
        <v>44600.628611111111</v>
      </c>
      <c r="AJ141">
        <v>135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5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x14ac:dyDescent="0.45">
      <c r="A142" t="s">
        <v>473</v>
      </c>
      <c r="B142" t="s">
        <v>82</v>
      </c>
      <c r="C142" t="s">
        <v>474</v>
      </c>
      <c r="D142" t="s">
        <v>84</v>
      </c>
      <c r="E142" s="2" t="str">
        <f>HYPERLINK("capsilon://?command=openfolder&amp;siteaddress=FAM.docvelocity-na8.net&amp;folderid=FX62ACBC60-7337-901B-F0A7-4C4A655C1014","FX220112818")</f>
        <v>FX220112818</v>
      </c>
      <c r="F142" t="s">
        <v>19</v>
      </c>
      <c r="G142" t="s">
        <v>19</v>
      </c>
      <c r="H142" t="s">
        <v>85</v>
      </c>
      <c r="I142" t="s">
        <v>475</v>
      </c>
      <c r="J142">
        <v>66</v>
      </c>
      <c r="K142" t="s">
        <v>87</v>
      </c>
      <c r="L142" t="s">
        <v>88</v>
      </c>
      <c r="M142" t="s">
        <v>89</v>
      </c>
      <c r="N142">
        <v>2</v>
      </c>
      <c r="O142" s="1">
        <v>44600.591898148145</v>
      </c>
      <c r="P142" s="1">
        <v>44600.630127314813</v>
      </c>
      <c r="Q142">
        <v>2963</v>
      </c>
      <c r="R142">
        <v>340</v>
      </c>
      <c r="S142" t="b">
        <v>0</v>
      </c>
      <c r="T142" t="s">
        <v>90</v>
      </c>
      <c r="U142" t="b">
        <v>0</v>
      </c>
      <c r="V142" t="s">
        <v>96</v>
      </c>
      <c r="W142" s="1">
        <v>44600.605613425927</v>
      </c>
      <c r="X142">
        <v>210</v>
      </c>
      <c r="Y142">
        <v>52</v>
      </c>
      <c r="Z142">
        <v>0</v>
      </c>
      <c r="AA142">
        <v>52</v>
      </c>
      <c r="AB142">
        <v>0</v>
      </c>
      <c r="AC142">
        <v>30</v>
      </c>
      <c r="AD142">
        <v>14</v>
      </c>
      <c r="AE142">
        <v>0</v>
      </c>
      <c r="AF142">
        <v>0</v>
      </c>
      <c r="AG142">
        <v>0</v>
      </c>
      <c r="AH142" t="s">
        <v>92</v>
      </c>
      <c r="AI142" s="1">
        <v>44600.630127314813</v>
      </c>
      <c r="AJ142">
        <v>130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14</v>
      </c>
      <c r="AQ142">
        <v>0</v>
      </c>
      <c r="AR142">
        <v>0</v>
      </c>
      <c r="AS142">
        <v>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x14ac:dyDescent="0.45">
      <c r="A143" t="s">
        <v>476</v>
      </c>
      <c r="B143" t="s">
        <v>82</v>
      </c>
      <c r="C143" t="s">
        <v>477</v>
      </c>
      <c r="D143" t="s">
        <v>84</v>
      </c>
      <c r="E143" s="2" t="str">
        <f>HYPERLINK("capsilon://?command=openfolder&amp;siteaddress=FAM.docvelocity-na8.net&amp;folderid=FXF905E340-05F5-1D13-D306-2EF45E602FD5","FX220231")</f>
        <v>FX220231</v>
      </c>
      <c r="F143" t="s">
        <v>19</v>
      </c>
      <c r="G143" t="s">
        <v>19</v>
      </c>
      <c r="H143" t="s">
        <v>85</v>
      </c>
      <c r="I143" t="s">
        <v>478</v>
      </c>
      <c r="J143">
        <v>412</v>
      </c>
      <c r="K143" t="s">
        <v>87</v>
      </c>
      <c r="L143" t="s">
        <v>88</v>
      </c>
      <c r="M143" t="s">
        <v>89</v>
      </c>
      <c r="N143">
        <v>2</v>
      </c>
      <c r="O143" s="1">
        <v>44600.597418981481</v>
      </c>
      <c r="P143" s="1">
        <v>44600.640069444446</v>
      </c>
      <c r="Q143">
        <v>1022</v>
      </c>
      <c r="R143">
        <v>2663</v>
      </c>
      <c r="S143" t="b">
        <v>0</v>
      </c>
      <c r="T143" t="s">
        <v>90</v>
      </c>
      <c r="U143" t="b">
        <v>0</v>
      </c>
      <c r="V143" t="s">
        <v>114</v>
      </c>
      <c r="W143" s="1">
        <v>44600.625231481485</v>
      </c>
      <c r="X143">
        <v>1804</v>
      </c>
      <c r="Y143">
        <v>344</v>
      </c>
      <c r="Z143">
        <v>0</v>
      </c>
      <c r="AA143">
        <v>344</v>
      </c>
      <c r="AB143">
        <v>0</v>
      </c>
      <c r="AC143">
        <v>118</v>
      </c>
      <c r="AD143">
        <v>68</v>
      </c>
      <c r="AE143">
        <v>0</v>
      </c>
      <c r="AF143">
        <v>0</v>
      </c>
      <c r="AG143">
        <v>0</v>
      </c>
      <c r="AH143" t="s">
        <v>92</v>
      </c>
      <c r="AI143" s="1">
        <v>44600.640069444446</v>
      </c>
      <c r="AJ143">
        <v>859</v>
      </c>
      <c r="AK143">
        <v>2</v>
      </c>
      <c r="AL143">
        <v>0</v>
      </c>
      <c r="AM143">
        <v>2</v>
      </c>
      <c r="AN143">
        <v>0</v>
      </c>
      <c r="AO143">
        <v>2</v>
      </c>
      <c r="AP143">
        <v>66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x14ac:dyDescent="0.45">
      <c r="A144" t="s">
        <v>479</v>
      </c>
      <c r="B144" t="s">
        <v>82</v>
      </c>
      <c r="C144" t="s">
        <v>480</v>
      </c>
      <c r="D144" t="s">
        <v>84</v>
      </c>
      <c r="E144" s="2" t="str">
        <f>HYPERLINK("capsilon://?command=openfolder&amp;siteaddress=FAM.docvelocity-na8.net&amp;folderid=FX19585116-1488-E3C5-C56C-68B368CF599A","FX22016163")</f>
        <v>FX22016163</v>
      </c>
      <c r="F144" t="s">
        <v>19</v>
      </c>
      <c r="G144" t="s">
        <v>19</v>
      </c>
      <c r="H144" t="s">
        <v>85</v>
      </c>
      <c r="I144" t="s">
        <v>481</v>
      </c>
      <c r="J144">
        <v>134</v>
      </c>
      <c r="K144" t="s">
        <v>87</v>
      </c>
      <c r="L144" t="s">
        <v>88</v>
      </c>
      <c r="M144" t="s">
        <v>89</v>
      </c>
      <c r="N144">
        <v>2</v>
      </c>
      <c r="O144" s="1">
        <v>44600.613136574073</v>
      </c>
      <c r="P144" s="1">
        <v>44600.650104166663</v>
      </c>
      <c r="Q144">
        <v>2115</v>
      </c>
      <c r="R144">
        <v>1079</v>
      </c>
      <c r="S144" t="b">
        <v>0</v>
      </c>
      <c r="T144" t="s">
        <v>90</v>
      </c>
      <c r="U144" t="b">
        <v>0</v>
      </c>
      <c r="V144" t="s">
        <v>177</v>
      </c>
      <c r="W144" s="1">
        <v>44600.626215277778</v>
      </c>
      <c r="X144">
        <v>662</v>
      </c>
      <c r="Y144">
        <v>158</v>
      </c>
      <c r="Z144">
        <v>0</v>
      </c>
      <c r="AA144">
        <v>158</v>
      </c>
      <c r="AB144">
        <v>0</v>
      </c>
      <c r="AC144">
        <v>108</v>
      </c>
      <c r="AD144">
        <v>-24</v>
      </c>
      <c r="AE144">
        <v>0</v>
      </c>
      <c r="AF144">
        <v>0</v>
      </c>
      <c r="AG144">
        <v>0</v>
      </c>
      <c r="AH144" t="s">
        <v>92</v>
      </c>
      <c r="AI144" s="1">
        <v>44600.650104166663</v>
      </c>
      <c r="AJ144">
        <v>417</v>
      </c>
      <c r="AK144">
        <v>2</v>
      </c>
      <c r="AL144">
        <v>0</v>
      </c>
      <c r="AM144">
        <v>2</v>
      </c>
      <c r="AN144">
        <v>0</v>
      </c>
      <c r="AO144">
        <v>2</v>
      </c>
      <c r="AP144">
        <v>-26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x14ac:dyDescent="0.45">
      <c r="A145" t="s">
        <v>482</v>
      </c>
      <c r="B145" t="s">
        <v>82</v>
      </c>
      <c r="C145" t="s">
        <v>483</v>
      </c>
      <c r="D145" t="s">
        <v>84</v>
      </c>
      <c r="E145" s="2" t="str">
        <f>HYPERLINK("capsilon://?command=openfolder&amp;siteaddress=FAM.docvelocity-na8.net&amp;folderid=FX3315B78E-F947-B926-033B-C4BC8773E2F6","FX22015177")</f>
        <v>FX22015177</v>
      </c>
      <c r="F145" t="s">
        <v>19</v>
      </c>
      <c r="G145" t="s">
        <v>19</v>
      </c>
      <c r="H145" t="s">
        <v>85</v>
      </c>
      <c r="I145" t="s">
        <v>484</v>
      </c>
      <c r="J145">
        <v>28</v>
      </c>
      <c r="K145" t="s">
        <v>87</v>
      </c>
      <c r="L145" t="s">
        <v>88</v>
      </c>
      <c r="M145" t="s">
        <v>89</v>
      </c>
      <c r="N145">
        <v>2</v>
      </c>
      <c r="O145" s="1">
        <v>44600.628807870373</v>
      </c>
      <c r="P145" s="1">
        <v>44600.651377314818</v>
      </c>
      <c r="Q145">
        <v>1439</v>
      </c>
      <c r="R145">
        <v>511</v>
      </c>
      <c r="S145" t="b">
        <v>0</v>
      </c>
      <c r="T145" t="s">
        <v>90</v>
      </c>
      <c r="U145" t="b">
        <v>0</v>
      </c>
      <c r="V145" t="s">
        <v>177</v>
      </c>
      <c r="W145" s="1">
        <v>44600.632060185184</v>
      </c>
      <c r="X145">
        <v>240</v>
      </c>
      <c r="Y145">
        <v>21</v>
      </c>
      <c r="Z145">
        <v>0</v>
      </c>
      <c r="AA145">
        <v>21</v>
      </c>
      <c r="AB145">
        <v>0</v>
      </c>
      <c r="AC145">
        <v>2</v>
      </c>
      <c r="AD145">
        <v>7</v>
      </c>
      <c r="AE145">
        <v>0</v>
      </c>
      <c r="AF145">
        <v>0</v>
      </c>
      <c r="AG145">
        <v>0</v>
      </c>
      <c r="AH145" t="s">
        <v>97</v>
      </c>
      <c r="AI145" s="1">
        <v>44600.651377314818</v>
      </c>
      <c r="AJ145">
        <v>271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7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x14ac:dyDescent="0.45">
      <c r="A146" t="s">
        <v>485</v>
      </c>
      <c r="B146" t="s">
        <v>82</v>
      </c>
      <c r="C146" t="s">
        <v>486</v>
      </c>
      <c r="D146" t="s">
        <v>84</v>
      </c>
      <c r="E146" s="2" t="str">
        <f>HYPERLINK("capsilon://?command=openfolder&amp;siteaddress=FAM.docvelocity-na8.net&amp;folderid=FX6BB33165-BA47-0213-2D8E-2827DE85592C","FX22013012")</f>
        <v>FX22013012</v>
      </c>
      <c r="F146" t="s">
        <v>19</v>
      </c>
      <c r="G146" t="s">
        <v>19</v>
      </c>
      <c r="H146" t="s">
        <v>85</v>
      </c>
      <c r="I146" t="s">
        <v>487</v>
      </c>
      <c r="J146">
        <v>66</v>
      </c>
      <c r="K146" t="s">
        <v>87</v>
      </c>
      <c r="L146" t="s">
        <v>88</v>
      </c>
      <c r="M146" t="s">
        <v>89</v>
      </c>
      <c r="N146">
        <v>2</v>
      </c>
      <c r="O146" s="1">
        <v>44600.631921296299</v>
      </c>
      <c r="P146" s="1">
        <v>44600.650312500002</v>
      </c>
      <c r="Q146">
        <v>1515</v>
      </c>
      <c r="R146">
        <v>74</v>
      </c>
      <c r="S146" t="b">
        <v>0</v>
      </c>
      <c r="T146" t="s">
        <v>90</v>
      </c>
      <c r="U146" t="b">
        <v>0</v>
      </c>
      <c r="V146" t="s">
        <v>177</v>
      </c>
      <c r="W146" s="1">
        <v>44600.632731481484</v>
      </c>
      <c r="X146">
        <v>57</v>
      </c>
      <c r="Y146">
        <v>0</v>
      </c>
      <c r="Z146">
        <v>0</v>
      </c>
      <c r="AA146">
        <v>0</v>
      </c>
      <c r="AB146">
        <v>52</v>
      </c>
      <c r="AC146">
        <v>0</v>
      </c>
      <c r="AD146">
        <v>66</v>
      </c>
      <c r="AE146">
        <v>0</v>
      </c>
      <c r="AF146">
        <v>0</v>
      </c>
      <c r="AG146">
        <v>0</v>
      </c>
      <c r="AH146" t="s">
        <v>92</v>
      </c>
      <c r="AI146" s="1">
        <v>44600.650312500002</v>
      </c>
      <c r="AJ146">
        <v>17</v>
      </c>
      <c r="AK146">
        <v>0</v>
      </c>
      <c r="AL146">
        <v>0</v>
      </c>
      <c r="AM146">
        <v>0</v>
      </c>
      <c r="AN146">
        <v>52</v>
      </c>
      <c r="AO146">
        <v>0</v>
      </c>
      <c r="AP146">
        <v>66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x14ac:dyDescent="0.45">
      <c r="A147" t="s">
        <v>488</v>
      </c>
      <c r="B147" t="s">
        <v>82</v>
      </c>
      <c r="C147" t="s">
        <v>489</v>
      </c>
      <c r="D147" t="s">
        <v>84</v>
      </c>
      <c r="E147" s="2" t="str">
        <f>HYPERLINK("capsilon://?command=openfolder&amp;siteaddress=FAM.docvelocity-na8.net&amp;folderid=FX6E160FAA-8F01-95A1-93A6-C17B5B05019C","FX22022811")</f>
        <v>FX22022811</v>
      </c>
      <c r="F147" t="s">
        <v>19</v>
      </c>
      <c r="G147" t="s">
        <v>19</v>
      </c>
      <c r="H147" t="s">
        <v>85</v>
      </c>
      <c r="I147" t="s">
        <v>490</v>
      </c>
      <c r="J147">
        <v>38</v>
      </c>
      <c r="K147" t="s">
        <v>87</v>
      </c>
      <c r="L147" t="s">
        <v>88</v>
      </c>
      <c r="M147" t="s">
        <v>89</v>
      </c>
      <c r="N147">
        <v>2</v>
      </c>
      <c r="O147" s="1">
        <v>44600.636365740742</v>
      </c>
      <c r="P147" s="1">
        <v>44600.65179398148</v>
      </c>
      <c r="Q147">
        <v>768</v>
      </c>
      <c r="R147">
        <v>565</v>
      </c>
      <c r="S147" t="b">
        <v>0</v>
      </c>
      <c r="T147" t="s">
        <v>90</v>
      </c>
      <c r="U147" t="b">
        <v>0</v>
      </c>
      <c r="V147" t="s">
        <v>91</v>
      </c>
      <c r="W147" s="1">
        <v>44600.642824074072</v>
      </c>
      <c r="X147">
        <v>425</v>
      </c>
      <c r="Y147">
        <v>37</v>
      </c>
      <c r="Z147">
        <v>0</v>
      </c>
      <c r="AA147">
        <v>37</v>
      </c>
      <c r="AB147">
        <v>0</v>
      </c>
      <c r="AC147">
        <v>27</v>
      </c>
      <c r="AD147">
        <v>1</v>
      </c>
      <c r="AE147">
        <v>0</v>
      </c>
      <c r="AF147">
        <v>0</v>
      </c>
      <c r="AG147">
        <v>0</v>
      </c>
      <c r="AH147" t="s">
        <v>92</v>
      </c>
      <c r="AI147" s="1">
        <v>44600.65179398148</v>
      </c>
      <c r="AJ147">
        <v>127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x14ac:dyDescent="0.45">
      <c r="A148" t="s">
        <v>491</v>
      </c>
      <c r="B148" t="s">
        <v>82</v>
      </c>
      <c r="C148" t="s">
        <v>403</v>
      </c>
      <c r="D148" t="s">
        <v>84</v>
      </c>
      <c r="E148" s="2" t="str">
        <f>HYPERLINK("capsilon://?command=openfolder&amp;siteaddress=FAM.docvelocity-na8.net&amp;folderid=FX9FB834C9-BAD5-21BA-9986-F49731FAEB37","FX22012497")</f>
        <v>FX22012497</v>
      </c>
      <c r="F148" t="s">
        <v>19</v>
      </c>
      <c r="G148" t="s">
        <v>19</v>
      </c>
      <c r="H148" t="s">
        <v>85</v>
      </c>
      <c r="I148" t="s">
        <v>492</v>
      </c>
      <c r="J148">
        <v>38</v>
      </c>
      <c r="K148" t="s">
        <v>87</v>
      </c>
      <c r="L148" t="s">
        <v>88</v>
      </c>
      <c r="M148" t="s">
        <v>89</v>
      </c>
      <c r="N148">
        <v>2</v>
      </c>
      <c r="O148" s="1">
        <v>44600.642939814818</v>
      </c>
      <c r="P148" s="1">
        <v>44600.662118055552</v>
      </c>
      <c r="Q148">
        <v>1069</v>
      </c>
      <c r="R148">
        <v>588</v>
      </c>
      <c r="S148" t="b">
        <v>0</v>
      </c>
      <c r="T148" t="s">
        <v>90</v>
      </c>
      <c r="U148" t="b">
        <v>0</v>
      </c>
      <c r="V148" t="s">
        <v>110</v>
      </c>
      <c r="W148" s="1">
        <v>44600.645995370367</v>
      </c>
      <c r="X148">
        <v>137</v>
      </c>
      <c r="Y148">
        <v>37</v>
      </c>
      <c r="Z148">
        <v>0</v>
      </c>
      <c r="AA148">
        <v>37</v>
      </c>
      <c r="AB148">
        <v>0</v>
      </c>
      <c r="AC148">
        <v>21</v>
      </c>
      <c r="AD148">
        <v>1</v>
      </c>
      <c r="AE148">
        <v>0</v>
      </c>
      <c r="AF148">
        <v>0</v>
      </c>
      <c r="AG148">
        <v>0</v>
      </c>
      <c r="AH148" t="s">
        <v>97</v>
      </c>
      <c r="AI148" s="1">
        <v>44600.662118055552</v>
      </c>
      <c r="AJ148">
        <v>384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1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x14ac:dyDescent="0.45">
      <c r="A149" t="s">
        <v>493</v>
      </c>
      <c r="B149" t="s">
        <v>82</v>
      </c>
      <c r="C149" t="s">
        <v>486</v>
      </c>
      <c r="D149" t="s">
        <v>84</v>
      </c>
      <c r="E149" s="2" t="str">
        <f>HYPERLINK("capsilon://?command=openfolder&amp;siteaddress=FAM.docvelocity-na8.net&amp;folderid=FX6BB33165-BA47-0213-2D8E-2827DE85592C","FX22013012")</f>
        <v>FX22013012</v>
      </c>
      <c r="F149" t="s">
        <v>19</v>
      </c>
      <c r="G149" t="s">
        <v>19</v>
      </c>
      <c r="H149" t="s">
        <v>85</v>
      </c>
      <c r="I149" t="s">
        <v>494</v>
      </c>
      <c r="J149">
        <v>66</v>
      </c>
      <c r="K149" t="s">
        <v>87</v>
      </c>
      <c r="L149" t="s">
        <v>88</v>
      </c>
      <c r="M149" t="s">
        <v>89</v>
      </c>
      <c r="N149">
        <v>2</v>
      </c>
      <c r="O149" s="1">
        <v>44600.648101851853</v>
      </c>
      <c r="P149" s="1">
        <v>44600.767997685187</v>
      </c>
      <c r="Q149">
        <v>10191</v>
      </c>
      <c r="R149">
        <v>168</v>
      </c>
      <c r="S149" t="b">
        <v>0</v>
      </c>
      <c r="T149" t="s">
        <v>90</v>
      </c>
      <c r="U149" t="b">
        <v>0</v>
      </c>
      <c r="V149" t="s">
        <v>114</v>
      </c>
      <c r="W149" s="1">
        <v>44600.652997685182</v>
      </c>
      <c r="X149">
        <v>75</v>
      </c>
      <c r="Y149">
        <v>0</v>
      </c>
      <c r="Z149">
        <v>0</v>
      </c>
      <c r="AA149">
        <v>0</v>
      </c>
      <c r="AB149">
        <v>52</v>
      </c>
      <c r="AC149">
        <v>0</v>
      </c>
      <c r="AD149">
        <v>66</v>
      </c>
      <c r="AE149">
        <v>0</v>
      </c>
      <c r="AF149">
        <v>0</v>
      </c>
      <c r="AG149">
        <v>0</v>
      </c>
      <c r="AH149" t="s">
        <v>92</v>
      </c>
      <c r="AI149" s="1">
        <v>44600.767997685187</v>
      </c>
      <c r="AJ149">
        <v>29</v>
      </c>
      <c r="AK149">
        <v>0</v>
      </c>
      <c r="AL149">
        <v>0</v>
      </c>
      <c r="AM149">
        <v>0</v>
      </c>
      <c r="AN149">
        <v>52</v>
      </c>
      <c r="AO149">
        <v>0</v>
      </c>
      <c r="AP149">
        <v>66</v>
      </c>
      <c r="AQ149">
        <v>0</v>
      </c>
      <c r="AR149">
        <v>0</v>
      </c>
      <c r="AS149">
        <v>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x14ac:dyDescent="0.45">
      <c r="A150" t="s">
        <v>495</v>
      </c>
      <c r="B150" t="s">
        <v>82</v>
      </c>
      <c r="C150" t="s">
        <v>496</v>
      </c>
      <c r="D150" t="s">
        <v>84</v>
      </c>
      <c r="E150" s="2" t="str">
        <f>HYPERLINK("capsilon://?command=openfolder&amp;siteaddress=FAM.docvelocity-na8.net&amp;folderid=FX1942B25F-B353-D143-A2C1-A9B89CB7D20B","FX22021895")</f>
        <v>FX22021895</v>
      </c>
      <c r="F150" t="s">
        <v>19</v>
      </c>
      <c r="G150" t="s">
        <v>19</v>
      </c>
      <c r="H150" t="s">
        <v>85</v>
      </c>
      <c r="I150" t="s">
        <v>497</v>
      </c>
      <c r="J150">
        <v>242</v>
      </c>
      <c r="K150" t="s">
        <v>87</v>
      </c>
      <c r="L150" t="s">
        <v>88</v>
      </c>
      <c r="M150" t="s">
        <v>89</v>
      </c>
      <c r="N150">
        <v>2</v>
      </c>
      <c r="O150" s="1">
        <v>44600.648356481484</v>
      </c>
      <c r="P150" s="1">
        <v>44600.774548611109</v>
      </c>
      <c r="Q150">
        <v>8709</v>
      </c>
      <c r="R150">
        <v>2194</v>
      </c>
      <c r="S150" t="b">
        <v>0</v>
      </c>
      <c r="T150" t="s">
        <v>90</v>
      </c>
      <c r="U150" t="b">
        <v>0</v>
      </c>
      <c r="V150" t="s">
        <v>177</v>
      </c>
      <c r="W150" s="1">
        <v>44600.668078703704</v>
      </c>
      <c r="X150">
        <v>1629</v>
      </c>
      <c r="Y150">
        <v>224</v>
      </c>
      <c r="Z150">
        <v>0</v>
      </c>
      <c r="AA150">
        <v>224</v>
      </c>
      <c r="AB150">
        <v>0</v>
      </c>
      <c r="AC150">
        <v>113</v>
      </c>
      <c r="AD150">
        <v>18</v>
      </c>
      <c r="AE150">
        <v>0</v>
      </c>
      <c r="AF150">
        <v>0</v>
      </c>
      <c r="AG150">
        <v>0</v>
      </c>
      <c r="AH150" t="s">
        <v>92</v>
      </c>
      <c r="AI150" s="1">
        <v>44600.774548611109</v>
      </c>
      <c r="AJ150">
        <v>565</v>
      </c>
      <c r="AK150">
        <v>1</v>
      </c>
      <c r="AL150">
        <v>0</v>
      </c>
      <c r="AM150">
        <v>1</v>
      </c>
      <c r="AN150">
        <v>0</v>
      </c>
      <c r="AO150">
        <v>1</v>
      </c>
      <c r="AP150">
        <v>17</v>
      </c>
      <c r="AQ150">
        <v>0</v>
      </c>
      <c r="AR150">
        <v>0</v>
      </c>
      <c r="AS150">
        <v>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x14ac:dyDescent="0.45">
      <c r="A151" t="s">
        <v>498</v>
      </c>
      <c r="B151" t="s">
        <v>82</v>
      </c>
      <c r="C151" t="s">
        <v>244</v>
      </c>
      <c r="D151" t="s">
        <v>84</v>
      </c>
      <c r="E151" s="2" t="str">
        <f>HYPERLINK("capsilon://?command=openfolder&amp;siteaddress=FAM.docvelocity-na8.net&amp;folderid=FX9DF648AB-0ED4-F51F-B85E-1105AEDA0F86","FX220111598")</f>
        <v>FX220111598</v>
      </c>
      <c r="F151" t="s">
        <v>19</v>
      </c>
      <c r="G151" t="s">
        <v>19</v>
      </c>
      <c r="H151" t="s">
        <v>85</v>
      </c>
      <c r="I151" t="s">
        <v>499</v>
      </c>
      <c r="J151">
        <v>28</v>
      </c>
      <c r="K151" t="s">
        <v>87</v>
      </c>
      <c r="L151" t="s">
        <v>88</v>
      </c>
      <c r="M151" t="s">
        <v>89</v>
      </c>
      <c r="N151">
        <v>2</v>
      </c>
      <c r="O151" s="1">
        <v>44600.650057870371</v>
      </c>
      <c r="P151" s="1">
        <v>44600.778865740744</v>
      </c>
      <c r="Q151">
        <v>10586</v>
      </c>
      <c r="R151">
        <v>543</v>
      </c>
      <c r="S151" t="b">
        <v>0</v>
      </c>
      <c r="T151" t="s">
        <v>90</v>
      </c>
      <c r="U151" t="b">
        <v>0</v>
      </c>
      <c r="V151" t="s">
        <v>91</v>
      </c>
      <c r="W151" s="1">
        <v>44600.656377314815</v>
      </c>
      <c r="X151">
        <v>340</v>
      </c>
      <c r="Y151">
        <v>21</v>
      </c>
      <c r="Z151">
        <v>0</v>
      </c>
      <c r="AA151">
        <v>21</v>
      </c>
      <c r="AB151">
        <v>0</v>
      </c>
      <c r="AC151">
        <v>8</v>
      </c>
      <c r="AD151">
        <v>7</v>
      </c>
      <c r="AE151">
        <v>0</v>
      </c>
      <c r="AF151">
        <v>0</v>
      </c>
      <c r="AG151">
        <v>0</v>
      </c>
      <c r="AH151" t="s">
        <v>92</v>
      </c>
      <c r="AI151" s="1">
        <v>44600.778865740744</v>
      </c>
      <c r="AJ151">
        <v>161</v>
      </c>
      <c r="AK151">
        <v>2</v>
      </c>
      <c r="AL151">
        <v>0</v>
      </c>
      <c r="AM151">
        <v>2</v>
      </c>
      <c r="AN151">
        <v>0</v>
      </c>
      <c r="AO151">
        <v>2</v>
      </c>
      <c r="AP151">
        <v>5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x14ac:dyDescent="0.45">
      <c r="A152" t="s">
        <v>500</v>
      </c>
      <c r="B152" t="s">
        <v>82</v>
      </c>
      <c r="C152" t="s">
        <v>123</v>
      </c>
      <c r="D152" t="s">
        <v>84</v>
      </c>
      <c r="E152" s="2" t="str">
        <f>HYPERLINK("capsilon://?command=openfolder&amp;siteaddress=FAM.docvelocity-na8.net&amp;folderid=FXDF16966B-EF1C-102C-08DF-859B3D5E2063","FX21129543")</f>
        <v>FX21129543</v>
      </c>
      <c r="F152" t="s">
        <v>19</v>
      </c>
      <c r="G152" t="s">
        <v>19</v>
      </c>
      <c r="H152" t="s">
        <v>85</v>
      </c>
      <c r="I152" t="s">
        <v>501</v>
      </c>
      <c r="J152">
        <v>28</v>
      </c>
      <c r="K152" t="s">
        <v>87</v>
      </c>
      <c r="L152" t="s">
        <v>88</v>
      </c>
      <c r="M152" t="s">
        <v>89</v>
      </c>
      <c r="N152">
        <v>2</v>
      </c>
      <c r="O152" s="1">
        <v>44600.667800925927</v>
      </c>
      <c r="P152" s="1">
        <v>44600.780173611114</v>
      </c>
      <c r="Q152">
        <v>9455</v>
      </c>
      <c r="R152">
        <v>254</v>
      </c>
      <c r="S152" t="b">
        <v>0</v>
      </c>
      <c r="T152" t="s">
        <v>90</v>
      </c>
      <c r="U152" t="b">
        <v>0</v>
      </c>
      <c r="V152" t="s">
        <v>177</v>
      </c>
      <c r="W152" s="1">
        <v>44600.669710648152</v>
      </c>
      <c r="X152">
        <v>141</v>
      </c>
      <c r="Y152">
        <v>21</v>
      </c>
      <c r="Z152">
        <v>0</v>
      </c>
      <c r="AA152">
        <v>21</v>
      </c>
      <c r="AB152">
        <v>0</v>
      </c>
      <c r="AC152">
        <v>3</v>
      </c>
      <c r="AD152">
        <v>7</v>
      </c>
      <c r="AE152">
        <v>0</v>
      </c>
      <c r="AF152">
        <v>0</v>
      </c>
      <c r="AG152">
        <v>0</v>
      </c>
      <c r="AH152" t="s">
        <v>92</v>
      </c>
      <c r="AI152" s="1">
        <v>44600.780173611114</v>
      </c>
      <c r="AJ152">
        <v>113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7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x14ac:dyDescent="0.45">
      <c r="A153" t="s">
        <v>502</v>
      </c>
      <c r="B153" t="s">
        <v>82</v>
      </c>
      <c r="C153" t="s">
        <v>503</v>
      </c>
      <c r="D153" t="s">
        <v>84</v>
      </c>
      <c r="E153" s="2" t="str">
        <f>HYPERLINK("capsilon://?command=openfolder&amp;siteaddress=FAM.docvelocity-na8.net&amp;folderid=FXFFF7D9D2-602D-06AF-F5F2-71BB41BF4587","FX22021200")</f>
        <v>FX22021200</v>
      </c>
      <c r="F153" t="s">
        <v>19</v>
      </c>
      <c r="G153" t="s">
        <v>19</v>
      </c>
      <c r="H153" t="s">
        <v>85</v>
      </c>
      <c r="I153" t="s">
        <v>504</v>
      </c>
      <c r="J153">
        <v>94</v>
      </c>
      <c r="K153" t="s">
        <v>87</v>
      </c>
      <c r="L153" t="s">
        <v>88</v>
      </c>
      <c r="M153" t="s">
        <v>89</v>
      </c>
      <c r="N153">
        <v>2</v>
      </c>
      <c r="O153" s="1">
        <v>44600.668287037035</v>
      </c>
      <c r="P153" s="1">
        <v>44600.78365740741</v>
      </c>
      <c r="Q153">
        <v>9179</v>
      </c>
      <c r="R153">
        <v>789</v>
      </c>
      <c r="S153" t="b">
        <v>0</v>
      </c>
      <c r="T153" t="s">
        <v>90</v>
      </c>
      <c r="U153" t="b">
        <v>0</v>
      </c>
      <c r="V153" t="s">
        <v>186</v>
      </c>
      <c r="W153" s="1">
        <v>44600.67396990741</v>
      </c>
      <c r="X153">
        <v>489</v>
      </c>
      <c r="Y153">
        <v>79</v>
      </c>
      <c r="Z153">
        <v>0</v>
      </c>
      <c r="AA153">
        <v>79</v>
      </c>
      <c r="AB153">
        <v>0</v>
      </c>
      <c r="AC153">
        <v>47</v>
      </c>
      <c r="AD153">
        <v>15</v>
      </c>
      <c r="AE153">
        <v>0</v>
      </c>
      <c r="AF153">
        <v>0</v>
      </c>
      <c r="AG153">
        <v>0</v>
      </c>
      <c r="AH153" t="s">
        <v>92</v>
      </c>
      <c r="AI153" s="1">
        <v>44600.78365740741</v>
      </c>
      <c r="AJ153">
        <v>300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15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x14ac:dyDescent="0.45">
      <c r="A154" t="s">
        <v>505</v>
      </c>
      <c r="B154" t="s">
        <v>82</v>
      </c>
      <c r="C154" t="s">
        <v>506</v>
      </c>
      <c r="D154" t="s">
        <v>84</v>
      </c>
      <c r="E154" s="2" t="str">
        <f>HYPERLINK("capsilon://?command=openfolder&amp;siteaddress=FAM.docvelocity-na8.net&amp;folderid=FX2FDA76FE-1313-C6AB-11DD-25E1F4FEC333","FX22021461")</f>
        <v>FX22021461</v>
      </c>
      <c r="F154" t="s">
        <v>19</v>
      </c>
      <c r="G154" t="s">
        <v>19</v>
      </c>
      <c r="H154" t="s">
        <v>85</v>
      </c>
      <c r="I154" t="s">
        <v>507</v>
      </c>
      <c r="J154">
        <v>307</v>
      </c>
      <c r="K154" t="s">
        <v>87</v>
      </c>
      <c r="L154" t="s">
        <v>88</v>
      </c>
      <c r="M154" t="s">
        <v>89</v>
      </c>
      <c r="N154">
        <v>2</v>
      </c>
      <c r="O154" s="1">
        <v>44600.695717592593</v>
      </c>
      <c r="P154" s="1">
        <v>44600.788090277776</v>
      </c>
      <c r="Q154">
        <v>6501</v>
      </c>
      <c r="R154">
        <v>1480</v>
      </c>
      <c r="S154" t="b">
        <v>0</v>
      </c>
      <c r="T154" t="s">
        <v>90</v>
      </c>
      <c r="U154" t="b">
        <v>0</v>
      </c>
      <c r="V154" t="s">
        <v>91</v>
      </c>
      <c r="W154" s="1">
        <v>44600.708680555559</v>
      </c>
      <c r="X154">
        <v>1097</v>
      </c>
      <c r="Y154">
        <v>129</v>
      </c>
      <c r="Z154">
        <v>0</v>
      </c>
      <c r="AA154">
        <v>129</v>
      </c>
      <c r="AB154">
        <v>0</v>
      </c>
      <c r="AC154">
        <v>55</v>
      </c>
      <c r="AD154">
        <v>178</v>
      </c>
      <c r="AE154">
        <v>0</v>
      </c>
      <c r="AF154">
        <v>0</v>
      </c>
      <c r="AG154">
        <v>0</v>
      </c>
      <c r="AH154" t="s">
        <v>92</v>
      </c>
      <c r="AI154" s="1">
        <v>44600.788090277776</v>
      </c>
      <c r="AJ154">
        <v>383</v>
      </c>
      <c r="AK154">
        <v>2</v>
      </c>
      <c r="AL154">
        <v>0</v>
      </c>
      <c r="AM154">
        <v>2</v>
      </c>
      <c r="AN154">
        <v>0</v>
      </c>
      <c r="AO154">
        <v>2</v>
      </c>
      <c r="AP154">
        <v>176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x14ac:dyDescent="0.45">
      <c r="A155" t="s">
        <v>508</v>
      </c>
      <c r="B155" t="s">
        <v>82</v>
      </c>
      <c r="C155" t="s">
        <v>509</v>
      </c>
      <c r="D155" t="s">
        <v>84</v>
      </c>
      <c r="E155" s="2" t="str">
        <f>HYPERLINK("capsilon://?command=openfolder&amp;siteaddress=FAM.docvelocity-na8.net&amp;folderid=FX412EAAF4-603E-83DB-72E9-3CCB4C6B3EB0","FX22021486")</f>
        <v>FX22021486</v>
      </c>
      <c r="F155" t="s">
        <v>19</v>
      </c>
      <c r="G155" t="s">
        <v>19</v>
      </c>
      <c r="H155" t="s">
        <v>85</v>
      </c>
      <c r="I155" t="s">
        <v>510</v>
      </c>
      <c r="J155">
        <v>113</v>
      </c>
      <c r="K155" t="s">
        <v>87</v>
      </c>
      <c r="L155" t="s">
        <v>88</v>
      </c>
      <c r="M155" t="s">
        <v>89</v>
      </c>
      <c r="N155">
        <v>2</v>
      </c>
      <c r="O155" s="1">
        <v>44600.69840277778</v>
      </c>
      <c r="P155" s="1">
        <v>44600.79105324074</v>
      </c>
      <c r="Q155">
        <v>6660</v>
      </c>
      <c r="R155">
        <v>1345</v>
      </c>
      <c r="S155" t="b">
        <v>0</v>
      </c>
      <c r="T155" t="s">
        <v>90</v>
      </c>
      <c r="U155" t="b">
        <v>0</v>
      </c>
      <c r="V155" t="s">
        <v>101</v>
      </c>
      <c r="W155" s="1">
        <v>44600.711122685185</v>
      </c>
      <c r="X155">
        <v>1089</v>
      </c>
      <c r="Y155">
        <v>91</v>
      </c>
      <c r="Z155">
        <v>0</v>
      </c>
      <c r="AA155">
        <v>91</v>
      </c>
      <c r="AB155">
        <v>0</v>
      </c>
      <c r="AC155">
        <v>45</v>
      </c>
      <c r="AD155">
        <v>22</v>
      </c>
      <c r="AE155">
        <v>0</v>
      </c>
      <c r="AF155">
        <v>0</v>
      </c>
      <c r="AG155">
        <v>0</v>
      </c>
      <c r="AH155" t="s">
        <v>92</v>
      </c>
      <c r="AI155" s="1">
        <v>44600.79105324074</v>
      </c>
      <c r="AJ155">
        <v>256</v>
      </c>
      <c r="AK155">
        <v>1</v>
      </c>
      <c r="AL155">
        <v>0</v>
      </c>
      <c r="AM155">
        <v>1</v>
      </c>
      <c r="AN155">
        <v>0</v>
      </c>
      <c r="AO155">
        <v>5</v>
      </c>
      <c r="AP155">
        <v>21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x14ac:dyDescent="0.45">
      <c r="A156" t="s">
        <v>511</v>
      </c>
      <c r="B156" t="s">
        <v>82</v>
      </c>
      <c r="C156" t="s">
        <v>512</v>
      </c>
      <c r="D156" t="s">
        <v>84</v>
      </c>
      <c r="E156" s="2" t="str">
        <f>HYPERLINK("capsilon://?command=openfolder&amp;siteaddress=FAM.docvelocity-na8.net&amp;folderid=FX7C48E35F-723C-2AD4-C04F-C13242165B22","FX22021468")</f>
        <v>FX22021468</v>
      </c>
      <c r="F156" t="s">
        <v>19</v>
      </c>
      <c r="G156" t="s">
        <v>19</v>
      </c>
      <c r="H156" t="s">
        <v>85</v>
      </c>
      <c r="I156" t="s">
        <v>513</v>
      </c>
      <c r="J156">
        <v>171</v>
      </c>
      <c r="K156" t="s">
        <v>87</v>
      </c>
      <c r="L156" t="s">
        <v>88</v>
      </c>
      <c r="M156" t="s">
        <v>89</v>
      </c>
      <c r="N156">
        <v>2</v>
      </c>
      <c r="O156" s="1">
        <v>44600.706053240741</v>
      </c>
      <c r="P156" s="1">
        <v>44601.302546296298</v>
      </c>
      <c r="Q156">
        <v>43272</v>
      </c>
      <c r="R156">
        <v>8265</v>
      </c>
      <c r="S156" t="b">
        <v>0</v>
      </c>
      <c r="T156" t="s">
        <v>90</v>
      </c>
      <c r="U156" t="b">
        <v>0</v>
      </c>
      <c r="V156" t="s">
        <v>285</v>
      </c>
      <c r="W156" s="1">
        <v>44601.242719907408</v>
      </c>
      <c r="X156">
        <v>3280</v>
      </c>
      <c r="Y156">
        <v>267</v>
      </c>
      <c r="Z156">
        <v>0</v>
      </c>
      <c r="AA156">
        <v>267</v>
      </c>
      <c r="AB156">
        <v>0</v>
      </c>
      <c r="AC156">
        <v>204</v>
      </c>
      <c r="AD156">
        <v>-96</v>
      </c>
      <c r="AE156">
        <v>0</v>
      </c>
      <c r="AF156">
        <v>0</v>
      </c>
      <c r="AG156">
        <v>0</v>
      </c>
      <c r="AH156" t="s">
        <v>182</v>
      </c>
      <c r="AI156" s="1">
        <v>44601.302546296298</v>
      </c>
      <c r="AJ156">
        <v>1391</v>
      </c>
      <c r="AK156">
        <v>11</v>
      </c>
      <c r="AL156">
        <v>0</v>
      </c>
      <c r="AM156">
        <v>11</v>
      </c>
      <c r="AN156">
        <v>0</v>
      </c>
      <c r="AO156">
        <v>10</v>
      </c>
      <c r="AP156">
        <v>-107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x14ac:dyDescent="0.45">
      <c r="A157" t="s">
        <v>514</v>
      </c>
      <c r="B157" t="s">
        <v>82</v>
      </c>
      <c r="C157" t="s">
        <v>515</v>
      </c>
      <c r="D157" t="s">
        <v>84</v>
      </c>
      <c r="E157" s="2" t="str">
        <f>HYPERLINK("capsilon://?command=openfolder&amp;siteaddress=FAM.docvelocity-na8.net&amp;folderid=FXF728CD1E-E26D-BA1A-23F9-6E6A629A1E72","FX210310036")</f>
        <v>FX210310036</v>
      </c>
      <c r="F157" t="s">
        <v>19</v>
      </c>
      <c r="G157" t="s">
        <v>19</v>
      </c>
      <c r="H157" t="s">
        <v>85</v>
      </c>
      <c r="I157" t="s">
        <v>516</v>
      </c>
      <c r="J157">
        <v>66</v>
      </c>
      <c r="K157" t="s">
        <v>87</v>
      </c>
      <c r="L157" t="s">
        <v>88</v>
      </c>
      <c r="M157" t="s">
        <v>89</v>
      </c>
      <c r="N157">
        <v>2</v>
      </c>
      <c r="O157" s="1">
        <v>44600.710995370369</v>
      </c>
      <c r="P157" s="1">
        <v>44600.793668981481</v>
      </c>
      <c r="Q157">
        <v>6851</v>
      </c>
      <c r="R157">
        <v>292</v>
      </c>
      <c r="S157" t="b">
        <v>0</v>
      </c>
      <c r="T157" t="s">
        <v>90</v>
      </c>
      <c r="U157" t="b">
        <v>0</v>
      </c>
      <c r="V157" t="s">
        <v>114</v>
      </c>
      <c r="W157" s="1">
        <v>44600.711956018517</v>
      </c>
      <c r="X157">
        <v>59</v>
      </c>
      <c r="Y157">
        <v>0</v>
      </c>
      <c r="Z157">
        <v>0</v>
      </c>
      <c r="AA157">
        <v>0</v>
      </c>
      <c r="AB157">
        <v>52</v>
      </c>
      <c r="AC157">
        <v>0</v>
      </c>
      <c r="AD157">
        <v>66</v>
      </c>
      <c r="AE157">
        <v>0</v>
      </c>
      <c r="AF157">
        <v>0</v>
      </c>
      <c r="AG157">
        <v>0</v>
      </c>
      <c r="AH157" t="s">
        <v>92</v>
      </c>
      <c r="AI157" s="1">
        <v>44600.793668981481</v>
      </c>
      <c r="AJ157">
        <v>225</v>
      </c>
      <c r="AK157">
        <v>0</v>
      </c>
      <c r="AL157">
        <v>0</v>
      </c>
      <c r="AM157">
        <v>0</v>
      </c>
      <c r="AN157">
        <v>52</v>
      </c>
      <c r="AO157">
        <v>0</v>
      </c>
      <c r="AP157">
        <v>66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x14ac:dyDescent="0.45">
      <c r="A158" t="s">
        <v>517</v>
      </c>
      <c r="B158" t="s">
        <v>82</v>
      </c>
      <c r="C158" t="s">
        <v>518</v>
      </c>
      <c r="D158" t="s">
        <v>84</v>
      </c>
      <c r="E158" s="2" t="str">
        <f>HYPERLINK("capsilon://?command=openfolder&amp;siteaddress=FAM.docvelocity-na8.net&amp;folderid=FXA7C02586-3F0E-BC2B-0F49-382966DBDFE7","FX22023738")</f>
        <v>FX22023738</v>
      </c>
      <c r="F158" t="s">
        <v>19</v>
      </c>
      <c r="G158" t="s">
        <v>19</v>
      </c>
      <c r="H158" t="s">
        <v>85</v>
      </c>
      <c r="I158" t="s">
        <v>519</v>
      </c>
      <c r="J158">
        <v>760</v>
      </c>
      <c r="K158" t="s">
        <v>87</v>
      </c>
      <c r="L158" t="s">
        <v>88</v>
      </c>
      <c r="M158" t="s">
        <v>89</v>
      </c>
      <c r="N158">
        <v>2</v>
      </c>
      <c r="O158" s="1">
        <v>44600.721365740741</v>
      </c>
      <c r="P158" s="1">
        <v>44600.845763888887</v>
      </c>
      <c r="Q158">
        <v>2677</v>
      </c>
      <c r="R158">
        <v>8071</v>
      </c>
      <c r="S158" t="b">
        <v>0</v>
      </c>
      <c r="T158" t="s">
        <v>90</v>
      </c>
      <c r="U158" t="b">
        <v>0</v>
      </c>
      <c r="V158" t="s">
        <v>121</v>
      </c>
      <c r="W158" s="1">
        <v>44600.7815162037</v>
      </c>
      <c r="X158">
        <v>4977</v>
      </c>
      <c r="Y158">
        <v>300</v>
      </c>
      <c r="Z158">
        <v>0</v>
      </c>
      <c r="AA158">
        <v>300</v>
      </c>
      <c r="AB158">
        <v>250</v>
      </c>
      <c r="AC158">
        <v>113</v>
      </c>
      <c r="AD158">
        <v>460</v>
      </c>
      <c r="AE158">
        <v>0</v>
      </c>
      <c r="AF158">
        <v>0</v>
      </c>
      <c r="AG158">
        <v>0</v>
      </c>
      <c r="AH158" t="s">
        <v>97</v>
      </c>
      <c r="AI158" s="1">
        <v>44600.845763888887</v>
      </c>
      <c r="AJ158">
        <v>2996</v>
      </c>
      <c r="AK158">
        <v>12</v>
      </c>
      <c r="AL158">
        <v>0</v>
      </c>
      <c r="AM158">
        <v>12</v>
      </c>
      <c r="AN158">
        <v>250</v>
      </c>
      <c r="AO158">
        <v>14</v>
      </c>
      <c r="AP158">
        <v>448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x14ac:dyDescent="0.45">
      <c r="A159" t="s">
        <v>520</v>
      </c>
      <c r="B159" t="s">
        <v>82</v>
      </c>
      <c r="C159" t="s">
        <v>521</v>
      </c>
      <c r="D159" t="s">
        <v>84</v>
      </c>
      <c r="E159" s="2" t="str">
        <f>HYPERLINK("capsilon://?command=openfolder&amp;siteaddress=FAM.docvelocity-na8.net&amp;folderid=FXF45EB98D-629B-6993-5850-52CF1760CC7D","FX22013355")</f>
        <v>FX22013355</v>
      </c>
      <c r="F159" t="s">
        <v>19</v>
      </c>
      <c r="G159" t="s">
        <v>19</v>
      </c>
      <c r="H159" t="s">
        <v>85</v>
      </c>
      <c r="I159" t="s">
        <v>522</v>
      </c>
      <c r="J159">
        <v>66</v>
      </c>
      <c r="K159" t="s">
        <v>87</v>
      </c>
      <c r="L159" t="s">
        <v>88</v>
      </c>
      <c r="M159" t="s">
        <v>89</v>
      </c>
      <c r="N159">
        <v>1</v>
      </c>
      <c r="O159" s="1">
        <v>44600.72515046296</v>
      </c>
      <c r="P159" s="1">
        <v>44600.737627314818</v>
      </c>
      <c r="Q159">
        <v>927</v>
      </c>
      <c r="R159">
        <v>151</v>
      </c>
      <c r="S159" t="b">
        <v>0</v>
      </c>
      <c r="T159" t="s">
        <v>90</v>
      </c>
      <c r="U159" t="b">
        <v>0</v>
      </c>
      <c r="V159" t="s">
        <v>110</v>
      </c>
      <c r="W159" s="1">
        <v>44600.737627314818</v>
      </c>
      <c r="X159">
        <v>66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66</v>
      </c>
      <c r="AE159">
        <v>52</v>
      </c>
      <c r="AF159">
        <v>0</v>
      </c>
      <c r="AG159">
        <v>1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x14ac:dyDescent="0.45">
      <c r="A160" t="s">
        <v>523</v>
      </c>
      <c r="B160" t="s">
        <v>82</v>
      </c>
      <c r="C160" t="s">
        <v>524</v>
      </c>
      <c r="D160" t="s">
        <v>84</v>
      </c>
      <c r="E160" s="2" t="str">
        <f>HYPERLINK("capsilon://?command=openfolder&amp;siteaddress=FAM.docvelocity-na8.net&amp;folderid=FX1CA4733B-106A-B8FC-CF42-2B35730A8FDD","FX220110937")</f>
        <v>FX220110937</v>
      </c>
      <c r="F160" t="s">
        <v>19</v>
      </c>
      <c r="G160" t="s">
        <v>19</v>
      </c>
      <c r="H160" t="s">
        <v>85</v>
      </c>
      <c r="I160" t="s">
        <v>525</v>
      </c>
      <c r="J160">
        <v>38</v>
      </c>
      <c r="K160" t="s">
        <v>87</v>
      </c>
      <c r="L160" t="s">
        <v>88</v>
      </c>
      <c r="M160" t="s">
        <v>89</v>
      </c>
      <c r="N160">
        <v>2</v>
      </c>
      <c r="O160" s="1">
        <v>44600.725451388891</v>
      </c>
      <c r="P160" s="1">
        <v>44601.177905092591</v>
      </c>
      <c r="Q160">
        <v>38346</v>
      </c>
      <c r="R160">
        <v>746</v>
      </c>
      <c r="S160" t="b">
        <v>0</v>
      </c>
      <c r="T160" t="s">
        <v>90</v>
      </c>
      <c r="U160" t="b">
        <v>0</v>
      </c>
      <c r="V160" t="s">
        <v>114</v>
      </c>
      <c r="W160" s="1">
        <v>44600.737824074073</v>
      </c>
      <c r="X160">
        <v>547</v>
      </c>
      <c r="Y160">
        <v>37</v>
      </c>
      <c r="Z160">
        <v>0</v>
      </c>
      <c r="AA160">
        <v>37</v>
      </c>
      <c r="AB160">
        <v>0</v>
      </c>
      <c r="AC160">
        <v>23</v>
      </c>
      <c r="AD160">
        <v>1</v>
      </c>
      <c r="AE160">
        <v>0</v>
      </c>
      <c r="AF160">
        <v>0</v>
      </c>
      <c r="AG160">
        <v>0</v>
      </c>
      <c r="AH160" t="s">
        <v>194</v>
      </c>
      <c r="AI160" s="1">
        <v>44601.177905092591</v>
      </c>
      <c r="AJ160">
        <v>167</v>
      </c>
      <c r="AK160">
        <v>1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x14ac:dyDescent="0.45">
      <c r="A161" t="s">
        <v>526</v>
      </c>
      <c r="B161" t="s">
        <v>82</v>
      </c>
      <c r="C161" t="s">
        <v>521</v>
      </c>
      <c r="D161" t="s">
        <v>84</v>
      </c>
      <c r="E161" s="2" t="str">
        <f>HYPERLINK("capsilon://?command=openfolder&amp;siteaddress=FAM.docvelocity-na8.net&amp;folderid=FXF45EB98D-629B-6993-5850-52CF1760CC7D","FX22013355")</f>
        <v>FX22013355</v>
      </c>
      <c r="F161" t="s">
        <v>19</v>
      </c>
      <c r="G161" t="s">
        <v>19</v>
      </c>
      <c r="H161" t="s">
        <v>85</v>
      </c>
      <c r="I161" t="s">
        <v>522</v>
      </c>
      <c r="J161">
        <v>38</v>
      </c>
      <c r="K161" t="s">
        <v>87</v>
      </c>
      <c r="L161" t="s">
        <v>88</v>
      </c>
      <c r="M161" t="s">
        <v>89</v>
      </c>
      <c r="N161">
        <v>2</v>
      </c>
      <c r="O161" s="1">
        <v>44600.737962962965</v>
      </c>
      <c r="P161" s="1">
        <v>44600.767650462964</v>
      </c>
      <c r="Q161">
        <v>2282</v>
      </c>
      <c r="R161">
        <v>283</v>
      </c>
      <c r="S161" t="b">
        <v>0</v>
      </c>
      <c r="T161" t="s">
        <v>90</v>
      </c>
      <c r="U161" t="b">
        <v>1</v>
      </c>
      <c r="V161" t="s">
        <v>110</v>
      </c>
      <c r="W161" s="1">
        <v>44600.741296296299</v>
      </c>
      <c r="X161">
        <v>131</v>
      </c>
      <c r="Y161">
        <v>37</v>
      </c>
      <c r="Z161">
        <v>0</v>
      </c>
      <c r="AA161">
        <v>37</v>
      </c>
      <c r="AB161">
        <v>0</v>
      </c>
      <c r="AC161">
        <v>19</v>
      </c>
      <c r="AD161">
        <v>1</v>
      </c>
      <c r="AE161">
        <v>0</v>
      </c>
      <c r="AF161">
        <v>0</v>
      </c>
      <c r="AG161">
        <v>0</v>
      </c>
      <c r="AH161" t="s">
        <v>92</v>
      </c>
      <c r="AI161" s="1">
        <v>44600.767650462964</v>
      </c>
      <c r="AJ161">
        <v>152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1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x14ac:dyDescent="0.45">
      <c r="A162" t="s">
        <v>527</v>
      </c>
      <c r="B162" t="s">
        <v>82</v>
      </c>
      <c r="C162" t="s">
        <v>528</v>
      </c>
      <c r="D162" t="s">
        <v>84</v>
      </c>
      <c r="E162" s="2" t="str">
        <f>HYPERLINK("capsilon://?command=openfolder&amp;siteaddress=FAM.docvelocity-na8.net&amp;folderid=FX2418BDFE-BE7F-782F-014A-5BA5065C065B","FX22015561")</f>
        <v>FX22015561</v>
      </c>
      <c r="F162" t="s">
        <v>19</v>
      </c>
      <c r="G162" t="s">
        <v>19</v>
      </c>
      <c r="H162" t="s">
        <v>85</v>
      </c>
      <c r="I162" t="s">
        <v>529</v>
      </c>
      <c r="J162">
        <v>66</v>
      </c>
      <c r="K162" t="s">
        <v>87</v>
      </c>
      <c r="L162" t="s">
        <v>88</v>
      </c>
      <c r="M162" t="s">
        <v>89</v>
      </c>
      <c r="N162">
        <v>2</v>
      </c>
      <c r="O162" s="1">
        <v>44600.749421296299</v>
      </c>
      <c r="P162" s="1">
        <v>44601.178206018521</v>
      </c>
      <c r="Q162">
        <v>36853</v>
      </c>
      <c r="R162">
        <v>194</v>
      </c>
      <c r="S162" t="b">
        <v>0</v>
      </c>
      <c r="T162" t="s">
        <v>90</v>
      </c>
      <c r="U162" t="b">
        <v>0</v>
      </c>
      <c r="V162" t="s">
        <v>114</v>
      </c>
      <c r="W162" s="1">
        <v>44600.754837962966</v>
      </c>
      <c r="X162">
        <v>169</v>
      </c>
      <c r="Y162">
        <v>0</v>
      </c>
      <c r="Z162">
        <v>0</v>
      </c>
      <c r="AA162">
        <v>0</v>
      </c>
      <c r="AB162">
        <v>52</v>
      </c>
      <c r="AC162">
        <v>0</v>
      </c>
      <c r="AD162">
        <v>66</v>
      </c>
      <c r="AE162">
        <v>0</v>
      </c>
      <c r="AF162">
        <v>0</v>
      </c>
      <c r="AG162">
        <v>0</v>
      </c>
      <c r="AH162" t="s">
        <v>194</v>
      </c>
      <c r="AI162" s="1">
        <v>44601.178206018521</v>
      </c>
      <c r="AJ162">
        <v>25</v>
      </c>
      <c r="AK162">
        <v>0</v>
      </c>
      <c r="AL162">
        <v>0</v>
      </c>
      <c r="AM162">
        <v>0</v>
      </c>
      <c r="AN162">
        <v>52</v>
      </c>
      <c r="AO162">
        <v>0</v>
      </c>
      <c r="AP162">
        <v>66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x14ac:dyDescent="0.45">
      <c r="A163" t="s">
        <v>530</v>
      </c>
      <c r="B163" t="s">
        <v>82</v>
      </c>
      <c r="C163" t="s">
        <v>531</v>
      </c>
      <c r="D163" t="s">
        <v>84</v>
      </c>
      <c r="E163" s="2" t="str">
        <f>HYPERLINK("capsilon://?command=openfolder&amp;siteaddress=FAM.docvelocity-na8.net&amp;folderid=FX3B6CBFA7-E70D-5675-9790-D10BA95151B4","FX22017653")</f>
        <v>FX22017653</v>
      </c>
      <c r="F163" t="s">
        <v>19</v>
      </c>
      <c r="G163" t="s">
        <v>19</v>
      </c>
      <c r="H163" t="s">
        <v>85</v>
      </c>
      <c r="I163" t="s">
        <v>532</v>
      </c>
      <c r="J163">
        <v>66</v>
      </c>
      <c r="K163" t="s">
        <v>87</v>
      </c>
      <c r="L163" t="s">
        <v>88</v>
      </c>
      <c r="M163" t="s">
        <v>89</v>
      </c>
      <c r="N163">
        <v>2</v>
      </c>
      <c r="O163" s="1">
        <v>44600.809548611112</v>
      </c>
      <c r="P163" s="1">
        <v>44601.200150462966</v>
      </c>
      <c r="Q163">
        <v>31358</v>
      </c>
      <c r="R163">
        <v>2390</v>
      </c>
      <c r="S163" t="b">
        <v>0</v>
      </c>
      <c r="T163" t="s">
        <v>90</v>
      </c>
      <c r="U163" t="b">
        <v>0</v>
      </c>
      <c r="V163" t="s">
        <v>121</v>
      </c>
      <c r="W163" s="1">
        <v>44600.832928240743</v>
      </c>
      <c r="X163">
        <v>2010</v>
      </c>
      <c r="Y163">
        <v>52</v>
      </c>
      <c r="Z163">
        <v>0</v>
      </c>
      <c r="AA163">
        <v>52</v>
      </c>
      <c r="AB163">
        <v>0</v>
      </c>
      <c r="AC163">
        <v>38</v>
      </c>
      <c r="AD163">
        <v>14</v>
      </c>
      <c r="AE163">
        <v>0</v>
      </c>
      <c r="AF163">
        <v>0</v>
      </c>
      <c r="AG163">
        <v>0</v>
      </c>
      <c r="AH163" t="s">
        <v>187</v>
      </c>
      <c r="AI163" s="1">
        <v>44601.200150462966</v>
      </c>
      <c r="AJ163">
        <v>359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14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x14ac:dyDescent="0.45">
      <c r="A164" t="s">
        <v>533</v>
      </c>
      <c r="B164" t="s">
        <v>82</v>
      </c>
      <c r="C164" t="s">
        <v>83</v>
      </c>
      <c r="D164" t="s">
        <v>84</v>
      </c>
      <c r="E164" s="2" t="str">
        <f>HYPERLINK("capsilon://?command=openfolder&amp;siteaddress=FAM.docvelocity-na8.net&amp;folderid=FX5192648A-282A-D6B3-4B8C-F6E8EA7C2D0C","FX220113404")</f>
        <v>FX220113404</v>
      </c>
      <c r="F164" t="s">
        <v>19</v>
      </c>
      <c r="G164" t="s">
        <v>19</v>
      </c>
      <c r="H164" t="s">
        <v>85</v>
      </c>
      <c r="I164" t="s">
        <v>534</v>
      </c>
      <c r="J164">
        <v>66</v>
      </c>
      <c r="K164" t="s">
        <v>87</v>
      </c>
      <c r="L164" t="s">
        <v>88</v>
      </c>
      <c r="M164" t="s">
        <v>89</v>
      </c>
      <c r="N164">
        <v>2</v>
      </c>
      <c r="O164" s="1">
        <v>44601.295289351852</v>
      </c>
      <c r="P164" s="1">
        <v>44601.33153935185</v>
      </c>
      <c r="Q164">
        <v>789</v>
      </c>
      <c r="R164">
        <v>2343</v>
      </c>
      <c r="S164" t="b">
        <v>0</v>
      </c>
      <c r="T164" t="s">
        <v>90</v>
      </c>
      <c r="U164" t="b">
        <v>0</v>
      </c>
      <c r="V164" t="s">
        <v>535</v>
      </c>
      <c r="W164" s="1">
        <v>44601.3200462963</v>
      </c>
      <c r="X164">
        <v>2049</v>
      </c>
      <c r="Y164">
        <v>52</v>
      </c>
      <c r="Z164">
        <v>0</v>
      </c>
      <c r="AA164">
        <v>52</v>
      </c>
      <c r="AB164">
        <v>0</v>
      </c>
      <c r="AC164">
        <v>32</v>
      </c>
      <c r="AD164">
        <v>14</v>
      </c>
      <c r="AE164">
        <v>0</v>
      </c>
      <c r="AF164">
        <v>0</v>
      </c>
      <c r="AG164">
        <v>0</v>
      </c>
      <c r="AH164" t="s">
        <v>194</v>
      </c>
      <c r="AI164" s="1">
        <v>44601.33153935185</v>
      </c>
      <c r="AJ164">
        <v>294</v>
      </c>
      <c r="AK164">
        <v>3</v>
      </c>
      <c r="AL164">
        <v>0</v>
      </c>
      <c r="AM164">
        <v>3</v>
      </c>
      <c r="AN164">
        <v>0</v>
      </c>
      <c r="AO164">
        <v>2</v>
      </c>
      <c r="AP164">
        <v>11</v>
      </c>
      <c r="AQ164">
        <v>0</v>
      </c>
      <c r="AR164">
        <v>0</v>
      </c>
      <c r="AS164">
        <v>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x14ac:dyDescent="0.45">
      <c r="A165" t="s">
        <v>536</v>
      </c>
      <c r="B165" t="s">
        <v>82</v>
      </c>
      <c r="C165" t="s">
        <v>537</v>
      </c>
      <c r="D165" t="s">
        <v>84</v>
      </c>
      <c r="E165" s="2" t="str">
        <f>HYPERLINK("capsilon://?command=openfolder&amp;siteaddress=FAM.docvelocity-na8.net&amp;folderid=FX2B6319B9-265B-9DA7-7EB6-A1CE11AFD998","FX22019097")</f>
        <v>FX22019097</v>
      </c>
      <c r="F165" t="s">
        <v>19</v>
      </c>
      <c r="G165" t="s">
        <v>19</v>
      </c>
      <c r="H165" t="s">
        <v>85</v>
      </c>
      <c r="I165" t="s">
        <v>538</v>
      </c>
      <c r="J165">
        <v>28</v>
      </c>
      <c r="K165" t="s">
        <v>87</v>
      </c>
      <c r="L165" t="s">
        <v>88</v>
      </c>
      <c r="M165" t="s">
        <v>89</v>
      </c>
      <c r="N165">
        <v>2</v>
      </c>
      <c r="O165" s="1">
        <v>44601.355833333335</v>
      </c>
      <c r="P165" s="1">
        <v>44601.364016203705</v>
      </c>
      <c r="Q165">
        <v>16</v>
      </c>
      <c r="R165">
        <v>691</v>
      </c>
      <c r="S165" t="b">
        <v>0</v>
      </c>
      <c r="T165" t="s">
        <v>90</v>
      </c>
      <c r="U165" t="b">
        <v>0</v>
      </c>
      <c r="V165" t="s">
        <v>186</v>
      </c>
      <c r="W165" s="1">
        <v>44601.358449074076</v>
      </c>
      <c r="X165">
        <v>216</v>
      </c>
      <c r="Y165">
        <v>21</v>
      </c>
      <c r="Z165">
        <v>0</v>
      </c>
      <c r="AA165">
        <v>21</v>
      </c>
      <c r="AB165">
        <v>0</v>
      </c>
      <c r="AC165">
        <v>10</v>
      </c>
      <c r="AD165">
        <v>7</v>
      </c>
      <c r="AE165">
        <v>0</v>
      </c>
      <c r="AF165">
        <v>0</v>
      </c>
      <c r="AG165">
        <v>0</v>
      </c>
      <c r="AH165" t="s">
        <v>187</v>
      </c>
      <c r="AI165" s="1">
        <v>44601.364016203705</v>
      </c>
      <c r="AJ165">
        <v>250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7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x14ac:dyDescent="0.45">
      <c r="A166" t="s">
        <v>539</v>
      </c>
      <c r="B166" t="s">
        <v>82</v>
      </c>
      <c r="C166" t="s">
        <v>166</v>
      </c>
      <c r="D166" t="s">
        <v>84</v>
      </c>
      <c r="E166" s="2" t="str">
        <f>HYPERLINK("capsilon://?command=openfolder&amp;siteaddress=FAM.docvelocity-na8.net&amp;folderid=FX3D0B1A75-D00A-88CF-D84D-8385FB1CB914","FX22021162")</f>
        <v>FX22021162</v>
      </c>
      <c r="F166" t="s">
        <v>19</v>
      </c>
      <c r="G166" t="s">
        <v>19</v>
      </c>
      <c r="H166" t="s">
        <v>85</v>
      </c>
      <c r="I166" t="s">
        <v>540</v>
      </c>
      <c r="J166">
        <v>66</v>
      </c>
      <c r="K166" t="s">
        <v>87</v>
      </c>
      <c r="L166" t="s">
        <v>88</v>
      </c>
      <c r="M166" t="s">
        <v>89</v>
      </c>
      <c r="N166">
        <v>1</v>
      </c>
      <c r="O166" s="1">
        <v>44601.359074074076</v>
      </c>
      <c r="P166" s="1">
        <v>44601.435312499998</v>
      </c>
      <c r="Q166">
        <v>5829</v>
      </c>
      <c r="R166">
        <v>758</v>
      </c>
      <c r="S166" t="b">
        <v>0</v>
      </c>
      <c r="T166" t="s">
        <v>90</v>
      </c>
      <c r="U166" t="b">
        <v>0</v>
      </c>
      <c r="V166" t="s">
        <v>246</v>
      </c>
      <c r="W166" s="1">
        <v>44601.435312499998</v>
      </c>
      <c r="X166">
        <v>510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66</v>
      </c>
      <c r="AE166">
        <v>52</v>
      </c>
      <c r="AF166">
        <v>0</v>
      </c>
      <c r="AG166">
        <v>1</v>
      </c>
      <c r="AH166" t="s">
        <v>90</v>
      </c>
      <c r="AI166" t="s">
        <v>90</v>
      </c>
      <c r="AJ166" t="s">
        <v>90</v>
      </c>
      <c r="AK166" t="s">
        <v>90</v>
      </c>
      <c r="AL166" t="s">
        <v>90</v>
      </c>
      <c r="AM166" t="s">
        <v>90</v>
      </c>
      <c r="AN166" t="s">
        <v>90</v>
      </c>
      <c r="AO166" t="s">
        <v>90</v>
      </c>
      <c r="AP166" t="s">
        <v>90</v>
      </c>
      <c r="AQ166" t="s">
        <v>90</v>
      </c>
      <c r="AR166" t="s">
        <v>90</v>
      </c>
      <c r="AS166" t="s">
        <v>90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x14ac:dyDescent="0.45">
      <c r="A167" t="s">
        <v>541</v>
      </c>
      <c r="B167" t="s">
        <v>82</v>
      </c>
      <c r="C167" t="s">
        <v>448</v>
      </c>
      <c r="D167" t="s">
        <v>84</v>
      </c>
      <c r="E167" s="2" t="str">
        <f>HYPERLINK("capsilon://?command=openfolder&amp;siteaddress=FAM.docvelocity-na8.net&amp;folderid=FX6C9945AF-7BA1-45E8-5F76-C7246283959D","FX22022382")</f>
        <v>FX22022382</v>
      </c>
      <c r="F167" t="s">
        <v>19</v>
      </c>
      <c r="G167" t="s">
        <v>19</v>
      </c>
      <c r="H167" t="s">
        <v>85</v>
      </c>
      <c r="I167" t="s">
        <v>542</v>
      </c>
      <c r="J167">
        <v>66</v>
      </c>
      <c r="K167" t="s">
        <v>87</v>
      </c>
      <c r="L167" t="s">
        <v>88</v>
      </c>
      <c r="M167" t="s">
        <v>89</v>
      </c>
      <c r="N167">
        <v>2</v>
      </c>
      <c r="O167" s="1">
        <v>44601.361631944441</v>
      </c>
      <c r="P167" s="1">
        <v>44601.375543981485</v>
      </c>
      <c r="Q167">
        <v>136</v>
      </c>
      <c r="R167">
        <v>1066</v>
      </c>
      <c r="S167" t="b">
        <v>0</v>
      </c>
      <c r="T167" t="s">
        <v>90</v>
      </c>
      <c r="U167" t="b">
        <v>0</v>
      </c>
      <c r="V167" t="s">
        <v>101</v>
      </c>
      <c r="W167" s="1">
        <v>44601.371412037035</v>
      </c>
      <c r="X167">
        <v>723</v>
      </c>
      <c r="Y167">
        <v>52</v>
      </c>
      <c r="Z167">
        <v>0</v>
      </c>
      <c r="AA167">
        <v>52</v>
      </c>
      <c r="AB167">
        <v>0</v>
      </c>
      <c r="AC167">
        <v>38</v>
      </c>
      <c r="AD167">
        <v>14</v>
      </c>
      <c r="AE167">
        <v>0</v>
      </c>
      <c r="AF167">
        <v>0</v>
      </c>
      <c r="AG167">
        <v>0</v>
      </c>
      <c r="AH167" t="s">
        <v>190</v>
      </c>
      <c r="AI167" s="1">
        <v>44601.375543981485</v>
      </c>
      <c r="AJ167">
        <v>343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14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x14ac:dyDescent="0.45">
      <c r="A168" t="s">
        <v>543</v>
      </c>
      <c r="B168" t="s">
        <v>82</v>
      </c>
      <c r="C168" t="s">
        <v>544</v>
      </c>
      <c r="D168" t="s">
        <v>84</v>
      </c>
      <c r="E168" s="2" t="str">
        <f>HYPERLINK("capsilon://?command=openfolder&amp;siteaddress=FAM.docvelocity-na8.net&amp;folderid=FXC2CF174D-3203-256D-9E0C-EDB2F6B9F4C9","FX22023525")</f>
        <v>FX22023525</v>
      </c>
      <c r="F168" t="s">
        <v>19</v>
      </c>
      <c r="G168" t="s">
        <v>19</v>
      </c>
      <c r="H168" t="s">
        <v>85</v>
      </c>
      <c r="I168" t="s">
        <v>545</v>
      </c>
      <c r="J168">
        <v>187</v>
      </c>
      <c r="K168" t="s">
        <v>87</v>
      </c>
      <c r="L168" t="s">
        <v>88</v>
      </c>
      <c r="M168" t="s">
        <v>89</v>
      </c>
      <c r="N168">
        <v>2</v>
      </c>
      <c r="O168" s="1">
        <v>44601.381527777776</v>
      </c>
      <c r="P168" s="1">
        <v>44601.420682870368</v>
      </c>
      <c r="Q168">
        <v>564</v>
      </c>
      <c r="R168">
        <v>2819</v>
      </c>
      <c r="S168" t="b">
        <v>0</v>
      </c>
      <c r="T168" t="s">
        <v>90</v>
      </c>
      <c r="U168" t="b">
        <v>0</v>
      </c>
      <c r="V168" t="s">
        <v>285</v>
      </c>
      <c r="W168" s="1">
        <v>44601.400763888887</v>
      </c>
      <c r="X168">
        <v>1654</v>
      </c>
      <c r="Y168">
        <v>143</v>
      </c>
      <c r="Z168">
        <v>0</v>
      </c>
      <c r="AA168">
        <v>143</v>
      </c>
      <c r="AB168">
        <v>0</v>
      </c>
      <c r="AC168">
        <v>69</v>
      </c>
      <c r="AD168">
        <v>44</v>
      </c>
      <c r="AE168">
        <v>0</v>
      </c>
      <c r="AF168">
        <v>0</v>
      </c>
      <c r="AG168">
        <v>0</v>
      </c>
      <c r="AH168" t="s">
        <v>190</v>
      </c>
      <c r="AI168" s="1">
        <v>44601.420682870368</v>
      </c>
      <c r="AJ168">
        <v>1165</v>
      </c>
      <c r="AK168">
        <v>9</v>
      </c>
      <c r="AL168">
        <v>0</v>
      </c>
      <c r="AM168">
        <v>9</v>
      </c>
      <c r="AN168">
        <v>0</v>
      </c>
      <c r="AO168">
        <v>8</v>
      </c>
      <c r="AP168">
        <v>35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x14ac:dyDescent="0.45">
      <c r="A169" t="s">
        <v>546</v>
      </c>
      <c r="B169" t="s">
        <v>82</v>
      </c>
      <c r="C169" t="s">
        <v>547</v>
      </c>
      <c r="D169" t="s">
        <v>84</v>
      </c>
      <c r="E169" s="2" t="str">
        <f>HYPERLINK("capsilon://?command=openfolder&amp;siteaddress=FAM.docvelocity-na8.net&amp;folderid=FXB2D74690-80CB-22DE-5517-4D6866C093B3","FX22018190")</f>
        <v>FX22018190</v>
      </c>
      <c r="F169" t="s">
        <v>19</v>
      </c>
      <c r="G169" t="s">
        <v>19</v>
      </c>
      <c r="H169" t="s">
        <v>85</v>
      </c>
      <c r="I169" t="s">
        <v>548</v>
      </c>
      <c r="J169">
        <v>66</v>
      </c>
      <c r="K169" t="s">
        <v>87</v>
      </c>
      <c r="L169" t="s">
        <v>88</v>
      </c>
      <c r="M169" t="s">
        <v>89</v>
      </c>
      <c r="N169">
        <v>2</v>
      </c>
      <c r="O169" s="1">
        <v>44601.387037037035</v>
      </c>
      <c r="P169" s="1">
        <v>44601.418194444443</v>
      </c>
      <c r="Q169">
        <v>2536</v>
      </c>
      <c r="R169">
        <v>156</v>
      </c>
      <c r="S169" t="b">
        <v>0</v>
      </c>
      <c r="T169" t="s">
        <v>90</v>
      </c>
      <c r="U169" t="b">
        <v>0</v>
      </c>
      <c r="V169" t="s">
        <v>285</v>
      </c>
      <c r="W169" s="1">
        <v>44601.401469907411</v>
      </c>
      <c r="X169">
        <v>60</v>
      </c>
      <c r="Y169">
        <v>0</v>
      </c>
      <c r="Z169">
        <v>0</v>
      </c>
      <c r="AA169">
        <v>0</v>
      </c>
      <c r="AB169">
        <v>52</v>
      </c>
      <c r="AC169">
        <v>0</v>
      </c>
      <c r="AD169">
        <v>66</v>
      </c>
      <c r="AE169">
        <v>0</v>
      </c>
      <c r="AF169">
        <v>0</v>
      </c>
      <c r="AG169">
        <v>0</v>
      </c>
      <c r="AH169" t="s">
        <v>163</v>
      </c>
      <c r="AI169" s="1">
        <v>44601.418194444443</v>
      </c>
      <c r="AJ169">
        <v>96</v>
      </c>
      <c r="AK169">
        <v>0</v>
      </c>
      <c r="AL169">
        <v>0</v>
      </c>
      <c r="AM169">
        <v>0</v>
      </c>
      <c r="AN169">
        <v>52</v>
      </c>
      <c r="AO169">
        <v>0</v>
      </c>
      <c r="AP169">
        <v>66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x14ac:dyDescent="0.45">
      <c r="A170" t="s">
        <v>549</v>
      </c>
      <c r="B170" t="s">
        <v>82</v>
      </c>
      <c r="C170" t="s">
        <v>550</v>
      </c>
      <c r="D170" t="s">
        <v>84</v>
      </c>
      <c r="E170" s="2" t="str">
        <f>HYPERLINK("capsilon://?command=openfolder&amp;siteaddress=FAM.docvelocity-na8.net&amp;folderid=FX96E611F6-F598-25B9-2531-9794ADE64697","FX22023407")</f>
        <v>FX22023407</v>
      </c>
      <c r="F170" t="s">
        <v>19</v>
      </c>
      <c r="G170" t="s">
        <v>19</v>
      </c>
      <c r="H170" t="s">
        <v>85</v>
      </c>
      <c r="I170" t="s">
        <v>551</v>
      </c>
      <c r="J170">
        <v>523</v>
      </c>
      <c r="K170" t="s">
        <v>87</v>
      </c>
      <c r="L170" t="s">
        <v>88</v>
      </c>
      <c r="M170" t="s">
        <v>89</v>
      </c>
      <c r="N170">
        <v>2</v>
      </c>
      <c r="O170" s="1">
        <v>44601.391956018517</v>
      </c>
      <c r="P170" s="1">
        <v>44601.464282407411</v>
      </c>
      <c r="Q170">
        <v>871</v>
      </c>
      <c r="R170">
        <v>5378</v>
      </c>
      <c r="S170" t="b">
        <v>0</v>
      </c>
      <c r="T170" t="s">
        <v>90</v>
      </c>
      <c r="U170" t="b">
        <v>0</v>
      </c>
      <c r="V170" t="s">
        <v>285</v>
      </c>
      <c r="W170" s="1">
        <v>44601.432523148149</v>
      </c>
      <c r="X170">
        <v>2682</v>
      </c>
      <c r="Y170">
        <v>437</v>
      </c>
      <c r="Z170">
        <v>0</v>
      </c>
      <c r="AA170">
        <v>437</v>
      </c>
      <c r="AB170">
        <v>0</v>
      </c>
      <c r="AC170">
        <v>175</v>
      </c>
      <c r="AD170">
        <v>86</v>
      </c>
      <c r="AE170">
        <v>0</v>
      </c>
      <c r="AF170">
        <v>0</v>
      </c>
      <c r="AG170">
        <v>0</v>
      </c>
      <c r="AH170" t="s">
        <v>190</v>
      </c>
      <c r="AI170" s="1">
        <v>44601.464282407411</v>
      </c>
      <c r="AJ170">
        <v>2696</v>
      </c>
      <c r="AK170">
        <v>3</v>
      </c>
      <c r="AL170">
        <v>0</v>
      </c>
      <c r="AM170">
        <v>3</v>
      </c>
      <c r="AN170">
        <v>0</v>
      </c>
      <c r="AO170">
        <v>3</v>
      </c>
      <c r="AP170">
        <v>83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x14ac:dyDescent="0.45">
      <c r="A171" t="s">
        <v>552</v>
      </c>
      <c r="B171" t="s">
        <v>82</v>
      </c>
      <c r="C171" t="s">
        <v>287</v>
      </c>
      <c r="D171" t="s">
        <v>84</v>
      </c>
      <c r="E171" s="2" t="str">
        <f>HYPERLINK("capsilon://?command=openfolder&amp;siteaddress=FAM.docvelocity-na8.net&amp;folderid=FX3E6C0838-76A1-2837-4E8B-3F0D6E18B814","FX22021822")</f>
        <v>FX22021822</v>
      </c>
      <c r="F171" t="s">
        <v>19</v>
      </c>
      <c r="G171" t="s">
        <v>19</v>
      </c>
      <c r="H171" t="s">
        <v>85</v>
      </c>
      <c r="I171" t="s">
        <v>553</v>
      </c>
      <c r="J171">
        <v>66</v>
      </c>
      <c r="K171" t="s">
        <v>87</v>
      </c>
      <c r="L171" t="s">
        <v>88</v>
      </c>
      <c r="M171" t="s">
        <v>89</v>
      </c>
      <c r="N171">
        <v>2</v>
      </c>
      <c r="O171" s="1">
        <v>44601.39199074074</v>
      </c>
      <c r="P171" s="1">
        <v>44601.419421296298</v>
      </c>
      <c r="Q171">
        <v>1976</v>
      </c>
      <c r="R171">
        <v>394</v>
      </c>
      <c r="S171" t="b">
        <v>0</v>
      </c>
      <c r="T171" t="s">
        <v>90</v>
      </c>
      <c r="U171" t="b">
        <v>0</v>
      </c>
      <c r="V171" t="s">
        <v>186</v>
      </c>
      <c r="W171" s="1">
        <v>44601.407361111109</v>
      </c>
      <c r="X171">
        <v>289</v>
      </c>
      <c r="Y171">
        <v>0</v>
      </c>
      <c r="Z171">
        <v>0</v>
      </c>
      <c r="AA171">
        <v>0</v>
      </c>
      <c r="AB171">
        <v>52</v>
      </c>
      <c r="AC171">
        <v>0</v>
      </c>
      <c r="AD171">
        <v>66</v>
      </c>
      <c r="AE171">
        <v>0</v>
      </c>
      <c r="AF171">
        <v>0</v>
      </c>
      <c r="AG171">
        <v>0</v>
      </c>
      <c r="AH171" t="s">
        <v>163</v>
      </c>
      <c r="AI171" s="1">
        <v>44601.419421296298</v>
      </c>
      <c r="AJ171">
        <v>105</v>
      </c>
      <c r="AK171">
        <v>0</v>
      </c>
      <c r="AL171">
        <v>0</v>
      </c>
      <c r="AM171">
        <v>0</v>
      </c>
      <c r="AN171">
        <v>52</v>
      </c>
      <c r="AO171">
        <v>0</v>
      </c>
      <c r="AP171">
        <v>66</v>
      </c>
      <c r="AQ171">
        <v>0</v>
      </c>
      <c r="AR171">
        <v>0</v>
      </c>
      <c r="AS171">
        <v>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x14ac:dyDescent="0.45">
      <c r="A172" t="s">
        <v>554</v>
      </c>
      <c r="B172" t="s">
        <v>82</v>
      </c>
      <c r="C172" t="s">
        <v>555</v>
      </c>
      <c r="D172" t="s">
        <v>84</v>
      </c>
      <c r="E172" s="2" t="str">
        <f>HYPERLINK("capsilon://?command=openfolder&amp;siteaddress=FAM.docvelocity-na8.net&amp;folderid=FX59F862FE-77F4-F21B-C957-24C00BA297DE","FX220111920")</f>
        <v>FX220111920</v>
      </c>
      <c r="F172" t="s">
        <v>19</v>
      </c>
      <c r="G172" t="s">
        <v>19</v>
      </c>
      <c r="H172" t="s">
        <v>85</v>
      </c>
      <c r="I172" t="s">
        <v>556</v>
      </c>
      <c r="J172">
        <v>66</v>
      </c>
      <c r="K172" t="s">
        <v>87</v>
      </c>
      <c r="L172" t="s">
        <v>88</v>
      </c>
      <c r="M172" t="s">
        <v>89</v>
      </c>
      <c r="N172">
        <v>1</v>
      </c>
      <c r="O172" s="1">
        <v>44601.393692129626</v>
      </c>
      <c r="P172" s="1">
        <v>44601.439525462964</v>
      </c>
      <c r="Q172">
        <v>3440</v>
      </c>
      <c r="R172">
        <v>520</v>
      </c>
      <c r="S172" t="b">
        <v>0</v>
      </c>
      <c r="T172" t="s">
        <v>90</v>
      </c>
      <c r="U172" t="b">
        <v>0</v>
      </c>
      <c r="V172" t="s">
        <v>246</v>
      </c>
      <c r="W172" s="1">
        <v>44601.439525462964</v>
      </c>
      <c r="X172">
        <v>363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66</v>
      </c>
      <c r="AE172">
        <v>52</v>
      </c>
      <c r="AF172">
        <v>0</v>
      </c>
      <c r="AG172">
        <v>2</v>
      </c>
      <c r="AH172" t="s">
        <v>90</v>
      </c>
      <c r="AI172" t="s">
        <v>90</v>
      </c>
      <c r="AJ172" t="s">
        <v>90</v>
      </c>
      <c r="AK172" t="s">
        <v>90</v>
      </c>
      <c r="AL172" t="s">
        <v>90</v>
      </c>
      <c r="AM172" t="s">
        <v>90</v>
      </c>
      <c r="AN172" t="s">
        <v>90</v>
      </c>
      <c r="AO172" t="s">
        <v>90</v>
      </c>
      <c r="AP172" t="s">
        <v>90</v>
      </c>
      <c r="AQ172" t="s">
        <v>90</v>
      </c>
      <c r="AR172" t="s">
        <v>90</v>
      </c>
      <c r="AS172" t="s">
        <v>90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x14ac:dyDescent="0.45">
      <c r="A173" t="s">
        <v>557</v>
      </c>
      <c r="B173" t="s">
        <v>82</v>
      </c>
      <c r="C173" t="s">
        <v>558</v>
      </c>
      <c r="D173" t="s">
        <v>84</v>
      </c>
      <c r="E173" s="2" t="str">
        <f>HYPERLINK("capsilon://?command=openfolder&amp;siteaddress=FAM.docvelocity-na8.net&amp;folderid=FX5615A2A5-9597-DABD-19F7-A599BA027249","FX211213221")</f>
        <v>FX211213221</v>
      </c>
      <c r="F173" t="s">
        <v>19</v>
      </c>
      <c r="G173" t="s">
        <v>19</v>
      </c>
      <c r="H173" t="s">
        <v>85</v>
      </c>
      <c r="I173" t="s">
        <v>559</v>
      </c>
      <c r="J173">
        <v>66</v>
      </c>
      <c r="K173" t="s">
        <v>87</v>
      </c>
      <c r="L173" t="s">
        <v>88</v>
      </c>
      <c r="M173" t="s">
        <v>89</v>
      </c>
      <c r="N173">
        <v>2</v>
      </c>
      <c r="O173" s="1">
        <v>44601.394618055558</v>
      </c>
      <c r="P173" s="1">
        <v>44601.424224537041</v>
      </c>
      <c r="Q173">
        <v>1689</v>
      </c>
      <c r="R173">
        <v>869</v>
      </c>
      <c r="S173" t="b">
        <v>0</v>
      </c>
      <c r="T173" t="s">
        <v>90</v>
      </c>
      <c r="U173" t="b">
        <v>0</v>
      </c>
      <c r="V173" t="s">
        <v>186</v>
      </c>
      <c r="W173" s="1">
        <v>44601.414594907408</v>
      </c>
      <c r="X173">
        <v>545</v>
      </c>
      <c r="Y173">
        <v>52</v>
      </c>
      <c r="Z173">
        <v>0</v>
      </c>
      <c r="AA173">
        <v>52</v>
      </c>
      <c r="AB173">
        <v>0</v>
      </c>
      <c r="AC173">
        <v>25</v>
      </c>
      <c r="AD173">
        <v>14</v>
      </c>
      <c r="AE173">
        <v>0</v>
      </c>
      <c r="AF173">
        <v>0</v>
      </c>
      <c r="AG173">
        <v>0</v>
      </c>
      <c r="AH173" t="s">
        <v>190</v>
      </c>
      <c r="AI173" s="1">
        <v>44601.424224537041</v>
      </c>
      <c r="AJ173">
        <v>305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14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x14ac:dyDescent="0.45">
      <c r="A174" t="s">
        <v>560</v>
      </c>
      <c r="B174" t="s">
        <v>82</v>
      </c>
      <c r="C174" t="s">
        <v>561</v>
      </c>
      <c r="D174" t="s">
        <v>84</v>
      </c>
      <c r="E174" s="2" t="str">
        <f>HYPERLINK("capsilon://?command=openfolder&amp;siteaddress=FAM.docvelocity-na8.net&amp;folderid=FX0F8B1842-433A-9581-DC90-1CFE89805D7D","FX2202247")</f>
        <v>FX2202247</v>
      </c>
      <c r="F174" t="s">
        <v>19</v>
      </c>
      <c r="G174" t="s">
        <v>19</v>
      </c>
      <c r="H174" t="s">
        <v>85</v>
      </c>
      <c r="I174" t="s">
        <v>562</v>
      </c>
      <c r="J174">
        <v>187</v>
      </c>
      <c r="K174" t="s">
        <v>87</v>
      </c>
      <c r="L174" t="s">
        <v>88</v>
      </c>
      <c r="M174" t="s">
        <v>89</v>
      </c>
      <c r="N174">
        <v>2</v>
      </c>
      <c r="O174" s="1">
        <v>44601.397534722222</v>
      </c>
      <c r="P174" s="1">
        <v>44601.456782407404</v>
      </c>
      <c r="Q174">
        <v>3074</v>
      </c>
      <c r="R174">
        <v>2045</v>
      </c>
      <c r="S174" t="b">
        <v>0</v>
      </c>
      <c r="T174" t="s">
        <v>90</v>
      </c>
      <c r="U174" t="b">
        <v>0</v>
      </c>
      <c r="V174" t="s">
        <v>186</v>
      </c>
      <c r="W174" s="1">
        <v>44601.421678240738</v>
      </c>
      <c r="X174">
        <v>612</v>
      </c>
      <c r="Y174">
        <v>177</v>
      </c>
      <c r="Z174">
        <v>0</v>
      </c>
      <c r="AA174">
        <v>177</v>
      </c>
      <c r="AB174">
        <v>0</v>
      </c>
      <c r="AC174">
        <v>53</v>
      </c>
      <c r="AD174">
        <v>10</v>
      </c>
      <c r="AE174">
        <v>0</v>
      </c>
      <c r="AF174">
        <v>0</v>
      </c>
      <c r="AG174">
        <v>0</v>
      </c>
      <c r="AH174" t="s">
        <v>163</v>
      </c>
      <c r="AI174" s="1">
        <v>44601.456782407404</v>
      </c>
      <c r="AJ174">
        <v>1417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10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x14ac:dyDescent="0.45">
      <c r="A175" t="s">
        <v>563</v>
      </c>
      <c r="B175" t="s">
        <v>82</v>
      </c>
      <c r="C175" t="s">
        <v>564</v>
      </c>
      <c r="D175" t="s">
        <v>84</v>
      </c>
      <c r="E175" s="2" t="str">
        <f>HYPERLINK("capsilon://?command=openfolder&amp;siteaddress=FAM.docvelocity-na8.net&amp;folderid=FXA9C1246A-83E3-ABBB-CED7-923DF329C59C","FX22021225")</f>
        <v>FX22021225</v>
      </c>
      <c r="F175" t="s">
        <v>19</v>
      </c>
      <c r="G175" t="s">
        <v>19</v>
      </c>
      <c r="H175" t="s">
        <v>85</v>
      </c>
      <c r="I175" t="s">
        <v>565</v>
      </c>
      <c r="J175">
        <v>129</v>
      </c>
      <c r="K175" t="s">
        <v>87</v>
      </c>
      <c r="L175" t="s">
        <v>88</v>
      </c>
      <c r="M175" t="s">
        <v>89</v>
      </c>
      <c r="N175">
        <v>2</v>
      </c>
      <c r="O175" s="1">
        <v>44601.402928240743</v>
      </c>
      <c r="P175" s="1">
        <v>44601.48841435185</v>
      </c>
      <c r="Q175">
        <v>6144</v>
      </c>
      <c r="R175">
        <v>1242</v>
      </c>
      <c r="S175" t="b">
        <v>0</v>
      </c>
      <c r="T175" t="s">
        <v>90</v>
      </c>
      <c r="U175" t="b">
        <v>0</v>
      </c>
      <c r="V175" t="s">
        <v>374</v>
      </c>
      <c r="W175" s="1">
        <v>44601.430011574077</v>
      </c>
      <c r="X175">
        <v>632</v>
      </c>
      <c r="Y175">
        <v>110</v>
      </c>
      <c r="Z175">
        <v>0</v>
      </c>
      <c r="AA175">
        <v>110</v>
      </c>
      <c r="AB175">
        <v>0</v>
      </c>
      <c r="AC175">
        <v>15</v>
      </c>
      <c r="AD175">
        <v>19</v>
      </c>
      <c r="AE175">
        <v>0</v>
      </c>
      <c r="AF175">
        <v>0</v>
      </c>
      <c r="AG175">
        <v>0</v>
      </c>
      <c r="AH175" t="s">
        <v>92</v>
      </c>
      <c r="AI175" s="1">
        <v>44601.48841435185</v>
      </c>
      <c r="AJ175">
        <v>514</v>
      </c>
      <c r="AK175">
        <v>6</v>
      </c>
      <c r="AL175">
        <v>0</v>
      </c>
      <c r="AM175">
        <v>6</v>
      </c>
      <c r="AN175">
        <v>0</v>
      </c>
      <c r="AO175">
        <v>6</v>
      </c>
      <c r="AP175">
        <v>13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x14ac:dyDescent="0.45">
      <c r="A176" t="s">
        <v>566</v>
      </c>
      <c r="B176" t="s">
        <v>82</v>
      </c>
      <c r="C176" t="s">
        <v>567</v>
      </c>
      <c r="D176" t="s">
        <v>84</v>
      </c>
      <c r="E176" s="2" t="str">
        <f>HYPERLINK("capsilon://?command=openfolder&amp;siteaddress=FAM.docvelocity-na8.net&amp;folderid=FX7E5D6431-1F00-72F7-EA32-4B311DE2AF27","FX22011059")</f>
        <v>FX22011059</v>
      </c>
      <c r="F176" t="s">
        <v>19</v>
      </c>
      <c r="G176" t="s">
        <v>19</v>
      </c>
      <c r="H176" t="s">
        <v>85</v>
      </c>
      <c r="I176" t="s">
        <v>568</v>
      </c>
      <c r="J176">
        <v>66</v>
      </c>
      <c r="K176" t="s">
        <v>87</v>
      </c>
      <c r="L176" t="s">
        <v>88</v>
      </c>
      <c r="M176" t="s">
        <v>89</v>
      </c>
      <c r="N176">
        <v>2</v>
      </c>
      <c r="O176" s="1">
        <v>44601.405289351853</v>
      </c>
      <c r="P176" s="1">
        <v>44601.482881944445</v>
      </c>
      <c r="Q176">
        <v>6643</v>
      </c>
      <c r="R176">
        <v>61</v>
      </c>
      <c r="S176" t="b">
        <v>0</v>
      </c>
      <c r="T176" t="s">
        <v>90</v>
      </c>
      <c r="U176" t="b">
        <v>0</v>
      </c>
      <c r="V176" t="s">
        <v>374</v>
      </c>
      <c r="W176" s="1">
        <v>44601.422696759262</v>
      </c>
      <c r="X176">
        <v>33</v>
      </c>
      <c r="Y176">
        <v>0</v>
      </c>
      <c r="Z176">
        <v>0</v>
      </c>
      <c r="AA176">
        <v>0</v>
      </c>
      <c r="AB176">
        <v>52</v>
      </c>
      <c r="AC176">
        <v>0</v>
      </c>
      <c r="AD176">
        <v>66</v>
      </c>
      <c r="AE176">
        <v>0</v>
      </c>
      <c r="AF176">
        <v>0</v>
      </c>
      <c r="AG176">
        <v>0</v>
      </c>
      <c r="AH176" t="s">
        <v>97</v>
      </c>
      <c r="AI176" s="1">
        <v>44601.482881944445</v>
      </c>
      <c r="AJ176">
        <v>28</v>
      </c>
      <c r="AK176">
        <v>0</v>
      </c>
      <c r="AL176">
        <v>0</v>
      </c>
      <c r="AM176">
        <v>0</v>
      </c>
      <c r="AN176">
        <v>52</v>
      </c>
      <c r="AO176">
        <v>0</v>
      </c>
      <c r="AP176">
        <v>66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x14ac:dyDescent="0.45">
      <c r="A177" t="s">
        <v>569</v>
      </c>
      <c r="B177" t="s">
        <v>82</v>
      </c>
      <c r="C177" t="s">
        <v>431</v>
      </c>
      <c r="D177" t="s">
        <v>84</v>
      </c>
      <c r="E177" s="2" t="str">
        <f>HYPERLINK("capsilon://?command=openfolder&amp;siteaddress=FAM.docvelocity-na8.net&amp;folderid=FXABE9AAAD-650C-C3BC-FC08-C6EA445DB791","FX220111947")</f>
        <v>FX220111947</v>
      </c>
      <c r="F177" t="s">
        <v>19</v>
      </c>
      <c r="G177" t="s">
        <v>19</v>
      </c>
      <c r="H177" t="s">
        <v>85</v>
      </c>
      <c r="I177" t="s">
        <v>570</v>
      </c>
      <c r="J177">
        <v>66</v>
      </c>
      <c r="K177" t="s">
        <v>87</v>
      </c>
      <c r="L177" t="s">
        <v>88</v>
      </c>
      <c r="M177" t="s">
        <v>89</v>
      </c>
      <c r="N177">
        <v>2</v>
      </c>
      <c r="O177" s="1">
        <v>44601.406736111108</v>
      </c>
      <c r="P177" s="1">
        <v>44601.489756944444</v>
      </c>
      <c r="Q177">
        <v>6459</v>
      </c>
      <c r="R177">
        <v>714</v>
      </c>
      <c r="S177" t="b">
        <v>0</v>
      </c>
      <c r="T177" t="s">
        <v>90</v>
      </c>
      <c r="U177" t="b">
        <v>0</v>
      </c>
      <c r="V177" t="s">
        <v>121</v>
      </c>
      <c r="W177" s="1">
        <v>44601.434733796297</v>
      </c>
      <c r="X177">
        <v>452</v>
      </c>
      <c r="Y177">
        <v>52</v>
      </c>
      <c r="Z177">
        <v>0</v>
      </c>
      <c r="AA177">
        <v>52</v>
      </c>
      <c r="AB177">
        <v>0</v>
      </c>
      <c r="AC177">
        <v>40</v>
      </c>
      <c r="AD177">
        <v>14</v>
      </c>
      <c r="AE177">
        <v>0</v>
      </c>
      <c r="AF177">
        <v>0</v>
      </c>
      <c r="AG177">
        <v>0</v>
      </c>
      <c r="AH177" t="s">
        <v>194</v>
      </c>
      <c r="AI177" s="1">
        <v>44601.489756944444</v>
      </c>
      <c r="AJ177">
        <v>193</v>
      </c>
      <c r="AK177">
        <v>1</v>
      </c>
      <c r="AL177">
        <v>0</v>
      </c>
      <c r="AM177">
        <v>1</v>
      </c>
      <c r="AN177">
        <v>0</v>
      </c>
      <c r="AO177">
        <v>0</v>
      </c>
      <c r="AP177">
        <v>13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x14ac:dyDescent="0.45">
      <c r="A178" t="s">
        <v>571</v>
      </c>
      <c r="B178" t="s">
        <v>82</v>
      </c>
      <c r="C178" t="s">
        <v>572</v>
      </c>
      <c r="D178" t="s">
        <v>84</v>
      </c>
      <c r="E178" s="2" t="str">
        <f>HYPERLINK("capsilon://?command=openfolder&amp;siteaddress=FAM.docvelocity-na8.net&amp;folderid=FXA48DD07D-3644-06A3-938D-68313C0C82EB","FX22021258")</f>
        <v>FX22021258</v>
      </c>
      <c r="F178" t="s">
        <v>19</v>
      </c>
      <c r="G178" t="s">
        <v>19</v>
      </c>
      <c r="H178" t="s">
        <v>85</v>
      </c>
      <c r="I178" t="s">
        <v>573</v>
      </c>
      <c r="J178">
        <v>129</v>
      </c>
      <c r="K178" t="s">
        <v>87</v>
      </c>
      <c r="L178" t="s">
        <v>88</v>
      </c>
      <c r="M178" t="s">
        <v>89</v>
      </c>
      <c r="N178">
        <v>2</v>
      </c>
      <c r="O178" s="1">
        <v>44601.409849537034</v>
      </c>
      <c r="P178" s="1">
        <v>44601.486747685187</v>
      </c>
      <c r="Q178">
        <v>5679</v>
      </c>
      <c r="R178">
        <v>965</v>
      </c>
      <c r="S178" t="b">
        <v>0</v>
      </c>
      <c r="T178" t="s">
        <v>90</v>
      </c>
      <c r="U178" t="b">
        <v>0</v>
      </c>
      <c r="V178" t="s">
        <v>186</v>
      </c>
      <c r="W178" s="1">
        <v>44601.437245370369</v>
      </c>
      <c r="X178">
        <v>634</v>
      </c>
      <c r="Y178">
        <v>110</v>
      </c>
      <c r="Z178">
        <v>0</v>
      </c>
      <c r="AA178">
        <v>110</v>
      </c>
      <c r="AB178">
        <v>0</v>
      </c>
      <c r="AC178">
        <v>13</v>
      </c>
      <c r="AD178">
        <v>19</v>
      </c>
      <c r="AE178">
        <v>0</v>
      </c>
      <c r="AF178">
        <v>0</v>
      </c>
      <c r="AG178">
        <v>0</v>
      </c>
      <c r="AH178" t="s">
        <v>194</v>
      </c>
      <c r="AI178" s="1">
        <v>44601.486747685187</v>
      </c>
      <c r="AJ178">
        <v>331</v>
      </c>
      <c r="AK178">
        <v>1</v>
      </c>
      <c r="AL178">
        <v>0</v>
      </c>
      <c r="AM178">
        <v>1</v>
      </c>
      <c r="AN178">
        <v>0</v>
      </c>
      <c r="AO178">
        <v>0</v>
      </c>
      <c r="AP178">
        <v>18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x14ac:dyDescent="0.45">
      <c r="A179" t="s">
        <v>574</v>
      </c>
      <c r="B179" t="s">
        <v>82</v>
      </c>
      <c r="C179" t="s">
        <v>575</v>
      </c>
      <c r="D179" t="s">
        <v>84</v>
      </c>
      <c r="E179" s="2" t="str">
        <f>HYPERLINK("capsilon://?command=openfolder&amp;siteaddress=FAM.docvelocity-na8.net&amp;folderid=FX842676C3-4D42-FBFD-60FC-C452C0A3146F","FX22013942")</f>
        <v>FX22013942</v>
      </c>
      <c r="F179" t="s">
        <v>19</v>
      </c>
      <c r="G179" t="s">
        <v>19</v>
      </c>
      <c r="H179" t="s">
        <v>85</v>
      </c>
      <c r="I179" t="s">
        <v>576</v>
      </c>
      <c r="J179">
        <v>66</v>
      </c>
      <c r="K179" t="s">
        <v>87</v>
      </c>
      <c r="L179" t="s">
        <v>88</v>
      </c>
      <c r="M179" t="s">
        <v>89</v>
      </c>
      <c r="N179">
        <v>2</v>
      </c>
      <c r="O179" s="1">
        <v>44601.413078703707</v>
      </c>
      <c r="P179" s="1">
        <v>44601.488611111112</v>
      </c>
      <c r="Q179">
        <v>6453</v>
      </c>
      <c r="R179">
        <v>73</v>
      </c>
      <c r="S179" t="b">
        <v>0</v>
      </c>
      <c r="T179" t="s">
        <v>90</v>
      </c>
      <c r="U179" t="b">
        <v>0</v>
      </c>
      <c r="V179" t="s">
        <v>101</v>
      </c>
      <c r="W179" s="1">
        <v>44601.432789351849</v>
      </c>
      <c r="X179">
        <v>28</v>
      </c>
      <c r="Y179">
        <v>0</v>
      </c>
      <c r="Z179">
        <v>0</v>
      </c>
      <c r="AA179">
        <v>0</v>
      </c>
      <c r="AB179">
        <v>52</v>
      </c>
      <c r="AC179">
        <v>0</v>
      </c>
      <c r="AD179">
        <v>66</v>
      </c>
      <c r="AE179">
        <v>0</v>
      </c>
      <c r="AF179">
        <v>0</v>
      </c>
      <c r="AG179">
        <v>0</v>
      </c>
      <c r="AH179" t="s">
        <v>92</v>
      </c>
      <c r="AI179" s="1">
        <v>44601.488611111112</v>
      </c>
      <c r="AJ179">
        <v>16</v>
      </c>
      <c r="AK179">
        <v>0</v>
      </c>
      <c r="AL179">
        <v>0</v>
      </c>
      <c r="AM179">
        <v>0</v>
      </c>
      <c r="AN179">
        <v>52</v>
      </c>
      <c r="AO179">
        <v>0</v>
      </c>
      <c r="AP179">
        <v>66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x14ac:dyDescent="0.45">
      <c r="A180" t="s">
        <v>577</v>
      </c>
      <c r="B180" t="s">
        <v>82</v>
      </c>
      <c r="C180" t="s">
        <v>166</v>
      </c>
      <c r="D180" t="s">
        <v>84</v>
      </c>
      <c r="E180" s="2" t="str">
        <f>HYPERLINK("capsilon://?command=openfolder&amp;siteaddress=FAM.docvelocity-na8.net&amp;folderid=FX3D0B1A75-D00A-88CF-D84D-8385FB1CB914","FX22021162")</f>
        <v>FX22021162</v>
      </c>
      <c r="F180" t="s">
        <v>19</v>
      </c>
      <c r="G180" t="s">
        <v>19</v>
      </c>
      <c r="H180" t="s">
        <v>85</v>
      </c>
      <c r="I180" t="s">
        <v>540</v>
      </c>
      <c r="J180">
        <v>38</v>
      </c>
      <c r="K180" t="s">
        <v>87</v>
      </c>
      <c r="L180" t="s">
        <v>88</v>
      </c>
      <c r="M180" t="s">
        <v>89</v>
      </c>
      <c r="N180">
        <v>2</v>
      </c>
      <c r="O180" s="1">
        <v>44601.435914351852</v>
      </c>
      <c r="P180" s="1">
        <v>44601.469756944447</v>
      </c>
      <c r="Q180">
        <v>1285</v>
      </c>
      <c r="R180">
        <v>1639</v>
      </c>
      <c r="S180" t="b">
        <v>0</v>
      </c>
      <c r="T180" t="s">
        <v>90</v>
      </c>
      <c r="U180" t="b">
        <v>1</v>
      </c>
      <c r="V180" t="s">
        <v>101</v>
      </c>
      <c r="W180" s="1">
        <v>44601.45144675926</v>
      </c>
      <c r="X180">
        <v>1130</v>
      </c>
      <c r="Y180">
        <v>37</v>
      </c>
      <c r="Z180">
        <v>0</v>
      </c>
      <c r="AA180">
        <v>37</v>
      </c>
      <c r="AB180">
        <v>0</v>
      </c>
      <c r="AC180">
        <v>33</v>
      </c>
      <c r="AD180">
        <v>1</v>
      </c>
      <c r="AE180">
        <v>0</v>
      </c>
      <c r="AF180">
        <v>0</v>
      </c>
      <c r="AG180">
        <v>0</v>
      </c>
      <c r="AH180" t="s">
        <v>190</v>
      </c>
      <c r="AI180" s="1">
        <v>44601.469756944447</v>
      </c>
      <c r="AJ180">
        <v>473</v>
      </c>
      <c r="AK180">
        <v>5</v>
      </c>
      <c r="AL180">
        <v>0</v>
      </c>
      <c r="AM180">
        <v>5</v>
      </c>
      <c r="AN180">
        <v>0</v>
      </c>
      <c r="AO180">
        <v>5</v>
      </c>
      <c r="AP180">
        <v>-4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x14ac:dyDescent="0.45">
      <c r="A181" t="s">
        <v>578</v>
      </c>
      <c r="B181" t="s">
        <v>82</v>
      </c>
      <c r="C181" t="s">
        <v>555</v>
      </c>
      <c r="D181" t="s">
        <v>84</v>
      </c>
      <c r="E181" s="2" t="str">
        <f>HYPERLINK("capsilon://?command=openfolder&amp;siteaddress=FAM.docvelocity-na8.net&amp;folderid=FX59F862FE-77F4-F21B-C957-24C00BA297DE","FX220111920")</f>
        <v>FX220111920</v>
      </c>
      <c r="F181" t="s">
        <v>19</v>
      </c>
      <c r="G181" t="s">
        <v>19</v>
      </c>
      <c r="H181" t="s">
        <v>85</v>
      </c>
      <c r="I181" t="s">
        <v>556</v>
      </c>
      <c r="J181">
        <v>76</v>
      </c>
      <c r="K181" t="s">
        <v>87</v>
      </c>
      <c r="L181" t="s">
        <v>88</v>
      </c>
      <c r="M181" t="s">
        <v>89</v>
      </c>
      <c r="N181">
        <v>2</v>
      </c>
      <c r="O181" s="1">
        <v>44601.439965277779</v>
      </c>
      <c r="P181" s="1">
        <v>44601.482453703706</v>
      </c>
      <c r="Q181">
        <v>3006</v>
      </c>
      <c r="R181">
        <v>665</v>
      </c>
      <c r="S181" t="b">
        <v>0</v>
      </c>
      <c r="T181" t="s">
        <v>90</v>
      </c>
      <c r="U181" t="b">
        <v>1</v>
      </c>
      <c r="V181" t="s">
        <v>285</v>
      </c>
      <c r="W181" s="1">
        <v>44601.446562500001</v>
      </c>
      <c r="X181">
        <v>485</v>
      </c>
      <c r="Y181">
        <v>37</v>
      </c>
      <c r="Z181">
        <v>0</v>
      </c>
      <c r="AA181">
        <v>37</v>
      </c>
      <c r="AB181">
        <v>37</v>
      </c>
      <c r="AC181">
        <v>27</v>
      </c>
      <c r="AD181">
        <v>39</v>
      </c>
      <c r="AE181">
        <v>0</v>
      </c>
      <c r="AF181">
        <v>0</v>
      </c>
      <c r="AG181">
        <v>0</v>
      </c>
      <c r="AH181" t="s">
        <v>92</v>
      </c>
      <c r="AI181" s="1">
        <v>44601.482453703706</v>
      </c>
      <c r="AJ181">
        <v>150</v>
      </c>
      <c r="AK181">
        <v>1</v>
      </c>
      <c r="AL181">
        <v>0</v>
      </c>
      <c r="AM181">
        <v>1</v>
      </c>
      <c r="AN181">
        <v>37</v>
      </c>
      <c r="AO181">
        <v>1</v>
      </c>
      <c r="AP181">
        <v>38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x14ac:dyDescent="0.45">
      <c r="A182" t="s">
        <v>579</v>
      </c>
      <c r="B182" t="s">
        <v>82</v>
      </c>
      <c r="C182" t="s">
        <v>133</v>
      </c>
      <c r="D182" t="s">
        <v>84</v>
      </c>
      <c r="E182" s="2" t="str">
        <f>HYPERLINK("capsilon://?command=openfolder&amp;siteaddress=FAM.docvelocity-na8.net&amp;folderid=FX52F5BA89-5442-C1C4-6E9B-C333759B836F","FX22021817")</f>
        <v>FX22021817</v>
      </c>
      <c r="F182" t="s">
        <v>19</v>
      </c>
      <c r="G182" t="s">
        <v>19</v>
      </c>
      <c r="H182" t="s">
        <v>85</v>
      </c>
      <c r="I182" t="s">
        <v>580</v>
      </c>
      <c r="J182">
        <v>209</v>
      </c>
      <c r="K182" t="s">
        <v>87</v>
      </c>
      <c r="L182" t="s">
        <v>88</v>
      </c>
      <c r="M182" t="s">
        <v>89</v>
      </c>
      <c r="N182">
        <v>2</v>
      </c>
      <c r="O182" s="1">
        <v>44601.465821759259</v>
      </c>
      <c r="P182" s="1">
        <v>44601.502708333333</v>
      </c>
      <c r="Q182">
        <v>705</v>
      </c>
      <c r="R182">
        <v>2482</v>
      </c>
      <c r="S182" t="b">
        <v>0</v>
      </c>
      <c r="T182" t="s">
        <v>90</v>
      </c>
      <c r="U182" t="b">
        <v>0</v>
      </c>
      <c r="V182" t="s">
        <v>186</v>
      </c>
      <c r="W182" s="1">
        <v>44601.493425925924</v>
      </c>
      <c r="X182">
        <v>1344</v>
      </c>
      <c r="Y182">
        <v>174</v>
      </c>
      <c r="Z182">
        <v>0</v>
      </c>
      <c r="AA182">
        <v>174</v>
      </c>
      <c r="AB182">
        <v>0</v>
      </c>
      <c r="AC182">
        <v>51</v>
      </c>
      <c r="AD182">
        <v>35</v>
      </c>
      <c r="AE182">
        <v>0</v>
      </c>
      <c r="AF182">
        <v>0</v>
      </c>
      <c r="AG182">
        <v>0</v>
      </c>
      <c r="AH182" t="s">
        <v>92</v>
      </c>
      <c r="AI182" s="1">
        <v>44601.502708333333</v>
      </c>
      <c r="AJ182">
        <v>416</v>
      </c>
      <c r="AK182">
        <v>3</v>
      </c>
      <c r="AL182">
        <v>0</v>
      </c>
      <c r="AM182">
        <v>3</v>
      </c>
      <c r="AN182">
        <v>0</v>
      </c>
      <c r="AO182">
        <v>3</v>
      </c>
      <c r="AP182">
        <v>32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x14ac:dyDescent="0.45">
      <c r="A183" t="s">
        <v>581</v>
      </c>
      <c r="B183" t="s">
        <v>82</v>
      </c>
      <c r="C183" t="s">
        <v>582</v>
      </c>
      <c r="D183" t="s">
        <v>84</v>
      </c>
      <c r="E183" s="2" t="str">
        <f>HYPERLINK("capsilon://?command=openfolder&amp;siteaddress=FAM.docvelocity-na8.net&amp;folderid=FX582D3BE5-8A26-D486-CDDD-EC4F13432114","FX220113985")</f>
        <v>FX220113985</v>
      </c>
      <c r="F183" t="s">
        <v>19</v>
      </c>
      <c r="G183" t="s">
        <v>19</v>
      </c>
      <c r="H183" t="s">
        <v>85</v>
      </c>
      <c r="I183" t="s">
        <v>583</v>
      </c>
      <c r="J183">
        <v>66</v>
      </c>
      <c r="K183" t="s">
        <v>87</v>
      </c>
      <c r="L183" t="s">
        <v>88</v>
      </c>
      <c r="M183" t="s">
        <v>89</v>
      </c>
      <c r="N183">
        <v>2</v>
      </c>
      <c r="O183" s="1">
        <v>44601.47011574074</v>
      </c>
      <c r="P183" s="1">
        <v>44601.488877314812</v>
      </c>
      <c r="Q183">
        <v>1543</v>
      </c>
      <c r="R183">
        <v>78</v>
      </c>
      <c r="S183" t="b">
        <v>0</v>
      </c>
      <c r="T183" t="s">
        <v>90</v>
      </c>
      <c r="U183" t="b">
        <v>0</v>
      </c>
      <c r="V183" t="s">
        <v>121</v>
      </c>
      <c r="W183" s="1">
        <v>44601.472245370373</v>
      </c>
      <c r="X183">
        <v>56</v>
      </c>
      <c r="Y183">
        <v>0</v>
      </c>
      <c r="Z183">
        <v>0</v>
      </c>
      <c r="AA183">
        <v>0</v>
      </c>
      <c r="AB183">
        <v>52</v>
      </c>
      <c r="AC183">
        <v>0</v>
      </c>
      <c r="AD183">
        <v>66</v>
      </c>
      <c r="AE183">
        <v>0</v>
      </c>
      <c r="AF183">
        <v>0</v>
      </c>
      <c r="AG183">
        <v>0</v>
      </c>
      <c r="AH183" t="s">
        <v>92</v>
      </c>
      <c r="AI183" s="1">
        <v>44601.488877314812</v>
      </c>
      <c r="AJ183">
        <v>22</v>
      </c>
      <c r="AK183">
        <v>0</v>
      </c>
      <c r="AL183">
        <v>0</v>
      </c>
      <c r="AM183">
        <v>0</v>
      </c>
      <c r="AN183">
        <v>52</v>
      </c>
      <c r="AO183">
        <v>0</v>
      </c>
      <c r="AP183">
        <v>66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x14ac:dyDescent="0.45">
      <c r="A184" t="s">
        <v>584</v>
      </c>
      <c r="B184" t="s">
        <v>82</v>
      </c>
      <c r="C184" t="s">
        <v>585</v>
      </c>
      <c r="D184" t="s">
        <v>84</v>
      </c>
      <c r="E184" s="2" t="str">
        <f>HYPERLINK("capsilon://?command=openfolder&amp;siteaddress=FAM.docvelocity-na8.net&amp;folderid=FX6F47642D-7E41-8EB3-C6F8-985E384C6701","FX211213731")</f>
        <v>FX211213731</v>
      </c>
      <c r="F184" t="s">
        <v>19</v>
      </c>
      <c r="G184" t="s">
        <v>19</v>
      </c>
      <c r="H184" t="s">
        <v>85</v>
      </c>
      <c r="I184" t="s">
        <v>586</v>
      </c>
      <c r="J184">
        <v>66</v>
      </c>
      <c r="K184" t="s">
        <v>87</v>
      </c>
      <c r="L184" t="s">
        <v>88</v>
      </c>
      <c r="M184" t="s">
        <v>89</v>
      </c>
      <c r="N184">
        <v>2</v>
      </c>
      <c r="O184" s="1">
        <v>44601.470648148148</v>
      </c>
      <c r="P184" s="1">
        <v>44601.489050925928</v>
      </c>
      <c r="Q184">
        <v>1554</v>
      </c>
      <c r="R184">
        <v>36</v>
      </c>
      <c r="S184" t="b">
        <v>0</v>
      </c>
      <c r="T184" t="s">
        <v>90</v>
      </c>
      <c r="U184" t="b">
        <v>0</v>
      </c>
      <c r="V184" t="s">
        <v>96</v>
      </c>
      <c r="W184" s="1">
        <v>44601.471898148149</v>
      </c>
      <c r="X184">
        <v>21</v>
      </c>
      <c r="Y184">
        <v>0</v>
      </c>
      <c r="Z184">
        <v>0</v>
      </c>
      <c r="AA184">
        <v>0</v>
      </c>
      <c r="AB184">
        <v>52</v>
      </c>
      <c r="AC184">
        <v>0</v>
      </c>
      <c r="AD184">
        <v>66</v>
      </c>
      <c r="AE184">
        <v>0</v>
      </c>
      <c r="AF184">
        <v>0</v>
      </c>
      <c r="AG184">
        <v>0</v>
      </c>
      <c r="AH184" t="s">
        <v>92</v>
      </c>
      <c r="AI184" s="1">
        <v>44601.489050925928</v>
      </c>
      <c r="AJ184">
        <v>15</v>
      </c>
      <c r="AK184">
        <v>0</v>
      </c>
      <c r="AL184">
        <v>0</v>
      </c>
      <c r="AM184">
        <v>0</v>
      </c>
      <c r="AN184">
        <v>52</v>
      </c>
      <c r="AO184">
        <v>0</v>
      </c>
      <c r="AP184">
        <v>66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x14ac:dyDescent="0.45">
      <c r="A185" t="s">
        <v>587</v>
      </c>
      <c r="B185" t="s">
        <v>82</v>
      </c>
      <c r="C185" t="s">
        <v>127</v>
      </c>
      <c r="D185" t="s">
        <v>84</v>
      </c>
      <c r="E185" s="2" t="str">
        <f>HYPERLINK("capsilon://?command=openfolder&amp;siteaddress=FAM.docvelocity-na8.net&amp;folderid=FXA757C9E2-AF0A-CE42-4DE2-B17E8119CDD2","FX220111999")</f>
        <v>FX220111999</v>
      </c>
      <c r="F185" t="s">
        <v>19</v>
      </c>
      <c r="G185" t="s">
        <v>19</v>
      </c>
      <c r="H185" t="s">
        <v>85</v>
      </c>
      <c r="I185" t="s">
        <v>588</v>
      </c>
      <c r="J185">
        <v>77</v>
      </c>
      <c r="K185" t="s">
        <v>87</v>
      </c>
      <c r="L185" t="s">
        <v>88</v>
      </c>
      <c r="M185" t="s">
        <v>89</v>
      </c>
      <c r="N185">
        <v>2</v>
      </c>
      <c r="O185" s="1">
        <v>44601.482581018521</v>
      </c>
      <c r="P185" s="1">
        <v>44601.491354166668</v>
      </c>
      <c r="Q185">
        <v>339</v>
      </c>
      <c r="R185">
        <v>419</v>
      </c>
      <c r="S185" t="b">
        <v>0</v>
      </c>
      <c r="T185" t="s">
        <v>90</v>
      </c>
      <c r="U185" t="b">
        <v>0</v>
      </c>
      <c r="V185" t="s">
        <v>101</v>
      </c>
      <c r="W185" s="1">
        <v>44601.489699074074</v>
      </c>
      <c r="X185">
        <v>282</v>
      </c>
      <c r="Y185">
        <v>69</v>
      </c>
      <c r="Z185">
        <v>0</v>
      </c>
      <c r="AA185">
        <v>69</v>
      </c>
      <c r="AB185">
        <v>0</v>
      </c>
      <c r="AC185">
        <v>19</v>
      </c>
      <c r="AD185">
        <v>8</v>
      </c>
      <c r="AE185">
        <v>0</v>
      </c>
      <c r="AF185">
        <v>0</v>
      </c>
      <c r="AG185">
        <v>0</v>
      </c>
      <c r="AH185" t="s">
        <v>194</v>
      </c>
      <c r="AI185" s="1">
        <v>44601.491354166668</v>
      </c>
      <c r="AJ185">
        <v>137</v>
      </c>
      <c r="AK185">
        <v>1</v>
      </c>
      <c r="AL185">
        <v>0</v>
      </c>
      <c r="AM185">
        <v>1</v>
      </c>
      <c r="AN185">
        <v>0</v>
      </c>
      <c r="AO185">
        <v>0</v>
      </c>
      <c r="AP185">
        <v>7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x14ac:dyDescent="0.45">
      <c r="A186" t="s">
        <v>589</v>
      </c>
      <c r="B186" t="s">
        <v>82</v>
      </c>
      <c r="C186" t="s">
        <v>127</v>
      </c>
      <c r="D186" t="s">
        <v>84</v>
      </c>
      <c r="E186" s="2" t="str">
        <f>HYPERLINK("capsilon://?command=openfolder&amp;siteaddress=FAM.docvelocity-na8.net&amp;folderid=FXA757C9E2-AF0A-CE42-4DE2-B17E8119CDD2","FX220111999")</f>
        <v>FX220111999</v>
      </c>
      <c r="F186" t="s">
        <v>19</v>
      </c>
      <c r="G186" t="s">
        <v>19</v>
      </c>
      <c r="H186" t="s">
        <v>85</v>
      </c>
      <c r="I186" t="s">
        <v>590</v>
      </c>
      <c r="J186">
        <v>62</v>
      </c>
      <c r="K186" t="s">
        <v>87</v>
      </c>
      <c r="L186" t="s">
        <v>88</v>
      </c>
      <c r="M186" t="s">
        <v>89</v>
      </c>
      <c r="N186">
        <v>2</v>
      </c>
      <c r="O186" s="1">
        <v>44601.483159722222</v>
      </c>
      <c r="P186" s="1">
        <v>44601.497893518521</v>
      </c>
      <c r="Q186">
        <v>866</v>
      </c>
      <c r="R186">
        <v>407</v>
      </c>
      <c r="S186" t="b">
        <v>0</v>
      </c>
      <c r="T186" t="s">
        <v>90</v>
      </c>
      <c r="U186" t="b">
        <v>0</v>
      </c>
      <c r="V186" t="s">
        <v>177</v>
      </c>
      <c r="W186" s="1">
        <v>44601.493460648147</v>
      </c>
      <c r="X186">
        <v>225</v>
      </c>
      <c r="Y186">
        <v>54</v>
      </c>
      <c r="Z186">
        <v>0</v>
      </c>
      <c r="AA186">
        <v>54</v>
      </c>
      <c r="AB186">
        <v>0</v>
      </c>
      <c r="AC186">
        <v>14</v>
      </c>
      <c r="AD186">
        <v>8</v>
      </c>
      <c r="AE186">
        <v>0</v>
      </c>
      <c r="AF186">
        <v>0</v>
      </c>
      <c r="AG186">
        <v>0</v>
      </c>
      <c r="AH186" t="s">
        <v>92</v>
      </c>
      <c r="AI186" s="1">
        <v>44601.497893518521</v>
      </c>
      <c r="AJ186">
        <v>182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8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x14ac:dyDescent="0.45">
      <c r="A187" t="s">
        <v>591</v>
      </c>
      <c r="B187" t="s">
        <v>82</v>
      </c>
      <c r="C187" t="s">
        <v>592</v>
      </c>
      <c r="D187" t="s">
        <v>84</v>
      </c>
      <c r="E187" s="2" t="str">
        <f>HYPERLINK("capsilon://?command=openfolder&amp;siteaddress=FAM.docvelocity-na8.net&amp;folderid=FX5B0B79BC-18FC-A4CB-15E1-C53527328593","FX22018382")</f>
        <v>FX22018382</v>
      </c>
      <c r="F187" t="s">
        <v>19</v>
      </c>
      <c r="G187" t="s">
        <v>19</v>
      </c>
      <c r="H187" t="s">
        <v>85</v>
      </c>
      <c r="I187" t="s">
        <v>593</v>
      </c>
      <c r="J187">
        <v>66</v>
      </c>
      <c r="K187" t="s">
        <v>87</v>
      </c>
      <c r="L187" t="s">
        <v>88</v>
      </c>
      <c r="M187" t="s">
        <v>89</v>
      </c>
      <c r="N187">
        <v>2</v>
      </c>
      <c r="O187" s="1">
        <v>44601.483275462961</v>
      </c>
      <c r="P187" s="1">
        <v>44601.489849537036</v>
      </c>
      <c r="Q187">
        <v>486</v>
      </c>
      <c r="R187">
        <v>82</v>
      </c>
      <c r="S187" t="b">
        <v>0</v>
      </c>
      <c r="T187" t="s">
        <v>90</v>
      </c>
      <c r="U187" t="b">
        <v>0</v>
      </c>
      <c r="V187" t="s">
        <v>121</v>
      </c>
      <c r="W187" s="1">
        <v>44601.489085648151</v>
      </c>
      <c r="X187">
        <v>54</v>
      </c>
      <c r="Y187">
        <v>0</v>
      </c>
      <c r="Z187">
        <v>0</v>
      </c>
      <c r="AA187">
        <v>0</v>
      </c>
      <c r="AB187">
        <v>52</v>
      </c>
      <c r="AC187">
        <v>0</v>
      </c>
      <c r="AD187">
        <v>66</v>
      </c>
      <c r="AE187">
        <v>0</v>
      </c>
      <c r="AF187">
        <v>0</v>
      </c>
      <c r="AG187">
        <v>0</v>
      </c>
      <c r="AH187" t="s">
        <v>97</v>
      </c>
      <c r="AI187" s="1">
        <v>44601.489849537036</v>
      </c>
      <c r="AJ187">
        <v>28</v>
      </c>
      <c r="AK187">
        <v>0</v>
      </c>
      <c r="AL187">
        <v>0</v>
      </c>
      <c r="AM187">
        <v>0</v>
      </c>
      <c r="AN187">
        <v>52</v>
      </c>
      <c r="AO187">
        <v>0</v>
      </c>
      <c r="AP187">
        <v>66</v>
      </c>
      <c r="AQ187">
        <v>0</v>
      </c>
      <c r="AR187">
        <v>0</v>
      </c>
      <c r="AS187">
        <v>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x14ac:dyDescent="0.45">
      <c r="A188" t="s">
        <v>594</v>
      </c>
      <c r="B188" t="s">
        <v>82</v>
      </c>
      <c r="C188" t="s">
        <v>127</v>
      </c>
      <c r="D188" t="s">
        <v>84</v>
      </c>
      <c r="E188" s="2" t="str">
        <f>HYPERLINK("capsilon://?command=openfolder&amp;siteaddress=FAM.docvelocity-na8.net&amp;folderid=FXA757C9E2-AF0A-CE42-4DE2-B17E8119CDD2","FX220111999")</f>
        <v>FX220111999</v>
      </c>
      <c r="F188" t="s">
        <v>19</v>
      </c>
      <c r="G188" t="s">
        <v>19</v>
      </c>
      <c r="H188" t="s">
        <v>85</v>
      </c>
      <c r="I188" t="s">
        <v>595</v>
      </c>
      <c r="J188">
        <v>62</v>
      </c>
      <c r="K188" t="s">
        <v>87</v>
      </c>
      <c r="L188" t="s">
        <v>88</v>
      </c>
      <c r="M188" t="s">
        <v>89</v>
      </c>
      <c r="N188">
        <v>2</v>
      </c>
      <c r="O188" s="1">
        <v>44601.484085648146</v>
      </c>
      <c r="P188" s="1">
        <v>44601.495636574073</v>
      </c>
      <c r="Q188">
        <v>530</v>
      </c>
      <c r="R188">
        <v>468</v>
      </c>
      <c r="S188" t="b">
        <v>0</v>
      </c>
      <c r="T188" t="s">
        <v>90</v>
      </c>
      <c r="U188" t="b">
        <v>0</v>
      </c>
      <c r="V188" t="s">
        <v>121</v>
      </c>
      <c r="W188" s="1">
        <v>44601.49150462963</v>
      </c>
      <c r="X188">
        <v>208</v>
      </c>
      <c r="Y188">
        <v>54</v>
      </c>
      <c r="Z188">
        <v>0</v>
      </c>
      <c r="AA188">
        <v>54</v>
      </c>
      <c r="AB188">
        <v>0</v>
      </c>
      <c r="AC188">
        <v>21</v>
      </c>
      <c r="AD188">
        <v>8</v>
      </c>
      <c r="AE188">
        <v>0</v>
      </c>
      <c r="AF188">
        <v>0</v>
      </c>
      <c r="AG188">
        <v>0</v>
      </c>
      <c r="AH188" t="s">
        <v>97</v>
      </c>
      <c r="AI188" s="1">
        <v>44601.495636574073</v>
      </c>
      <c r="AJ188">
        <v>260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8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x14ac:dyDescent="0.45">
      <c r="A189" t="s">
        <v>596</v>
      </c>
      <c r="B189" t="s">
        <v>82</v>
      </c>
      <c r="C189" t="s">
        <v>103</v>
      </c>
      <c r="D189" t="s">
        <v>84</v>
      </c>
      <c r="E189" s="2" t="str">
        <f>HYPERLINK("capsilon://?command=openfolder&amp;siteaddress=FAM.docvelocity-na8.net&amp;folderid=FXF29C5D80-09C2-A0B2-0426-CCF23FCCB2D5","FX220113384")</f>
        <v>FX220113384</v>
      </c>
      <c r="F189" t="s">
        <v>19</v>
      </c>
      <c r="G189" t="s">
        <v>19</v>
      </c>
      <c r="H189" t="s">
        <v>85</v>
      </c>
      <c r="I189" t="s">
        <v>597</v>
      </c>
      <c r="J189">
        <v>38</v>
      </c>
      <c r="K189" t="s">
        <v>87</v>
      </c>
      <c r="L189" t="s">
        <v>88</v>
      </c>
      <c r="M189" t="s">
        <v>89</v>
      </c>
      <c r="N189">
        <v>2</v>
      </c>
      <c r="O189" s="1">
        <v>44601.492476851854</v>
      </c>
      <c r="P189" s="1">
        <v>44601.500497685185</v>
      </c>
      <c r="Q189">
        <v>262</v>
      </c>
      <c r="R189">
        <v>431</v>
      </c>
      <c r="S189" t="b">
        <v>0</v>
      </c>
      <c r="T189" t="s">
        <v>90</v>
      </c>
      <c r="U189" t="b">
        <v>0</v>
      </c>
      <c r="V189" t="s">
        <v>101</v>
      </c>
      <c r="W189" s="1">
        <v>44601.496342592596</v>
      </c>
      <c r="X189">
        <v>254</v>
      </c>
      <c r="Y189">
        <v>37</v>
      </c>
      <c r="Z189">
        <v>0</v>
      </c>
      <c r="AA189">
        <v>37</v>
      </c>
      <c r="AB189">
        <v>0</v>
      </c>
      <c r="AC189">
        <v>16</v>
      </c>
      <c r="AD189">
        <v>1</v>
      </c>
      <c r="AE189">
        <v>0</v>
      </c>
      <c r="AF189">
        <v>0</v>
      </c>
      <c r="AG189">
        <v>0</v>
      </c>
      <c r="AH189" t="s">
        <v>190</v>
      </c>
      <c r="AI189" s="1">
        <v>44601.500497685185</v>
      </c>
      <c r="AJ189">
        <v>177</v>
      </c>
      <c r="AK189">
        <v>1</v>
      </c>
      <c r="AL189">
        <v>0</v>
      </c>
      <c r="AM189">
        <v>1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x14ac:dyDescent="0.45">
      <c r="A190" t="s">
        <v>598</v>
      </c>
      <c r="B190" t="s">
        <v>82</v>
      </c>
      <c r="C190" t="s">
        <v>302</v>
      </c>
      <c r="D190" t="s">
        <v>84</v>
      </c>
      <c r="E190" s="2" t="str">
        <f>HYPERLINK("capsilon://?command=openfolder&amp;siteaddress=FAM.docvelocity-na8.net&amp;folderid=FX20F0C16C-EB9D-3049-E112-C382ACA62147","FX22021588")</f>
        <v>FX22021588</v>
      </c>
      <c r="F190" t="s">
        <v>19</v>
      </c>
      <c r="G190" t="s">
        <v>19</v>
      </c>
      <c r="H190" t="s">
        <v>85</v>
      </c>
      <c r="I190" t="s">
        <v>599</v>
      </c>
      <c r="J190">
        <v>66</v>
      </c>
      <c r="K190" t="s">
        <v>87</v>
      </c>
      <c r="L190" t="s">
        <v>88</v>
      </c>
      <c r="M190" t="s">
        <v>89</v>
      </c>
      <c r="N190">
        <v>2</v>
      </c>
      <c r="O190" s="1">
        <v>44601.500798611109</v>
      </c>
      <c r="P190" s="1">
        <v>44601.532071759262</v>
      </c>
      <c r="Q190">
        <v>2002</v>
      </c>
      <c r="R190">
        <v>700</v>
      </c>
      <c r="S190" t="b">
        <v>0</v>
      </c>
      <c r="T190" t="s">
        <v>90</v>
      </c>
      <c r="U190" t="b">
        <v>0</v>
      </c>
      <c r="V190" t="s">
        <v>186</v>
      </c>
      <c r="W190" s="1">
        <v>44601.509432870371</v>
      </c>
      <c r="X190">
        <v>271</v>
      </c>
      <c r="Y190">
        <v>52</v>
      </c>
      <c r="Z190">
        <v>0</v>
      </c>
      <c r="AA190">
        <v>52</v>
      </c>
      <c r="AB190">
        <v>0</v>
      </c>
      <c r="AC190">
        <v>24</v>
      </c>
      <c r="AD190">
        <v>14</v>
      </c>
      <c r="AE190">
        <v>0</v>
      </c>
      <c r="AF190">
        <v>0</v>
      </c>
      <c r="AG190">
        <v>0</v>
      </c>
      <c r="AH190" t="s">
        <v>97</v>
      </c>
      <c r="AI190" s="1">
        <v>44601.532071759262</v>
      </c>
      <c r="AJ190">
        <v>421</v>
      </c>
      <c r="AK190">
        <v>1</v>
      </c>
      <c r="AL190">
        <v>0</v>
      </c>
      <c r="AM190">
        <v>1</v>
      </c>
      <c r="AN190">
        <v>0</v>
      </c>
      <c r="AO190">
        <v>3</v>
      </c>
      <c r="AP190">
        <v>13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x14ac:dyDescent="0.45">
      <c r="A191" t="s">
        <v>600</v>
      </c>
      <c r="B191" t="s">
        <v>82</v>
      </c>
      <c r="C191" t="s">
        <v>601</v>
      </c>
      <c r="D191" t="s">
        <v>84</v>
      </c>
      <c r="E191" s="2" t="str">
        <f>HYPERLINK("capsilon://?command=openfolder&amp;siteaddress=FAM.docvelocity-na8.net&amp;folderid=FXA2B4ABD3-7AA2-FADF-9AC5-CEC8BBD87FDD","FX22023291")</f>
        <v>FX22023291</v>
      </c>
      <c r="F191" t="s">
        <v>19</v>
      </c>
      <c r="G191" t="s">
        <v>19</v>
      </c>
      <c r="H191" t="s">
        <v>85</v>
      </c>
      <c r="I191" t="s">
        <v>602</v>
      </c>
      <c r="J191">
        <v>298</v>
      </c>
      <c r="K191" t="s">
        <v>87</v>
      </c>
      <c r="L191" t="s">
        <v>88</v>
      </c>
      <c r="M191" t="s">
        <v>89</v>
      </c>
      <c r="N191">
        <v>2</v>
      </c>
      <c r="O191" s="1">
        <v>44601.50209490741</v>
      </c>
      <c r="P191" s="1">
        <v>44601.580358796295</v>
      </c>
      <c r="Q191">
        <v>2321</v>
      </c>
      <c r="R191">
        <v>4441</v>
      </c>
      <c r="S191" t="b">
        <v>0</v>
      </c>
      <c r="T191" t="s">
        <v>90</v>
      </c>
      <c r="U191" t="b">
        <v>0</v>
      </c>
      <c r="V191" t="s">
        <v>101</v>
      </c>
      <c r="W191" s="1">
        <v>44601.570497685185</v>
      </c>
      <c r="X191">
        <v>3632</v>
      </c>
      <c r="Y191">
        <v>253</v>
      </c>
      <c r="Z191">
        <v>0</v>
      </c>
      <c r="AA191">
        <v>253</v>
      </c>
      <c r="AB191">
        <v>0</v>
      </c>
      <c r="AC191">
        <v>75</v>
      </c>
      <c r="AD191">
        <v>45</v>
      </c>
      <c r="AE191">
        <v>0</v>
      </c>
      <c r="AF191">
        <v>0</v>
      </c>
      <c r="AG191">
        <v>0</v>
      </c>
      <c r="AH191" t="s">
        <v>92</v>
      </c>
      <c r="AI191" s="1">
        <v>44601.580358796295</v>
      </c>
      <c r="AJ191">
        <v>727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45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x14ac:dyDescent="0.45">
      <c r="A192" t="s">
        <v>603</v>
      </c>
      <c r="B192" t="s">
        <v>82</v>
      </c>
      <c r="C192" t="s">
        <v>555</v>
      </c>
      <c r="D192" t="s">
        <v>84</v>
      </c>
      <c r="E192" s="2" t="str">
        <f>HYPERLINK("capsilon://?command=openfolder&amp;siteaddress=FAM.docvelocity-na8.net&amp;folderid=FX59F862FE-77F4-F21B-C957-24C00BA297DE","FX220111920")</f>
        <v>FX220111920</v>
      </c>
      <c r="F192" t="s">
        <v>19</v>
      </c>
      <c r="G192" t="s">
        <v>19</v>
      </c>
      <c r="H192" t="s">
        <v>85</v>
      </c>
      <c r="I192" t="s">
        <v>604</v>
      </c>
      <c r="J192">
        <v>66</v>
      </c>
      <c r="K192" t="s">
        <v>87</v>
      </c>
      <c r="L192" t="s">
        <v>88</v>
      </c>
      <c r="M192" t="s">
        <v>89</v>
      </c>
      <c r="N192">
        <v>1</v>
      </c>
      <c r="O192" s="1">
        <v>44601.50273148148</v>
      </c>
      <c r="P192" s="1">
        <v>44601.508657407408</v>
      </c>
      <c r="Q192">
        <v>343</v>
      </c>
      <c r="R192">
        <v>169</v>
      </c>
      <c r="S192" t="b">
        <v>0</v>
      </c>
      <c r="T192" t="s">
        <v>90</v>
      </c>
      <c r="U192" t="b">
        <v>0</v>
      </c>
      <c r="V192" t="s">
        <v>110</v>
      </c>
      <c r="W192" s="1">
        <v>44601.508657407408</v>
      </c>
      <c r="X192">
        <v>169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66</v>
      </c>
      <c r="AE192">
        <v>52</v>
      </c>
      <c r="AF192">
        <v>0</v>
      </c>
      <c r="AG192">
        <v>1</v>
      </c>
      <c r="AH192" t="s">
        <v>90</v>
      </c>
      <c r="AI192" t="s">
        <v>90</v>
      </c>
      <c r="AJ192" t="s">
        <v>90</v>
      </c>
      <c r="AK192" t="s">
        <v>90</v>
      </c>
      <c r="AL192" t="s">
        <v>90</v>
      </c>
      <c r="AM192" t="s">
        <v>90</v>
      </c>
      <c r="AN192" t="s">
        <v>90</v>
      </c>
      <c r="AO192" t="s">
        <v>90</v>
      </c>
      <c r="AP192" t="s">
        <v>90</v>
      </c>
      <c r="AQ192" t="s">
        <v>90</v>
      </c>
      <c r="AR192" t="s">
        <v>90</v>
      </c>
      <c r="AS192" t="s">
        <v>90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x14ac:dyDescent="0.45">
      <c r="A193" t="s">
        <v>605</v>
      </c>
      <c r="B193" t="s">
        <v>82</v>
      </c>
      <c r="C193" t="s">
        <v>606</v>
      </c>
      <c r="D193" t="s">
        <v>84</v>
      </c>
      <c r="E193" s="2" t="str">
        <f>HYPERLINK("capsilon://?command=openfolder&amp;siteaddress=FAM.docvelocity-na8.net&amp;folderid=FX41C00BE0-246C-3741-BD5F-500B2ED1B869","FX22014244")</f>
        <v>FX22014244</v>
      </c>
      <c r="F193" t="s">
        <v>19</v>
      </c>
      <c r="G193" t="s">
        <v>19</v>
      </c>
      <c r="H193" t="s">
        <v>85</v>
      </c>
      <c r="I193" t="s">
        <v>607</v>
      </c>
      <c r="J193">
        <v>66</v>
      </c>
      <c r="K193" t="s">
        <v>87</v>
      </c>
      <c r="L193" t="s">
        <v>88</v>
      </c>
      <c r="M193" t="s">
        <v>89</v>
      </c>
      <c r="N193">
        <v>2</v>
      </c>
      <c r="O193" s="1">
        <v>44601.509027777778</v>
      </c>
      <c r="P193" s="1">
        <v>44601.536145833335</v>
      </c>
      <c r="Q193">
        <v>1828</v>
      </c>
      <c r="R193">
        <v>515</v>
      </c>
      <c r="S193" t="b">
        <v>0</v>
      </c>
      <c r="T193" t="s">
        <v>90</v>
      </c>
      <c r="U193" t="b">
        <v>0</v>
      </c>
      <c r="V193" t="s">
        <v>110</v>
      </c>
      <c r="W193" s="1">
        <v>44601.516273148147</v>
      </c>
      <c r="X193">
        <v>164</v>
      </c>
      <c r="Y193">
        <v>33</v>
      </c>
      <c r="Z193">
        <v>0</v>
      </c>
      <c r="AA193">
        <v>33</v>
      </c>
      <c r="AB193">
        <v>0</v>
      </c>
      <c r="AC193">
        <v>26</v>
      </c>
      <c r="AD193">
        <v>33</v>
      </c>
      <c r="AE193">
        <v>0</v>
      </c>
      <c r="AF193">
        <v>0</v>
      </c>
      <c r="AG193">
        <v>0</v>
      </c>
      <c r="AH193" t="s">
        <v>97</v>
      </c>
      <c r="AI193" s="1">
        <v>44601.536145833335</v>
      </c>
      <c r="AJ193">
        <v>351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33</v>
      </c>
      <c r="AQ193">
        <v>0</v>
      </c>
      <c r="AR193">
        <v>0</v>
      </c>
      <c r="AS193">
        <v>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x14ac:dyDescent="0.45">
      <c r="A194" t="s">
        <v>608</v>
      </c>
      <c r="B194" t="s">
        <v>82</v>
      </c>
      <c r="C194" t="s">
        <v>555</v>
      </c>
      <c r="D194" t="s">
        <v>84</v>
      </c>
      <c r="E194" s="2" t="str">
        <f>HYPERLINK("capsilon://?command=openfolder&amp;siteaddress=FAM.docvelocity-na8.net&amp;folderid=FX59F862FE-77F4-F21B-C957-24C00BA297DE","FX220111920")</f>
        <v>FX220111920</v>
      </c>
      <c r="F194" t="s">
        <v>19</v>
      </c>
      <c r="G194" t="s">
        <v>19</v>
      </c>
      <c r="H194" t="s">
        <v>85</v>
      </c>
      <c r="I194" t="s">
        <v>604</v>
      </c>
      <c r="J194">
        <v>38</v>
      </c>
      <c r="K194" t="s">
        <v>87</v>
      </c>
      <c r="L194" t="s">
        <v>88</v>
      </c>
      <c r="M194" t="s">
        <v>89</v>
      </c>
      <c r="N194">
        <v>2</v>
      </c>
      <c r="O194" s="1">
        <v>44601.509305555555</v>
      </c>
      <c r="P194" s="1">
        <v>44601.571932870371</v>
      </c>
      <c r="Q194">
        <v>3809</v>
      </c>
      <c r="R194">
        <v>1602</v>
      </c>
      <c r="S194" t="b">
        <v>0</v>
      </c>
      <c r="T194" t="s">
        <v>90</v>
      </c>
      <c r="U194" t="b">
        <v>1</v>
      </c>
      <c r="V194" t="s">
        <v>177</v>
      </c>
      <c r="W194" s="1">
        <v>44601.540254629632</v>
      </c>
      <c r="X194">
        <v>1310</v>
      </c>
      <c r="Y194">
        <v>37</v>
      </c>
      <c r="Z194">
        <v>0</v>
      </c>
      <c r="AA194">
        <v>37</v>
      </c>
      <c r="AB194">
        <v>0</v>
      </c>
      <c r="AC194">
        <v>34</v>
      </c>
      <c r="AD194">
        <v>1</v>
      </c>
      <c r="AE194">
        <v>0</v>
      </c>
      <c r="AF194">
        <v>0</v>
      </c>
      <c r="AG194">
        <v>0</v>
      </c>
      <c r="AH194" t="s">
        <v>92</v>
      </c>
      <c r="AI194" s="1">
        <v>44601.571932870371</v>
      </c>
      <c r="AJ194">
        <v>199</v>
      </c>
      <c r="AK194">
        <v>2</v>
      </c>
      <c r="AL194">
        <v>0</v>
      </c>
      <c r="AM194">
        <v>2</v>
      </c>
      <c r="AN194">
        <v>0</v>
      </c>
      <c r="AO194">
        <v>2</v>
      </c>
      <c r="AP194">
        <v>-1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x14ac:dyDescent="0.45">
      <c r="A195" t="s">
        <v>609</v>
      </c>
      <c r="B195" t="s">
        <v>82</v>
      </c>
      <c r="C195" t="s">
        <v>606</v>
      </c>
      <c r="D195" t="s">
        <v>84</v>
      </c>
      <c r="E195" s="2" t="str">
        <f>HYPERLINK("capsilon://?command=openfolder&amp;siteaddress=FAM.docvelocity-na8.net&amp;folderid=FX41C00BE0-246C-3741-BD5F-500B2ED1B869","FX22014244")</f>
        <v>FX22014244</v>
      </c>
      <c r="F195" t="s">
        <v>19</v>
      </c>
      <c r="G195" t="s">
        <v>19</v>
      </c>
      <c r="H195" t="s">
        <v>85</v>
      </c>
      <c r="I195" t="s">
        <v>610</v>
      </c>
      <c r="J195">
        <v>66</v>
      </c>
      <c r="K195" t="s">
        <v>87</v>
      </c>
      <c r="L195" t="s">
        <v>88</v>
      </c>
      <c r="M195" t="s">
        <v>89</v>
      </c>
      <c r="N195">
        <v>2</v>
      </c>
      <c r="O195" s="1">
        <v>44601.509444444448</v>
      </c>
      <c r="P195" s="1">
        <v>44601.539074074077</v>
      </c>
      <c r="Q195">
        <v>2188</v>
      </c>
      <c r="R195">
        <v>372</v>
      </c>
      <c r="S195" t="b">
        <v>0</v>
      </c>
      <c r="T195" t="s">
        <v>90</v>
      </c>
      <c r="U195" t="b">
        <v>0</v>
      </c>
      <c r="V195" t="s">
        <v>110</v>
      </c>
      <c r="W195" s="1">
        <v>44601.51766203704</v>
      </c>
      <c r="X195">
        <v>119</v>
      </c>
      <c r="Y195">
        <v>33</v>
      </c>
      <c r="Z195">
        <v>0</v>
      </c>
      <c r="AA195">
        <v>33</v>
      </c>
      <c r="AB195">
        <v>0</v>
      </c>
      <c r="AC195">
        <v>26</v>
      </c>
      <c r="AD195">
        <v>33</v>
      </c>
      <c r="AE195">
        <v>0</v>
      </c>
      <c r="AF195">
        <v>0</v>
      </c>
      <c r="AG195">
        <v>0</v>
      </c>
      <c r="AH195" t="s">
        <v>97</v>
      </c>
      <c r="AI195" s="1">
        <v>44601.539074074077</v>
      </c>
      <c r="AJ195">
        <v>253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33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x14ac:dyDescent="0.45">
      <c r="A196" t="s">
        <v>611</v>
      </c>
      <c r="B196" t="s">
        <v>82</v>
      </c>
      <c r="C196" t="s">
        <v>241</v>
      </c>
      <c r="D196" t="s">
        <v>84</v>
      </c>
      <c r="E196" s="2" t="str">
        <f>HYPERLINK("capsilon://?command=openfolder&amp;siteaddress=FAM.docvelocity-na8.net&amp;folderid=FX5D1053D3-A031-C6AD-F876-B84528DF9220","FX21125380")</f>
        <v>FX21125380</v>
      </c>
      <c r="F196" t="s">
        <v>19</v>
      </c>
      <c r="G196" t="s">
        <v>19</v>
      </c>
      <c r="H196" t="s">
        <v>85</v>
      </c>
      <c r="I196" t="s">
        <v>612</v>
      </c>
      <c r="J196">
        <v>56</v>
      </c>
      <c r="K196" t="s">
        <v>87</v>
      </c>
      <c r="L196" t="s">
        <v>88</v>
      </c>
      <c r="M196" t="s">
        <v>89</v>
      </c>
      <c r="N196">
        <v>2</v>
      </c>
      <c r="O196" s="1">
        <v>44601.520509259259</v>
      </c>
      <c r="P196" s="1">
        <v>44601.573159722226</v>
      </c>
      <c r="Q196">
        <v>3821</v>
      </c>
      <c r="R196">
        <v>728</v>
      </c>
      <c r="S196" t="b">
        <v>0</v>
      </c>
      <c r="T196" t="s">
        <v>90</v>
      </c>
      <c r="U196" t="b">
        <v>0</v>
      </c>
      <c r="V196" t="s">
        <v>177</v>
      </c>
      <c r="W196" s="1">
        <v>44601.544814814813</v>
      </c>
      <c r="X196">
        <v>393</v>
      </c>
      <c r="Y196">
        <v>51</v>
      </c>
      <c r="Z196">
        <v>0</v>
      </c>
      <c r="AA196">
        <v>51</v>
      </c>
      <c r="AB196">
        <v>0</v>
      </c>
      <c r="AC196">
        <v>19</v>
      </c>
      <c r="AD196">
        <v>5</v>
      </c>
      <c r="AE196">
        <v>0</v>
      </c>
      <c r="AF196">
        <v>0</v>
      </c>
      <c r="AG196">
        <v>0</v>
      </c>
      <c r="AH196" t="s">
        <v>97</v>
      </c>
      <c r="AI196" s="1">
        <v>44601.573159722226</v>
      </c>
      <c r="AJ196">
        <v>296</v>
      </c>
      <c r="AK196">
        <v>1</v>
      </c>
      <c r="AL196">
        <v>0</v>
      </c>
      <c r="AM196">
        <v>1</v>
      </c>
      <c r="AN196">
        <v>0</v>
      </c>
      <c r="AO196">
        <v>1</v>
      </c>
      <c r="AP196">
        <v>4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x14ac:dyDescent="0.45">
      <c r="A197" t="s">
        <v>613</v>
      </c>
      <c r="B197" t="s">
        <v>82</v>
      </c>
      <c r="C197" t="s">
        <v>241</v>
      </c>
      <c r="D197" t="s">
        <v>84</v>
      </c>
      <c r="E197" s="2" t="str">
        <f>HYPERLINK("capsilon://?command=openfolder&amp;siteaddress=FAM.docvelocity-na8.net&amp;folderid=FX5D1053D3-A031-C6AD-F876-B84528DF9220","FX21125380")</f>
        <v>FX21125380</v>
      </c>
      <c r="F197" t="s">
        <v>19</v>
      </c>
      <c r="G197" t="s">
        <v>19</v>
      </c>
      <c r="H197" t="s">
        <v>85</v>
      </c>
      <c r="I197" t="s">
        <v>614</v>
      </c>
      <c r="J197">
        <v>56</v>
      </c>
      <c r="K197" t="s">
        <v>87</v>
      </c>
      <c r="L197" t="s">
        <v>88</v>
      </c>
      <c r="M197" t="s">
        <v>89</v>
      </c>
      <c r="N197">
        <v>2</v>
      </c>
      <c r="O197" s="1">
        <v>44601.521215277775</v>
      </c>
      <c r="P197" s="1">
        <v>44601.579826388886</v>
      </c>
      <c r="Q197">
        <v>4328</v>
      </c>
      <c r="R197">
        <v>736</v>
      </c>
      <c r="S197" t="b">
        <v>0</v>
      </c>
      <c r="T197" t="s">
        <v>90</v>
      </c>
      <c r="U197" t="b">
        <v>0</v>
      </c>
      <c r="V197" t="s">
        <v>177</v>
      </c>
      <c r="W197" s="1">
        <v>44601.54791666667</v>
      </c>
      <c r="X197">
        <v>267</v>
      </c>
      <c r="Y197">
        <v>51</v>
      </c>
      <c r="Z197">
        <v>0</v>
      </c>
      <c r="AA197">
        <v>51</v>
      </c>
      <c r="AB197">
        <v>0</v>
      </c>
      <c r="AC197">
        <v>18</v>
      </c>
      <c r="AD197">
        <v>5</v>
      </c>
      <c r="AE197">
        <v>0</v>
      </c>
      <c r="AF197">
        <v>0</v>
      </c>
      <c r="AG197">
        <v>0</v>
      </c>
      <c r="AH197" t="s">
        <v>97</v>
      </c>
      <c r="AI197" s="1">
        <v>44601.579826388886</v>
      </c>
      <c r="AJ197">
        <v>450</v>
      </c>
      <c r="AK197">
        <v>1</v>
      </c>
      <c r="AL197">
        <v>0</v>
      </c>
      <c r="AM197">
        <v>1</v>
      </c>
      <c r="AN197">
        <v>0</v>
      </c>
      <c r="AO197">
        <v>1</v>
      </c>
      <c r="AP197">
        <v>4</v>
      </c>
      <c r="AQ197">
        <v>0</v>
      </c>
      <c r="AR197">
        <v>0</v>
      </c>
      <c r="AS197">
        <v>0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x14ac:dyDescent="0.45">
      <c r="A198" t="s">
        <v>615</v>
      </c>
      <c r="B198" t="s">
        <v>82</v>
      </c>
      <c r="C198" t="s">
        <v>616</v>
      </c>
      <c r="D198" t="s">
        <v>84</v>
      </c>
      <c r="E198" s="2" t="str">
        <f>HYPERLINK("capsilon://?command=openfolder&amp;siteaddress=FAM.docvelocity-na8.net&amp;folderid=FX2AA1CE15-B927-1929-2604-1A3526B68B48","FX22012444")</f>
        <v>FX22012444</v>
      </c>
      <c r="F198" t="s">
        <v>19</v>
      </c>
      <c r="G198" t="s">
        <v>19</v>
      </c>
      <c r="H198" t="s">
        <v>85</v>
      </c>
      <c r="I198" t="s">
        <v>617</v>
      </c>
      <c r="J198">
        <v>66</v>
      </c>
      <c r="K198" t="s">
        <v>87</v>
      </c>
      <c r="L198" t="s">
        <v>88</v>
      </c>
      <c r="M198" t="s">
        <v>89</v>
      </c>
      <c r="N198">
        <v>1</v>
      </c>
      <c r="O198" s="1">
        <v>44601.560219907406</v>
      </c>
      <c r="P198" s="1">
        <v>44601.565486111111</v>
      </c>
      <c r="Q198">
        <v>411</v>
      </c>
      <c r="R198">
        <v>44</v>
      </c>
      <c r="S198" t="b">
        <v>0</v>
      </c>
      <c r="T198" t="s">
        <v>90</v>
      </c>
      <c r="U198" t="b">
        <v>0</v>
      </c>
      <c r="V198" t="s">
        <v>110</v>
      </c>
      <c r="W198" s="1">
        <v>44601.565486111111</v>
      </c>
      <c r="X198">
        <v>44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66</v>
      </c>
      <c r="AE198">
        <v>52</v>
      </c>
      <c r="AF198">
        <v>0</v>
      </c>
      <c r="AG198">
        <v>1</v>
      </c>
      <c r="AH198" t="s">
        <v>90</v>
      </c>
      <c r="AI198" t="s">
        <v>90</v>
      </c>
      <c r="AJ198" t="s">
        <v>90</v>
      </c>
      <c r="AK198" t="s">
        <v>90</v>
      </c>
      <c r="AL198" t="s">
        <v>90</v>
      </c>
      <c r="AM198" t="s">
        <v>90</v>
      </c>
      <c r="AN198" t="s">
        <v>90</v>
      </c>
      <c r="AO198" t="s">
        <v>90</v>
      </c>
      <c r="AP198" t="s">
        <v>90</v>
      </c>
      <c r="AQ198" t="s">
        <v>90</v>
      </c>
      <c r="AR198" t="s">
        <v>90</v>
      </c>
      <c r="AS198" t="s">
        <v>90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x14ac:dyDescent="0.45">
      <c r="A199" t="s">
        <v>618</v>
      </c>
      <c r="B199" t="s">
        <v>82</v>
      </c>
      <c r="C199" t="s">
        <v>619</v>
      </c>
      <c r="D199" t="s">
        <v>84</v>
      </c>
      <c r="E199" s="2" t="str">
        <f>HYPERLINK("capsilon://?command=openfolder&amp;siteaddress=FAM.docvelocity-na8.net&amp;folderid=FX5F8CDDE2-F526-1632-FEBF-D6214BB049BE","FX21127409")</f>
        <v>FX21127409</v>
      </c>
      <c r="F199" t="s">
        <v>19</v>
      </c>
      <c r="G199" t="s">
        <v>19</v>
      </c>
      <c r="H199" t="s">
        <v>85</v>
      </c>
      <c r="I199" t="s">
        <v>620</v>
      </c>
      <c r="J199">
        <v>28</v>
      </c>
      <c r="K199" t="s">
        <v>87</v>
      </c>
      <c r="L199" t="s">
        <v>88</v>
      </c>
      <c r="M199" t="s">
        <v>89</v>
      </c>
      <c r="N199">
        <v>2</v>
      </c>
      <c r="O199" s="1">
        <v>44601.562604166669</v>
      </c>
      <c r="P199" s="1">
        <v>44601.581296296295</v>
      </c>
      <c r="Q199">
        <v>1322</v>
      </c>
      <c r="R199">
        <v>293</v>
      </c>
      <c r="S199" t="b">
        <v>0</v>
      </c>
      <c r="T199" t="s">
        <v>90</v>
      </c>
      <c r="U199" t="b">
        <v>0</v>
      </c>
      <c r="V199" t="s">
        <v>96</v>
      </c>
      <c r="W199" s="1">
        <v>44601.572962962964</v>
      </c>
      <c r="X199">
        <v>186</v>
      </c>
      <c r="Y199">
        <v>21</v>
      </c>
      <c r="Z199">
        <v>0</v>
      </c>
      <c r="AA199">
        <v>21</v>
      </c>
      <c r="AB199">
        <v>0</v>
      </c>
      <c r="AC199">
        <v>6</v>
      </c>
      <c r="AD199">
        <v>7</v>
      </c>
      <c r="AE199">
        <v>0</v>
      </c>
      <c r="AF199">
        <v>0</v>
      </c>
      <c r="AG199">
        <v>0</v>
      </c>
      <c r="AH199" t="s">
        <v>92</v>
      </c>
      <c r="AI199" s="1">
        <v>44601.581296296295</v>
      </c>
      <c r="AJ199">
        <v>80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7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x14ac:dyDescent="0.45">
      <c r="A200" t="s">
        <v>621</v>
      </c>
      <c r="B200" t="s">
        <v>82</v>
      </c>
      <c r="C200" t="s">
        <v>622</v>
      </c>
      <c r="D200" t="s">
        <v>84</v>
      </c>
      <c r="E200" s="2" t="str">
        <f>HYPERLINK("capsilon://?command=openfolder&amp;siteaddress=FAM.docvelocity-na8.net&amp;folderid=FXDB3FB664-4370-6E17-BF7C-7FC1D3913052","FX21127401")</f>
        <v>FX21127401</v>
      </c>
      <c r="F200" t="s">
        <v>19</v>
      </c>
      <c r="G200" t="s">
        <v>19</v>
      </c>
      <c r="H200" t="s">
        <v>85</v>
      </c>
      <c r="I200" t="s">
        <v>623</v>
      </c>
      <c r="J200">
        <v>28</v>
      </c>
      <c r="K200" t="s">
        <v>87</v>
      </c>
      <c r="L200" t="s">
        <v>88</v>
      </c>
      <c r="M200" t="s">
        <v>89</v>
      </c>
      <c r="N200">
        <v>2</v>
      </c>
      <c r="O200" s="1">
        <v>44601.563425925924</v>
      </c>
      <c r="P200" s="1">
        <v>44601.582141203704</v>
      </c>
      <c r="Q200">
        <v>1422</v>
      </c>
      <c r="R200">
        <v>195</v>
      </c>
      <c r="S200" t="b">
        <v>0</v>
      </c>
      <c r="T200" t="s">
        <v>90</v>
      </c>
      <c r="U200" t="b">
        <v>0</v>
      </c>
      <c r="V200" t="s">
        <v>96</v>
      </c>
      <c r="W200" s="1">
        <v>44601.574293981481</v>
      </c>
      <c r="X200">
        <v>114</v>
      </c>
      <c r="Y200">
        <v>21</v>
      </c>
      <c r="Z200">
        <v>0</v>
      </c>
      <c r="AA200">
        <v>21</v>
      </c>
      <c r="AB200">
        <v>0</v>
      </c>
      <c r="AC200">
        <v>6</v>
      </c>
      <c r="AD200">
        <v>7</v>
      </c>
      <c r="AE200">
        <v>0</v>
      </c>
      <c r="AF200">
        <v>0</v>
      </c>
      <c r="AG200">
        <v>0</v>
      </c>
      <c r="AH200" t="s">
        <v>92</v>
      </c>
      <c r="AI200" s="1">
        <v>44601.582141203704</v>
      </c>
      <c r="AJ200">
        <v>72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7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x14ac:dyDescent="0.45">
      <c r="A201" t="s">
        <v>624</v>
      </c>
      <c r="B201" t="s">
        <v>82</v>
      </c>
      <c r="C201" t="s">
        <v>616</v>
      </c>
      <c r="D201" t="s">
        <v>84</v>
      </c>
      <c r="E201" s="2" t="str">
        <f>HYPERLINK("capsilon://?command=openfolder&amp;siteaddress=FAM.docvelocity-na8.net&amp;folderid=FX2AA1CE15-B927-1929-2604-1A3526B68B48","FX22012444")</f>
        <v>FX22012444</v>
      </c>
      <c r="F201" t="s">
        <v>19</v>
      </c>
      <c r="G201" t="s">
        <v>19</v>
      </c>
      <c r="H201" t="s">
        <v>85</v>
      </c>
      <c r="I201" t="s">
        <v>617</v>
      </c>
      <c r="J201">
        <v>38</v>
      </c>
      <c r="K201" t="s">
        <v>87</v>
      </c>
      <c r="L201" t="s">
        <v>88</v>
      </c>
      <c r="M201" t="s">
        <v>89</v>
      </c>
      <c r="N201">
        <v>2</v>
      </c>
      <c r="O201" s="1">
        <v>44601.566319444442</v>
      </c>
      <c r="P201" s="1">
        <v>44601.586840277778</v>
      </c>
      <c r="Q201">
        <v>430</v>
      </c>
      <c r="R201">
        <v>1343</v>
      </c>
      <c r="S201" t="b">
        <v>0</v>
      </c>
      <c r="T201" t="s">
        <v>90</v>
      </c>
      <c r="U201" t="b">
        <v>1</v>
      </c>
      <c r="V201" t="s">
        <v>101</v>
      </c>
      <c r="W201" s="1">
        <v>44601.579050925924</v>
      </c>
      <c r="X201">
        <v>738</v>
      </c>
      <c r="Y201">
        <v>37</v>
      </c>
      <c r="Z201">
        <v>0</v>
      </c>
      <c r="AA201">
        <v>37</v>
      </c>
      <c r="AB201">
        <v>0</v>
      </c>
      <c r="AC201">
        <v>23</v>
      </c>
      <c r="AD201">
        <v>1</v>
      </c>
      <c r="AE201">
        <v>0</v>
      </c>
      <c r="AF201">
        <v>0</v>
      </c>
      <c r="AG201">
        <v>0</v>
      </c>
      <c r="AH201" t="s">
        <v>97</v>
      </c>
      <c r="AI201" s="1">
        <v>44601.586840277778</v>
      </c>
      <c r="AJ201">
        <v>605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1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x14ac:dyDescent="0.45">
      <c r="A202" t="s">
        <v>625</v>
      </c>
      <c r="B202" t="s">
        <v>82</v>
      </c>
      <c r="C202" t="s">
        <v>626</v>
      </c>
      <c r="D202" t="s">
        <v>84</v>
      </c>
      <c r="E202" s="2" t="str">
        <f>HYPERLINK("capsilon://?command=openfolder&amp;siteaddress=FAM.docvelocity-na8.net&amp;folderid=FXBC4D21EA-1DC7-BE82-BF86-51C173946518","FX22023438")</f>
        <v>FX22023438</v>
      </c>
      <c r="F202" t="s">
        <v>19</v>
      </c>
      <c r="G202" t="s">
        <v>19</v>
      </c>
      <c r="H202" t="s">
        <v>85</v>
      </c>
      <c r="I202" t="s">
        <v>627</v>
      </c>
      <c r="J202">
        <v>87</v>
      </c>
      <c r="K202" t="s">
        <v>87</v>
      </c>
      <c r="L202" t="s">
        <v>88</v>
      </c>
      <c r="M202" t="s">
        <v>89</v>
      </c>
      <c r="N202">
        <v>2</v>
      </c>
      <c r="O202" s="1">
        <v>44601.566400462965</v>
      </c>
      <c r="P202" s="1">
        <v>44601.621203703704</v>
      </c>
      <c r="Q202">
        <v>3376</v>
      </c>
      <c r="R202">
        <v>1359</v>
      </c>
      <c r="S202" t="b">
        <v>0</v>
      </c>
      <c r="T202" t="s">
        <v>90</v>
      </c>
      <c r="U202" t="b">
        <v>0</v>
      </c>
      <c r="V202" t="s">
        <v>91</v>
      </c>
      <c r="W202" s="1">
        <v>44601.584675925929</v>
      </c>
      <c r="X202">
        <v>616</v>
      </c>
      <c r="Y202">
        <v>54</v>
      </c>
      <c r="Z202">
        <v>0</v>
      </c>
      <c r="AA202">
        <v>54</v>
      </c>
      <c r="AB202">
        <v>0</v>
      </c>
      <c r="AC202">
        <v>27</v>
      </c>
      <c r="AD202">
        <v>33</v>
      </c>
      <c r="AE202">
        <v>0</v>
      </c>
      <c r="AF202">
        <v>0</v>
      </c>
      <c r="AG202">
        <v>0</v>
      </c>
      <c r="AH202" t="s">
        <v>97</v>
      </c>
      <c r="AI202" s="1">
        <v>44601.621203703704</v>
      </c>
      <c r="AJ202">
        <v>454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31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x14ac:dyDescent="0.45">
      <c r="A203" t="s">
        <v>628</v>
      </c>
      <c r="B203" t="s">
        <v>82</v>
      </c>
      <c r="C203" t="s">
        <v>302</v>
      </c>
      <c r="D203" t="s">
        <v>84</v>
      </c>
      <c r="E203" s="2" t="str">
        <f>HYPERLINK("capsilon://?command=openfolder&amp;siteaddress=FAM.docvelocity-na8.net&amp;folderid=FX20F0C16C-EB9D-3049-E112-C382ACA62147","FX22021588")</f>
        <v>FX22021588</v>
      </c>
      <c r="F203" t="s">
        <v>19</v>
      </c>
      <c r="G203" t="s">
        <v>19</v>
      </c>
      <c r="H203" t="s">
        <v>85</v>
      </c>
      <c r="I203" t="s">
        <v>629</v>
      </c>
      <c r="J203">
        <v>66</v>
      </c>
      <c r="K203" t="s">
        <v>87</v>
      </c>
      <c r="L203" t="s">
        <v>88</v>
      </c>
      <c r="M203" t="s">
        <v>89</v>
      </c>
      <c r="N203">
        <v>2</v>
      </c>
      <c r="O203" s="1">
        <v>44601.573958333334</v>
      </c>
      <c r="P203" s="1">
        <v>44601.626238425924</v>
      </c>
      <c r="Q203">
        <v>3436</v>
      </c>
      <c r="R203">
        <v>1081</v>
      </c>
      <c r="S203" t="b">
        <v>0</v>
      </c>
      <c r="T203" t="s">
        <v>90</v>
      </c>
      <c r="U203" t="b">
        <v>0</v>
      </c>
      <c r="V203" t="s">
        <v>101</v>
      </c>
      <c r="W203" s="1">
        <v>44601.586539351854</v>
      </c>
      <c r="X203">
        <v>646</v>
      </c>
      <c r="Y203">
        <v>52</v>
      </c>
      <c r="Z203">
        <v>0</v>
      </c>
      <c r="AA203">
        <v>52</v>
      </c>
      <c r="AB203">
        <v>0</v>
      </c>
      <c r="AC203">
        <v>18</v>
      </c>
      <c r="AD203">
        <v>14</v>
      </c>
      <c r="AE203">
        <v>0</v>
      </c>
      <c r="AF203">
        <v>0</v>
      </c>
      <c r="AG203">
        <v>0</v>
      </c>
      <c r="AH203" t="s">
        <v>97</v>
      </c>
      <c r="AI203" s="1">
        <v>44601.626238425924</v>
      </c>
      <c r="AJ203">
        <v>435</v>
      </c>
      <c r="AK203">
        <v>2</v>
      </c>
      <c r="AL203">
        <v>0</v>
      </c>
      <c r="AM203">
        <v>2</v>
      </c>
      <c r="AN203">
        <v>0</v>
      </c>
      <c r="AO203">
        <v>2</v>
      </c>
      <c r="AP203">
        <v>12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x14ac:dyDescent="0.45">
      <c r="A204" t="s">
        <v>630</v>
      </c>
      <c r="B204" t="s">
        <v>82</v>
      </c>
      <c r="C204" t="s">
        <v>631</v>
      </c>
      <c r="D204" t="s">
        <v>84</v>
      </c>
      <c r="E204" s="2" t="str">
        <f>HYPERLINK("capsilon://?command=openfolder&amp;siteaddress=FAM.docvelocity-na8.net&amp;folderid=FX3C2900B8-8071-83AE-CA70-5EF32C0D8F69","FX22022396")</f>
        <v>FX22022396</v>
      </c>
      <c r="F204" t="s">
        <v>19</v>
      </c>
      <c r="G204" t="s">
        <v>19</v>
      </c>
      <c r="H204" t="s">
        <v>85</v>
      </c>
      <c r="I204" t="s">
        <v>632</v>
      </c>
      <c r="J204">
        <v>184</v>
      </c>
      <c r="K204" t="s">
        <v>87</v>
      </c>
      <c r="L204" t="s">
        <v>88</v>
      </c>
      <c r="M204" t="s">
        <v>89</v>
      </c>
      <c r="N204">
        <v>2</v>
      </c>
      <c r="O204" s="1">
        <v>44601.581886574073</v>
      </c>
      <c r="P204" s="1">
        <v>44601.711319444446</v>
      </c>
      <c r="Q204">
        <v>8118</v>
      </c>
      <c r="R204">
        <v>3065</v>
      </c>
      <c r="S204" t="b">
        <v>0</v>
      </c>
      <c r="T204" t="s">
        <v>90</v>
      </c>
      <c r="U204" t="b">
        <v>0</v>
      </c>
      <c r="V204" t="s">
        <v>91</v>
      </c>
      <c r="W204" s="1">
        <v>44601.609340277777</v>
      </c>
      <c r="X204">
        <v>2131</v>
      </c>
      <c r="Y204">
        <v>186</v>
      </c>
      <c r="Z204">
        <v>0</v>
      </c>
      <c r="AA204">
        <v>186</v>
      </c>
      <c r="AB204">
        <v>0</v>
      </c>
      <c r="AC204">
        <v>91</v>
      </c>
      <c r="AD204">
        <v>-2</v>
      </c>
      <c r="AE204">
        <v>0</v>
      </c>
      <c r="AF204">
        <v>0</v>
      </c>
      <c r="AG204">
        <v>0</v>
      </c>
      <c r="AH204" t="s">
        <v>97</v>
      </c>
      <c r="AI204" s="1">
        <v>44601.711319444446</v>
      </c>
      <c r="AJ204">
        <v>908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-2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x14ac:dyDescent="0.45">
      <c r="A205" t="s">
        <v>633</v>
      </c>
      <c r="B205" t="s">
        <v>82</v>
      </c>
      <c r="C205" t="s">
        <v>634</v>
      </c>
      <c r="D205" t="s">
        <v>84</v>
      </c>
      <c r="E205" s="2" t="str">
        <f>HYPERLINK("capsilon://?command=openfolder&amp;siteaddress=FAM.docvelocity-na8.net&amp;folderid=FXFB3B6C84-50F3-33AF-E89E-875E658C5613","FX22022014")</f>
        <v>FX22022014</v>
      </c>
      <c r="F205" t="s">
        <v>19</v>
      </c>
      <c r="G205" t="s">
        <v>19</v>
      </c>
      <c r="H205" t="s">
        <v>85</v>
      </c>
      <c r="I205" t="s">
        <v>635</v>
      </c>
      <c r="J205">
        <v>287</v>
      </c>
      <c r="K205" t="s">
        <v>87</v>
      </c>
      <c r="L205" t="s">
        <v>88</v>
      </c>
      <c r="M205" t="s">
        <v>89</v>
      </c>
      <c r="N205">
        <v>2</v>
      </c>
      <c r="O205" s="1">
        <v>44601.652650462966</v>
      </c>
      <c r="P205" s="1">
        <v>44602.171851851854</v>
      </c>
      <c r="Q205">
        <v>41542</v>
      </c>
      <c r="R205">
        <v>3317</v>
      </c>
      <c r="S205" t="b">
        <v>0</v>
      </c>
      <c r="T205" t="s">
        <v>90</v>
      </c>
      <c r="U205" t="b">
        <v>0</v>
      </c>
      <c r="V205" t="s">
        <v>101</v>
      </c>
      <c r="W205" s="1">
        <v>44601.678923611114</v>
      </c>
      <c r="X205">
        <v>2252</v>
      </c>
      <c r="Y205">
        <v>241</v>
      </c>
      <c r="Z205">
        <v>0</v>
      </c>
      <c r="AA205">
        <v>241</v>
      </c>
      <c r="AB205">
        <v>0</v>
      </c>
      <c r="AC205">
        <v>89</v>
      </c>
      <c r="AD205">
        <v>46</v>
      </c>
      <c r="AE205">
        <v>0</v>
      </c>
      <c r="AF205">
        <v>0</v>
      </c>
      <c r="AG205">
        <v>0</v>
      </c>
      <c r="AH205" t="s">
        <v>194</v>
      </c>
      <c r="AI205" s="1">
        <v>44602.171851851854</v>
      </c>
      <c r="AJ205">
        <v>955</v>
      </c>
      <c r="AK205">
        <v>3</v>
      </c>
      <c r="AL205">
        <v>0</v>
      </c>
      <c r="AM205">
        <v>3</v>
      </c>
      <c r="AN205">
        <v>0</v>
      </c>
      <c r="AO205">
        <v>2</v>
      </c>
      <c r="AP205">
        <v>43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x14ac:dyDescent="0.45">
      <c r="A206" t="s">
        <v>636</v>
      </c>
      <c r="B206" t="s">
        <v>82</v>
      </c>
      <c r="C206" t="s">
        <v>309</v>
      </c>
      <c r="D206" t="s">
        <v>84</v>
      </c>
      <c r="E206" s="2" t="str">
        <f>HYPERLINK("capsilon://?command=openfolder&amp;siteaddress=FAM.docvelocity-na8.net&amp;folderid=FX579E205D-C5B4-D024-0AAE-9EDEA6128023","FX22021404")</f>
        <v>FX22021404</v>
      </c>
      <c r="F206" t="s">
        <v>19</v>
      </c>
      <c r="G206" t="s">
        <v>19</v>
      </c>
      <c r="H206" t="s">
        <v>85</v>
      </c>
      <c r="I206" t="s">
        <v>637</v>
      </c>
      <c r="J206">
        <v>76</v>
      </c>
      <c r="K206" t="s">
        <v>87</v>
      </c>
      <c r="L206" t="s">
        <v>88</v>
      </c>
      <c r="M206" t="s">
        <v>89</v>
      </c>
      <c r="N206">
        <v>2</v>
      </c>
      <c r="O206" s="1">
        <v>44601.655740740738</v>
      </c>
      <c r="P206" s="1">
        <v>44602.17527777778</v>
      </c>
      <c r="Q206">
        <v>43063</v>
      </c>
      <c r="R206">
        <v>1825</v>
      </c>
      <c r="S206" t="b">
        <v>0</v>
      </c>
      <c r="T206" t="s">
        <v>90</v>
      </c>
      <c r="U206" t="b">
        <v>0</v>
      </c>
      <c r="V206" t="s">
        <v>125</v>
      </c>
      <c r="W206" s="1">
        <v>44601.673483796294</v>
      </c>
      <c r="X206">
        <v>1529</v>
      </c>
      <c r="Y206">
        <v>74</v>
      </c>
      <c r="Z206">
        <v>0</v>
      </c>
      <c r="AA206">
        <v>74</v>
      </c>
      <c r="AB206">
        <v>0</v>
      </c>
      <c r="AC206">
        <v>33</v>
      </c>
      <c r="AD206">
        <v>2</v>
      </c>
      <c r="AE206">
        <v>0</v>
      </c>
      <c r="AF206">
        <v>0</v>
      </c>
      <c r="AG206">
        <v>0</v>
      </c>
      <c r="AH206" t="s">
        <v>194</v>
      </c>
      <c r="AI206" s="1">
        <v>44602.17527777778</v>
      </c>
      <c r="AJ206">
        <v>296</v>
      </c>
      <c r="AK206">
        <v>1</v>
      </c>
      <c r="AL206">
        <v>0</v>
      </c>
      <c r="AM206">
        <v>1</v>
      </c>
      <c r="AN206">
        <v>0</v>
      </c>
      <c r="AO206">
        <v>0</v>
      </c>
      <c r="AP206">
        <v>1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x14ac:dyDescent="0.45">
      <c r="A207" t="s">
        <v>638</v>
      </c>
      <c r="B207" t="s">
        <v>82</v>
      </c>
      <c r="C207" t="s">
        <v>639</v>
      </c>
      <c r="D207" t="s">
        <v>84</v>
      </c>
      <c r="E207" s="2" t="str">
        <f>HYPERLINK("capsilon://?command=openfolder&amp;siteaddress=FAM.docvelocity-na8.net&amp;folderid=FXFDDDD3E9-C1B8-3B85-B80F-CE3EC34986AE","FX22022347")</f>
        <v>FX22022347</v>
      </c>
      <c r="F207" t="s">
        <v>19</v>
      </c>
      <c r="G207" t="s">
        <v>19</v>
      </c>
      <c r="H207" t="s">
        <v>85</v>
      </c>
      <c r="I207" t="s">
        <v>640</v>
      </c>
      <c r="J207">
        <v>104</v>
      </c>
      <c r="K207" t="s">
        <v>87</v>
      </c>
      <c r="L207" t="s">
        <v>88</v>
      </c>
      <c r="M207" t="s">
        <v>89</v>
      </c>
      <c r="N207">
        <v>2</v>
      </c>
      <c r="O207" s="1">
        <v>44601.670706018522</v>
      </c>
      <c r="P207" s="1">
        <v>44602.18340277778</v>
      </c>
      <c r="Q207">
        <v>42370</v>
      </c>
      <c r="R207">
        <v>1927</v>
      </c>
      <c r="S207" t="b">
        <v>0</v>
      </c>
      <c r="T207" t="s">
        <v>90</v>
      </c>
      <c r="U207" t="b">
        <v>0</v>
      </c>
      <c r="V207" t="s">
        <v>101</v>
      </c>
      <c r="W207" s="1">
        <v>44601.694722222222</v>
      </c>
      <c r="X207">
        <v>1364</v>
      </c>
      <c r="Y207">
        <v>95</v>
      </c>
      <c r="Z207">
        <v>0</v>
      </c>
      <c r="AA207">
        <v>95</v>
      </c>
      <c r="AB207">
        <v>0</v>
      </c>
      <c r="AC207">
        <v>21</v>
      </c>
      <c r="AD207">
        <v>9</v>
      </c>
      <c r="AE207">
        <v>0</v>
      </c>
      <c r="AF207">
        <v>0</v>
      </c>
      <c r="AG207">
        <v>0</v>
      </c>
      <c r="AH207" t="s">
        <v>194</v>
      </c>
      <c r="AI207" s="1">
        <v>44602.18340277778</v>
      </c>
      <c r="AJ207">
        <v>378</v>
      </c>
      <c r="AK207">
        <v>1</v>
      </c>
      <c r="AL207">
        <v>0</v>
      </c>
      <c r="AM207">
        <v>1</v>
      </c>
      <c r="AN207">
        <v>0</v>
      </c>
      <c r="AO207">
        <v>0</v>
      </c>
      <c r="AP207">
        <v>8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x14ac:dyDescent="0.45">
      <c r="A208" t="s">
        <v>641</v>
      </c>
      <c r="B208" t="s">
        <v>82</v>
      </c>
      <c r="C208" t="s">
        <v>642</v>
      </c>
      <c r="D208" t="s">
        <v>84</v>
      </c>
      <c r="E208" s="2" t="str">
        <f>HYPERLINK("capsilon://?command=openfolder&amp;siteaddress=FAM.docvelocity-na8.net&amp;folderid=FX1B6715EA-8CE4-8C46-A5F6-BB26FF4C58A6","FX21128940")</f>
        <v>FX21128940</v>
      </c>
      <c r="F208" t="s">
        <v>19</v>
      </c>
      <c r="G208" t="s">
        <v>19</v>
      </c>
      <c r="H208" t="s">
        <v>85</v>
      </c>
      <c r="I208" t="s">
        <v>643</v>
      </c>
      <c r="J208">
        <v>38</v>
      </c>
      <c r="K208" t="s">
        <v>87</v>
      </c>
      <c r="L208" t="s">
        <v>88</v>
      </c>
      <c r="M208" t="s">
        <v>89</v>
      </c>
      <c r="N208">
        <v>2</v>
      </c>
      <c r="O208" s="1">
        <v>44601.720729166664</v>
      </c>
      <c r="P208" s="1">
        <v>44602.183923611112</v>
      </c>
      <c r="Q208">
        <v>39439</v>
      </c>
      <c r="R208">
        <v>581</v>
      </c>
      <c r="S208" t="b">
        <v>0</v>
      </c>
      <c r="T208" t="s">
        <v>90</v>
      </c>
      <c r="U208" t="b">
        <v>0</v>
      </c>
      <c r="V208" t="s">
        <v>114</v>
      </c>
      <c r="W208" s="1">
        <v>44601.727314814816</v>
      </c>
      <c r="X208">
        <v>301</v>
      </c>
      <c r="Y208">
        <v>0</v>
      </c>
      <c r="Z208">
        <v>0</v>
      </c>
      <c r="AA208">
        <v>0</v>
      </c>
      <c r="AB208">
        <v>37</v>
      </c>
      <c r="AC208">
        <v>0</v>
      </c>
      <c r="AD208">
        <v>38</v>
      </c>
      <c r="AE208">
        <v>0</v>
      </c>
      <c r="AF208">
        <v>0</v>
      </c>
      <c r="AG208">
        <v>0</v>
      </c>
      <c r="AH208" t="s">
        <v>194</v>
      </c>
      <c r="AI208" s="1">
        <v>44602.183923611112</v>
      </c>
      <c r="AJ208">
        <v>44</v>
      </c>
      <c r="AK208">
        <v>0</v>
      </c>
      <c r="AL208">
        <v>0</v>
      </c>
      <c r="AM208">
        <v>0</v>
      </c>
      <c r="AN208">
        <v>37</v>
      </c>
      <c r="AO208">
        <v>0</v>
      </c>
      <c r="AP208">
        <v>38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x14ac:dyDescent="0.45">
      <c r="A209" t="s">
        <v>644</v>
      </c>
      <c r="B209" t="s">
        <v>82</v>
      </c>
      <c r="C209" t="s">
        <v>362</v>
      </c>
      <c r="D209" t="s">
        <v>84</v>
      </c>
      <c r="E209" s="2" t="str">
        <f>HYPERLINK("capsilon://?command=openfolder&amp;siteaddress=FAM.docvelocity-na8.net&amp;folderid=FX273C533D-38ED-0F86-B8F5-87DCB0504F93","FX2202568")</f>
        <v>FX2202568</v>
      </c>
      <c r="F209" t="s">
        <v>19</v>
      </c>
      <c r="G209" t="s">
        <v>19</v>
      </c>
      <c r="H209" t="s">
        <v>85</v>
      </c>
      <c r="I209" t="s">
        <v>645</v>
      </c>
      <c r="J209">
        <v>38</v>
      </c>
      <c r="K209" t="s">
        <v>646</v>
      </c>
      <c r="L209" t="s">
        <v>19</v>
      </c>
      <c r="M209" t="s">
        <v>84</v>
      </c>
      <c r="N209">
        <v>1</v>
      </c>
      <c r="O209" s="1">
        <v>44601.737129629626</v>
      </c>
      <c r="P209" s="1">
        <v>44601.757511574076</v>
      </c>
      <c r="Q209">
        <v>706</v>
      </c>
      <c r="R209">
        <v>1055</v>
      </c>
      <c r="S209" t="b">
        <v>0</v>
      </c>
      <c r="T209" t="s">
        <v>90</v>
      </c>
      <c r="U209" t="b">
        <v>0</v>
      </c>
      <c r="V209" t="s">
        <v>101</v>
      </c>
      <c r="W209" s="1">
        <v>44601.749525462961</v>
      </c>
      <c r="X209">
        <v>1055</v>
      </c>
      <c r="Y209">
        <v>37</v>
      </c>
      <c r="Z209">
        <v>0</v>
      </c>
      <c r="AA209">
        <v>37</v>
      </c>
      <c r="AB209">
        <v>0</v>
      </c>
      <c r="AC209">
        <v>24</v>
      </c>
      <c r="AD209">
        <v>1</v>
      </c>
      <c r="AE209">
        <v>0</v>
      </c>
      <c r="AF209">
        <v>0</v>
      </c>
      <c r="AG209">
        <v>0</v>
      </c>
      <c r="AH209" t="s">
        <v>90</v>
      </c>
      <c r="AI209" t="s">
        <v>90</v>
      </c>
      <c r="AJ209" t="s">
        <v>90</v>
      </c>
      <c r="AK209" t="s">
        <v>90</v>
      </c>
      <c r="AL209" t="s">
        <v>90</v>
      </c>
      <c r="AM209" t="s">
        <v>90</v>
      </c>
      <c r="AN209" t="s">
        <v>90</v>
      </c>
      <c r="AO209" t="s">
        <v>90</v>
      </c>
      <c r="AP209" t="s">
        <v>90</v>
      </c>
      <c r="AQ209" t="s">
        <v>90</v>
      </c>
      <c r="AR209" t="s">
        <v>90</v>
      </c>
      <c r="AS209" t="s">
        <v>90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x14ac:dyDescent="0.45">
      <c r="A210" t="s">
        <v>647</v>
      </c>
      <c r="B210" t="s">
        <v>82</v>
      </c>
      <c r="C210" t="s">
        <v>648</v>
      </c>
      <c r="D210" t="s">
        <v>84</v>
      </c>
      <c r="E210" s="2" t="str">
        <f>HYPERLINK("capsilon://?command=openfolder&amp;siteaddress=FAM.docvelocity-na8.net&amp;folderid=FX1C2EBF34-D5A4-B940-BDAE-5913E2E99506","FX2202847")</f>
        <v>FX2202847</v>
      </c>
      <c r="F210" t="s">
        <v>19</v>
      </c>
      <c r="G210" t="s">
        <v>19</v>
      </c>
      <c r="H210" t="s">
        <v>85</v>
      </c>
      <c r="I210" t="s">
        <v>649</v>
      </c>
      <c r="J210">
        <v>66</v>
      </c>
      <c r="K210" t="s">
        <v>87</v>
      </c>
      <c r="L210" t="s">
        <v>88</v>
      </c>
      <c r="M210" t="s">
        <v>89</v>
      </c>
      <c r="N210">
        <v>2</v>
      </c>
      <c r="O210" s="1">
        <v>44601.745995370373</v>
      </c>
      <c r="P210" s="1">
        <v>44602.187962962962</v>
      </c>
      <c r="Q210">
        <v>36482</v>
      </c>
      <c r="R210">
        <v>1704</v>
      </c>
      <c r="S210" t="b">
        <v>0</v>
      </c>
      <c r="T210" t="s">
        <v>90</v>
      </c>
      <c r="U210" t="b">
        <v>0</v>
      </c>
      <c r="V210" t="s">
        <v>285</v>
      </c>
      <c r="W210" s="1">
        <v>44601.764699074076</v>
      </c>
      <c r="X210">
        <v>1335</v>
      </c>
      <c r="Y210">
        <v>52</v>
      </c>
      <c r="Z210">
        <v>0</v>
      </c>
      <c r="AA210">
        <v>52</v>
      </c>
      <c r="AB210">
        <v>0</v>
      </c>
      <c r="AC210">
        <v>34</v>
      </c>
      <c r="AD210">
        <v>14</v>
      </c>
      <c r="AE210">
        <v>0</v>
      </c>
      <c r="AF210">
        <v>0</v>
      </c>
      <c r="AG210">
        <v>0</v>
      </c>
      <c r="AH210" t="s">
        <v>194</v>
      </c>
      <c r="AI210" s="1">
        <v>44602.187962962962</v>
      </c>
      <c r="AJ210">
        <v>349</v>
      </c>
      <c r="AK210">
        <v>1</v>
      </c>
      <c r="AL210">
        <v>0</v>
      </c>
      <c r="AM210">
        <v>1</v>
      </c>
      <c r="AN210">
        <v>0</v>
      </c>
      <c r="AO210">
        <v>0</v>
      </c>
      <c r="AP210">
        <v>13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x14ac:dyDescent="0.45">
      <c r="A211" t="s">
        <v>650</v>
      </c>
      <c r="B211" t="s">
        <v>82</v>
      </c>
      <c r="C211" t="s">
        <v>192</v>
      </c>
      <c r="D211" t="s">
        <v>84</v>
      </c>
      <c r="E211" s="2" t="str">
        <f>HYPERLINK("capsilon://?command=openfolder&amp;siteaddress=FAM.docvelocity-na8.net&amp;folderid=FX07826F22-1D3D-D0CD-8BF3-02D05AF560D6","FX220112884")</f>
        <v>FX220112884</v>
      </c>
      <c r="F211" t="s">
        <v>19</v>
      </c>
      <c r="G211" t="s">
        <v>19</v>
      </c>
      <c r="H211" t="s">
        <v>85</v>
      </c>
      <c r="I211" t="s">
        <v>651</v>
      </c>
      <c r="J211">
        <v>56</v>
      </c>
      <c r="K211" t="s">
        <v>87</v>
      </c>
      <c r="L211" t="s">
        <v>88</v>
      </c>
      <c r="M211" t="s">
        <v>89</v>
      </c>
      <c r="N211">
        <v>2</v>
      </c>
      <c r="O211" s="1">
        <v>44602.312280092592</v>
      </c>
      <c r="P211" s="1">
        <v>44602.345219907409</v>
      </c>
      <c r="Q211">
        <v>2022</v>
      </c>
      <c r="R211">
        <v>824</v>
      </c>
      <c r="S211" t="b">
        <v>0</v>
      </c>
      <c r="T211" t="s">
        <v>90</v>
      </c>
      <c r="U211" t="b">
        <v>0</v>
      </c>
      <c r="V211" t="s">
        <v>285</v>
      </c>
      <c r="W211" s="1">
        <v>44602.335034722222</v>
      </c>
      <c r="X211">
        <v>549</v>
      </c>
      <c r="Y211">
        <v>42</v>
      </c>
      <c r="Z211">
        <v>0</v>
      </c>
      <c r="AA211">
        <v>42</v>
      </c>
      <c r="AB211">
        <v>0</v>
      </c>
      <c r="AC211">
        <v>26</v>
      </c>
      <c r="AD211">
        <v>14</v>
      </c>
      <c r="AE211">
        <v>0</v>
      </c>
      <c r="AF211">
        <v>0</v>
      </c>
      <c r="AG211">
        <v>0</v>
      </c>
      <c r="AH211" t="s">
        <v>194</v>
      </c>
      <c r="AI211" s="1">
        <v>44602.345219907409</v>
      </c>
      <c r="AJ211">
        <v>264</v>
      </c>
      <c r="AK211">
        <v>3</v>
      </c>
      <c r="AL211">
        <v>0</v>
      </c>
      <c r="AM211">
        <v>3</v>
      </c>
      <c r="AN211">
        <v>0</v>
      </c>
      <c r="AO211">
        <v>2</v>
      </c>
      <c r="AP211">
        <v>11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x14ac:dyDescent="0.45">
      <c r="A212" t="s">
        <v>652</v>
      </c>
      <c r="B212" t="s">
        <v>82</v>
      </c>
      <c r="C212" t="s">
        <v>653</v>
      </c>
      <c r="D212" t="s">
        <v>84</v>
      </c>
      <c r="E212" s="2" t="str">
        <f>HYPERLINK("capsilon://?command=openfolder&amp;siteaddress=FAM.docvelocity-na8.net&amp;folderid=FX39FA8ECA-702F-A68E-5E1A-2F28B65CEE57","FX2202647")</f>
        <v>FX2202647</v>
      </c>
      <c r="F212" t="s">
        <v>19</v>
      </c>
      <c r="G212" t="s">
        <v>19</v>
      </c>
      <c r="H212" t="s">
        <v>85</v>
      </c>
      <c r="I212" t="s">
        <v>654</v>
      </c>
      <c r="J212">
        <v>38</v>
      </c>
      <c r="K212" t="s">
        <v>87</v>
      </c>
      <c r="L212" t="s">
        <v>88</v>
      </c>
      <c r="M212" t="s">
        <v>89</v>
      </c>
      <c r="N212">
        <v>2</v>
      </c>
      <c r="O212" s="1">
        <v>44602.382372685184</v>
      </c>
      <c r="P212" s="1">
        <v>44602.393136574072</v>
      </c>
      <c r="Q212">
        <v>328</v>
      </c>
      <c r="R212">
        <v>602</v>
      </c>
      <c r="S212" t="b">
        <v>0</v>
      </c>
      <c r="T212" t="s">
        <v>90</v>
      </c>
      <c r="U212" t="b">
        <v>0</v>
      </c>
      <c r="V212" t="s">
        <v>101</v>
      </c>
      <c r="W212" s="1">
        <v>44602.386597222219</v>
      </c>
      <c r="X212">
        <v>355</v>
      </c>
      <c r="Y212">
        <v>37</v>
      </c>
      <c r="Z212">
        <v>0</v>
      </c>
      <c r="AA212">
        <v>37</v>
      </c>
      <c r="AB212">
        <v>0</v>
      </c>
      <c r="AC212">
        <v>25</v>
      </c>
      <c r="AD212">
        <v>1</v>
      </c>
      <c r="AE212">
        <v>0</v>
      </c>
      <c r="AF212">
        <v>0</v>
      </c>
      <c r="AG212">
        <v>0</v>
      </c>
      <c r="AH212" t="s">
        <v>182</v>
      </c>
      <c r="AI212" s="1">
        <v>44602.393136574072</v>
      </c>
      <c r="AJ212">
        <v>247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1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x14ac:dyDescent="0.45">
      <c r="A213" t="s">
        <v>655</v>
      </c>
      <c r="B213" t="s">
        <v>82</v>
      </c>
      <c r="C213" t="s">
        <v>271</v>
      </c>
      <c r="D213" t="s">
        <v>84</v>
      </c>
      <c r="E213" s="2" t="str">
        <f>HYPERLINK("capsilon://?command=openfolder&amp;siteaddress=FAM.docvelocity-na8.net&amp;folderid=FX9B3C1982-A70E-B127-24D7-BF194C714CDE","FX2202373")</f>
        <v>FX2202373</v>
      </c>
      <c r="F213" t="s">
        <v>19</v>
      </c>
      <c r="G213" t="s">
        <v>19</v>
      </c>
      <c r="H213" t="s">
        <v>85</v>
      </c>
      <c r="I213" t="s">
        <v>656</v>
      </c>
      <c r="J213">
        <v>66</v>
      </c>
      <c r="K213" t="s">
        <v>87</v>
      </c>
      <c r="L213" t="s">
        <v>88</v>
      </c>
      <c r="M213" t="s">
        <v>89</v>
      </c>
      <c r="N213">
        <v>2</v>
      </c>
      <c r="O213" s="1">
        <v>44602.386354166665</v>
      </c>
      <c r="P213" s="1">
        <v>44602.393333333333</v>
      </c>
      <c r="Q213">
        <v>549</v>
      </c>
      <c r="R213">
        <v>54</v>
      </c>
      <c r="S213" t="b">
        <v>0</v>
      </c>
      <c r="T213" t="s">
        <v>90</v>
      </c>
      <c r="U213" t="b">
        <v>0</v>
      </c>
      <c r="V213" t="s">
        <v>101</v>
      </c>
      <c r="W213" s="1">
        <v>44602.387048611112</v>
      </c>
      <c r="X213">
        <v>38</v>
      </c>
      <c r="Y213">
        <v>0</v>
      </c>
      <c r="Z213">
        <v>0</v>
      </c>
      <c r="AA213">
        <v>0</v>
      </c>
      <c r="AB213">
        <v>52</v>
      </c>
      <c r="AC213">
        <v>0</v>
      </c>
      <c r="AD213">
        <v>66</v>
      </c>
      <c r="AE213">
        <v>0</v>
      </c>
      <c r="AF213">
        <v>0</v>
      </c>
      <c r="AG213">
        <v>0</v>
      </c>
      <c r="AH213" t="s">
        <v>182</v>
      </c>
      <c r="AI213" s="1">
        <v>44602.393333333333</v>
      </c>
      <c r="AJ213">
        <v>16</v>
      </c>
      <c r="AK213">
        <v>0</v>
      </c>
      <c r="AL213">
        <v>0</v>
      </c>
      <c r="AM213">
        <v>0</v>
      </c>
      <c r="AN213">
        <v>52</v>
      </c>
      <c r="AO213">
        <v>0</v>
      </c>
      <c r="AP213">
        <v>66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x14ac:dyDescent="0.45">
      <c r="A214" t="s">
        <v>657</v>
      </c>
      <c r="B214" t="s">
        <v>82</v>
      </c>
      <c r="C214" t="s">
        <v>658</v>
      </c>
      <c r="D214" t="s">
        <v>84</v>
      </c>
      <c r="E214" s="2" t="str">
        <f>HYPERLINK("capsilon://?command=openfolder&amp;siteaddress=FAM.docvelocity-na8.net&amp;folderid=FXF2087FCC-3A8D-9A36-F277-171BAA5BEC8C","FX211212243")</f>
        <v>FX211212243</v>
      </c>
      <c r="F214" t="s">
        <v>19</v>
      </c>
      <c r="G214" t="s">
        <v>19</v>
      </c>
      <c r="H214" t="s">
        <v>85</v>
      </c>
      <c r="I214" t="s">
        <v>659</v>
      </c>
      <c r="J214">
        <v>66</v>
      </c>
      <c r="K214" t="s">
        <v>87</v>
      </c>
      <c r="L214" t="s">
        <v>88</v>
      </c>
      <c r="M214" t="s">
        <v>89</v>
      </c>
      <c r="N214">
        <v>2</v>
      </c>
      <c r="O214" s="1">
        <v>44602.386701388888</v>
      </c>
      <c r="P214" s="1">
        <v>44602.39366898148</v>
      </c>
      <c r="Q214">
        <v>548</v>
      </c>
      <c r="R214">
        <v>54</v>
      </c>
      <c r="S214" t="b">
        <v>0</v>
      </c>
      <c r="T214" t="s">
        <v>90</v>
      </c>
      <c r="U214" t="b">
        <v>0</v>
      </c>
      <c r="V214" t="s">
        <v>101</v>
      </c>
      <c r="W214" s="1">
        <v>44602.387349537035</v>
      </c>
      <c r="X214">
        <v>26</v>
      </c>
      <c r="Y214">
        <v>0</v>
      </c>
      <c r="Z214">
        <v>0</v>
      </c>
      <c r="AA214">
        <v>0</v>
      </c>
      <c r="AB214">
        <v>52</v>
      </c>
      <c r="AC214">
        <v>0</v>
      </c>
      <c r="AD214">
        <v>66</v>
      </c>
      <c r="AE214">
        <v>0</v>
      </c>
      <c r="AF214">
        <v>0</v>
      </c>
      <c r="AG214">
        <v>0</v>
      </c>
      <c r="AH214" t="s">
        <v>182</v>
      </c>
      <c r="AI214" s="1">
        <v>44602.39366898148</v>
      </c>
      <c r="AJ214">
        <v>28</v>
      </c>
      <c r="AK214">
        <v>0</v>
      </c>
      <c r="AL214">
        <v>0</v>
      </c>
      <c r="AM214">
        <v>0</v>
      </c>
      <c r="AN214">
        <v>52</v>
      </c>
      <c r="AO214">
        <v>0</v>
      </c>
      <c r="AP214">
        <v>66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x14ac:dyDescent="0.45">
      <c r="A215" t="s">
        <v>660</v>
      </c>
      <c r="B215" t="s">
        <v>82</v>
      </c>
      <c r="C215" t="s">
        <v>661</v>
      </c>
      <c r="D215" t="s">
        <v>84</v>
      </c>
      <c r="E215" s="2" t="str">
        <f>HYPERLINK("capsilon://?command=openfolder&amp;siteaddress=FAM.docvelocity-na8.net&amp;folderid=FX190F09D3-7BA1-E263-D91C-3856781415BA","FX22023886")</f>
        <v>FX22023886</v>
      </c>
      <c r="F215" t="s">
        <v>19</v>
      </c>
      <c r="G215" t="s">
        <v>19</v>
      </c>
      <c r="H215" t="s">
        <v>85</v>
      </c>
      <c r="I215" t="s">
        <v>662</v>
      </c>
      <c r="J215">
        <v>198</v>
      </c>
      <c r="K215" t="s">
        <v>87</v>
      </c>
      <c r="L215" t="s">
        <v>88</v>
      </c>
      <c r="M215" t="s">
        <v>89</v>
      </c>
      <c r="N215">
        <v>2</v>
      </c>
      <c r="O215" s="1">
        <v>44602.387777777774</v>
      </c>
      <c r="P215" s="1">
        <v>44602.434652777774</v>
      </c>
      <c r="Q215">
        <v>1944</v>
      </c>
      <c r="R215">
        <v>2106</v>
      </c>
      <c r="S215" t="b">
        <v>0</v>
      </c>
      <c r="T215" t="s">
        <v>90</v>
      </c>
      <c r="U215" t="b">
        <v>0</v>
      </c>
      <c r="V215" t="s">
        <v>285</v>
      </c>
      <c r="W215" s="1">
        <v>44602.407060185185</v>
      </c>
      <c r="X215">
        <v>1593</v>
      </c>
      <c r="Y215">
        <v>182</v>
      </c>
      <c r="Z215">
        <v>0</v>
      </c>
      <c r="AA215">
        <v>182</v>
      </c>
      <c r="AB215">
        <v>0</v>
      </c>
      <c r="AC215">
        <v>53</v>
      </c>
      <c r="AD215">
        <v>16</v>
      </c>
      <c r="AE215">
        <v>0</v>
      </c>
      <c r="AF215">
        <v>0</v>
      </c>
      <c r="AG215">
        <v>0</v>
      </c>
      <c r="AH215" t="s">
        <v>194</v>
      </c>
      <c r="AI215" s="1">
        <v>44602.434652777774</v>
      </c>
      <c r="AJ215">
        <v>513</v>
      </c>
      <c r="AK215">
        <v>1</v>
      </c>
      <c r="AL215">
        <v>0</v>
      </c>
      <c r="AM215">
        <v>1</v>
      </c>
      <c r="AN215">
        <v>0</v>
      </c>
      <c r="AO215">
        <v>0</v>
      </c>
      <c r="AP215">
        <v>15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x14ac:dyDescent="0.45">
      <c r="A216" t="s">
        <v>663</v>
      </c>
      <c r="B216" t="s">
        <v>82</v>
      </c>
      <c r="C216" t="s">
        <v>271</v>
      </c>
      <c r="D216" t="s">
        <v>84</v>
      </c>
      <c r="E216" s="2" t="str">
        <f>HYPERLINK("capsilon://?command=openfolder&amp;siteaddress=FAM.docvelocity-na8.net&amp;folderid=FX9B3C1982-A70E-B127-24D7-BF194C714CDE","FX2202373")</f>
        <v>FX2202373</v>
      </c>
      <c r="F216" t="s">
        <v>19</v>
      </c>
      <c r="G216" t="s">
        <v>19</v>
      </c>
      <c r="H216" t="s">
        <v>85</v>
      </c>
      <c r="I216" t="s">
        <v>664</v>
      </c>
      <c r="J216">
        <v>66</v>
      </c>
      <c r="K216" t="s">
        <v>87</v>
      </c>
      <c r="L216" t="s">
        <v>88</v>
      </c>
      <c r="M216" t="s">
        <v>89</v>
      </c>
      <c r="N216">
        <v>1</v>
      </c>
      <c r="O216" s="1">
        <v>44602.392569444448</v>
      </c>
      <c r="P216" s="1">
        <v>44602.44122685185</v>
      </c>
      <c r="Q216">
        <v>3788</v>
      </c>
      <c r="R216">
        <v>416</v>
      </c>
      <c r="S216" t="b">
        <v>0</v>
      </c>
      <c r="T216" t="s">
        <v>90</v>
      </c>
      <c r="U216" t="b">
        <v>0</v>
      </c>
      <c r="V216" t="s">
        <v>307</v>
      </c>
      <c r="W216" s="1">
        <v>44602.44122685185</v>
      </c>
      <c r="X216">
        <v>269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66</v>
      </c>
      <c r="AE216">
        <v>52</v>
      </c>
      <c r="AF216">
        <v>0</v>
      </c>
      <c r="AG216">
        <v>2</v>
      </c>
      <c r="AH216" t="s">
        <v>90</v>
      </c>
      <c r="AI216" t="s">
        <v>90</v>
      </c>
      <c r="AJ216" t="s">
        <v>90</v>
      </c>
      <c r="AK216" t="s">
        <v>90</v>
      </c>
      <c r="AL216" t="s">
        <v>90</v>
      </c>
      <c r="AM216" t="s">
        <v>90</v>
      </c>
      <c r="AN216" t="s">
        <v>90</v>
      </c>
      <c r="AO216" t="s">
        <v>90</v>
      </c>
      <c r="AP216" t="s">
        <v>90</v>
      </c>
      <c r="AQ216" t="s">
        <v>90</v>
      </c>
      <c r="AR216" t="s">
        <v>90</v>
      </c>
      <c r="AS216" t="s">
        <v>90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x14ac:dyDescent="0.45">
      <c r="A217" t="s">
        <v>665</v>
      </c>
      <c r="B217" t="s">
        <v>82</v>
      </c>
      <c r="C217" t="s">
        <v>666</v>
      </c>
      <c r="D217" t="s">
        <v>84</v>
      </c>
      <c r="E217" s="2" t="str">
        <f>HYPERLINK("capsilon://?command=openfolder&amp;siteaddress=FAM.docvelocity-na8.net&amp;folderid=FXB97734E9-C910-B2D9-70EF-57B2C6E0AFCD","FX220114155")</f>
        <v>FX220114155</v>
      </c>
      <c r="F217" t="s">
        <v>19</v>
      </c>
      <c r="G217" t="s">
        <v>19</v>
      </c>
      <c r="H217" t="s">
        <v>85</v>
      </c>
      <c r="I217" t="s">
        <v>667</v>
      </c>
      <c r="J217">
        <v>38</v>
      </c>
      <c r="K217" t="s">
        <v>87</v>
      </c>
      <c r="L217" t="s">
        <v>88</v>
      </c>
      <c r="M217" t="s">
        <v>89</v>
      </c>
      <c r="N217">
        <v>2</v>
      </c>
      <c r="O217" s="1">
        <v>44602.398796296293</v>
      </c>
      <c r="P217" s="1">
        <v>44602.436423611114</v>
      </c>
      <c r="Q217">
        <v>2893</v>
      </c>
      <c r="R217">
        <v>358</v>
      </c>
      <c r="S217" t="b">
        <v>0</v>
      </c>
      <c r="T217" t="s">
        <v>90</v>
      </c>
      <c r="U217" t="b">
        <v>0</v>
      </c>
      <c r="V217" t="s">
        <v>186</v>
      </c>
      <c r="W217" s="1">
        <v>44602.402569444443</v>
      </c>
      <c r="X217">
        <v>206</v>
      </c>
      <c r="Y217">
        <v>37</v>
      </c>
      <c r="Z217">
        <v>0</v>
      </c>
      <c r="AA217">
        <v>37</v>
      </c>
      <c r="AB217">
        <v>0</v>
      </c>
      <c r="AC217">
        <v>19</v>
      </c>
      <c r="AD217">
        <v>1</v>
      </c>
      <c r="AE217">
        <v>0</v>
      </c>
      <c r="AF217">
        <v>0</v>
      </c>
      <c r="AG217">
        <v>0</v>
      </c>
      <c r="AH217" t="s">
        <v>194</v>
      </c>
      <c r="AI217" s="1">
        <v>44602.436423611114</v>
      </c>
      <c r="AJ217">
        <v>152</v>
      </c>
      <c r="AK217">
        <v>2</v>
      </c>
      <c r="AL217">
        <v>0</v>
      </c>
      <c r="AM217">
        <v>2</v>
      </c>
      <c r="AN217">
        <v>0</v>
      </c>
      <c r="AO217">
        <v>0</v>
      </c>
      <c r="AP217">
        <v>-1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x14ac:dyDescent="0.45">
      <c r="A218" t="s">
        <v>668</v>
      </c>
      <c r="B218" t="s">
        <v>82</v>
      </c>
      <c r="C218" t="s">
        <v>669</v>
      </c>
      <c r="D218" t="s">
        <v>84</v>
      </c>
      <c r="E218" s="2" t="str">
        <f>HYPERLINK("capsilon://?command=openfolder&amp;siteaddress=FAM.docvelocity-na8.net&amp;folderid=FX865805D8-E1FE-74A2-E011-A32916208156","FX22022931")</f>
        <v>FX22022931</v>
      </c>
      <c r="F218" t="s">
        <v>19</v>
      </c>
      <c r="G218" t="s">
        <v>19</v>
      </c>
      <c r="H218" t="s">
        <v>85</v>
      </c>
      <c r="I218" t="s">
        <v>670</v>
      </c>
      <c r="J218">
        <v>288</v>
      </c>
      <c r="K218" t="s">
        <v>87</v>
      </c>
      <c r="L218" t="s">
        <v>88</v>
      </c>
      <c r="M218" t="s">
        <v>89</v>
      </c>
      <c r="N218">
        <v>1</v>
      </c>
      <c r="O218" s="1">
        <v>44602.412372685183</v>
      </c>
      <c r="P218" s="1">
        <v>44602.467372685183</v>
      </c>
      <c r="Q218">
        <v>947</v>
      </c>
      <c r="R218">
        <v>3805</v>
      </c>
      <c r="S218" t="b">
        <v>0</v>
      </c>
      <c r="T218" t="s">
        <v>90</v>
      </c>
      <c r="U218" t="b">
        <v>0</v>
      </c>
      <c r="V218" t="s">
        <v>307</v>
      </c>
      <c r="W218" s="1">
        <v>44602.467372685183</v>
      </c>
      <c r="X218">
        <v>2258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288</v>
      </c>
      <c r="AE218">
        <v>240</v>
      </c>
      <c r="AF218">
        <v>0</v>
      </c>
      <c r="AG218">
        <v>12</v>
      </c>
      <c r="AH218" t="s">
        <v>90</v>
      </c>
      <c r="AI218" t="s">
        <v>90</v>
      </c>
      <c r="AJ218" t="s">
        <v>90</v>
      </c>
      <c r="AK218" t="s">
        <v>90</v>
      </c>
      <c r="AL218" t="s">
        <v>90</v>
      </c>
      <c r="AM218" t="s">
        <v>90</v>
      </c>
      <c r="AN218" t="s">
        <v>90</v>
      </c>
      <c r="AO218" t="s">
        <v>90</v>
      </c>
      <c r="AP218" t="s">
        <v>90</v>
      </c>
      <c r="AQ218" t="s">
        <v>90</v>
      </c>
      <c r="AR218" t="s">
        <v>90</v>
      </c>
      <c r="AS218" t="s">
        <v>90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x14ac:dyDescent="0.45">
      <c r="A219" t="s">
        <v>671</v>
      </c>
      <c r="B219" t="s">
        <v>82</v>
      </c>
      <c r="C219" t="s">
        <v>672</v>
      </c>
      <c r="D219" t="s">
        <v>84</v>
      </c>
      <c r="E219" s="2" t="str">
        <f>HYPERLINK("capsilon://?command=openfolder&amp;siteaddress=FAM.docvelocity-na8.net&amp;folderid=FX0C3A3D78-A998-D5F7-A8CD-C2530C3B802F","FX2202121")</f>
        <v>FX2202121</v>
      </c>
      <c r="F219" t="s">
        <v>19</v>
      </c>
      <c r="G219" t="s">
        <v>19</v>
      </c>
      <c r="H219" t="s">
        <v>85</v>
      </c>
      <c r="I219" t="s">
        <v>673</v>
      </c>
      <c r="J219">
        <v>123</v>
      </c>
      <c r="K219" t="s">
        <v>87</v>
      </c>
      <c r="L219" t="s">
        <v>88</v>
      </c>
      <c r="M219" t="s">
        <v>89</v>
      </c>
      <c r="N219">
        <v>2</v>
      </c>
      <c r="O219" s="1">
        <v>44602.413425925923</v>
      </c>
      <c r="P219" s="1">
        <v>44602.474768518521</v>
      </c>
      <c r="Q219">
        <v>2998</v>
      </c>
      <c r="R219">
        <v>2302</v>
      </c>
      <c r="S219" t="b">
        <v>0</v>
      </c>
      <c r="T219" t="s">
        <v>90</v>
      </c>
      <c r="U219" t="b">
        <v>0</v>
      </c>
      <c r="V219" t="s">
        <v>186</v>
      </c>
      <c r="W219" s="1">
        <v>44602.427939814814</v>
      </c>
      <c r="X219">
        <v>1209</v>
      </c>
      <c r="Y219">
        <v>130</v>
      </c>
      <c r="Z219">
        <v>0</v>
      </c>
      <c r="AA219">
        <v>130</v>
      </c>
      <c r="AB219">
        <v>0</v>
      </c>
      <c r="AC219">
        <v>76</v>
      </c>
      <c r="AD219">
        <v>-7</v>
      </c>
      <c r="AE219">
        <v>110</v>
      </c>
      <c r="AF219">
        <v>0</v>
      </c>
      <c r="AG219">
        <v>0</v>
      </c>
      <c r="AH219" t="s">
        <v>187</v>
      </c>
      <c r="AI219" s="1">
        <v>44602.474768518521</v>
      </c>
      <c r="AJ219">
        <v>1083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-7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x14ac:dyDescent="0.45">
      <c r="A220" t="s">
        <v>674</v>
      </c>
      <c r="B220" t="s">
        <v>82</v>
      </c>
      <c r="C220" t="s">
        <v>675</v>
      </c>
      <c r="D220" t="s">
        <v>84</v>
      </c>
      <c r="E220" s="2" t="str">
        <f>HYPERLINK("capsilon://?command=openfolder&amp;siteaddress=FAM.docvelocity-na8.net&amp;folderid=FX418E258F-B973-31B8-8CE3-683701D1A24E","FX22022593")</f>
        <v>FX22022593</v>
      </c>
      <c r="F220" t="s">
        <v>19</v>
      </c>
      <c r="G220" t="s">
        <v>19</v>
      </c>
      <c r="H220" t="s">
        <v>85</v>
      </c>
      <c r="I220" t="s">
        <v>676</v>
      </c>
      <c r="J220">
        <v>98</v>
      </c>
      <c r="K220" t="s">
        <v>87</v>
      </c>
      <c r="L220" t="s">
        <v>88</v>
      </c>
      <c r="M220" t="s">
        <v>89</v>
      </c>
      <c r="N220">
        <v>2</v>
      </c>
      <c r="O220" s="1">
        <v>44602.42150462963</v>
      </c>
      <c r="P220" s="1">
        <v>44602.474699074075</v>
      </c>
      <c r="Q220">
        <v>3359</v>
      </c>
      <c r="R220">
        <v>1237</v>
      </c>
      <c r="S220" t="b">
        <v>0</v>
      </c>
      <c r="T220" t="s">
        <v>90</v>
      </c>
      <c r="U220" t="b">
        <v>0</v>
      </c>
      <c r="V220" t="s">
        <v>101</v>
      </c>
      <c r="W220" s="1">
        <v>44602.435254629629</v>
      </c>
      <c r="X220">
        <v>847</v>
      </c>
      <c r="Y220">
        <v>125</v>
      </c>
      <c r="Z220">
        <v>0</v>
      </c>
      <c r="AA220">
        <v>125</v>
      </c>
      <c r="AB220">
        <v>0</v>
      </c>
      <c r="AC220">
        <v>86</v>
      </c>
      <c r="AD220">
        <v>-27</v>
      </c>
      <c r="AE220">
        <v>0</v>
      </c>
      <c r="AF220">
        <v>0</v>
      </c>
      <c r="AG220">
        <v>0</v>
      </c>
      <c r="AH220" t="s">
        <v>182</v>
      </c>
      <c r="AI220" s="1">
        <v>44602.474699074075</v>
      </c>
      <c r="AJ220">
        <v>390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-27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x14ac:dyDescent="0.45">
      <c r="A221" t="s">
        <v>677</v>
      </c>
      <c r="B221" t="s">
        <v>82</v>
      </c>
      <c r="C221" t="s">
        <v>678</v>
      </c>
      <c r="D221" t="s">
        <v>84</v>
      </c>
      <c r="E221" s="2" t="str">
        <f>HYPERLINK("capsilon://?command=openfolder&amp;siteaddress=FAM.docvelocity-na8.net&amp;folderid=FX09B3E289-12D3-7044-390D-AE3BA43D7661","FX22022731")</f>
        <v>FX22022731</v>
      </c>
      <c r="F221" t="s">
        <v>19</v>
      </c>
      <c r="G221" t="s">
        <v>19</v>
      </c>
      <c r="H221" t="s">
        <v>85</v>
      </c>
      <c r="I221" t="s">
        <v>679</v>
      </c>
      <c r="J221">
        <v>270</v>
      </c>
      <c r="K221" t="s">
        <v>87</v>
      </c>
      <c r="L221" t="s">
        <v>88</v>
      </c>
      <c r="M221" t="s">
        <v>89</v>
      </c>
      <c r="N221">
        <v>2</v>
      </c>
      <c r="O221" s="1">
        <v>44602.436655092592</v>
      </c>
      <c r="P221" s="1">
        <v>44602.485949074071</v>
      </c>
      <c r="Q221">
        <v>1292</v>
      </c>
      <c r="R221">
        <v>2967</v>
      </c>
      <c r="S221" t="b">
        <v>0</v>
      </c>
      <c r="T221" t="s">
        <v>90</v>
      </c>
      <c r="U221" t="b">
        <v>0</v>
      </c>
      <c r="V221" t="s">
        <v>186</v>
      </c>
      <c r="W221" s="1">
        <v>44602.462175925924</v>
      </c>
      <c r="X221">
        <v>1996</v>
      </c>
      <c r="Y221">
        <v>213</v>
      </c>
      <c r="Z221">
        <v>0</v>
      </c>
      <c r="AA221">
        <v>213</v>
      </c>
      <c r="AB221">
        <v>0</v>
      </c>
      <c r="AC221">
        <v>50</v>
      </c>
      <c r="AD221">
        <v>57</v>
      </c>
      <c r="AE221">
        <v>32</v>
      </c>
      <c r="AF221">
        <v>0</v>
      </c>
      <c r="AG221">
        <v>0</v>
      </c>
      <c r="AH221" t="s">
        <v>182</v>
      </c>
      <c r="AI221" s="1">
        <v>44602.485949074071</v>
      </c>
      <c r="AJ221">
        <v>971</v>
      </c>
      <c r="AK221">
        <v>4</v>
      </c>
      <c r="AL221">
        <v>0</v>
      </c>
      <c r="AM221">
        <v>4</v>
      </c>
      <c r="AN221">
        <v>0</v>
      </c>
      <c r="AO221">
        <v>2</v>
      </c>
      <c r="AP221">
        <v>53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x14ac:dyDescent="0.45">
      <c r="A222" t="s">
        <v>680</v>
      </c>
      <c r="B222" t="s">
        <v>82</v>
      </c>
      <c r="C222" t="s">
        <v>658</v>
      </c>
      <c r="D222" t="s">
        <v>84</v>
      </c>
      <c r="E222" s="2" t="str">
        <f>HYPERLINK("capsilon://?command=openfolder&amp;siteaddress=FAM.docvelocity-na8.net&amp;folderid=FXF2087FCC-3A8D-9A36-F277-171BAA5BEC8C","FX211212243")</f>
        <v>FX211212243</v>
      </c>
      <c r="F222" t="s">
        <v>19</v>
      </c>
      <c r="G222" t="s">
        <v>19</v>
      </c>
      <c r="H222" t="s">
        <v>85</v>
      </c>
      <c r="I222" t="s">
        <v>681</v>
      </c>
      <c r="J222">
        <v>66</v>
      </c>
      <c r="K222" t="s">
        <v>87</v>
      </c>
      <c r="L222" t="s">
        <v>88</v>
      </c>
      <c r="M222" t="s">
        <v>89</v>
      </c>
      <c r="N222">
        <v>2</v>
      </c>
      <c r="O222" s="1">
        <v>44602.437326388892</v>
      </c>
      <c r="P222" s="1">
        <v>44602.478634259256</v>
      </c>
      <c r="Q222">
        <v>3507</v>
      </c>
      <c r="R222">
        <v>62</v>
      </c>
      <c r="S222" t="b">
        <v>0</v>
      </c>
      <c r="T222" t="s">
        <v>90</v>
      </c>
      <c r="U222" t="b">
        <v>0</v>
      </c>
      <c r="V222" t="s">
        <v>121</v>
      </c>
      <c r="W222" s="1">
        <v>44602.452453703707</v>
      </c>
      <c r="X222">
        <v>23</v>
      </c>
      <c r="Y222">
        <v>0</v>
      </c>
      <c r="Z222">
        <v>0</v>
      </c>
      <c r="AA222">
        <v>0</v>
      </c>
      <c r="AB222">
        <v>52</v>
      </c>
      <c r="AC222">
        <v>0</v>
      </c>
      <c r="AD222">
        <v>66</v>
      </c>
      <c r="AE222">
        <v>0</v>
      </c>
      <c r="AF222">
        <v>0</v>
      </c>
      <c r="AG222">
        <v>0</v>
      </c>
      <c r="AH222" t="s">
        <v>97</v>
      </c>
      <c r="AI222" s="1">
        <v>44602.478634259256</v>
      </c>
      <c r="AJ222">
        <v>26</v>
      </c>
      <c r="AK222">
        <v>0</v>
      </c>
      <c r="AL222">
        <v>0</v>
      </c>
      <c r="AM222">
        <v>0</v>
      </c>
      <c r="AN222">
        <v>52</v>
      </c>
      <c r="AO222">
        <v>0</v>
      </c>
      <c r="AP222">
        <v>66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x14ac:dyDescent="0.45">
      <c r="A223" t="s">
        <v>682</v>
      </c>
      <c r="B223" t="s">
        <v>82</v>
      </c>
      <c r="C223" t="s">
        <v>271</v>
      </c>
      <c r="D223" t="s">
        <v>84</v>
      </c>
      <c r="E223" s="2" t="str">
        <f>HYPERLINK("capsilon://?command=openfolder&amp;siteaddress=FAM.docvelocity-na8.net&amp;folderid=FX9B3C1982-A70E-B127-24D7-BF194C714CDE","FX2202373")</f>
        <v>FX2202373</v>
      </c>
      <c r="F223" t="s">
        <v>19</v>
      </c>
      <c r="G223" t="s">
        <v>19</v>
      </c>
      <c r="H223" t="s">
        <v>85</v>
      </c>
      <c r="I223" t="s">
        <v>664</v>
      </c>
      <c r="J223">
        <v>76</v>
      </c>
      <c r="K223" t="s">
        <v>87</v>
      </c>
      <c r="L223" t="s">
        <v>88</v>
      </c>
      <c r="M223" t="s">
        <v>89</v>
      </c>
      <c r="N223">
        <v>2</v>
      </c>
      <c r="O223" s="1">
        <v>44602.44153935185</v>
      </c>
      <c r="P223" s="1">
        <v>44602.462222222224</v>
      </c>
      <c r="Q223">
        <v>1048</v>
      </c>
      <c r="R223">
        <v>739</v>
      </c>
      <c r="S223" t="b">
        <v>0</v>
      </c>
      <c r="T223" t="s">
        <v>90</v>
      </c>
      <c r="U223" t="b">
        <v>1</v>
      </c>
      <c r="V223" t="s">
        <v>121</v>
      </c>
      <c r="W223" s="1">
        <v>44602.452175925922</v>
      </c>
      <c r="X223">
        <v>387</v>
      </c>
      <c r="Y223">
        <v>74</v>
      </c>
      <c r="Z223">
        <v>0</v>
      </c>
      <c r="AA223">
        <v>74</v>
      </c>
      <c r="AB223">
        <v>0</v>
      </c>
      <c r="AC223">
        <v>32</v>
      </c>
      <c r="AD223">
        <v>2</v>
      </c>
      <c r="AE223">
        <v>0</v>
      </c>
      <c r="AF223">
        <v>0</v>
      </c>
      <c r="AG223">
        <v>0</v>
      </c>
      <c r="AH223" t="s">
        <v>187</v>
      </c>
      <c r="AI223" s="1">
        <v>44602.462222222224</v>
      </c>
      <c r="AJ223">
        <v>352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2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x14ac:dyDescent="0.45">
      <c r="A224" t="s">
        <v>683</v>
      </c>
      <c r="B224" t="s">
        <v>82</v>
      </c>
      <c r="C224" t="s">
        <v>684</v>
      </c>
      <c r="D224" t="s">
        <v>84</v>
      </c>
      <c r="E224" s="2" t="str">
        <f>HYPERLINK("capsilon://?command=openfolder&amp;siteaddress=FAM.docvelocity-na8.net&amp;folderid=FXE9E865D7-1C29-89FD-4C61-89C332D9EA82","FX22022881")</f>
        <v>FX22022881</v>
      </c>
      <c r="F224" t="s">
        <v>19</v>
      </c>
      <c r="G224" t="s">
        <v>19</v>
      </c>
      <c r="H224" t="s">
        <v>85</v>
      </c>
      <c r="I224" t="s">
        <v>685</v>
      </c>
      <c r="J224">
        <v>346</v>
      </c>
      <c r="K224" t="s">
        <v>87</v>
      </c>
      <c r="L224" t="s">
        <v>88</v>
      </c>
      <c r="M224" t="s">
        <v>89</v>
      </c>
      <c r="N224">
        <v>2</v>
      </c>
      <c r="O224" s="1">
        <v>44602.441886574074</v>
      </c>
      <c r="P224" s="1">
        <v>44602.748726851853</v>
      </c>
      <c r="Q224">
        <v>23103</v>
      </c>
      <c r="R224">
        <v>3408</v>
      </c>
      <c r="S224" t="b">
        <v>0</v>
      </c>
      <c r="T224" t="s">
        <v>90</v>
      </c>
      <c r="U224" t="b">
        <v>0</v>
      </c>
      <c r="V224" t="s">
        <v>121</v>
      </c>
      <c r="W224" s="1">
        <v>44602.472384259258</v>
      </c>
      <c r="X224">
        <v>1721</v>
      </c>
      <c r="Y224">
        <v>297</v>
      </c>
      <c r="Z224">
        <v>0</v>
      </c>
      <c r="AA224">
        <v>297</v>
      </c>
      <c r="AB224">
        <v>0</v>
      </c>
      <c r="AC224">
        <v>160</v>
      </c>
      <c r="AD224">
        <v>49</v>
      </c>
      <c r="AE224">
        <v>0</v>
      </c>
      <c r="AF224">
        <v>0</v>
      </c>
      <c r="AG224">
        <v>0</v>
      </c>
      <c r="AH224" t="s">
        <v>219</v>
      </c>
      <c r="AI224" s="1">
        <v>44602.748726851853</v>
      </c>
      <c r="AJ224">
        <v>1057</v>
      </c>
      <c r="AK224">
        <v>5</v>
      </c>
      <c r="AL224">
        <v>0</v>
      </c>
      <c r="AM224">
        <v>5</v>
      </c>
      <c r="AN224">
        <v>0</v>
      </c>
      <c r="AO224">
        <v>5</v>
      </c>
      <c r="AP224">
        <v>44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x14ac:dyDescent="0.45">
      <c r="A225" t="s">
        <v>686</v>
      </c>
      <c r="B225" t="s">
        <v>82</v>
      </c>
      <c r="C225" t="s">
        <v>687</v>
      </c>
      <c r="D225" t="s">
        <v>84</v>
      </c>
      <c r="E225" s="2" t="str">
        <f>HYPERLINK("capsilon://?command=openfolder&amp;siteaddress=FAM.docvelocity-na8.net&amp;folderid=FXFD9DED3C-6451-88EF-ADEA-112073224D4E","FX22017580")</f>
        <v>FX22017580</v>
      </c>
      <c r="F225" t="s">
        <v>19</v>
      </c>
      <c r="G225" t="s">
        <v>19</v>
      </c>
      <c r="H225" t="s">
        <v>85</v>
      </c>
      <c r="I225" t="s">
        <v>688</v>
      </c>
      <c r="J225">
        <v>700</v>
      </c>
      <c r="K225" t="s">
        <v>87</v>
      </c>
      <c r="L225" t="s">
        <v>88</v>
      </c>
      <c r="M225" t="s">
        <v>89</v>
      </c>
      <c r="N225">
        <v>2</v>
      </c>
      <c r="O225" s="1">
        <v>44602.449756944443</v>
      </c>
      <c r="P225" s="1">
        <v>44602.788506944446</v>
      </c>
      <c r="Q225">
        <v>24851</v>
      </c>
      <c r="R225">
        <v>4417</v>
      </c>
      <c r="S225" t="b">
        <v>0</v>
      </c>
      <c r="T225" t="s">
        <v>90</v>
      </c>
      <c r="U225" t="b">
        <v>0</v>
      </c>
      <c r="V225" t="s">
        <v>114</v>
      </c>
      <c r="W225" s="1">
        <v>44602.527314814812</v>
      </c>
      <c r="X225">
        <v>1994</v>
      </c>
      <c r="Y225">
        <v>503</v>
      </c>
      <c r="Z225">
        <v>0</v>
      </c>
      <c r="AA225">
        <v>503</v>
      </c>
      <c r="AB225">
        <v>143</v>
      </c>
      <c r="AC225">
        <v>132</v>
      </c>
      <c r="AD225">
        <v>197</v>
      </c>
      <c r="AE225">
        <v>0</v>
      </c>
      <c r="AF225">
        <v>0</v>
      </c>
      <c r="AG225">
        <v>0</v>
      </c>
      <c r="AH225" t="s">
        <v>92</v>
      </c>
      <c r="AI225" s="1">
        <v>44602.788506944446</v>
      </c>
      <c r="AJ225">
        <v>2270</v>
      </c>
      <c r="AK225">
        <v>22</v>
      </c>
      <c r="AL225">
        <v>0</v>
      </c>
      <c r="AM225">
        <v>22</v>
      </c>
      <c r="AN225">
        <v>143</v>
      </c>
      <c r="AO225">
        <v>22</v>
      </c>
      <c r="AP225">
        <v>175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x14ac:dyDescent="0.45">
      <c r="A226" t="s">
        <v>689</v>
      </c>
      <c r="B226" t="s">
        <v>82</v>
      </c>
      <c r="C226" t="s">
        <v>690</v>
      </c>
      <c r="D226" t="s">
        <v>84</v>
      </c>
      <c r="E226" s="2" t="str">
        <f>HYPERLINK("capsilon://?command=openfolder&amp;siteaddress=FAM.docvelocity-na8.net&amp;folderid=FX5A0B9E03-7F84-535D-6552-F439123AA490","FX22022789")</f>
        <v>FX22022789</v>
      </c>
      <c r="F226" t="s">
        <v>19</v>
      </c>
      <c r="G226" t="s">
        <v>19</v>
      </c>
      <c r="H226" t="s">
        <v>85</v>
      </c>
      <c r="I226" t="s">
        <v>691</v>
      </c>
      <c r="J226">
        <v>194</v>
      </c>
      <c r="K226" t="s">
        <v>87</v>
      </c>
      <c r="L226" t="s">
        <v>88</v>
      </c>
      <c r="M226" t="s">
        <v>89</v>
      </c>
      <c r="N226">
        <v>2</v>
      </c>
      <c r="O226" s="1">
        <v>44602.454039351855</v>
      </c>
      <c r="P226" s="1">
        <v>44603.166284722225</v>
      </c>
      <c r="Q226">
        <v>57959</v>
      </c>
      <c r="R226">
        <v>3579</v>
      </c>
      <c r="S226" t="b">
        <v>0</v>
      </c>
      <c r="T226" t="s">
        <v>90</v>
      </c>
      <c r="U226" t="b">
        <v>0</v>
      </c>
      <c r="V226" t="s">
        <v>114</v>
      </c>
      <c r="W226" s="1">
        <v>44602.544918981483</v>
      </c>
      <c r="X226">
        <v>1521</v>
      </c>
      <c r="Y226">
        <v>176</v>
      </c>
      <c r="Z226">
        <v>0</v>
      </c>
      <c r="AA226">
        <v>176</v>
      </c>
      <c r="AB226">
        <v>0</v>
      </c>
      <c r="AC226">
        <v>81</v>
      </c>
      <c r="AD226">
        <v>18</v>
      </c>
      <c r="AE226">
        <v>0</v>
      </c>
      <c r="AF226">
        <v>0</v>
      </c>
      <c r="AG226">
        <v>0</v>
      </c>
      <c r="AH226" t="s">
        <v>190</v>
      </c>
      <c r="AI226" s="1">
        <v>44603.166284722225</v>
      </c>
      <c r="AJ226">
        <v>1204</v>
      </c>
      <c r="AK226">
        <v>3</v>
      </c>
      <c r="AL226">
        <v>0</v>
      </c>
      <c r="AM226">
        <v>3</v>
      </c>
      <c r="AN226">
        <v>0</v>
      </c>
      <c r="AO226">
        <v>3</v>
      </c>
      <c r="AP226">
        <v>15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x14ac:dyDescent="0.45">
      <c r="A227" t="s">
        <v>692</v>
      </c>
      <c r="B227" t="s">
        <v>82</v>
      </c>
      <c r="C227" t="s">
        <v>669</v>
      </c>
      <c r="D227" t="s">
        <v>84</v>
      </c>
      <c r="E227" s="2" t="str">
        <f>HYPERLINK("capsilon://?command=openfolder&amp;siteaddress=FAM.docvelocity-na8.net&amp;folderid=FX865805D8-E1FE-74A2-E011-A32916208156","FX22022931")</f>
        <v>FX22022931</v>
      </c>
      <c r="F227" t="s">
        <v>19</v>
      </c>
      <c r="G227" t="s">
        <v>19</v>
      </c>
      <c r="H227" t="s">
        <v>85</v>
      </c>
      <c r="I227" t="s">
        <v>670</v>
      </c>
      <c r="J227">
        <v>400</v>
      </c>
      <c r="K227" t="s">
        <v>87</v>
      </c>
      <c r="L227" t="s">
        <v>88</v>
      </c>
      <c r="M227" t="s">
        <v>89</v>
      </c>
      <c r="N227">
        <v>2</v>
      </c>
      <c r="O227" s="1">
        <v>44602.468252314815</v>
      </c>
      <c r="P227" s="1">
        <v>44602.736481481479</v>
      </c>
      <c r="Q227">
        <v>20011</v>
      </c>
      <c r="R227">
        <v>3164</v>
      </c>
      <c r="S227" t="b">
        <v>0</v>
      </c>
      <c r="T227" t="s">
        <v>90</v>
      </c>
      <c r="U227" t="b">
        <v>1</v>
      </c>
      <c r="V227" t="s">
        <v>114</v>
      </c>
      <c r="W227" s="1">
        <v>44602.504224537035</v>
      </c>
      <c r="X227">
        <v>2003</v>
      </c>
      <c r="Y227">
        <v>282</v>
      </c>
      <c r="Z227">
        <v>0</v>
      </c>
      <c r="AA227">
        <v>282</v>
      </c>
      <c r="AB227">
        <v>42</v>
      </c>
      <c r="AC227">
        <v>104</v>
      </c>
      <c r="AD227">
        <v>118</v>
      </c>
      <c r="AE227">
        <v>0</v>
      </c>
      <c r="AF227">
        <v>0</v>
      </c>
      <c r="AG227">
        <v>0</v>
      </c>
      <c r="AH227" t="s">
        <v>219</v>
      </c>
      <c r="AI227" s="1">
        <v>44602.736481481479</v>
      </c>
      <c r="AJ227">
        <v>1127</v>
      </c>
      <c r="AK227">
        <v>0</v>
      </c>
      <c r="AL227">
        <v>0</v>
      </c>
      <c r="AM227">
        <v>0</v>
      </c>
      <c r="AN227">
        <v>42</v>
      </c>
      <c r="AO227">
        <v>0</v>
      </c>
      <c r="AP227">
        <v>118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x14ac:dyDescent="0.45">
      <c r="A228" t="s">
        <v>693</v>
      </c>
      <c r="B228" t="s">
        <v>82</v>
      </c>
      <c r="C228" t="s">
        <v>694</v>
      </c>
      <c r="D228" t="s">
        <v>84</v>
      </c>
      <c r="E228" s="2" t="str">
        <f>HYPERLINK("capsilon://?command=openfolder&amp;siteaddress=FAM.docvelocity-na8.net&amp;folderid=FX513D2408-382C-9C8B-1FA5-79ECBF7FAE77","FX220110538")</f>
        <v>FX220110538</v>
      </c>
      <c r="F228" t="s">
        <v>19</v>
      </c>
      <c r="G228" t="s">
        <v>19</v>
      </c>
      <c r="H228" t="s">
        <v>85</v>
      </c>
      <c r="I228" t="s">
        <v>695</v>
      </c>
      <c r="J228">
        <v>66</v>
      </c>
      <c r="K228" t="s">
        <v>87</v>
      </c>
      <c r="L228" t="s">
        <v>88</v>
      </c>
      <c r="M228" t="s">
        <v>89</v>
      </c>
      <c r="N228">
        <v>2</v>
      </c>
      <c r="O228" s="1">
        <v>44602.468414351853</v>
      </c>
      <c r="P228" s="1">
        <v>44602.826053240744</v>
      </c>
      <c r="Q228">
        <v>30599</v>
      </c>
      <c r="R228">
        <v>301</v>
      </c>
      <c r="S228" t="b">
        <v>0</v>
      </c>
      <c r="T228" t="s">
        <v>90</v>
      </c>
      <c r="U228" t="b">
        <v>0</v>
      </c>
      <c r="V228" t="s">
        <v>114</v>
      </c>
      <c r="W228" s="1">
        <v>44602.546898148146</v>
      </c>
      <c r="X228">
        <v>170</v>
      </c>
      <c r="Y228">
        <v>0</v>
      </c>
      <c r="Z228">
        <v>0</v>
      </c>
      <c r="AA228">
        <v>0</v>
      </c>
      <c r="AB228">
        <v>52</v>
      </c>
      <c r="AC228">
        <v>0</v>
      </c>
      <c r="AD228">
        <v>66</v>
      </c>
      <c r="AE228">
        <v>0</v>
      </c>
      <c r="AF228">
        <v>0</v>
      </c>
      <c r="AG228">
        <v>0</v>
      </c>
      <c r="AH228" t="s">
        <v>92</v>
      </c>
      <c r="AI228" s="1">
        <v>44602.826053240744</v>
      </c>
      <c r="AJ228">
        <v>26</v>
      </c>
      <c r="AK228">
        <v>0</v>
      </c>
      <c r="AL228">
        <v>0</v>
      </c>
      <c r="AM228">
        <v>0</v>
      </c>
      <c r="AN228">
        <v>52</v>
      </c>
      <c r="AO228">
        <v>0</v>
      </c>
      <c r="AP228">
        <v>66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x14ac:dyDescent="0.45">
      <c r="A229" t="s">
        <v>696</v>
      </c>
      <c r="B229" t="s">
        <v>82</v>
      </c>
      <c r="C229" t="s">
        <v>697</v>
      </c>
      <c r="D229" t="s">
        <v>84</v>
      </c>
      <c r="E229" s="2" t="str">
        <f>HYPERLINK("capsilon://?command=openfolder&amp;siteaddress=FAM.docvelocity-na8.net&amp;folderid=FXE0B3BC70-23DD-8A94-2662-B9DED22A2925","FX220113686")</f>
        <v>FX220113686</v>
      </c>
      <c r="F229" t="s">
        <v>19</v>
      </c>
      <c r="G229" t="s">
        <v>19</v>
      </c>
      <c r="H229" t="s">
        <v>85</v>
      </c>
      <c r="I229" t="s">
        <v>698</v>
      </c>
      <c r="J229">
        <v>66</v>
      </c>
      <c r="K229" t="s">
        <v>87</v>
      </c>
      <c r="L229" t="s">
        <v>88</v>
      </c>
      <c r="M229" t="s">
        <v>89</v>
      </c>
      <c r="N229">
        <v>2</v>
      </c>
      <c r="O229" s="1">
        <v>44602.492905092593</v>
      </c>
      <c r="P229" s="1">
        <v>44603.164421296293</v>
      </c>
      <c r="Q229">
        <v>56500</v>
      </c>
      <c r="R229">
        <v>1519</v>
      </c>
      <c r="S229" t="b">
        <v>0</v>
      </c>
      <c r="T229" t="s">
        <v>90</v>
      </c>
      <c r="U229" t="b">
        <v>0</v>
      </c>
      <c r="V229" t="s">
        <v>114</v>
      </c>
      <c r="W229" s="1">
        <v>44602.551736111112</v>
      </c>
      <c r="X229">
        <v>417</v>
      </c>
      <c r="Y229">
        <v>52</v>
      </c>
      <c r="Z229">
        <v>0</v>
      </c>
      <c r="AA229">
        <v>52</v>
      </c>
      <c r="AB229">
        <v>0</v>
      </c>
      <c r="AC229">
        <v>30</v>
      </c>
      <c r="AD229">
        <v>14</v>
      </c>
      <c r="AE229">
        <v>0</v>
      </c>
      <c r="AF229">
        <v>0</v>
      </c>
      <c r="AG229">
        <v>0</v>
      </c>
      <c r="AH229" t="s">
        <v>194</v>
      </c>
      <c r="AI229" s="1">
        <v>44603.164421296293</v>
      </c>
      <c r="AJ229">
        <v>327</v>
      </c>
      <c r="AK229">
        <v>1</v>
      </c>
      <c r="AL229">
        <v>0</v>
      </c>
      <c r="AM229">
        <v>1</v>
      </c>
      <c r="AN229">
        <v>0</v>
      </c>
      <c r="AO229">
        <v>0</v>
      </c>
      <c r="AP229">
        <v>13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x14ac:dyDescent="0.45">
      <c r="A230" t="s">
        <v>699</v>
      </c>
      <c r="B230" t="s">
        <v>82</v>
      </c>
      <c r="C230" t="s">
        <v>700</v>
      </c>
      <c r="D230" t="s">
        <v>84</v>
      </c>
      <c r="E230" s="2" t="str">
        <f>HYPERLINK("capsilon://?command=openfolder&amp;siteaddress=FAM.docvelocity-na8.net&amp;folderid=FX5B372F1F-8EF9-2298-0952-7A79A10080DF","FX21127227")</f>
        <v>FX21127227</v>
      </c>
      <c r="F230" t="s">
        <v>19</v>
      </c>
      <c r="G230" t="s">
        <v>19</v>
      </c>
      <c r="H230" t="s">
        <v>85</v>
      </c>
      <c r="I230" t="s">
        <v>701</v>
      </c>
      <c r="J230">
        <v>66</v>
      </c>
      <c r="K230" t="s">
        <v>646</v>
      </c>
      <c r="L230" t="s">
        <v>19</v>
      </c>
      <c r="M230" t="s">
        <v>84</v>
      </c>
      <c r="N230">
        <v>0</v>
      </c>
      <c r="O230" s="1">
        <v>44602.500300925924</v>
      </c>
      <c r="P230" s="1">
        <v>44602.641747685186</v>
      </c>
      <c r="Q230">
        <v>11385</v>
      </c>
      <c r="R230">
        <v>836</v>
      </c>
      <c r="S230" t="b">
        <v>0</v>
      </c>
      <c r="T230" t="s">
        <v>90</v>
      </c>
      <c r="U230" t="b">
        <v>0</v>
      </c>
      <c r="V230" t="s">
        <v>90</v>
      </c>
      <c r="W230" t="s">
        <v>90</v>
      </c>
      <c r="X230" t="s">
        <v>90</v>
      </c>
      <c r="Y230" t="s">
        <v>90</v>
      </c>
      <c r="Z230" t="s">
        <v>90</v>
      </c>
      <c r="AA230" t="s">
        <v>90</v>
      </c>
      <c r="AB230" t="s">
        <v>90</v>
      </c>
      <c r="AC230" t="s">
        <v>90</v>
      </c>
      <c r="AD230" t="s">
        <v>90</v>
      </c>
      <c r="AE230" t="s">
        <v>90</v>
      </c>
      <c r="AF230" t="s">
        <v>90</v>
      </c>
      <c r="AG230" t="s">
        <v>90</v>
      </c>
      <c r="AH230" t="s">
        <v>90</v>
      </c>
      <c r="AI230" t="s">
        <v>90</v>
      </c>
      <c r="AJ230" t="s">
        <v>90</v>
      </c>
      <c r="AK230" t="s">
        <v>90</v>
      </c>
      <c r="AL230" t="s">
        <v>90</v>
      </c>
      <c r="AM230" t="s">
        <v>90</v>
      </c>
      <c r="AN230" t="s">
        <v>90</v>
      </c>
      <c r="AO230" t="s">
        <v>90</v>
      </c>
      <c r="AP230" t="s">
        <v>90</v>
      </c>
      <c r="AQ230" t="s">
        <v>90</v>
      </c>
      <c r="AR230" t="s">
        <v>90</v>
      </c>
      <c r="AS230" t="s">
        <v>90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x14ac:dyDescent="0.45">
      <c r="A231" t="s">
        <v>702</v>
      </c>
      <c r="B231" t="s">
        <v>82</v>
      </c>
      <c r="C231" t="s">
        <v>266</v>
      </c>
      <c r="D231" t="s">
        <v>84</v>
      </c>
      <c r="E231" s="2" t="str">
        <f>HYPERLINK("capsilon://?command=openfolder&amp;siteaddress=FAM.docvelocity-na8.net&amp;folderid=FXD9E04B8A-73C1-5535-EA19-4AF8BC9DE857","FX220110665")</f>
        <v>FX220110665</v>
      </c>
      <c r="F231" t="s">
        <v>19</v>
      </c>
      <c r="G231" t="s">
        <v>19</v>
      </c>
      <c r="H231" t="s">
        <v>85</v>
      </c>
      <c r="I231" t="s">
        <v>703</v>
      </c>
      <c r="J231">
        <v>66</v>
      </c>
      <c r="K231" t="s">
        <v>87</v>
      </c>
      <c r="L231" t="s">
        <v>88</v>
      </c>
      <c r="M231" t="s">
        <v>89</v>
      </c>
      <c r="N231">
        <v>2</v>
      </c>
      <c r="O231" s="1">
        <v>44602.510439814818</v>
      </c>
      <c r="P231" s="1">
        <v>44603.171030092592</v>
      </c>
      <c r="Q231">
        <v>55656</v>
      </c>
      <c r="R231">
        <v>1419</v>
      </c>
      <c r="S231" t="b">
        <v>0</v>
      </c>
      <c r="T231" t="s">
        <v>90</v>
      </c>
      <c r="U231" t="b">
        <v>0</v>
      </c>
      <c r="V231" t="s">
        <v>114</v>
      </c>
      <c r="W231" s="1">
        <v>44602.561574074076</v>
      </c>
      <c r="X231">
        <v>849</v>
      </c>
      <c r="Y231">
        <v>52</v>
      </c>
      <c r="Z231">
        <v>0</v>
      </c>
      <c r="AA231">
        <v>52</v>
      </c>
      <c r="AB231">
        <v>0</v>
      </c>
      <c r="AC231">
        <v>34</v>
      </c>
      <c r="AD231">
        <v>14</v>
      </c>
      <c r="AE231">
        <v>0</v>
      </c>
      <c r="AF231">
        <v>0</v>
      </c>
      <c r="AG231">
        <v>0</v>
      </c>
      <c r="AH231" t="s">
        <v>194</v>
      </c>
      <c r="AI231" s="1">
        <v>44603.171030092592</v>
      </c>
      <c r="AJ231">
        <v>570</v>
      </c>
      <c r="AK231">
        <v>8</v>
      </c>
      <c r="AL231">
        <v>0</v>
      </c>
      <c r="AM231">
        <v>8</v>
      </c>
      <c r="AN231">
        <v>0</v>
      </c>
      <c r="AO231">
        <v>7</v>
      </c>
      <c r="AP231">
        <v>6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x14ac:dyDescent="0.45">
      <c r="A232" t="s">
        <v>704</v>
      </c>
      <c r="B232" t="s">
        <v>82</v>
      </c>
      <c r="C232" t="s">
        <v>705</v>
      </c>
      <c r="D232" t="s">
        <v>84</v>
      </c>
      <c r="E232" s="2" t="str">
        <f>HYPERLINK("capsilon://?command=openfolder&amp;siteaddress=FAM.docvelocity-na8.net&amp;folderid=FX3F2B94C5-1CFD-F70E-5CC5-05C706A09F7B","FX22024153")</f>
        <v>FX22024153</v>
      </c>
      <c r="F232" t="s">
        <v>19</v>
      </c>
      <c r="G232" t="s">
        <v>19</v>
      </c>
      <c r="H232" t="s">
        <v>85</v>
      </c>
      <c r="I232" t="s">
        <v>706</v>
      </c>
      <c r="J232">
        <v>120</v>
      </c>
      <c r="K232" t="s">
        <v>87</v>
      </c>
      <c r="L232" t="s">
        <v>88</v>
      </c>
      <c r="M232" t="s">
        <v>89</v>
      </c>
      <c r="N232">
        <v>2</v>
      </c>
      <c r="O232" s="1">
        <v>44602.516412037039</v>
      </c>
      <c r="P232" s="1">
        <v>44603.175613425927</v>
      </c>
      <c r="Q232">
        <v>54552</v>
      </c>
      <c r="R232">
        <v>2403</v>
      </c>
      <c r="S232" t="b">
        <v>0</v>
      </c>
      <c r="T232" t="s">
        <v>90</v>
      </c>
      <c r="U232" t="b">
        <v>0</v>
      </c>
      <c r="V232" t="s">
        <v>114</v>
      </c>
      <c r="W232" s="1">
        <v>44602.576481481483</v>
      </c>
      <c r="X232">
        <v>1180</v>
      </c>
      <c r="Y232">
        <v>129</v>
      </c>
      <c r="Z232">
        <v>0</v>
      </c>
      <c r="AA232">
        <v>129</v>
      </c>
      <c r="AB232">
        <v>0</v>
      </c>
      <c r="AC232">
        <v>76</v>
      </c>
      <c r="AD232">
        <v>-9</v>
      </c>
      <c r="AE232">
        <v>0</v>
      </c>
      <c r="AF232">
        <v>0</v>
      </c>
      <c r="AG232">
        <v>0</v>
      </c>
      <c r="AH232" t="s">
        <v>190</v>
      </c>
      <c r="AI232" s="1">
        <v>44603.175613425927</v>
      </c>
      <c r="AJ232">
        <v>805</v>
      </c>
      <c r="AK232">
        <v>4</v>
      </c>
      <c r="AL232">
        <v>0</v>
      </c>
      <c r="AM232">
        <v>4</v>
      </c>
      <c r="AN232">
        <v>0</v>
      </c>
      <c r="AO232">
        <v>4</v>
      </c>
      <c r="AP232">
        <v>-13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x14ac:dyDescent="0.45">
      <c r="A233" t="s">
        <v>707</v>
      </c>
      <c r="B233" t="s">
        <v>82</v>
      </c>
      <c r="C233" t="s">
        <v>708</v>
      </c>
      <c r="D233" t="s">
        <v>84</v>
      </c>
      <c r="E233" s="2" t="str">
        <f>HYPERLINK("capsilon://?command=openfolder&amp;siteaddress=FAM.docvelocity-na8.net&amp;folderid=FXA28731A9-D113-8497-1CD4-E7603F0155EB","FX22014948")</f>
        <v>FX22014948</v>
      </c>
      <c r="F233" t="s">
        <v>19</v>
      </c>
      <c r="G233" t="s">
        <v>19</v>
      </c>
      <c r="H233" t="s">
        <v>85</v>
      </c>
      <c r="I233" t="s">
        <v>709</v>
      </c>
      <c r="J233">
        <v>66</v>
      </c>
      <c r="K233" t="s">
        <v>87</v>
      </c>
      <c r="L233" t="s">
        <v>88</v>
      </c>
      <c r="M233" t="s">
        <v>89</v>
      </c>
      <c r="N233">
        <v>2</v>
      </c>
      <c r="O233" s="1">
        <v>44602.521504629629</v>
      </c>
      <c r="P233" s="1">
        <v>44603.171516203707</v>
      </c>
      <c r="Q233">
        <v>55819</v>
      </c>
      <c r="R233">
        <v>342</v>
      </c>
      <c r="S233" t="b">
        <v>0</v>
      </c>
      <c r="T233" t="s">
        <v>90</v>
      </c>
      <c r="U233" t="b">
        <v>0</v>
      </c>
      <c r="V233" t="s">
        <v>114</v>
      </c>
      <c r="W233" s="1">
        <v>44602.579004629632</v>
      </c>
      <c r="X233">
        <v>217</v>
      </c>
      <c r="Y233">
        <v>0</v>
      </c>
      <c r="Z233">
        <v>0</v>
      </c>
      <c r="AA233">
        <v>0</v>
      </c>
      <c r="AB233">
        <v>52</v>
      </c>
      <c r="AC233">
        <v>0</v>
      </c>
      <c r="AD233">
        <v>66</v>
      </c>
      <c r="AE233">
        <v>0</v>
      </c>
      <c r="AF233">
        <v>0</v>
      </c>
      <c r="AG233">
        <v>0</v>
      </c>
      <c r="AH233" t="s">
        <v>194</v>
      </c>
      <c r="AI233" s="1">
        <v>44603.171516203707</v>
      </c>
      <c r="AJ233">
        <v>41</v>
      </c>
      <c r="AK233">
        <v>0</v>
      </c>
      <c r="AL233">
        <v>0</v>
      </c>
      <c r="AM233">
        <v>0</v>
      </c>
      <c r="AN233">
        <v>52</v>
      </c>
      <c r="AO233">
        <v>0</v>
      </c>
      <c r="AP233">
        <v>66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x14ac:dyDescent="0.45">
      <c r="A234" t="s">
        <v>710</v>
      </c>
      <c r="B234" t="s">
        <v>82</v>
      </c>
      <c r="C234" t="s">
        <v>83</v>
      </c>
      <c r="D234" t="s">
        <v>84</v>
      </c>
      <c r="E234" s="2" t="str">
        <f>HYPERLINK("capsilon://?command=openfolder&amp;siteaddress=FAM.docvelocity-na8.net&amp;folderid=FX5192648A-282A-D6B3-4B8C-F6E8EA7C2D0C","FX220113404")</f>
        <v>FX220113404</v>
      </c>
      <c r="F234" t="s">
        <v>19</v>
      </c>
      <c r="G234" t="s">
        <v>19</v>
      </c>
      <c r="H234" t="s">
        <v>85</v>
      </c>
      <c r="I234" t="s">
        <v>711</v>
      </c>
      <c r="J234">
        <v>66</v>
      </c>
      <c r="K234" t="s">
        <v>87</v>
      </c>
      <c r="L234" t="s">
        <v>88</v>
      </c>
      <c r="M234" t="s">
        <v>89</v>
      </c>
      <c r="N234">
        <v>1</v>
      </c>
      <c r="O234" s="1">
        <v>44602.52171296296</v>
      </c>
      <c r="P234" s="1">
        <v>44603.171388888892</v>
      </c>
      <c r="Q234">
        <v>54734</v>
      </c>
      <c r="R234">
        <v>1398</v>
      </c>
      <c r="S234" t="b">
        <v>0</v>
      </c>
      <c r="T234" t="s">
        <v>90</v>
      </c>
      <c r="U234" t="b">
        <v>0</v>
      </c>
      <c r="V234" t="s">
        <v>307</v>
      </c>
      <c r="W234" s="1">
        <v>44603.171388888892</v>
      </c>
      <c r="X234">
        <v>1126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66</v>
      </c>
      <c r="AE234">
        <v>52</v>
      </c>
      <c r="AF234">
        <v>0</v>
      </c>
      <c r="AG234">
        <v>3</v>
      </c>
      <c r="AH234" t="s">
        <v>90</v>
      </c>
      <c r="AI234" t="s">
        <v>90</v>
      </c>
      <c r="AJ234" t="s">
        <v>90</v>
      </c>
      <c r="AK234" t="s">
        <v>90</v>
      </c>
      <c r="AL234" t="s">
        <v>90</v>
      </c>
      <c r="AM234" t="s">
        <v>90</v>
      </c>
      <c r="AN234" t="s">
        <v>90</v>
      </c>
      <c r="AO234" t="s">
        <v>90</v>
      </c>
      <c r="AP234" t="s">
        <v>90</v>
      </c>
      <c r="AQ234" t="s">
        <v>90</v>
      </c>
      <c r="AR234" t="s">
        <v>90</v>
      </c>
      <c r="AS234" t="s">
        <v>90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x14ac:dyDescent="0.45">
      <c r="A235" t="s">
        <v>712</v>
      </c>
      <c r="B235" t="s">
        <v>82</v>
      </c>
      <c r="C235" t="s">
        <v>713</v>
      </c>
      <c r="D235" t="s">
        <v>84</v>
      </c>
      <c r="E235" s="2" t="str">
        <f>HYPERLINK("capsilon://?command=openfolder&amp;siteaddress=FAM.docvelocity-na8.net&amp;folderid=FX18206AA0-65A5-5F65-80C8-D8332471A77F","FX22022648")</f>
        <v>FX22022648</v>
      </c>
      <c r="F235" t="s">
        <v>19</v>
      </c>
      <c r="G235" t="s">
        <v>19</v>
      </c>
      <c r="H235" t="s">
        <v>85</v>
      </c>
      <c r="I235" t="s">
        <v>714</v>
      </c>
      <c r="J235">
        <v>444</v>
      </c>
      <c r="K235" t="s">
        <v>87</v>
      </c>
      <c r="L235" t="s">
        <v>88</v>
      </c>
      <c r="M235" t="s">
        <v>89</v>
      </c>
      <c r="N235">
        <v>2</v>
      </c>
      <c r="O235" s="1">
        <v>44602.523668981485</v>
      </c>
      <c r="P235" s="1">
        <v>44603.192962962959</v>
      </c>
      <c r="Q235">
        <v>50609</v>
      </c>
      <c r="R235">
        <v>7218</v>
      </c>
      <c r="S235" t="b">
        <v>0</v>
      </c>
      <c r="T235" t="s">
        <v>90</v>
      </c>
      <c r="U235" t="b">
        <v>0</v>
      </c>
      <c r="V235" t="s">
        <v>101</v>
      </c>
      <c r="W235" s="1">
        <v>44602.619421296295</v>
      </c>
      <c r="X235">
        <v>5625</v>
      </c>
      <c r="Y235">
        <v>409</v>
      </c>
      <c r="Z235">
        <v>0</v>
      </c>
      <c r="AA235">
        <v>409</v>
      </c>
      <c r="AB235">
        <v>0</v>
      </c>
      <c r="AC235">
        <v>230</v>
      </c>
      <c r="AD235">
        <v>35</v>
      </c>
      <c r="AE235">
        <v>0</v>
      </c>
      <c r="AF235">
        <v>0</v>
      </c>
      <c r="AG235">
        <v>0</v>
      </c>
      <c r="AH235" t="s">
        <v>194</v>
      </c>
      <c r="AI235" s="1">
        <v>44603.192962962959</v>
      </c>
      <c r="AJ235">
        <v>1577</v>
      </c>
      <c r="AK235">
        <v>2</v>
      </c>
      <c r="AL235">
        <v>0</v>
      </c>
      <c r="AM235">
        <v>2</v>
      </c>
      <c r="AN235">
        <v>0</v>
      </c>
      <c r="AO235">
        <v>1</v>
      </c>
      <c r="AP235">
        <v>33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x14ac:dyDescent="0.45">
      <c r="A236" t="s">
        <v>715</v>
      </c>
      <c r="B236" t="s">
        <v>82</v>
      </c>
      <c r="C236" t="s">
        <v>690</v>
      </c>
      <c r="D236" t="s">
        <v>84</v>
      </c>
      <c r="E236" s="2" t="str">
        <f>HYPERLINK("capsilon://?command=openfolder&amp;siteaddress=FAM.docvelocity-na8.net&amp;folderid=FX5A0B9E03-7F84-535D-6552-F439123AA490","FX22022789")</f>
        <v>FX22022789</v>
      </c>
      <c r="F236" t="s">
        <v>19</v>
      </c>
      <c r="G236" t="s">
        <v>19</v>
      </c>
      <c r="H236" t="s">
        <v>85</v>
      </c>
      <c r="I236" t="s">
        <v>716</v>
      </c>
      <c r="J236">
        <v>32</v>
      </c>
      <c r="K236" t="s">
        <v>87</v>
      </c>
      <c r="L236" t="s">
        <v>88</v>
      </c>
      <c r="M236" t="s">
        <v>89</v>
      </c>
      <c r="N236">
        <v>2</v>
      </c>
      <c r="O236" s="1">
        <v>44602.525509259256</v>
      </c>
      <c r="P236" s="1">
        <v>44603.198171296295</v>
      </c>
      <c r="Q236">
        <v>56657</v>
      </c>
      <c r="R236">
        <v>1461</v>
      </c>
      <c r="S236" t="b">
        <v>0</v>
      </c>
      <c r="T236" t="s">
        <v>90</v>
      </c>
      <c r="U236" t="b">
        <v>0</v>
      </c>
      <c r="V236" t="s">
        <v>114</v>
      </c>
      <c r="W236" s="1">
        <v>44602.591817129629</v>
      </c>
      <c r="X236">
        <v>988</v>
      </c>
      <c r="Y236">
        <v>71</v>
      </c>
      <c r="Z236">
        <v>0</v>
      </c>
      <c r="AA236">
        <v>71</v>
      </c>
      <c r="AB236">
        <v>0</v>
      </c>
      <c r="AC236">
        <v>49</v>
      </c>
      <c r="AD236">
        <v>-39</v>
      </c>
      <c r="AE236">
        <v>0</v>
      </c>
      <c r="AF236">
        <v>0</v>
      </c>
      <c r="AG236">
        <v>0</v>
      </c>
      <c r="AH236" t="s">
        <v>190</v>
      </c>
      <c r="AI236" s="1">
        <v>44603.198171296295</v>
      </c>
      <c r="AJ236">
        <v>469</v>
      </c>
      <c r="AK236">
        <v>3</v>
      </c>
      <c r="AL236">
        <v>0</v>
      </c>
      <c r="AM236">
        <v>3</v>
      </c>
      <c r="AN236">
        <v>0</v>
      </c>
      <c r="AO236">
        <v>3</v>
      </c>
      <c r="AP236">
        <v>-42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x14ac:dyDescent="0.45">
      <c r="A237" t="s">
        <v>717</v>
      </c>
      <c r="B237" t="s">
        <v>82</v>
      </c>
      <c r="C237" t="s">
        <v>690</v>
      </c>
      <c r="D237" t="s">
        <v>84</v>
      </c>
      <c r="E237" s="2" t="str">
        <f>HYPERLINK("capsilon://?command=openfolder&amp;siteaddress=FAM.docvelocity-na8.net&amp;folderid=FX5A0B9E03-7F84-535D-6552-F439123AA490","FX22022789")</f>
        <v>FX22022789</v>
      </c>
      <c r="F237" t="s">
        <v>19</v>
      </c>
      <c r="G237" t="s">
        <v>19</v>
      </c>
      <c r="H237" t="s">
        <v>85</v>
      </c>
      <c r="I237" t="s">
        <v>718</v>
      </c>
      <c r="J237">
        <v>32</v>
      </c>
      <c r="K237" t="s">
        <v>87</v>
      </c>
      <c r="L237" t="s">
        <v>88</v>
      </c>
      <c r="M237" t="s">
        <v>89</v>
      </c>
      <c r="N237">
        <v>2</v>
      </c>
      <c r="O237" s="1">
        <v>44602.526145833333</v>
      </c>
      <c r="P237" s="1">
        <v>44603.209236111114</v>
      </c>
      <c r="Q237">
        <v>56212</v>
      </c>
      <c r="R237">
        <v>2807</v>
      </c>
      <c r="S237" t="b">
        <v>0</v>
      </c>
      <c r="T237" t="s">
        <v>90</v>
      </c>
      <c r="U237" t="b">
        <v>0</v>
      </c>
      <c r="V237" t="s">
        <v>285</v>
      </c>
      <c r="W237" s="1">
        <v>44602.607118055559</v>
      </c>
      <c r="X237">
        <v>2240</v>
      </c>
      <c r="Y237">
        <v>46</v>
      </c>
      <c r="Z237">
        <v>0</v>
      </c>
      <c r="AA237">
        <v>46</v>
      </c>
      <c r="AB237">
        <v>0</v>
      </c>
      <c r="AC237">
        <v>41</v>
      </c>
      <c r="AD237">
        <v>-14</v>
      </c>
      <c r="AE237">
        <v>0</v>
      </c>
      <c r="AF237">
        <v>0</v>
      </c>
      <c r="AG237">
        <v>0</v>
      </c>
      <c r="AH237" t="s">
        <v>190</v>
      </c>
      <c r="AI237" s="1">
        <v>44603.209236111114</v>
      </c>
      <c r="AJ237">
        <v>558</v>
      </c>
      <c r="AK237">
        <v>3</v>
      </c>
      <c r="AL237">
        <v>0</v>
      </c>
      <c r="AM237">
        <v>3</v>
      </c>
      <c r="AN237">
        <v>0</v>
      </c>
      <c r="AO237">
        <v>3</v>
      </c>
      <c r="AP237">
        <v>-17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x14ac:dyDescent="0.45">
      <c r="A238" t="s">
        <v>719</v>
      </c>
      <c r="B238" t="s">
        <v>82</v>
      </c>
      <c r="C238" t="s">
        <v>720</v>
      </c>
      <c r="D238" t="s">
        <v>84</v>
      </c>
      <c r="E238" s="2" t="str">
        <f>HYPERLINK("capsilon://?command=openfolder&amp;siteaddress=FAM.docvelocity-na8.net&amp;folderid=FX7B02AC4B-EE91-6A86-70C7-44B998690F00","FX21129290")</f>
        <v>FX21129290</v>
      </c>
      <c r="F238" t="s">
        <v>19</v>
      </c>
      <c r="G238" t="s">
        <v>19</v>
      </c>
      <c r="H238" t="s">
        <v>85</v>
      </c>
      <c r="I238" t="s">
        <v>721</v>
      </c>
      <c r="J238">
        <v>66</v>
      </c>
      <c r="K238" t="s">
        <v>87</v>
      </c>
      <c r="L238" t="s">
        <v>88</v>
      </c>
      <c r="M238" t="s">
        <v>89</v>
      </c>
      <c r="N238">
        <v>2</v>
      </c>
      <c r="O238" s="1">
        <v>44602.535127314812</v>
      </c>
      <c r="P238" s="1">
        <v>44603.209849537037</v>
      </c>
      <c r="Q238">
        <v>58170</v>
      </c>
      <c r="R238">
        <v>126</v>
      </c>
      <c r="S238" t="b">
        <v>0</v>
      </c>
      <c r="T238" t="s">
        <v>90</v>
      </c>
      <c r="U238" t="b">
        <v>0</v>
      </c>
      <c r="V238" t="s">
        <v>114</v>
      </c>
      <c r="W238" s="1">
        <v>44602.592685185184</v>
      </c>
      <c r="X238">
        <v>74</v>
      </c>
      <c r="Y238">
        <v>0</v>
      </c>
      <c r="Z238">
        <v>0</v>
      </c>
      <c r="AA238">
        <v>0</v>
      </c>
      <c r="AB238">
        <v>52</v>
      </c>
      <c r="AC238">
        <v>0</v>
      </c>
      <c r="AD238">
        <v>66</v>
      </c>
      <c r="AE238">
        <v>0</v>
      </c>
      <c r="AF238">
        <v>0</v>
      </c>
      <c r="AG238">
        <v>0</v>
      </c>
      <c r="AH238" t="s">
        <v>190</v>
      </c>
      <c r="AI238" s="1">
        <v>44603.209849537037</v>
      </c>
      <c r="AJ238">
        <v>52</v>
      </c>
      <c r="AK238">
        <v>0</v>
      </c>
      <c r="AL238">
        <v>0</v>
      </c>
      <c r="AM238">
        <v>0</v>
      </c>
      <c r="AN238">
        <v>52</v>
      </c>
      <c r="AO238">
        <v>0</v>
      </c>
      <c r="AP238">
        <v>66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x14ac:dyDescent="0.45">
      <c r="A239" t="s">
        <v>722</v>
      </c>
      <c r="B239" t="s">
        <v>82</v>
      </c>
      <c r="C239" t="s">
        <v>352</v>
      </c>
      <c r="D239" t="s">
        <v>84</v>
      </c>
      <c r="E239" s="2" t="str">
        <f>HYPERLINK("capsilon://?command=openfolder&amp;siteaddress=FAM.docvelocity-na8.net&amp;folderid=FX16CA756D-D30D-AF6A-8B8D-3E89DA9012DA","FX22016701")</f>
        <v>FX22016701</v>
      </c>
      <c r="F239" t="s">
        <v>19</v>
      </c>
      <c r="G239" t="s">
        <v>19</v>
      </c>
      <c r="H239" t="s">
        <v>85</v>
      </c>
      <c r="I239" t="s">
        <v>723</v>
      </c>
      <c r="J239">
        <v>66</v>
      </c>
      <c r="K239" t="s">
        <v>87</v>
      </c>
      <c r="L239" t="s">
        <v>88</v>
      </c>
      <c r="M239" t="s">
        <v>89</v>
      </c>
      <c r="N239">
        <v>1</v>
      </c>
      <c r="O239" s="1">
        <v>44602.542303240742</v>
      </c>
      <c r="P239" s="1">
        <v>44603.174166666664</v>
      </c>
      <c r="Q239">
        <v>53986</v>
      </c>
      <c r="R239">
        <v>607</v>
      </c>
      <c r="S239" t="b">
        <v>0</v>
      </c>
      <c r="T239" t="s">
        <v>90</v>
      </c>
      <c r="U239" t="b">
        <v>0</v>
      </c>
      <c r="V239" t="s">
        <v>307</v>
      </c>
      <c r="W239" s="1">
        <v>44603.174166666664</v>
      </c>
      <c r="X239">
        <v>239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66</v>
      </c>
      <c r="AE239">
        <v>52</v>
      </c>
      <c r="AF239">
        <v>0</v>
      </c>
      <c r="AG239">
        <v>1</v>
      </c>
      <c r="AH239" t="s">
        <v>90</v>
      </c>
      <c r="AI239" t="s">
        <v>90</v>
      </c>
      <c r="AJ239" t="s">
        <v>90</v>
      </c>
      <c r="AK239" t="s">
        <v>90</v>
      </c>
      <c r="AL239" t="s">
        <v>90</v>
      </c>
      <c r="AM239" t="s">
        <v>90</v>
      </c>
      <c r="AN239" t="s">
        <v>90</v>
      </c>
      <c r="AO239" t="s">
        <v>90</v>
      </c>
      <c r="AP239" t="s">
        <v>90</v>
      </c>
      <c r="AQ239" t="s">
        <v>90</v>
      </c>
      <c r="AR239" t="s">
        <v>90</v>
      </c>
      <c r="AS239" t="s">
        <v>90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x14ac:dyDescent="0.45">
      <c r="A240" t="s">
        <v>724</v>
      </c>
      <c r="B240" t="s">
        <v>82</v>
      </c>
      <c r="C240" t="s">
        <v>725</v>
      </c>
      <c r="D240" t="s">
        <v>84</v>
      </c>
      <c r="E240" s="2" t="str">
        <f>HYPERLINK("capsilon://?command=openfolder&amp;siteaddress=FAM.docvelocity-na8.net&amp;folderid=FX4CA66FCE-6499-2EA9-6DD4-B7D1F7C4F5CD","FX2202932")</f>
        <v>FX2202932</v>
      </c>
      <c r="F240" t="s">
        <v>19</v>
      </c>
      <c r="G240" t="s">
        <v>19</v>
      </c>
      <c r="H240" t="s">
        <v>85</v>
      </c>
      <c r="I240" t="s">
        <v>726</v>
      </c>
      <c r="J240">
        <v>66</v>
      </c>
      <c r="K240" t="s">
        <v>87</v>
      </c>
      <c r="L240" t="s">
        <v>88</v>
      </c>
      <c r="M240" t="s">
        <v>89</v>
      </c>
      <c r="N240">
        <v>2</v>
      </c>
      <c r="O240" s="1">
        <v>44602.550057870372</v>
      </c>
      <c r="P240" s="1">
        <v>44603.212777777779</v>
      </c>
      <c r="Q240">
        <v>56654</v>
      </c>
      <c r="R240">
        <v>605</v>
      </c>
      <c r="S240" t="b">
        <v>0</v>
      </c>
      <c r="T240" t="s">
        <v>90</v>
      </c>
      <c r="U240" t="b">
        <v>0</v>
      </c>
      <c r="V240" t="s">
        <v>114</v>
      </c>
      <c r="W240" s="1">
        <v>44602.597881944443</v>
      </c>
      <c r="X240">
        <v>353</v>
      </c>
      <c r="Y240">
        <v>52</v>
      </c>
      <c r="Z240">
        <v>0</v>
      </c>
      <c r="AA240">
        <v>52</v>
      </c>
      <c r="AB240">
        <v>0</v>
      </c>
      <c r="AC240">
        <v>30</v>
      </c>
      <c r="AD240">
        <v>14</v>
      </c>
      <c r="AE240">
        <v>0</v>
      </c>
      <c r="AF240">
        <v>0</v>
      </c>
      <c r="AG240">
        <v>0</v>
      </c>
      <c r="AH240" t="s">
        <v>190</v>
      </c>
      <c r="AI240" s="1">
        <v>44603.212777777779</v>
      </c>
      <c r="AJ240">
        <v>252</v>
      </c>
      <c r="AK240">
        <v>1</v>
      </c>
      <c r="AL240">
        <v>0</v>
      </c>
      <c r="AM240">
        <v>1</v>
      </c>
      <c r="AN240">
        <v>0</v>
      </c>
      <c r="AO240">
        <v>1</v>
      </c>
      <c r="AP240">
        <v>13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x14ac:dyDescent="0.45">
      <c r="A241" t="s">
        <v>727</v>
      </c>
      <c r="B241" t="s">
        <v>82</v>
      </c>
      <c r="C241" t="s">
        <v>728</v>
      </c>
      <c r="D241" t="s">
        <v>84</v>
      </c>
      <c r="E241" s="2" t="str">
        <f>HYPERLINK("capsilon://?command=openfolder&amp;siteaddress=FAM.docvelocity-na8.net&amp;folderid=FX757FF1EC-8DBC-1D36-62F8-869846DEEB41","FX211212121")</f>
        <v>FX211212121</v>
      </c>
      <c r="F241" t="s">
        <v>19</v>
      </c>
      <c r="G241" t="s">
        <v>19</v>
      </c>
      <c r="H241" t="s">
        <v>85</v>
      </c>
      <c r="I241" t="s">
        <v>729</v>
      </c>
      <c r="J241">
        <v>66</v>
      </c>
      <c r="K241" t="s">
        <v>87</v>
      </c>
      <c r="L241" t="s">
        <v>88</v>
      </c>
      <c r="M241" t="s">
        <v>89</v>
      </c>
      <c r="N241">
        <v>2</v>
      </c>
      <c r="O241" s="1">
        <v>44602.551365740743</v>
      </c>
      <c r="P241" s="1">
        <v>44603.213460648149</v>
      </c>
      <c r="Q241">
        <v>57067</v>
      </c>
      <c r="R241">
        <v>138</v>
      </c>
      <c r="S241" t="b">
        <v>0</v>
      </c>
      <c r="T241" t="s">
        <v>90</v>
      </c>
      <c r="U241" t="b">
        <v>0</v>
      </c>
      <c r="V241" t="s">
        <v>114</v>
      </c>
      <c r="W241" s="1">
        <v>44602.598819444444</v>
      </c>
      <c r="X241">
        <v>80</v>
      </c>
      <c r="Y241">
        <v>0</v>
      </c>
      <c r="Z241">
        <v>0</v>
      </c>
      <c r="AA241">
        <v>0</v>
      </c>
      <c r="AB241">
        <v>52</v>
      </c>
      <c r="AC241">
        <v>0</v>
      </c>
      <c r="AD241">
        <v>66</v>
      </c>
      <c r="AE241">
        <v>0</v>
      </c>
      <c r="AF241">
        <v>0</v>
      </c>
      <c r="AG241">
        <v>0</v>
      </c>
      <c r="AH241" t="s">
        <v>190</v>
      </c>
      <c r="AI241" s="1">
        <v>44603.213460648149</v>
      </c>
      <c r="AJ241">
        <v>58</v>
      </c>
      <c r="AK241">
        <v>0</v>
      </c>
      <c r="AL241">
        <v>0</v>
      </c>
      <c r="AM241">
        <v>0</v>
      </c>
      <c r="AN241">
        <v>52</v>
      </c>
      <c r="AO241">
        <v>0</v>
      </c>
      <c r="AP241">
        <v>66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x14ac:dyDescent="0.45">
      <c r="A242" t="s">
        <v>730</v>
      </c>
      <c r="B242" t="s">
        <v>82</v>
      </c>
      <c r="C242" t="s">
        <v>412</v>
      </c>
      <c r="D242" t="s">
        <v>84</v>
      </c>
      <c r="E242" s="2" t="str">
        <f>HYPERLINK("capsilon://?command=openfolder&amp;siteaddress=FAM.docvelocity-na8.net&amp;folderid=FXC28203D4-22FE-9EE8-D7F3-F5769824A290","FX22011428")</f>
        <v>FX22011428</v>
      </c>
      <c r="F242" t="s">
        <v>19</v>
      </c>
      <c r="G242" t="s">
        <v>19</v>
      </c>
      <c r="H242" t="s">
        <v>85</v>
      </c>
      <c r="I242" t="s">
        <v>731</v>
      </c>
      <c r="J242">
        <v>38</v>
      </c>
      <c r="K242" t="s">
        <v>87</v>
      </c>
      <c r="L242" t="s">
        <v>88</v>
      </c>
      <c r="M242" t="s">
        <v>89</v>
      </c>
      <c r="N242">
        <v>2</v>
      </c>
      <c r="O242" s="1">
        <v>44602.577835648146</v>
      </c>
      <c r="P242" s="1">
        <v>44603.214062500003</v>
      </c>
      <c r="Q242">
        <v>54868</v>
      </c>
      <c r="R242">
        <v>102</v>
      </c>
      <c r="S242" t="b">
        <v>0</v>
      </c>
      <c r="T242" t="s">
        <v>90</v>
      </c>
      <c r="U242" t="b">
        <v>0</v>
      </c>
      <c r="V242" t="s">
        <v>114</v>
      </c>
      <c r="W242" s="1">
        <v>44602.599421296298</v>
      </c>
      <c r="X242">
        <v>51</v>
      </c>
      <c r="Y242">
        <v>0</v>
      </c>
      <c r="Z242">
        <v>0</v>
      </c>
      <c r="AA242">
        <v>0</v>
      </c>
      <c r="AB242">
        <v>37</v>
      </c>
      <c r="AC242">
        <v>0</v>
      </c>
      <c r="AD242">
        <v>38</v>
      </c>
      <c r="AE242">
        <v>0</v>
      </c>
      <c r="AF242">
        <v>0</v>
      </c>
      <c r="AG242">
        <v>0</v>
      </c>
      <c r="AH242" t="s">
        <v>190</v>
      </c>
      <c r="AI242" s="1">
        <v>44603.214062500003</v>
      </c>
      <c r="AJ242">
        <v>51</v>
      </c>
      <c r="AK242">
        <v>0</v>
      </c>
      <c r="AL242">
        <v>0</v>
      </c>
      <c r="AM242">
        <v>0</v>
      </c>
      <c r="AN242">
        <v>37</v>
      </c>
      <c r="AO242">
        <v>0</v>
      </c>
      <c r="AP242">
        <v>38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x14ac:dyDescent="0.45">
      <c r="A243" t="s">
        <v>732</v>
      </c>
      <c r="B243" t="s">
        <v>82</v>
      </c>
      <c r="C243" t="s">
        <v>518</v>
      </c>
      <c r="D243" t="s">
        <v>84</v>
      </c>
      <c r="E243" s="2" t="str">
        <f>HYPERLINK("capsilon://?command=openfolder&amp;siteaddress=FAM.docvelocity-na8.net&amp;folderid=FXA7C02586-3F0E-BC2B-0F49-382966DBDFE7","FX22023738")</f>
        <v>FX22023738</v>
      </c>
      <c r="F243" t="s">
        <v>19</v>
      </c>
      <c r="G243" t="s">
        <v>19</v>
      </c>
      <c r="H243" t="s">
        <v>85</v>
      </c>
      <c r="I243" t="s">
        <v>733</v>
      </c>
      <c r="J243">
        <v>30</v>
      </c>
      <c r="K243" t="s">
        <v>87</v>
      </c>
      <c r="L243" t="s">
        <v>88</v>
      </c>
      <c r="M243" t="s">
        <v>89</v>
      </c>
      <c r="N243">
        <v>2</v>
      </c>
      <c r="O243" s="1">
        <v>44602.593506944446</v>
      </c>
      <c r="P243" s="1">
        <v>44603.215474537035</v>
      </c>
      <c r="Q243">
        <v>53472</v>
      </c>
      <c r="R243">
        <v>266</v>
      </c>
      <c r="S243" t="b">
        <v>0</v>
      </c>
      <c r="T243" t="s">
        <v>90</v>
      </c>
      <c r="U243" t="b">
        <v>0</v>
      </c>
      <c r="V243" t="s">
        <v>114</v>
      </c>
      <c r="W243" s="1">
        <v>44602.601111111115</v>
      </c>
      <c r="X243">
        <v>145</v>
      </c>
      <c r="Y243">
        <v>9</v>
      </c>
      <c r="Z243">
        <v>0</v>
      </c>
      <c r="AA243">
        <v>9</v>
      </c>
      <c r="AB243">
        <v>0</v>
      </c>
      <c r="AC243">
        <v>3</v>
      </c>
      <c r="AD243">
        <v>21</v>
      </c>
      <c r="AE243">
        <v>0</v>
      </c>
      <c r="AF243">
        <v>0</v>
      </c>
      <c r="AG243">
        <v>0</v>
      </c>
      <c r="AH243" t="s">
        <v>190</v>
      </c>
      <c r="AI243" s="1">
        <v>44603.215474537035</v>
      </c>
      <c r="AJ243">
        <v>121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21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x14ac:dyDescent="0.45">
      <c r="A244" t="s">
        <v>734</v>
      </c>
      <c r="B244" t="s">
        <v>82</v>
      </c>
      <c r="C244" t="s">
        <v>735</v>
      </c>
      <c r="D244" t="s">
        <v>84</v>
      </c>
      <c r="E244" s="2" t="str">
        <f>HYPERLINK("capsilon://?command=openfolder&amp;siteaddress=FAM.docvelocity-na8.net&amp;folderid=FXF6AC7547-332E-0274-60D0-74E73A488706","FX220112841")</f>
        <v>FX220112841</v>
      </c>
      <c r="F244" t="s">
        <v>19</v>
      </c>
      <c r="G244" t="s">
        <v>19</v>
      </c>
      <c r="H244" t="s">
        <v>85</v>
      </c>
      <c r="I244" t="s">
        <v>736</v>
      </c>
      <c r="J244">
        <v>66</v>
      </c>
      <c r="K244" t="s">
        <v>87</v>
      </c>
      <c r="L244" t="s">
        <v>88</v>
      </c>
      <c r="M244" t="s">
        <v>89</v>
      </c>
      <c r="N244">
        <v>2</v>
      </c>
      <c r="O244" s="1">
        <v>44602.603958333333</v>
      </c>
      <c r="P244" s="1">
        <v>44603.219178240739</v>
      </c>
      <c r="Q244">
        <v>51010</v>
      </c>
      <c r="R244">
        <v>2145</v>
      </c>
      <c r="S244" t="b">
        <v>0</v>
      </c>
      <c r="T244" t="s">
        <v>90</v>
      </c>
      <c r="U244" t="b">
        <v>0</v>
      </c>
      <c r="V244" t="s">
        <v>285</v>
      </c>
      <c r="W244" s="1">
        <v>44602.629143518519</v>
      </c>
      <c r="X244">
        <v>1826</v>
      </c>
      <c r="Y244">
        <v>52</v>
      </c>
      <c r="Z244">
        <v>0</v>
      </c>
      <c r="AA244">
        <v>52</v>
      </c>
      <c r="AB244">
        <v>0</v>
      </c>
      <c r="AC244">
        <v>27</v>
      </c>
      <c r="AD244">
        <v>14</v>
      </c>
      <c r="AE244">
        <v>0</v>
      </c>
      <c r="AF244">
        <v>0</v>
      </c>
      <c r="AG244">
        <v>0</v>
      </c>
      <c r="AH244" t="s">
        <v>190</v>
      </c>
      <c r="AI244" s="1">
        <v>44603.219178240739</v>
      </c>
      <c r="AJ244">
        <v>319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14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x14ac:dyDescent="0.45">
      <c r="A245" t="s">
        <v>737</v>
      </c>
      <c r="B245" t="s">
        <v>82</v>
      </c>
      <c r="C245" t="s">
        <v>480</v>
      </c>
      <c r="D245" t="s">
        <v>84</v>
      </c>
      <c r="E245" s="2" t="str">
        <f>HYPERLINK("capsilon://?command=openfolder&amp;siteaddress=FAM.docvelocity-na8.net&amp;folderid=FX19585116-1488-E3C5-C56C-68B368CF599A","FX22016163")</f>
        <v>FX22016163</v>
      </c>
      <c r="F245" t="s">
        <v>19</v>
      </c>
      <c r="G245" t="s">
        <v>19</v>
      </c>
      <c r="H245" t="s">
        <v>85</v>
      </c>
      <c r="I245" t="s">
        <v>738</v>
      </c>
      <c r="J245">
        <v>38</v>
      </c>
      <c r="K245" t="s">
        <v>87</v>
      </c>
      <c r="L245" t="s">
        <v>88</v>
      </c>
      <c r="M245" t="s">
        <v>89</v>
      </c>
      <c r="N245">
        <v>2</v>
      </c>
      <c r="O245" s="1">
        <v>44602.636770833335</v>
      </c>
      <c r="P245" s="1">
        <v>44603.221064814818</v>
      </c>
      <c r="Q245">
        <v>48891</v>
      </c>
      <c r="R245">
        <v>1592</v>
      </c>
      <c r="S245" t="b">
        <v>0</v>
      </c>
      <c r="T245" t="s">
        <v>90</v>
      </c>
      <c r="U245" t="b">
        <v>0</v>
      </c>
      <c r="V245" t="s">
        <v>101</v>
      </c>
      <c r="W245" s="1">
        <v>44602.656053240738</v>
      </c>
      <c r="X245">
        <v>1412</v>
      </c>
      <c r="Y245">
        <v>37</v>
      </c>
      <c r="Z245">
        <v>0</v>
      </c>
      <c r="AA245">
        <v>37</v>
      </c>
      <c r="AB245">
        <v>0</v>
      </c>
      <c r="AC245">
        <v>23</v>
      </c>
      <c r="AD245">
        <v>1</v>
      </c>
      <c r="AE245">
        <v>0</v>
      </c>
      <c r="AF245">
        <v>0</v>
      </c>
      <c r="AG245">
        <v>0</v>
      </c>
      <c r="AH245" t="s">
        <v>190</v>
      </c>
      <c r="AI245" s="1">
        <v>44603.221064814818</v>
      </c>
      <c r="AJ245">
        <v>162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0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x14ac:dyDescent="0.45">
      <c r="A246" t="s">
        <v>739</v>
      </c>
      <c r="B246" t="s">
        <v>82</v>
      </c>
      <c r="C246" t="s">
        <v>740</v>
      </c>
      <c r="D246" t="s">
        <v>84</v>
      </c>
      <c r="E246" s="2" t="str">
        <f>HYPERLINK("capsilon://?command=openfolder&amp;siteaddress=FAM.docvelocity-na8.net&amp;folderid=FX79062513-5F59-D84E-6813-B1FEC308A416","FX21127595")</f>
        <v>FX21127595</v>
      </c>
      <c r="F246" t="s">
        <v>19</v>
      </c>
      <c r="G246" t="s">
        <v>19</v>
      </c>
      <c r="H246" t="s">
        <v>85</v>
      </c>
      <c r="I246" t="s">
        <v>741</v>
      </c>
      <c r="J246">
        <v>173</v>
      </c>
      <c r="K246" t="s">
        <v>87</v>
      </c>
      <c r="L246" t="s">
        <v>88</v>
      </c>
      <c r="M246" t="s">
        <v>89</v>
      </c>
      <c r="N246">
        <v>1</v>
      </c>
      <c r="O246" s="1">
        <v>44602.652696759258</v>
      </c>
      <c r="P246" s="1">
        <v>44603.218090277776</v>
      </c>
      <c r="Q246">
        <v>46856</v>
      </c>
      <c r="R246">
        <v>1994</v>
      </c>
      <c r="S246" t="b">
        <v>0</v>
      </c>
      <c r="T246" t="s">
        <v>90</v>
      </c>
      <c r="U246" t="b">
        <v>0</v>
      </c>
      <c r="V246" t="s">
        <v>307</v>
      </c>
      <c r="W246" s="1">
        <v>44603.218090277776</v>
      </c>
      <c r="X246">
        <v>974</v>
      </c>
      <c r="Y246">
        <v>27</v>
      </c>
      <c r="Z246">
        <v>0</v>
      </c>
      <c r="AA246">
        <v>27</v>
      </c>
      <c r="AB246">
        <v>0</v>
      </c>
      <c r="AC246">
        <v>0</v>
      </c>
      <c r="AD246">
        <v>146</v>
      </c>
      <c r="AE246">
        <v>144</v>
      </c>
      <c r="AF246">
        <v>0</v>
      </c>
      <c r="AG246">
        <v>9</v>
      </c>
      <c r="AH246" t="s">
        <v>90</v>
      </c>
      <c r="AI246" t="s">
        <v>90</v>
      </c>
      <c r="AJ246" t="s">
        <v>90</v>
      </c>
      <c r="AK246" t="s">
        <v>90</v>
      </c>
      <c r="AL246" t="s">
        <v>90</v>
      </c>
      <c r="AM246" t="s">
        <v>90</v>
      </c>
      <c r="AN246" t="s">
        <v>90</v>
      </c>
      <c r="AO246" t="s">
        <v>90</v>
      </c>
      <c r="AP246" t="s">
        <v>90</v>
      </c>
      <c r="AQ246" t="s">
        <v>90</v>
      </c>
      <c r="AR246" t="s">
        <v>90</v>
      </c>
      <c r="AS246" t="s">
        <v>90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x14ac:dyDescent="0.45">
      <c r="A247" t="s">
        <v>742</v>
      </c>
      <c r="B247" t="s">
        <v>82</v>
      </c>
      <c r="C247" t="s">
        <v>743</v>
      </c>
      <c r="D247" t="s">
        <v>84</v>
      </c>
      <c r="E247" s="2" t="str">
        <f>HYPERLINK("capsilon://?command=openfolder&amp;siteaddress=FAM.docvelocity-na8.net&amp;folderid=FX48B55E11-6480-5C95-5A9C-2714A7CF8A6E","FX220111193")</f>
        <v>FX220111193</v>
      </c>
      <c r="F247" t="s">
        <v>19</v>
      </c>
      <c r="G247" t="s">
        <v>19</v>
      </c>
      <c r="H247" t="s">
        <v>85</v>
      </c>
      <c r="I247" t="s">
        <v>744</v>
      </c>
      <c r="J247">
        <v>264</v>
      </c>
      <c r="K247" t="s">
        <v>87</v>
      </c>
      <c r="L247" t="s">
        <v>88</v>
      </c>
      <c r="M247" t="s">
        <v>89</v>
      </c>
      <c r="N247">
        <v>2</v>
      </c>
      <c r="O247" s="1">
        <v>44602.654988425929</v>
      </c>
      <c r="P247" s="1">
        <v>44603.409907407404</v>
      </c>
      <c r="Q247">
        <v>59207</v>
      </c>
      <c r="R247">
        <v>6018</v>
      </c>
      <c r="S247" t="b">
        <v>0</v>
      </c>
      <c r="T247" t="s">
        <v>90</v>
      </c>
      <c r="U247" t="b">
        <v>0</v>
      </c>
      <c r="V247" t="s">
        <v>101</v>
      </c>
      <c r="W247" s="1">
        <v>44602.709930555553</v>
      </c>
      <c r="X247">
        <v>4561</v>
      </c>
      <c r="Y247">
        <v>236</v>
      </c>
      <c r="Z247">
        <v>0</v>
      </c>
      <c r="AA247">
        <v>236</v>
      </c>
      <c r="AB247">
        <v>0</v>
      </c>
      <c r="AC247">
        <v>111</v>
      </c>
      <c r="AD247">
        <v>28</v>
      </c>
      <c r="AE247">
        <v>0</v>
      </c>
      <c r="AF247">
        <v>0</v>
      </c>
      <c r="AG247">
        <v>0</v>
      </c>
      <c r="AH247" t="s">
        <v>187</v>
      </c>
      <c r="AI247" s="1">
        <v>44603.409907407404</v>
      </c>
      <c r="AJ247">
        <v>1369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27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x14ac:dyDescent="0.45">
      <c r="A248" t="s">
        <v>745</v>
      </c>
      <c r="B248" t="s">
        <v>82</v>
      </c>
      <c r="C248" t="s">
        <v>746</v>
      </c>
      <c r="D248" t="s">
        <v>84</v>
      </c>
      <c r="E248" s="2" t="str">
        <f>HYPERLINK("capsilon://?command=openfolder&amp;siteaddress=FAM.docvelocity-na8.net&amp;folderid=FXAFFBC0F1-3C1D-CC37-64C4-65BB96725191","FX2201581")</f>
        <v>FX2201581</v>
      </c>
      <c r="F248" t="s">
        <v>19</v>
      </c>
      <c r="G248" t="s">
        <v>19</v>
      </c>
      <c r="H248" t="s">
        <v>85</v>
      </c>
      <c r="I248" t="s">
        <v>747</v>
      </c>
      <c r="J248">
        <v>28</v>
      </c>
      <c r="K248" t="s">
        <v>87</v>
      </c>
      <c r="L248" t="s">
        <v>88</v>
      </c>
      <c r="M248" t="s">
        <v>89</v>
      </c>
      <c r="N248">
        <v>2</v>
      </c>
      <c r="O248" s="1">
        <v>44602.669398148151</v>
      </c>
      <c r="P248" s="1">
        <v>44603.412048611113</v>
      </c>
      <c r="Q248">
        <v>63816</v>
      </c>
      <c r="R248">
        <v>349</v>
      </c>
      <c r="S248" t="b">
        <v>0</v>
      </c>
      <c r="T248" t="s">
        <v>90</v>
      </c>
      <c r="U248" t="b">
        <v>0</v>
      </c>
      <c r="V248" t="s">
        <v>114</v>
      </c>
      <c r="W248" s="1">
        <v>44602.6718287037</v>
      </c>
      <c r="X248">
        <v>165</v>
      </c>
      <c r="Y248">
        <v>21</v>
      </c>
      <c r="Z248">
        <v>0</v>
      </c>
      <c r="AA248">
        <v>21</v>
      </c>
      <c r="AB248">
        <v>0</v>
      </c>
      <c r="AC248">
        <v>2</v>
      </c>
      <c r="AD248">
        <v>7</v>
      </c>
      <c r="AE248">
        <v>0</v>
      </c>
      <c r="AF248">
        <v>0</v>
      </c>
      <c r="AG248">
        <v>0</v>
      </c>
      <c r="AH248" t="s">
        <v>187</v>
      </c>
      <c r="AI248" s="1">
        <v>44603.412048611113</v>
      </c>
      <c r="AJ248">
        <v>184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7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x14ac:dyDescent="0.45">
      <c r="A249" t="s">
        <v>748</v>
      </c>
      <c r="B249" t="s">
        <v>82</v>
      </c>
      <c r="C249" t="s">
        <v>749</v>
      </c>
      <c r="D249" t="s">
        <v>84</v>
      </c>
      <c r="E249" s="2" t="str">
        <f>HYPERLINK("capsilon://?command=openfolder&amp;siteaddress=FAM.docvelocity-na8.net&amp;folderid=FX2FE178F3-0AAF-8B24-6E96-095D2681507B","FX22023088")</f>
        <v>FX22023088</v>
      </c>
      <c r="F249" t="s">
        <v>19</v>
      </c>
      <c r="G249" t="s">
        <v>19</v>
      </c>
      <c r="H249" t="s">
        <v>85</v>
      </c>
      <c r="I249" t="s">
        <v>750</v>
      </c>
      <c r="J249">
        <v>180</v>
      </c>
      <c r="K249" t="s">
        <v>87</v>
      </c>
      <c r="L249" t="s">
        <v>88</v>
      </c>
      <c r="M249" t="s">
        <v>89</v>
      </c>
      <c r="N249">
        <v>2</v>
      </c>
      <c r="O249" s="1">
        <v>44602.676203703704</v>
      </c>
      <c r="P249" s="1">
        <v>44603.41983796296</v>
      </c>
      <c r="Q249">
        <v>62203</v>
      </c>
      <c r="R249">
        <v>2047</v>
      </c>
      <c r="S249" t="b">
        <v>0</v>
      </c>
      <c r="T249" t="s">
        <v>90</v>
      </c>
      <c r="U249" t="b">
        <v>0</v>
      </c>
      <c r="V249" t="s">
        <v>374</v>
      </c>
      <c r="W249" s="1">
        <v>44602.697962962964</v>
      </c>
      <c r="X249">
        <v>1310</v>
      </c>
      <c r="Y249">
        <v>129</v>
      </c>
      <c r="Z249">
        <v>0</v>
      </c>
      <c r="AA249">
        <v>129</v>
      </c>
      <c r="AB249">
        <v>0</v>
      </c>
      <c r="AC249">
        <v>49</v>
      </c>
      <c r="AD249">
        <v>51</v>
      </c>
      <c r="AE249">
        <v>0</v>
      </c>
      <c r="AF249">
        <v>0</v>
      </c>
      <c r="AG249">
        <v>0</v>
      </c>
      <c r="AH249" t="s">
        <v>187</v>
      </c>
      <c r="AI249" s="1">
        <v>44603.41983796296</v>
      </c>
      <c r="AJ249">
        <v>673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51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x14ac:dyDescent="0.45">
      <c r="A250" t="s">
        <v>751</v>
      </c>
      <c r="B250" t="s">
        <v>82</v>
      </c>
      <c r="C250" t="s">
        <v>752</v>
      </c>
      <c r="D250" t="s">
        <v>84</v>
      </c>
      <c r="E250" s="2" t="str">
        <f>HYPERLINK("capsilon://?command=openfolder&amp;siteaddress=FAM.docvelocity-na8.net&amp;folderid=FXC61D8E3A-FEFD-5C2B-CF16-D19F716DCFB7","FX2201719")</f>
        <v>FX2201719</v>
      </c>
      <c r="F250" t="s">
        <v>19</v>
      </c>
      <c r="G250" t="s">
        <v>19</v>
      </c>
      <c r="H250" t="s">
        <v>85</v>
      </c>
      <c r="I250" t="s">
        <v>753</v>
      </c>
      <c r="J250">
        <v>28</v>
      </c>
      <c r="K250" t="s">
        <v>87</v>
      </c>
      <c r="L250" t="s">
        <v>88</v>
      </c>
      <c r="M250" t="s">
        <v>89</v>
      </c>
      <c r="N250">
        <v>2</v>
      </c>
      <c r="O250" s="1">
        <v>44602.676388888889</v>
      </c>
      <c r="P250" s="1">
        <v>44603.422210648147</v>
      </c>
      <c r="Q250">
        <v>64081</v>
      </c>
      <c r="R250">
        <v>358</v>
      </c>
      <c r="S250" t="b">
        <v>0</v>
      </c>
      <c r="T250" t="s">
        <v>90</v>
      </c>
      <c r="U250" t="b">
        <v>0</v>
      </c>
      <c r="V250" t="s">
        <v>114</v>
      </c>
      <c r="W250" s="1">
        <v>44602.678472222222</v>
      </c>
      <c r="X250">
        <v>153</v>
      </c>
      <c r="Y250">
        <v>21</v>
      </c>
      <c r="Z250">
        <v>0</v>
      </c>
      <c r="AA250">
        <v>21</v>
      </c>
      <c r="AB250">
        <v>0</v>
      </c>
      <c r="AC250">
        <v>2</v>
      </c>
      <c r="AD250">
        <v>7</v>
      </c>
      <c r="AE250">
        <v>0</v>
      </c>
      <c r="AF250">
        <v>0</v>
      </c>
      <c r="AG250">
        <v>0</v>
      </c>
      <c r="AH250" t="s">
        <v>187</v>
      </c>
      <c r="AI250" s="1">
        <v>44603.422210648147</v>
      </c>
      <c r="AJ250">
        <v>205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x14ac:dyDescent="0.45">
      <c r="A251" t="s">
        <v>754</v>
      </c>
      <c r="B251" t="s">
        <v>82</v>
      </c>
      <c r="C251" t="s">
        <v>451</v>
      </c>
      <c r="D251" t="s">
        <v>84</v>
      </c>
      <c r="E251" s="2" t="str">
        <f>HYPERLINK("capsilon://?command=openfolder&amp;siteaddress=FAM.docvelocity-na8.net&amp;folderid=FXF4B9B3F7-5A19-2DEF-FA86-334F89953D00","FX22022310")</f>
        <v>FX22022310</v>
      </c>
      <c r="F251" t="s">
        <v>19</v>
      </c>
      <c r="G251" t="s">
        <v>19</v>
      </c>
      <c r="H251" t="s">
        <v>85</v>
      </c>
      <c r="I251" t="s">
        <v>755</v>
      </c>
      <c r="J251">
        <v>38</v>
      </c>
      <c r="K251" t="s">
        <v>646</v>
      </c>
      <c r="L251" t="s">
        <v>19</v>
      </c>
      <c r="M251" t="s">
        <v>84</v>
      </c>
      <c r="N251">
        <v>0</v>
      </c>
      <c r="O251" s="1">
        <v>44602.679074074076</v>
      </c>
      <c r="P251" s="1">
        <v>44602.679826388892</v>
      </c>
      <c r="Q251">
        <v>65</v>
      </c>
      <c r="R251">
        <v>0</v>
      </c>
      <c r="S251" t="b">
        <v>0</v>
      </c>
      <c r="T251" t="s">
        <v>90</v>
      </c>
      <c r="U251" t="b">
        <v>0</v>
      </c>
      <c r="V251" t="s">
        <v>90</v>
      </c>
      <c r="W251" t="s">
        <v>90</v>
      </c>
      <c r="X251" t="s">
        <v>90</v>
      </c>
      <c r="Y251" t="s">
        <v>90</v>
      </c>
      <c r="Z251" t="s">
        <v>90</v>
      </c>
      <c r="AA251" t="s">
        <v>90</v>
      </c>
      <c r="AB251" t="s">
        <v>90</v>
      </c>
      <c r="AC251" t="s">
        <v>90</v>
      </c>
      <c r="AD251" t="s">
        <v>90</v>
      </c>
      <c r="AE251" t="s">
        <v>90</v>
      </c>
      <c r="AF251" t="s">
        <v>90</v>
      </c>
      <c r="AG251" t="s">
        <v>90</v>
      </c>
      <c r="AH251" t="s">
        <v>90</v>
      </c>
      <c r="AI251" t="s">
        <v>90</v>
      </c>
      <c r="AJ251" t="s">
        <v>90</v>
      </c>
      <c r="AK251" t="s">
        <v>90</v>
      </c>
      <c r="AL251" t="s">
        <v>90</v>
      </c>
      <c r="AM251" t="s">
        <v>90</v>
      </c>
      <c r="AN251" t="s">
        <v>90</v>
      </c>
      <c r="AO251" t="s">
        <v>90</v>
      </c>
      <c r="AP251" t="s">
        <v>90</v>
      </c>
      <c r="AQ251" t="s">
        <v>90</v>
      </c>
      <c r="AR251" t="s">
        <v>90</v>
      </c>
      <c r="AS251" t="s">
        <v>90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x14ac:dyDescent="0.45">
      <c r="A252" t="s">
        <v>756</v>
      </c>
      <c r="B252" t="s">
        <v>82</v>
      </c>
      <c r="C252" t="s">
        <v>271</v>
      </c>
      <c r="D252" t="s">
        <v>84</v>
      </c>
      <c r="E252" s="2" t="str">
        <f>HYPERLINK("capsilon://?command=openfolder&amp;siteaddress=FAM.docvelocity-na8.net&amp;folderid=FX9B3C1982-A70E-B127-24D7-BF194C714CDE","FX2202373")</f>
        <v>FX2202373</v>
      </c>
      <c r="F252" t="s">
        <v>19</v>
      </c>
      <c r="G252" t="s">
        <v>19</v>
      </c>
      <c r="H252" t="s">
        <v>85</v>
      </c>
      <c r="I252" t="s">
        <v>757</v>
      </c>
      <c r="J252">
        <v>66</v>
      </c>
      <c r="K252" t="s">
        <v>87</v>
      </c>
      <c r="L252" t="s">
        <v>88</v>
      </c>
      <c r="M252" t="s">
        <v>89</v>
      </c>
      <c r="N252">
        <v>1</v>
      </c>
      <c r="O252" s="1">
        <v>44602.681446759256</v>
      </c>
      <c r="P252" s="1">
        <v>44603.219930555555</v>
      </c>
      <c r="Q252">
        <v>45457</v>
      </c>
      <c r="R252">
        <v>1068</v>
      </c>
      <c r="S252" t="b">
        <v>0</v>
      </c>
      <c r="T252" t="s">
        <v>90</v>
      </c>
      <c r="U252" t="b">
        <v>0</v>
      </c>
      <c r="V252" t="s">
        <v>307</v>
      </c>
      <c r="W252" s="1">
        <v>44603.219930555555</v>
      </c>
      <c r="X252">
        <v>158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66</v>
      </c>
      <c r="AE252">
        <v>0</v>
      </c>
      <c r="AF252">
        <v>0</v>
      </c>
      <c r="AG252">
        <v>1</v>
      </c>
      <c r="AH252" t="s">
        <v>90</v>
      </c>
      <c r="AI252" t="s">
        <v>90</v>
      </c>
      <c r="AJ252" t="s">
        <v>90</v>
      </c>
      <c r="AK252" t="s">
        <v>90</v>
      </c>
      <c r="AL252" t="s">
        <v>90</v>
      </c>
      <c r="AM252" t="s">
        <v>90</v>
      </c>
      <c r="AN252" t="s">
        <v>90</v>
      </c>
      <c r="AO252" t="s">
        <v>90</v>
      </c>
      <c r="AP252" t="s">
        <v>90</v>
      </c>
      <c r="AQ252" t="s">
        <v>90</v>
      </c>
      <c r="AR252" t="s">
        <v>90</v>
      </c>
      <c r="AS252" t="s">
        <v>90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x14ac:dyDescent="0.45">
      <c r="A253" t="s">
        <v>758</v>
      </c>
      <c r="B253" t="s">
        <v>82</v>
      </c>
      <c r="C253" t="s">
        <v>759</v>
      </c>
      <c r="D253" t="s">
        <v>84</v>
      </c>
      <c r="E253" s="2" t="str">
        <f>HYPERLINK("capsilon://?command=openfolder&amp;siteaddress=FAM.docvelocity-na8.net&amp;folderid=FX6F4C6A9B-C9F8-083D-0B00-4D45AAFC1BE3","FX22024280")</f>
        <v>FX22024280</v>
      </c>
      <c r="F253" t="s">
        <v>19</v>
      </c>
      <c r="G253" t="s">
        <v>19</v>
      </c>
      <c r="H253" t="s">
        <v>85</v>
      </c>
      <c r="I253" t="s">
        <v>760</v>
      </c>
      <c r="J253">
        <v>110</v>
      </c>
      <c r="K253" t="s">
        <v>87</v>
      </c>
      <c r="L253" t="s">
        <v>88</v>
      </c>
      <c r="M253" t="s">
        <v>89</v>
      </c>
      <c r="N253">
        <v>2</v>
      </c>
      <c r="O253" s="1">
        <v>44602.70484953704</v>
      </c>
      <c r="P253" s="1">
        <v>44603.43513888889</v>
      </c>
      <c r="Q253">
        <v>60707</v>
      </c>
      <c r="R253">
        <v>2390</v>
      </c>
      <c r="S253" t="b">
        <v>0</v>
      </c>
      <c r="T253" t="s">
        <v>90</v>
      </c>
      <c r="U253" t="b">
        <v>0</v>
      </c>
      <c r="V253" t="s">
        <v>177</v>
      </c>
      <c r="W253" s="1">
        <v>44602.738263888888</v>
      </c>
      <c r="X253">
        <v>1047</v>
      </c>
      <c r="Y253">
        <v>99</v>
      </c>
      <c r="Z253">
        <v>0</v>
      </c>
      <c r="AA253">
        <v>99</v>
      </c>
      <c r="AB253">
        <v>0</v>
      </c>
      <c r="AC253">
        <v>39</v>
      </c>
      <c r="AD253">
        <v>11</v>
      </c>
      <c r="AE253">
        <v>0</v>
      </c>
      <c r="AF253">
        <v>0</v>
      </c>
      <c r="AG253">
        <v>0</v>
      </c>
      <c r="AH253" t="s">
        <v>187</v>
      </c>
      <c r="AI253" s="1">
        <v>44603.43513888889</v>
      </c>
      <c r="AJ253">
        <v>1116</v>
      </c>
      <c r="AK253">
        <v>14</v>
      </c>
      <c r="AL253">
        <v>0</v>
      </c>
      <c r="AM253">
        <v>14</v>
      </c>
      <c r="AN253">
        <v>0</v>
      </c>
      <c r="AO253">
        <v>14</v>
      </c>
      <c r="AP253">
        <v>-3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x14ac:dyDescent="0.45">
      <c r="A254" t="s">
        <v>761</v>
      </c>
      <c r="B254" t="s">
        <v>82</v>
      </c>
      <c r="C254" t="s">
        <v>762</v>
      </c>
      <c r="D254" t="s">
        <v>84</v>
      </c>
      <c r="E254" s="2" t="str">
        <f>HYPERLINK("capsilon://?command=openfolder&amp;siteaddress=FAM.docvelocity-na8.net&amp;folderid=FX2D637C1C-0E55-1EFE-2180-6D89785C5D62","FX22023823")</f>
        <v>FX22023823</v>
      </c>
      <c r="F254" t="s">
        <v>19</v>
      </c>
      <c r="G254" t="s">
        <v>19</v>
      </c>
      <c r="H254" t="s">
        <v>85</v>
      </c>
      <c r="I254" t="s">
        <v>763</v>
      </c>
      <c r="J254">
        <v>116</v>
      </c>
      <c r="K254" t="s">
        <v>87</v>
      </c>
      <c r="L254" t="s">
        <v>88</v>
      </c>
      <c r="M254" t="s">
        <v>89</v>
      </c>
      <c r="N254">
        <v>2</v>
      </c>
      <c r="O254" s="1">
        <v>44602.706643518519</v>
      </c>
      <c r="P254" s="1">
        <v>44603.445254629631</v>
      </c>
      <c r="Q254">
        <v>62004</v>
      </c>
      <c r="R254">
        <v>1812</v>
      </c>
      <c r="S254" t="b">
        <v>0</v>
      </c>
      <c r="T254" t="s">
        <v>90</v>
      </c>
      <c r="U254" t="b">
        <v>0</v>
      </c>
      <c r="V254" t="s">
        <v>101</v>
      </c>
      <c r="W254" s="1">
        <v>44602.725115740737</v>
      </c>
      <c r="X254">
        <v>1068</v>
      </c>
      <c r="Y254">
        <v>91</v>
      </c>
      <c r="Z254">
        <v>0</v>
      </c>
      <c r="AA254">
        <v>91</v>
      </c>
      <c r="AB254">
        <v>0</v>
      </c>
      <c r="AC254">
        <v>19</v>
      </c>
      <c r="AD254">
        <v>25</v>
      </c>
      <c r="AE254">
        <v>0</v>
      </c>
      <c r="AF254">
        <v>0</v>
      </c>
      <c r="AG254">
        <v>0</v>
      </c>
      <c r="AH254" t="s">
        <v>187</v>
      </c>
      <c r="AI254" s="1">
        <v>44603.445254629631</v>
      </c>
      <c r="AJ254">
        <v>736</v>
      </c>
      <c r="AK254">
        <v>2</v>
      </c>
      <c r="AL254">
        <v>0</v>
      </c>
      <c r="AM254">
        <v>2</v>
      </c>
      <c r="AN254">
        <v>0</v>
      </c>
      <c r="AO254">
        <v>2</v>
      </c>
      <c r="AP254">
        <v>23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x14ac:dyDescent="0.45">
      <c r="A255" t="s">
        <v>764</v>
      </c>
      <c r="B255" t="s">
        <v>82</v>
      </c>
      <c r="C255" t="s">
        <v>765</v>
      </c>
      <c r="D255" t="s">
        <v>84</v>
      </c>
      <c r="E255" s="2" t="str">
        <f>HYPERLINK("capsilon://?command=openfolder&amp;siteaddress=FAM.docvelocity-na8.net&amp;folderid=FXB8D1082A-07AF-7946-BB18-91C9BEBCC312","FX22019367")</f>
        <v>FX22019367</v>
      </c>
      <c r="F255" t="s">
        <v>19</v>
      </c>
      <c r="G255" t="s">
        <v>19</v>
      </c>
      <c r="H255" t="s">
        <v>85</v>
      </c>
      <c r="I255" t="s">
        <v>766</v>
      </c>
      <c r="J255">
        <v>66</v>
      </c>
      <c r="K255" t="s">
        <v>87</v>
      </c>
      <c r="L255" t="s">
        <v>88</v>
      </c>
      <c r="M255" t="s">
        <v>89</v>
      </c>
      <c r="N255">
        <v>2</v>
      </c>
      <c r="O255" s="1">
        <v>44602.713900462964</v>
      </c>
      <c r="P255" s="1">
        <v>44603.449259259258</v>
      </c>
      <c r="Q255">
        <v>62595</v>
      </c>
      <c r="R255">
        <v>940</v>
      </c>
      <c r="S255" t="b">
        <v>0</v>
      </c>
      <c r="T255" t="s">
        <v>90</v>
      </c>
      <c r="U255" t="b">
        <v>0</v>
      </c>
      <c r="V255" t="s">
        <v>101</v>
      </c>
      <c r="W255" s="1">
        <v>44602.73201388889</v>
      </c>
      <c r="X255">
        <v>595</v>
      </c>
      <c r="Y255">
        <v>52</v>
      </c>
      <c r="Z255">
        <v>0</v>
      </c>
      <c r="AA255">
        <v>52</v>
      </c>
      <c r="AB255">
        <v>0</v>
      </c>
      <c r="AC255">
        <v>33</v>
      </c>
      <c r="AD255">
        <v>14</v>
      </c>
      <c r="AE255">
        <v>0</v>
      </c>
      <c r="AF255">
        <v>0</v>
      </c>
      <c r="AG255">
        <v>0</v>
      </c>
      <c r="AH255" t="s">
        <v>187</v>
      </c>
      <c r="AI255" s="1">
        <v>44603.449259259258</v>
      </c>
      <c r="AJ255">
        <v>345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14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x14ac:dyDescent="0.45">
      <c r="A256" t="s">
        <v>767</v>
      </c>
      <c r="B256" t="s">
        <v>82</v>
      </c>
      <c r="C256" t="s">
        <v>768</v>
      </c>
      <c r="D256" t="s">
        <v>84</v>
      </c>
      <c r="E256" s="2" t="str">
        <f>HYPERLINK("capsilon://?command=openfolder&amp;siteaddress=FAM.docvelocity-na8.net&amp;folderid=FX8FD14C06-0057-FC6D-8ED8-0F846FD91414","FX22024926")</f>
        <v>FX22024926</v>
      </c>
      <c r="F256" t="s">
        <v>19</v>
      </c>
      <c r="G256" t="s">
        <v>19</v>
      </c>
      <c r="H256" t="s">
        <v>85</v>
      </c>
      <c r="I256" t="s">
        <v>769</v>
      </c>
      <c r="J256">
        <v>417</v>
      </c>
      <c r="K256" t="s">
        <v>87</v>
      </c>
      <c r="L256" t="s">
        <v>88</v>
      </c>
      <c r="M256" t="s">
        <v>89</v>
      </c>
      <c r="N256">
        <v>2</v>
      </c>
      <c r="O256" s="1">
        <v>44602.723275462966</v>
      </c>
      <c r="P256" s="1">
        <v>44603.459664351853</v>
      </c>
      <c r="Q256">
        <v>57115</v>
      </c>
      <c r="R256">
        <v>6509</v>
      </c>
      <c r="S256" t="b">
        <v>0</v>
      </c>
      <c r="T256" t="s">
        <v>90</v>
      </c>
      <c r="U256" t="b">
        <v>0</v>
      </c>
      <c r="V256" t="s">
        <v>285</v>
      </c>
      <c r="W256" s="1">
        <v>44602.804918981485</v>
      </c>
      <c r="X256">
        <v>5381</v>
      </c>
      <c r="Y256">
        <v>220</v>
      </c>
      <c r="Z256">
        <v>0</v>
      </c>
      <c r="AA256">
        <v>220</v>
      </c>
      <c r="AB256">
        <v>334</v>
      </c>
      <c r="AC256">
        <v>190</v>
      </c>
      <c r="AD256">
        <v>197</v>
      </c>
      <c r="AE256">
        <v>0</v>
      </c>
      <c r="AF256">
        <v>0</v>
      </c>
      <c r="AG256">
        <v>0</v>
      </c>
      <c r="AH256" t="s">
        <v>187</v>
      </c>
      <c r="AI256" s="1">
        <v>44603.459664351853</v>
      </c>
      <c r="AJ256">
        <v>898</v>
      </c>
      <c r="AK256">
        <v>0</v>
      </c>
      <c r="AL256">
        <v>0</v>
      </c>
      <c r="AM256">
        <v>0</v>
      </c>
      <c r="AN256">
        <v>334</v>
      </c>
      <c r="AO256">
        <v>2</v>
      </c>
      <c r="AP256">
        <v>197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x14ac:dyDescent="0.45">
      <c r="A257" t="s">
        <v>770</v>
      </c>
      <c r="B257" t="s">
        <v>82</v>
      </c>
      <c r="C257" t="s">
        <v>83</v>
      </c>
      <c r="D257" t="s">
        <v>84</v>
      </c>
      <c r="E257" s="2" t="str">
        <f>HYPERLINK("capsilon://?command=openfolder&amp;siteaddress=FAM.docvelocity-na8.net&amp;folderid=FX5192648A-282A-D6B3-4B8C-F6E8EA7C2D0C","FX220113404")</f>
        <v>FX220113404</v>
      </c>
      <c r="F257" t="s">
        <v>19</v>
      </c>
      <c r="G257" t="s">
        <v>19</v>
      </c>
      <c r="H257" t="s">
        <v>85</v>
      </c>
      <c r="I257" t="s">
        <v>711</v>
      </c>
      <c r="J257">
        <v>114</v>
      </c>
      <c r="K257" t="s">
        <v>87</v>
      </c>
      <c r="L257" t="s">
        <v>88</v>
      </c>
      <c r="M257" t="s">
        <v>89</v>
      </c>
      <c r="N257">
        <v>2</v>
      </c>
      <c r="O257" s="1">
        <v>44603.1718287037</v>
      </c>
      <c r="P257" s="1">
        <v>44603.202777777777</v>
      </c>
      <c r="Q257">
        <v>1376</v>
      </c>
      <c r="R257">
        <v>1298</v>
      </c>
      <c r="S257" t="b">
        <v>0</v>
      </c>
      <c r="T257" t="s">
        <v>90</v>
      </c>
      <c r="U257" t="b">
        <v>1</v>
      </c>
      <c r="V257" t="s">
        <v>285</v>
      </c>
      <c r="W257" s="1">
        <v>44603.194861111115</v>
      </c>
      <c r="X257">
        <v>759</v>
      </c>
      <c r="Y257">
        <v>74</v>
      </c>
      <c r="Z257">
        <v>0</v>
      </c>
      <c r="AA257">
        <v>74</v>
      </c>
      <c r="AB257">
        <v>37</v>
      </c>
      <c r="AC257">
        <v>30</v>
      </c>
      <c r="AD257">
        <v>40</v>
      </c>
      <c r="AE257">
        <v>0</v>
      </c>
      <c r="AF257">
        <v>0</v>
      </c>
      <c r="AG257">
        <v>0</v>
      </c>
      <c r="AH257" t="s">
        <v>190</v>
      </c>
      <c r="AI257" s="1">
        <v>44603.202777777777</v>
      </c>
      <c r="AJ257">
        <v>397</v>
      </c>
      <c r="AK257">
        <v>0</v>
      </c>
      <c r="AL257">
        <v>0</v>
      </c>
      <c r="AM257">
        <v>0</v>
      </c>
      <c r="AN257">
        <v>37</v>
      </c>
      <c r="AO257">
        <v>5</v>
      </c>
      <c r="AP257">
        <v>40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x14ac:dyDescent="0.45">
      <c r="A258" t="s">
        <v>771</v>
      </c>
      <c r="B258" t="s">
        <v>82</v>
      </c>
      <c r="C258" t="s">
        <v>352</v>
      </c>
      <c r="D258" t="s">
        <v>84</v>
      </c>
      <c r="E258" s="2" t="str">
        <f>HYPERLINK("capsilon://?command=openfolder&amp;siteaddress=FAM.docvelocity-na8.net&amp;folderid=FX16CA756D-D30D-AF6A-8B8D-3E89DA9012DA","FX22016701")</f>
        <v>FX22016701</v>
      </c>
      <c r="F258" t="s">
        <v>19</v>
      </c>
      <c r="G258" t="s">
        <v>19</v>
      </c>
      <c r="H258" t="s">
        <v>85</v>
      </c>
      <c r="I258" t="s">
        <v>723</v>
      </c>
      <c r="J258">
        <v>38</v>
      </c>
      <c r="K258" t="s">
        <v>87</v>
      </c>
      <c r="L258" t="s">
        <v>88</v>
      </c>
      <c r="M258" t="s">
        <v>89</v>
      </c>
      <c r="N258">
        <v>2</v>
      </c>
      <c r="O258" s="1">
        <v>44603.174537037034</v>
      </c>
      <c r="P258" s="1">
        <v>44603.192743055559</v>
      </c>
      <c r="Q258">
        <v>714</v>
      </c>
      <c r="R258">
        <v>859</v>
      </c>
      <c r="S258" t="b">
        <v>0</v>
      </c>
      <c r="T258" t="s">
        <v>90</v>
      </c>
      <c r="U258" t="b">
        <v>1</v>
      </c>
      <c r="V258" t="s">
        <v>114</v>
      </c>
      <c r="W258" s="1">
        <v>44603.186365740738</v>
      </c>
      <c r="X258">
        <v>617</v>
      </c>
      <c r="Y258">
        <v>37</v>
      </c>
      <c r="Z258">
        <v>0</v>
      </c>
      <c r="AA258">
        <v>37</v>
      </c>
      <c r="AB258">
        <v>0</v>
      </c>
      <c r="AC258">
        <v>19</v>
      </c>
      <c r="AD258">
        <v>1</v>
      </c>
      <c r="AE258">
        <v>0</v>
      </c>
      <c r="AF258">
        <v>0</v>
      </c>
      <c r="AG258">
        <v>0</v>
      </c>
      <c r="AH258" t="s">
        <v>190</v>
      </c>
      <c r="AI258" s="1">
        <v>44603.192743055559</v>
      </c>
      <c r="AJ258">
        <v>242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1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x14ac:dyDescent="0.45">
      <c r="A259" t="s">
        <v>772</v>
      </c>
      <c r="B259" t="s">
        <v>82</v>
      </c>
      <c r="C259" t="s">
        <v>740</v>
      </c>
      <c r="D259" t="s">
        <v>84</v>
      </c>
      <c r="E259" s="2" t="str">
        <f>HYPERLINK("capsilon://?command=openfolder&amp;siteaddress=FAM.docvelocity-na8.net&amp;folderid=FX79062513-5F59-D84E-6813-B1FEC308A416","FX21127595")</f>
        <v>FX21127595</v>
      </c>
      <c r="F259" t="s">
        <v>19</v>
      </c>
      <c r="G259" t="s">
        <v>19</v>
      </c>
      <c r="H259" t="s">
        <v>85</v>
      </c>
      <c r="I259" t="s">
        <v>741</v>
      </c>
      <c r="J259">
        <v>325</v>
      </c>
      <c r="K259" t="s">
        <v>87</v>
      </c>
      <c r="L259" t="s">
        <v>88</v>
      </c>
      <c r="M259" t="s">
        <v>89</v>
      </c>
      <c r="N259">
        <v>2</v>
      </c>
      <c r="O259" s="1">
        <v>44603.220289351855</v>
      </c>
      <c r="P259" s="1">
        <v>44603.390231481484</v>
      </c>
      <c r="Q259">
        <v>9851</v>
      </c>
      <c r="R259">
        <v>4832</v>
      </c>
      <c r="S259" t="b">
        <v>0</v>
      </c>
      <c r="T259" t="s">
        <v>90</v>
      </c>
      <c r="U259" t="b">
        <v>1</v>
      </c>
      <c r="V259" t="s">
        <v>186</v>
      </c>
      <c r="W259" s="1">
        <v>44603.273726851854</v>
      </c>
      <c r="X259">
        <v>3731</v>
      </c>
      <c r="Y259">
        <v>150</v>
      </c>
      <c r="Z259">
        <v>0</v>
      </c>
      <c r="AA259">
        <v>150</v>
      </c>
      <c r="AB259">
        <v>132</v>
      </c>
      <c r="AC259">
        <v>82</v>
      </c>
      <c r="AD259">
        <v>175</v>
      </c>
      <c r="AE259">
        <v>0</v>
      </c>
      <c r="AF259">
        <v>0</v>
      </c>
      <c r="AG259">
        <v>0</v>
      </c>
      <c r="AH259" t="s">
        <v>187</v>
      </c>
      <c r="AI259" s="1">
        <v>44603.390231481484</v>
      </c>
      <c r="AJ259">
        <v>1072</v>
      </c>
      <c r="AK259">
        <v>1</v>
      </c>
      <c r="AL259">
        <v>0</v>
      </c>
      <c r="AM259">
        <v>1</v>
      </c>
      <c r="AN259">
        <v>132</v>
      </c>
      <c r="AO259">
        <v>1</v>
      </c>
      <c r="AP259">
        <v>174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x14ac:dyDescent="0.45">
      <c r="A260" t="s">
        <v>773</v>
      </c>
      <c r="B260" t="s">
        <v>82</v>
      </c>
      <c r="C260" t="s">
        <v>271</v>
      </c>
      <c r="D260" t="s">
        <v>84</v>
      </c>
      <c r="E260" s="2" t="str">
        <f>HYPERLINK("capsilon://?command=openfolder&amp;siteaddress=FAM.docvelocity-na8.net&amp;folderid=FX9B3C1982-A70E-B127-24D7-BF194C714CDE","FX2202373")</f>
        <v>FX2202373</v>
      </c>
      <c r="F260" t="s">
        <v>19</v>
      </c>
      <c r="G260" t="s">
        <v>19</v>
      </c>
      <c r="H260" t="s">
        <v>85</v>
      </c>
      <c r="I260" t="s">
        <v>757</v>
      </c>
      <c r="J260">
        <v>38</v>
      </c>
      <c r="K260" t="s">
        <v>87</v>
      </c>
      <c r="L260" t="s">
        <v>88</v>
      </c>
      <c r="M260" t="s">
        <v>89</v>
      </c>
      <c r="N260">
        <v>2</v>
      </c>
      <c r="O260" s="1">
        <v>44603.220405092594</v>
      </c>
      <c r="P260" s="1">
        <v>44603.394050925926</v>
      </c>
      <c r="Q260">
        <v>14012</v>
      </c>
      <c r="R260">
        <v>991</v>
      </c>
      <c r="S260" t="b">
        <v>0</v>
      </c>
      <c r="T260" t="s">
        <v>90</v>
      </c>
      <c r="U260" t="b">
        <v>1</v>
      </c>
      <c r="V260" t="s">
        <v>285</v>
      </c>
      <c r="W260" s="1">
        <v>44603.250925925924</v>
      </c>
      <c r="X260">
        <v>556</v>
      </c>
      <c r="Y260">
        <v>37</v>
      </c>
      <c r="Z260">
        <v>0</v>
      </c>
      <c r="AA260">
        <v>37</v>
      </c>
      <c r="AB260">
        <v>0</v>
      </c>
      <c r="AC260">
        <v>13</v>
      </c>
      <c r="AD260">
        <v>1</v>
      </c>
      <c r="AE260">
        <v>0</v>
      </c>
      <c r="AF260">
        <v>0</v>
      </c>
      <c r="AG260">
        <v>0</v>
      </c>
      <c r="AH260" t="s">
        <v>187</v>
      </c>
      <c r="AI260" s="1">
        <v>44603.394050925926</v>
      </c>
      <c r="AJ260">
        <v>330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1</v>
      </c>
      <c r="AQ260">
        <v>0</v>
      </c>
      <c r="AR260">
        <v>0</v>
      </c>
      <c r="AS260">
        <v>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x14ac:dyDescent="0.45">
      <c r="A261" t="s">
        <v>774</v>
      </c>
      <c r="B261" t="s">
        <v>82</v>
      </c>
      <c r="C261" t="s">
        <v>192</v>
      </c>
      <c r="D261" t="s">
        <v>84</v>
      </c>
      <c r="E261" s="2" t="str">
        <f>HYPERLINK("capsilon://?command=openfolder&amp;siteaddress=FAM.docvelocity-na8.net&amp;folderid=FX07826F22-1D3D-D0CD-8BF3-02D05AF560D6","FX220112884")</f>
        <v>FX220112884</v>
      </c>
      <c r="F261" t="s">
        <v>19</v>
      </c>
      <c r="G261" t="s">
        <v>19</v>
      </c>
      <c r="H261" t="s">
        <v>85</v>
      </c>
      <c r="I261" t="s">
        <v>775</v>
      </c>
      <c r="J261">
        <v>28</v>
      </c>
      <c r="K261" t="s">
        <v>87</v>
      </c>
      <c r="L261" t="s">
        <v>88</v>
      </c>
      <c r="M261" t="s">
        <v>89</v>
      </c>
      <c r="N261">
        <v>1</v>
      </c>
      <c r="O261" s="1">
        <v>44603.334317129629</v>
      </c>
      <c r="P261" s="1">
        <v>44603.577673611115</v>
      </c>
      <c r="Q261">
        <v>20575</v>
      </c>
      <c r="R261">
        <v>451</v>
      </c>
      <c r="S261" t="b">
        <v>0</v>
      </c>
      <c r="T261" t="s">
        <v>90</v>
      </c>
      <c r="U261" t="b">
        <v>0</v>
      </c>
      <c r="V261" t="s">
        <v>110</v>
      </c>
      <c r="W261" s="1">
        <v>44603.577673611115</v>
      </c>
      <c r="X261">
        <v>93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28</v>
      </c>
      <c r="AE261">
        <v>21</v>
      </c>
      <c r="AF261">
        <v>0</v>
      </c>
      <c r="AG261">
        <v>1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 t="s">
        <v>90</v>
      </c>
      <c r="AR261" t="s">
        <v>90</v>
      </c>
      <c r="AS261" t="s">
        <v>90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x14ac:dyDescent="0.45">
      <c r="A262" t="s">
        <v>776</v>
      </c>
      <c r="B262" t="s">
        <v>82</v>
      </c>
      <c r="C262" t="s">
        <v>694</v>
      </c>
      <c r="D262" t="s">
        <v>84</v>
      </c>
      <c r="E262" s="2" t="str">
        <f>HYPERLINK("capsilon://?command=openfolder&amp;siteaddress=FAM.docvelocity-na8.net&amp;folderid=FX513D2408-382C-9C8B-1FA5-79ECBF7FAE77","FX220110538")</f>
        <v>FX220110538</v>
      </c>
      <c r="F262" t="s">
        <v>19</v>
      </c>
      <c r="G262" t="s">
        <v>19</v>
      </c>
      <c r="H262" t="s">
        <v>85</v>
      </c>
      <c r="I262" t="s">
        <v>777</v>
      </c>
      <c r="J262">
        <v>66</v>
      </c>
      <c r="K262" t="s">
        <v>87</v>
      </c>
      <c r="L262" t="s">
        <v>88</v>
      </c>
      <c r="M262" t="s">
        <v>89</v>
      </c>
      <c r="N262">
        <v>2</v>
      </c>
      <c r="O262" s="1">
        <v>44603.34642361111</v>
      </c>
      <c r="P262" s="1">
        <v>44603.451851851853</v>
      </c>
      <c r="Q262">
        <v>9041</v>
      </c>
      <c r="R262">
        <v>68</v>
      </c>
      <c r="S262" t="b">
        <v>0</v>
      </c>
      <c r="T262" t="s">
        <v>90</v>
      </c>
      <c r="U262" t="b">
        <v>0</v>
      </c>
      <c r="V262" t="s">
        <v>101</v>
      </c>
      <c r="W262" s="1">
        <v>44603.36346064815</v>
      </c>
      <c r="X262">
        <v>25</v>
      </c>
      <c r="Y262">
        <v>0</v>
      </c>
      <c r="Z262">
        <v>0</v>
      </c>
      <c r="AA262">
        <v>0</v>
      </c>
      <c r="AB262">
        <v>52</v>
      </c>
      <c r="AC262">
        <v>0</v>
      </c>
      <c r="AD262">
        <v>66</v>
      </c>
      <c r="AE262">
        <v>0</v>
      </c>
      <c r="AF262">
        <v>0</v>
      </c>
      <c r="AG262">
        <v>0</v>
      </c>
      <c r="AH262" t="s">
        <v>194</v>
      </c>
      <c r="AI262" s="1">
        <v>44603.451851851853</v>
      </c>
      <c r="AJ262">
        <v>43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66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x14ac:dyDescent="0.45">
      <c r="A263" t="s">
        <v>778</v>
      </c>
      <c r="B263" t="s">
        <v>82</v>
      </c>
      <c r="C263" t="s">
        <v>779</v>
      </c>
      <c r="D263" t="s">
        <v>84</v>
      </c>
      <c r="E263" s="2" t="str">
        <f>HYPERLINK("capsilon://?command=openfolder&amp;siteaddress=FAM.docvelocity-na8.net&amp;folderid=FX567C4593-7F33-CA48-0D32-6A78BB81F156","FX211211548")</f>
        <v>FX211211548</v>
      </c>
      <c r="F263" t="s">
        <v>19</v>
      </c>
      <c r="G263" t="s">
        <v>19</v>
      </c>
      <c r="H263" t="s">
        <v>85</v>
      </c>
      <c r="I263" t="s">
        <v>780</v>
      </c>
      <c r="J263">
        <v>66</v>
      </c>
      <c r="K263" t="s">
        <v>87</v>
      </c>
      <c r="L263" t="s">
        <v>88</v>
      </c>
      <c r="M263" t="s">
        <v>89</v>
      </c>
      <c r="N263">
        <v>2</v>
      </c>
      <c r="O263" s="1">
        <v>44603.351875</v>
      </c>
      <c r="P263" s="1">
        <v>44603.452569444446</v>
      </c>
      <c r="Q263">
        <v>8562</v>
      </c>
      <c r="R263">
        <v>138</v>
      </c>
      <c r="S263" t="b">
        <v>0</v>
      </c>
      <c r="T263" t="s">
        <v>90</v>
      </c>
      <c r="U263" t="b">
        <v>0</v>
      </c>
      <c r="V263" t="s">
        <v>101</v>
      </c>
      <c r="W263" s="1">
        <v>44603.364363425928</v>
      </c>
      <c r="X263">
        <v>77</v>
      </c>
      <c r="Y263">
        <v>0</v>
      </c>
      <c r="Z263">
        <v>0</v>
      </c>
      <c r="AA263">
        <v>0</v>
      </c>
      <c r="AB263">
        <v>52</v>
      </c>
      <c r="AC263">
        <v>0</v>
      </c>
      <c r="AD263">
        <v>66</v>
      </c>
      <c r="AE263">
        <v>0</v>
      </c>
      <c r="AF263">
        <v>0</v>
      </c>
      <c r="AG263">
        <v>0</v>
      </c>
      <c r="AH263" t="s">
        <v>194</v>
      </c>
      <c r="AI263" s="1">
        <v>44603.452569444446</v>
      </c>
      <c r="AJ263">
        <v>61</v>
      </c>
      <c r="AK263">
        <v>0</v>
      </c>
      <c r="AL263">
        <v>0</v>
      </c>
      <c r="AM263">
        <v>0</v>
      </c>
      <c r="AN263">
        <v>52</v>
      </c>
      <c r="AO263">
        <v>0</v>
      </c>
      <c r="AP263">
        <v>66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x14ac:dyDescent="0.45">
      <c r="A264" t="s">
        <v>781</v>
      </c>
      <c r="B264" t="s">
        <v>82</v>
      </c>
      <c r="C264" t="s">
        <v>480</v>
      </c>
      <c r="D264" t="s">
        <v>84</v>
      </c>
      <c r="E264" s="2" t="str">
        <f>HYPERLINK("capsilon://?command=openfolder&amp;siteaddress=FAM.docvelocity-na8.net&amp;folderid=FX19585116-1488-E3C5-C56C-68B368CF599A","FX22016163")</f>
        <v>FX22016163</v>
      </c>
      <c r="F264" t="s">
        <v>19</v>
      </c>
      <c r="G264" t="s">
        <v>19</v>
      </c>
      <c r="H264" t="s">
        <v>85</v>
      </c>
      <c r="I264" t="s">
        <v>782</v>
      </c>
      <c r="J264">
        <v>57</v>
      </c>
      <c r="K264" t="s">
        <v>87</v>
      </c>
      <c r="L264" t="s">
        <v>88</v>
      </c>
      <c r="M264" t="s">
        <v>89</v>
      </c>
      <c r="N264">
        <v>2</v>
      </c>
      <c r="O264" s="1">
        <v>44603.358275462961</v>
      </c>
      <c r="P264" s="1">
        <v>44603.460682870369</v>
      </c>
      <c r="Q264">
        <v>7571</v>
      </c>
      <c r="R264">
        <v>1277</v>
      </c>
      <c r="S264" t="b">
        <v>0</v>
      </c>
      <c r="T264" t="s">
        <v>90</v>
      </c>
      <c r="U264" t="b">
        <v>0</v>
      </c>
      <c r="V264" t="s">
        <v>101</v>
      </c>
      <c r="W264" s="1">
        <v>44603.371041666665</v>
      </c>
      <c r="X264">
        <v>577</v>
      </c>
      <c r="Y264">
        <v>89</v>
      </c>
      <c r="Z264">
        <v>0</v>
      </c>
      <c r="AA264">
        <v>89</v>
      </c>
      <c r="AB264">
        <v>0</v>
      </c>
      <c r="AC264">
        <v>63</v>
      </c>
      <c r="AD264">
        <v>-32</v>
      </c>
      <c r="AE264">
        <v>0</v>
      </c>
      <c r="AF264">
        <v>0</v>
      </c>
      <c r="AG264">
        <v>0</v>
      </c>
      <c r="AH264" t="s">
        <v>194</v>
      </c>
      <c r="AI264" s="1">
        <v>44603.460682870369</v>
      </c>
      <c r="AJ264">
        <v>700</v>
      </c>
      <c r="AK264">
        <v>1</v>
      </c>
      <c r="AL264">
        <v>0</v>
      </c>
      <c r="AM264">
        <v>1</v>
      </c>
      <c r="AN264">
        <v>0</v>
      </c>
      <c r="AO264">
        <v>0</v>
      </c>
      <c r="AP264">
        <v>-33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x14ac:dyDescent="0.45">
      <c r="A265" t="s">
        <v>783</v>
      </c>
      <c r="B265" t="s">
        <v>82</v>
      </c>
      <c r="C265" t="s">
        <v>448</v>
      </c>
      <c r="D265" t="s">
        <v>84</v>
      </c>
      <c r="E265" s="2" t="str">
        <f>HYPERLINK("capsilon://?command=openfolder&amp;siteaddress=FAM.docvelocity-na8.net&amp;folderid=FX6C9945AF-7BA1-45E8-5F76-C7246283959D","FX22022382")</f>
        <v>FX22022382</v>
      </c>
      <c r="F265" t="s">
        <v>19</v>
      </c>
      <c r="G265" t="s">
        <v>19</v>
      </c>
      <c r="H265" t="s">
        <v>85</v>
      </c>
      <c r="I265" t="s">
        <v>784</v>
      </c>
      <c r="J265">
        <v>66</v>
      </c>
      <c r="K265" t="s">
        <v>87</v>
      </c>
      <c r="L265" t="s">
        <v>88</v>
      </c>
      <c r="M265" t="s">
        <v>89</v>
      </c>
      <c r="N265">
        <v>2</v>
      </c>
      <c r="O265" s="1">
        <v>44603.359270833331</v>
      </c>
      <c r="P265" s="1">
        <v>44603.462824074071</v>
      </c>
      <c r="Q265">
        <v>8323</v>
      </c>
      <c r="R265">
        <v>624</v>
      </c>
      <c r="S265" t="b">
        <v>0</v>
      </c>
      <c r="T265" t="s">
        <v>90</v>
      </c>
      <c r="U265" t="b">
        <v>0</v>
      </c>
      <c r="V265" t="s">
        <v>186</v>
      </c>
      <c r="W265" s="1">
        <v>44603.37358796296</v>
      </c>
      <c r="X265">
        <v>352</v>
      </c>
      <c r="Y265">
        <v>52</v>
      </c>
      <c r="Z265">
        <v>0</v>
      </c>
      <c r="AA265">
        <v>52</v>
      </c>
      <c r="AB265">
        <v>0</v>
      </c>
      <c r="AC265">
        <v>21</v>
      </c>
      <c r="AD265">
        <v>14</v>
      </c>
      <c r="AE265">
        <v>0</v>
      </c>
      <c r="AF265">
        <v>0</v>
      </c>
      <c r="AG265">
        <v>0</v>
      </c>
      <c r="AH265" t="s">
        <v>187</v>
      </c>
      <c r="AI265" s="1">
        <v>44603.462824074071</v>
      </c>
      <c r="AJ265">
        <v>272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14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x14ac:dyDescent="0.45">
      <c r="A266" t="s">
        <v>785</v>
      </c>
      <c r="B266" t="s">
        <v>82</v>
      </c>
      <c r="C266" t="s">
        <v>283</v>
      </c>
      <c r="D266" t="s">
        <v>84</v>
      </c>
      <c r="E266" s="2" t="str">
        <f>HYPERLINK("capsilon://?command=openfolder&amp;siteaddress=FAM.docvelocity-na8.net&amp;folderid=FX8A0CBB04-523F-5B41-EACB-C87D866B33E8","FX22019061")</f>
        <v>FX22019061</v>
      </c>
      <c r="F266" t="s">
        <v>19</v>
      </c>
      <c r="G266" t="s">
        <v>19</v>
      </c>
      <c r="H266" t="s">
        <v>85</v>
      </c>
      <c r="I266" t="s">
        <v>786</v>
      </c>
      <c r="J266">
        <v>66</v>
      </c>
      <c r="K266" t="s">
        <v>87</v>
      </c>
      <c r="L266" t="s">
        <v>88</v>
      </c>
      <c r="M266" t="s">
        <v>89</v>
      </c>
      <c r="N266">
        <v>2</v>
      </c>
      <c r="O266" s="1">
        <v>44603.362222222226</v>
      </c>
      <c r="P266" s="1">
        <v>44603.463738425926</v>
      </c>
      <c r="Q266">
        <v>8239</v>
      </c>
      <c r="R266">
        <v>532</v>
      </c>
      <c r="S266" t="b">
        <v>0</v>
      </c>
      <c r="T266" t="s">
        <v>90</v>
      </c>
      <c r="U266" t="b">
        <v>0</v>
      </c>
      <c r="V266" t="s">
        <v>121</v>
      </c>
      <c r="W266" s="1">
        <v>44603.373784722222</v>
      </c>
      <c r="X266">
        <v>269</v>
      </c>
      <c r="Y266">
        <v>52</v>
      </c>
      <c r="Z266">
        <v>0</v>
      </c>
      <c r="AA266">
        <v>52</v>
      </c>
      <c r="AB266">
        <v>0</v>
      </c>
      <c r="AC266">
        <v>25</v>
      </c>
      <c r="AD266">
        <v>14</v>
      </c>
      <c r="AE266">
        <v>0</v>
      </c>
      <c r="AF266">
        <v>0</v>
      </c>
      <c r="AG266">
        <v>0</v>
      </c>
      <c r="AH266" t="s">
        <v>194</v>
      </c>
      <c r="AI266" s="1">
        <v>44603.463738425926</v>
      </c>
      <c r="AJ266">
        <v>263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13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x14ac:dyDescent="0.45">
      <c r="A267" t="s">
        <v>787</v>
      </c>
      <c r="B267" t="s">
        <v>82</v>
      </c>
      <c r="C267" t="s">
        <v>561</v>
      </c>
      <c r="D267" t="s">
        <v>84</v>
      </c>
      <c r="E267" s="2" t="str">
        <f>HYPERLINK("capsilon://?command=openfolder&amp;siteaddress=FAM.docvelocity-na8.net&amp;folderid=FX0F8B1842-433A-9581-DC90-1CFE89805D7D","FX2202247")</f>
        <v>FX2202247</v>
      </c>
      <c r="F267" t="s">
        <v>19</v>
      </c>
      <c r="G267" t="s">
        <v>19</v>
      </c>
      <c r="H267" t="s">
        <v>85</v>
      </c>
      <c r="I267" t="s">
        <v>788</v>
      </c>
      <c r="J267">
        <v>66</v>
      </c>
      <c r="K267" t="s">
        <v>87</v>
      </c>
      <c r="L267" t="s">
        <v>88</v>
      </c>
      <c r="M267" t="s">
        <v>89</v>
      </c>
      <c r="N267">
        <v>1</v>
      </c>
      <c r="O267" s="1">
        <v>44603.365081018521</v>
      </c>
      <c r="P267" s="1">
        <v>44603.578761574077</v>
      </c>
      <c r="Q267">
        <v>17681</v>
      </c>
      <c r="R267">
        <v>781</v>
      </c>
      <c r="S267" t="b">
        <v>0</v>
      </c>
      <c r="T267" t="s">
        <v>90</v>
      </c>
      <c r="U267" t="b">
        <v>0</v>
      </c>
      <c r="V267" t="s">
        <v>110</v>
      </c>
      <c r="W267" s="1">
        <v>44603.578761574077</v>
      </c>
      <c r="X267">
        <v>93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66</v>
      </c>
      <c r="AE267">
        <v>52</v>
      </c>
      <c r="AF267">
        <v>0</v>
      </c>
      <c r="AG267">
        <v>1</v>
      </c>
      <c r="AH267" t="s">
        <v>90</v>
      </c>
      <c r="AI267" t="s">
        <v>90</v>
      </c>
      <c r="AJ267" t="s">
        <v>90</v>
      </c>
      <c r="AK267" t="s">
        <v>90</v>
      </c>
      <c r="AL267" t="s">
        <v>90</v>
      </c>
      <c r="AM267" t="s">
        <v>90</v>
      </c>
      <c r="AN267" t="s">
        <v>90</v>
      </c>
      <c r="AO267" t="s">
        <v>90</v>
      </c>
      <c r="AP267" t="s">
        <v>90</v>
      </c>
      <c r="AQ267" t="s">
        <v>90</v>
      </c>
      <c r="AR267" t="s">
        <v>90</v>
      </c>
      <c r="AS267" t="s">
        <v>90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x14ac:dyDescent="0.45">
      <c r="A268" t="s">
        <v>789</v>
      </c>
      <c r="B268" t="s">
        <v>82</v>
      </c>
      <c r="C268" t="s">
        <v>790</v>
      </c>
      <c r="D268" t="s">
        <v>84</v>
      </c>
      <c r="E268" s="2" t="str">
        <f>HYPERLINK("capsilon://?command=openfolder&amp;siteaddress=FAM.docvelocity-na8.net&amp;folderid=FX8FC1B826-224C-D347-3503-4564405B40DE","FX22024584")</f>
        <v>FX22024584</v>
      </c>
      <c r="F268" t="s">
        <v>19</v>
      </c>
      <c r="G268" t="s">
        <v>19</v>
      </c>
      <c r="H268" t="s">
        <v>85</v>
      </c>
      <c r="I268" t="s">
        <v>791</v>
      </c>
      <c r="J268">
        <v>38</v>
      </c>
      <c r="K268" t="s">
        <v>87</v>
      </c>
      <c r="L268" t="s">
        <v>88</v>
      </c>
      <c r="M268" t="s">
        <v>89</v>
      </c>
      <c r="N268">
        <v>2</v>
      </c>
      <c r="O268" s="1">
        <v>44603.395798611113</v>
      </c>
      <c r="P268" s="1">
        <v>44603.46471064815</v>
      </c>
      <c r="Q268">
        <v>5618</v>
      </c>
      <c r="R268">
        <v>336</v>
      </c>
      <c r="S268" t="b">
        <v>0</v>
      </c>
      <c r="T268" t="s">
        <v>90</v>
      </c>
      <c r="U268" t="b">
        <v>0</v>
      </c>
      <c r="V268" t="s">
        <v>186</v>
      </c>
      <c r="W268" s="1">
        <v>44603.40047453704</v>
      </c>
      <c r="X268">
        <v>174</v>
      </c>
      <c r="Y268">
        <v>37</v>
      </c>
      <c r="Z268">
        <v>0</v>
      </c>
      <c r="AA268">
        <v>37</v>
      </c>
      <c r="AB268">
        <v>0</v>
      </c>
      <c r="AC268">
        <v>8</v>
      </c>
      <c r="AD268">
        <v>1</v>
      </c>
      <c r="AE268">
        <v>0</v>
      </c>
      <c r="AF268">
        <v>0</v>
      </c>
      <c r="AG268">
        <v>0</v>
      </c>
      <c r="AH268" t="s">
        <v>187</v>
      </c>
      <c r="AI268" s="1">
        <v>44603.46471064815</v>
      </c>
      <c r="AJ268">
        <v>162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1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x14ac:dyDescent="0.45">
      <c r="A269" t="s">
        <v>792</v>
      </c>
      <c r="B269" t="s">
        <v>82</v>
      </c>
      <c r="C269" t="s">
        <v>793</v>
      </c>
      <c r="D269" t="s">
        <v>84</v>
      </c>
      <c r="E269" s="2" t="str">
        <f>HYPERLINK("capsilon://?command=openfolder&amp;siteaddress=FAM.docvelocity-na8.net&amp;folderid=FX8DB17978-8DF2-121B-0574-A68F53BE6979","FX22024548")</f>
        <v>FX22024548</v>
      </c>
      <c r="F269" t="s">
        <v>19</v>
      </c>
      <c r="G269" t="s">
        <v>19</v>
      </c>
      <c r="H269" t="s">
        <v>85</v>
      </c>
      <c r="I269" t="s">
        <v>794</v>
      </c>
      <c r="J269">
        <v>263</v>
      </c>
      <c r="K269" t="s">
        <v>87</v>
      </c>
      <c r="L269" t="s">
        <v>88</v>
      </c>
      <c r="M269" t="s">
        <v>89</v>
      </c>
      <c r="N269">
        <v>2</v>
      </c>
      <c r="O269" s="1">
        <v>44603.406956018516</v>
      </c>
      <c r="P269" s="1">
        <v>44603.47797453704</v>
      </c>
      <c r="Q269">
        <v>4106</v>
      </c>
      <c r="R269">
        <v>2030</v>
      </c>
      <c r="S269" t="b">
        <v>0</v>
      </c>
      <c r="T269" t="s">
        <v>90</v>
      </c>
      <c r="U269" t="b">
        <v>0</v>
      </c>
      <c r="V269" t="s">
        <v>121</v>
      </c>
      <c r="W269" s="1">
        <v>44603.416770833333</v>
      </c>
      <c r="X269">
        <v>801</v>
      </c>
      <c r="Y269">
        <v>160</v>
      </c>
      <c r="Z269">
        <v>0</v>
      </c>
      <c r="AA269">
        <v>160</v>
      </c>
      <c r="AB269">
        <v>0</v>
      </c>
      <c r="AC269">
        <v>55</v>
      </c>
      <c r="AD269">
        <v>103</v>
      </c>
      <c r="AE269">
        <v>0</v>
      </c>
      <c r="AF269">
        <v>0</v>
      </c>
      <c r="AG269">
        <v>0</v>
      </c>
      <c r="AH269" t="s">
        <v>194</v>
      </c>
      <c r="AI269" s="1">
        <v>44603.47797453704</v>
      </c>
      <c r="AJ269">
        <v>1229</v>
      </c>
      <c r="AK269">
        <v>2</v>
      </c>
      <c r="AL269">
        <v>0</v>
      </c>
      <c r="AM269">
        <v>2</v>
      </c>
      <c r="AN269">
        <v>0</v>
      </c>
      <c r="AO269">
        <v>2</v>
      </c>
      <c r="AP269">
        <v>101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x14ac:dyDescent="0.45">
      <c r="A270" t="s">
        <v>795</v>
      </c>
      <c r="B270" t="s">
        <v>82</v>
      </c>
      <c r="C270" t="s">
        <v>388</v>
      </c>
      <c r="D270" t="s">
        <v>84</v>
      </c>
      <c r="E270" s="2" t="str">
        <f>HYPERLINK("capsilon://?command=openfolder&amp;siteaddress=FAM.docvelocity-na8.net&amp;folderid=FX83B276B1-E76C-43BE-C5AD-C688D986FF26","FX22022070")</f>
        <v>FX22022070</v>
      </c>
      <c r="F270" t="s">
        <v>19</v>
      </c>
      <c r="G270" t="s">
        <v>19</v>
      </c>
      <c r="H270" t="s">
        <v>85</v>
      </c>
      <c r="I270" t="s">
        <v>796</v>
      </c>
      <c r="J270">
        <v>132</v>
      </c>
      <c r="K270" t="s">
        <v>87</v>
      </c>
      <c r="L270" t="s">
        <v>88</v>
      </c>
      <c r="M270" t="s">
        <v>89</v>
      </c>
      <c r="N270">
        <v>2</v>
      </c>
      <c r="O270" s="1">
        <v>44603.408402777779</v>
      </c>
      <c r="P270" s="1">
        <v>44603.480381944442</v>
      </c>
      <c r="Q270">
        <v>4959</v>
      </c>
      <c r="R270">
        <v>1260</v>
      </c>
      <c r="S270" t="b">
        <v>0</v>
      </c>
      <c r="T270" t="s">
        <v>90</v>
      </c>
      <c r="U270" t="b">
        <v>0</v>
      </c>
      <c r="V270" t="s">
        <v>186</v>
      </c>
      <c r="W270" s="1">
        <v>44603.417708333334</v>
      </c>
      <c r="X270">
        <v>579</v>
      </c>
      <c r="Y270">
        <v>104</v>
      </c>
      <c r="Z270">
        <v>0</v>
      </c>
      <c r="AA270">
        <v>104</v>
      </c>
      <c r="AB270">
        <v>0</v>
      </c>
      <c r="AC270">
        <v>44</v>
      </c>
      <c r="AD270">
        <v>28</v>
      </c>
      <c r="AE270">
        <v>0</v>
      </c>
      <c r="AF270">
        <v>0</v>
      </c>
      <c r="AG270">
        <v>0</v>
      </c>
      <c r="AH270" t="s">
        <v>163</v>
      </c>
      <c r="AI270" s="1">
        <v>44603.480381944442</v>
      </c>
      <c r="AJ270">
        <v>671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28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x14ac:dyDescent="0.45">
      <c r="A271" t="s">
        <v>797</v>
      </c>
      <c r="B271" t="s">
        <v>82</v>
      </c>
      <c r="C271" t="s">
        <v>798</v>
      </c>
      <c r="D271" t="s">
        <v>84</v>
      </c>
      <c r="E271" s="2" t="str">
        <f>HYPERLINK("capsilon://?command=openfolder&amp;siteaddress=FAM.docvelocity-na8.net&amp;folderid=FX55F85285-0705-8484-3150-72E3D73E8627","FX22023821")</f>
        <v>FX22023821</v>
      </c>
      <c r="F271" t="s">
        <v>19</v>
      </c>
      <c r="G271" t="s">
        <v>19</v>
      </c>
      <c r="H271" t="s">
        <v>85</v>
      </c>
      <c r="I271" t="s">
        <v>799</v>
      </c>
      <c r="J271">
        <v>66</v>
      </c>
      <c r="K271" t="s">
        <v>87</v>
      </c>
      <c r="L271" t="s">
        <v>88</v>
      </c>
      <c r="M271" t="s">
        <v>89</v>
      </c>
      <c r="N271">
        <v>2</v>
      </c>
      <c r="O271" s="1">
        <v>44603.422268518516</v>
      </c>
      <c r="P271" s="1">
        <v>44603.481226851851</v>
      </c>
      <c r="Q271">
        <v>4173</v>
      </c>
      <c r="R271">
        <v>921</v>
      </c>
      <c r="S271" t="b">
        <v>0</v>
      </c>
      <c r="T271" t="s">
        <v>90</v>
      </c>
      <c r="U271" t="b">
        <v>0</v>
      </c>
      <c r="V271" t="s">
        <v>285</v>
      </c>
      <c r="W271" s="1">
        <v>44603.430960648147</v>
      </c>
      <c r="X271">
        <v>631</v>
      </c>
      <c r="Y271">
        <v>54</v>
      </c>
      <c r="Z271">
        <v>0</v>
      </c>
      <c r="AA271">
        <v>54</v>
      </c>
      <c r="AB271">
        <v>0</v>
      </c>
      <c r="AC271">
        <v>21</v>
      </c>
      <c r="AD271">
        <v>12</v>
      </c>
      <c r="AE271">
        <v>0</v>
      </c>
      <c r="AF271">
        <v>0</v>
      </c>
      <c r="AG271">
        <v>0</v>
      </c>
      <c r="AH271" t="s">
        <v>194</v>
      </c>
      <c r="AI271" s="1">
        <v>44603.481226851851</v>
      </c>
      <c r="AJ271">
        <v>280</v>
      </c>
      <c r="AK271">
        <v>1</v>
      </c>
      <c r="AL271">
        <v>0</v>
      </c>
      <c r="AM271">
        <v>1</v>
      </c>
      <c r="AN271">
        <v>0</v>
      </c>
      <c r="AO271">
        <v>0</v>
      </c>
      <c r="AP271">
        <v>11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x14ac:dyDescent="0.45">
      <c r="A272" t="s">
        <v>800</v>
      </c>
      <c r="B272" t="s">
        <v>82</v>
      </c>
      <c r="C272" t="s">
        <v>205</v>
      </c>
      <c r="D272" t="s">
        <v>84</v>
      </c>
      <c r="E272" s="2" t="str">
        <f>HYPERLINK("capsilon://?command=openfolder&amp;siteaddress=FAM.docvelocity-na8.net&amp;folderid=FX6081D18B-5825-8E22-A209-1FA2824CD31C","FX22014694")</f>
        <v>FX22014694</v>
      </c>
      <c r="F272" t="s">
        <v>19</v>
      </c>
      <c r="G272" t="s">
        <v>19</v>
      </c>
      <c r="H272" t="s">
        <v>85</v>
      </c>
      <c r="I272" t="s">
        <v>801</v>
      </c>
      <c r="J272">
        <v>66</v>
      </c>
      <c r="K272" t="s">
        <v>87</v>
      </c>
      <c r="L272" t="s">
        <v>88</v>
      </c>
      <c r="M272" t="s">
        <v>89</v>
      </c>
      <c r="N272">
        <v>2</v>
      </c>
      <c r="O272" s="1">
        <v>44603.483668981484</v>
      </c>
      <c r="P272" s="1">
        <v>44603.518657407411</v>
      </c>
      <c r="Q272">
        <v>2766</v>
      </c>
      <c r="R272">
        <v>257</v>
      </c>
      <c r="S272" t="b">
        <v>0</v>
      </c>
      <c r="T272" t="s">
        <v>90</v>
      </c>
      <c r="U272" t="b">
        <v>0</v>
      </c>
      <c r="V272" t="s">
        <v>114</v>
      </c>
      <c r="W272" s="1">
        <v>44603.507916666669</v>
      </c>
      <c r="X272">
        <v>199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66</v>
      </c>
      <c r="AE272">
        <v>0</v>
      </c>
      <c r="AF272">
        <v>0</v>
      </c>
      <c r="AG272">
        <v>0</v>
      </c>
      <c r="AH272" t="s">
        <v>97</v>
      </c>
      <c r="AI272" s="1">
        <v>44603.518657407411</v>
      </c>
      <c r="AJ272">
        <v>50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66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x14ac:dyDescent="0.45">
      <c r="A273" t="s">
        <v>802</v>
      </c>
      <c r="B273" t="s">
        <v>82</v>
      </c>
      <c r="C273" t="s">
        <v>564</v>
      </c>
      <c r="D273" t="s">
        <v>84</v>
      </c>
      <c r="E273" s="2" t="str">
        <f>HYPERLINK("capsilon://?command=openfolder&amp;siteaddress=FAM.docvelocity-na8.net&amp;folderid=FXA9C1246A-83E3-ABBB-CED7-923DF329C59C","FX22021225")</f>
        <v>FX22021225</v>
      </c>
      <c r="F273" t="s">
        <v>19</v>
      </c>
      <c r="G273" t="s">
        <v>19</v>
      </c>
      <c r="H273" t="s">
        <v>85</v>
      </c>
      <c r="I273" t="s">
        <v>803</v>
      </c>
      <c r="J273">
        <v>66</v>
      </c>
      <c r="K273" t="s">
        <v>87</v>
      </c>
      <c r="L273" t="s">
        <v>88</v>
      </c>
      <c r="M273" t="s">
        <v>89</v>
      </c>
      <c r="N273">
        <v>2</v>
      </c>
      <c r="O273" s="1">
        <v>44603.488703703704</v>
      </c>
      <c r="P273" s="1">
        <v>44603.523553240739</v>
      </c>
      <c r="Q273">
        <v>2341</v>
      </c>
      <c r="R273">
        <v>670</v>
      </c>
      <c r="S273" t="b">
        <v>0</v>
      </c>
      <c r="T273" t="s">
        <v>90</v>
      </c>
      <c r="U273" t="b">
        <v>0</v>
      </c>
      <c r="V273" t="s">
        <v>96</v>
      </c>
      <c r="W273" s="1">
        <v>44603.506932870368</v>
      </c>
      <c r="X273">
        <v>247</v>
      </c>
      <c r="Y273">
        <v>52</v>
      </c>
      <c r="Z273">
        <v>0</v>
      </c>
      <c r="AA273">
        <v>52</v>
      </c>
      <c r="AB273">
        <v>0</v>
      </c>
      <c r="AC273">
        <v>26</v>
      </c>
      <c r="AD273">
        <v>14</v>
      </c>
      <c r="AE273">
        <v>0</v>
      </c>
      <c r="AF273">
        <v>0</v>
      </c>
      <c r="AG273">
        <v>0</v>
      </c>
      <c r="AH273" t="s">
        <v>97</v>
      </c>
      <c r="AI273" s="1">
        <v>44603.523553240739</v>
      </c>
      <c r="AJ273">
        <v>423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14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x14ac:dyDescent="0.45">
      <c r="A274" t="s">
        <v>804</v>
      </c>
      <c r="B274" t="s">
        <v>82</v>
      </c>
      <c r="C274" t="s">
        <v>572</v>
      </c>
      <c r="D274" t="s">
        <v>84</v>
      </c>
      <c r="E274" s="2" t="str">
        <f>HYPERLINK("capsilon://?command=openfolder&amp;siteaddress=FAM.docvelocity-na8.net&amp;folderid=FXA48DD07D-3644-06A3-938D-68313C0C82EB","FX22021258")</f>
        <v>FX22021258</v>
      </c>
      <c r="F274" t="s">
        <v>19</v>
      </c>
      <c r="G274" t="s">
        <v>19</v>
      </c>
      <c r="H274" t="s">
        <v>85</v>
      </c>
      <c r="I274" t="s">
        <v>805</v>
      </c>
      <c r="J274">
        <v>66</v>
      </c>
      <c r="K274" t="s">
        <v>87</v>
      </c>
      <c r="L274" t="s">
        <v>88</v>
      </c>
      <c r="M274" t="s">
        <v>89</v>
      </c>
      <c r="N274">
        <v>2</v>
      </c>
      <c r="O274" s="1">
        <v>44603.488900462966</v>
      </c>
      <c r="P274" s="1">
        <v>44603.527928240743</v>
      </c>
      <c r="Q274">
        <v>2739</v>
      </c>
      <c r="R274">
        <v>633</v>
      </c>
      <c r="S274" t="b">
        <v>0</v>
      </c>
      <c r="T274" t="s">
        <v>90</v>
      </c>
      <c r="U274" t="b">
        <v>0</v>
      </c>
      <c r="V274" t="s">
        <v>91</v>
      </c>
      <c r="W274" s="1">
        <v>44603.509189814817</v>
      </c>
      <c r="X274">
        <v>257</v>
      </c>
      <c r="Y274">
        <v>52</v>
      </c>
      <c r="Z274">
        <v>0</v>
      </c>
      <c r="AA274">
        <v>52</v>
      </c>
      <c r="AB274">
        <v>0</v>
      </c>
      <c r="AC274">
        <v>27</v>
      </c>
      <c r="AD274">
        <v>14</v>
      </c>
      <c r="AE274">
        <v>0</v>
      </c>
      <c r="AF274">
        <v>0</v>
      </c>
      <c r="AG274">
        <v>0</v>
      </c>
      <c r="AH274" t="s">
        <v>97</v>
      </c>
      <c r="AI274" s="1">
        <v>44603.527928240743</v>
      </c>
      <c r="AJ274">
        <v>376</v>
      </c>
      <c r="AK274">
        <v>0</v>
      </c>
      <c r="AL274">
        <v>0</v>
      </c>
      <c r="AM274">
        <v>0</v>
      </c>
      <c r="AN274">
        <v>0</v>
      </c>
      <c r="AO274">
        <v>1</v>
      </c>
      <c r="AP274">
        <v>14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x14ac:dyDescent="0.45">
      <c r="A275" t="s">
        <v>806</v>
      </c>
      <c r="B275" t="s">
        <v>82</v>
      </c>
      <c r="C275" t="s">
        <v>564</v>
      </c>
      <c r="D275" t="s">
        <v>84</v>
      </c>
      <c r="E275" s="2" t="str">
        <f>HYPERLINK("capsilon://?command=openfolder&amp;siteaddress=FAM.docvelocity-na8.net&amp;folderid=FXA9C1246A-83E3-ABBB-CED7-923DF329C59C","FX22021225")</f>
        <v>FX22021225</v>
      </c>
      <c r="F275" t="s">
        <v>19</v>
      </c>
      <c r="G275" t="s">
        <v>19</v>
      </c>
      <c r="H275" t="s">
        <v>85</v>
      </c>
      <c r="I275" t="s">
        <v>807</v>
      </c>
      <c r="J275">
        <v>66</v>
      </c>
      <c r="K275" t="s">
        <v>87</v>
      </c>
      <c r="L275" t="s">
        <v>88</v>
      </c>
      <c r="M275" t="s">
        <v>89</v>
      </c>
      <c r="N275">
        <v>2</v>
      </c>
      <c r="O275" s="1">
        <v>44603.490231481483</v>
      </c>
      <c r="P275" s="1">
        <v>44603.576261574075</v>
      </c>
      <c r="Q275">
        <v>6924</v>
      </c>
      <c r="R275">
        <v>509</v>
      </c>
      <c r="S275" t="b">
        <v>0</v>
      </c>
      <c r="T275" t="s">
        <v>90</v>
      </c>
      <c r="U275" t="b">
        <v>0</v>
      </c>
      <c r="V275" t="s">
        <v>96</v>
      </c>
      <c r="W275" s="1">
        <v>44603.51122685185</v>
      </c>
      <c r="X275">
        <v>313</v>
      </c>
      <c r="Y275">
        <v>52</v>
      </c>
      <c r="Z275">
        <v>0</v>
      </c>
      <c r="AA275">
        <v>52</v>
      </c>
      <c r="AB275">
        <v>0</v>
      </c>
      <c r="AC275">
        <v>32</v>
      </c>
      <c r="AD275">
        <v>14</v>
      </c>
      <c r="AE275">
        <v>0</v>
      </c>
      <c r="AF275">
        <v>0</v>
      </c>
      <c r="AG275">
        <v>0</v>
      </c>
      <c r="AH275" t="s">
        <v>92</v>
      </c>
      <c r="AI275" s="1">
        <v>44603.576261574075</v>
      </c>
      <c r="AJ275">
        <v>141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14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x14ac:dyDescent="0.45">
      <c r="A276" t="s">
        <v>808</v>
      </c>
      <c r="B276" t="s">
        <v>82</v>
      </c>
      <c r="C276" t="s">
        <v>572</v>
      </c>
      <c r="D276" t="s">
        <v>84</v>
      </c>
      <c r="E276" s="2" t="str">
        <f>HYPERLINK("capsilon://?command=openfolder&amp;siteaddress=FAM.docvelocity-na8.net&amp;folderid=FXA48DD07D-3644-06A3-938D-68313C0C82EB","FX22021258")</f>
        <v>FX22021258</v>
      </c>
      <c r="F276" t="s">
        <v>19</v>
      </c>
      <c r="G276" t="s">
        <v>19</v>
      </c>
      <c r="H276" t="s">
        <v>85</v>
      </c>
      <c r="I276" t="s">
        <v>809</v>
      </c>
      <c r="J276">
        <v>66</v>
      </c>
      <c r="K276" t="s">
        <v>87</v>
      </c>
      <c r="L276" t="s">
        <v>88</v>
      </c>
      <c r="M276" t="s">
        <v>89</v>
      </c>
      <c r="N276">
        <v>2</v>
      </c>
      <c r="O276" s="1">
        <v>44603.490393518521</v>
      </c>
      <c r="P276" s="1">
        <v>44603.577847222223</v>
      </c>
      <c r="Q276">
        <v>6997</v>
      </c>
      <c r="R276">
        <v>559</v>
      </c>
      <c r="S276" t="b">
        <v>0</v>
      </c>
      <c r="T276" t="s">
        <v>90</v>
      </c>
      <c r="U276" t="b">
        <v>0</v>
      </c>
      <c r="V276" t="s">
        <v>114</v>
      </c>
      <c r="W276" s="1">
        <v>44603.512824074074</v>
      </c>
      <c r="X276">
        <v>423</v>
      </c>
      <c r="Y276">
        <v>52</v>
      </c>
      <c r="Z276">
        <v>0</v>
      </c>
      <c r="AA276">
        <v>52</v>
      </c>
      <c r="AB276">
        <v>0</v>
      </c>
      <c r="AC276">
        <v>32</v>
      </c>
      <c r="AD276">
        <v>14</v>
      </c>
      <c r="AE276">
        <v>0</v>
      </c>
      <c r="AF276">
        <v>0</v>
      </c>
      <c r="AG276">
        <v>0</v>
      </c>
      <c r="AH276" t="s">
        <v>92</v>
      </c>
      <c r="AI276" s="1">
        <v>44603.577847222223</v>
      </c>
      <c r="AJ276">
        <v>136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14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x14ac:dyDescent="0.45">
      <c r="A277" t="s">
        <v>810</v>
      </c>
      <c r="B277" t="s">
        <v>82</v>
      </c>
      <c r="C277" t="s">
        <v>811</v>
      </c>
      <c r="D277" t="s">
        <v>84</v>
      </c>
      <c r="E277" s="2" t="str">
        <f>HYPERLINK("capsilon://?command=openfolder&amp;siteaddress=FAM.docvelocity-na8.net&amp;folderid=FX2E218CEC-D8B5-D6E4-8E77-6FF81658ADF3","FX22013145")</f>
        <v>FX22013145</v>
      </c>
      <c r="F277" t="s">
        <v>19</v>
      </c>
      <c r="G277" t="s">
        <v>19</v>
      </c>
      <c r="H277" t="s">
        <v>85</v>
      </c>
      <c r="I277" t="s">
        <v>812</v>
      </c>
      <c r="J277">
        <v>40</v>
      </c>
      <c r="K277" t="s">
        <v>87</v>
      </c>
      <c r="L277" t="s">
        <v>88</v>
      </c>
      <c r="M277" t="s">
        <v>89</v>
      </c>
      <c r="N277">
        <v>2</v>
      </c>
      <c r="O277" s="1">
        <v>44603.51353009259</v>
      </c>
      <c r="P277" s="1">
        <v>44603.579918981479</v>
      </c>
      <c r="Q277">
        <v>3928</v>
      </c>
      <c r="R277">
        <v>1808</v>
      </c>
      <c r="S277" t="b">
        <v>0</v>
      </c>
      <c r="T277" t="s">
        <v>90</v>
      </c>
      <c r="U277" t="b">
        <v>0</v>
      </c>
      <c r="V277" t="s">
        <v>114</v>
      </c>
      <c r="W277" s="1">
        <v>44603.535104166665</v>
      </c>
      <c r="X277">
        <v>1622</v>
      </c>
      <c r="Y277">
        <v>59</v>
      </c>
      <c r="Z277">
        <v>0</v>
      </c>
      <c r="AA277">
        <v>59</v>
      </c>
      <c r="AB277">
        <v>0</v>
      </c>
      <c r="AC277">
        <v>46</v>
      </c>
      <c r="AD277">
        <v>-19</v>
      </c>
      <c r="AE277">
        <v>0</v>
      </c>
      <c r="AF277">
        <v>0</v>
      </c>
      <c r="AG277">
        <v>0</v>
      </c>
      <c r="AH277" t="s">
        <v>92</v>
      </c>
      <c r="AI277" s="1">
        <v>44603.579918981479</v>
      </c>
      <c r="AJ277">
        <v>178</v>
      </c>
      <c r="AK277">
        <v>1</v>
      </c>
      <c r="AL277">
        <v>0</v>
      </c>
      <c r="AM277">
        <v>1</v>
      </c>
      <c r="AN277">
        <v>0</v>
      </c>
      <c r="AO277">
        <v>1</v>
      </c>
      <c r="AP277">
        <v>-20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x14ac:dyDescent="0.45">
      <c r="A278" t="s">
        <v>813</v>
      </c>
      <c r="B278" t="s">
        <v>82</v>
      </c>
      <c r="C278" t="s">
        <v>352</v>
      </c>
      <c r="D278" t="s">
        <v>84</v>
      </c>
      <c r="E278" s="2" t="str">
        <f>HYPERLINK("capsilon://?command=openfolder&amp;siteaddress=FAM.docvelocity-na8.net&amp;folderid=FX16CA756D-D30D-AF6A-8B8D-3E89DA9012DA","FX22016701")</f>
        <v>FX22016701</v>
      </c>
      <c r="F278" t="s">
        <v>19</v>
      </c>
      <c r="G278" t="s">
        <v>19</v>
      </c>
      <c r="H278" t="s">
        <v>85</v>
      </c>
      <c r="I278" t="s">
        <v>814</v>
      </c>
      <c r="J278">
        <v>66</v>
      </c>
      <c r="K278" t="s">
        <v>87</v>
      </c>
      <c r="L278" t="s">
        <v>88</v>
      </c>
      <c r="M278" t="s">
        <v>89</v>
      </c>
      <c r="N278">
        <v>1</v>
      </c>
      <c r="O278" s="1">
        <v>44603.51835648148</v>
      </c>
      <c r="P278" s="1">
        <v>44603.793194444443</v>
      </c>
      <c r="Q278">
        <v>21772</v>
      </c>
      <c r="R278">
        <v>1974</v>
      </c>
      <c r="S278" t="b">
        <v>0</v>
      </c>
      <c r="T278" t="s">
        <v>90</v>
      </c>
      <c r="U278" t="b">
        <v>0</v>
      </c>
      <c r="V278" t="s">
        <v>110</v>
      </c>
      <c r="W278" s="1">
        <v>44603.793194444443</v>
      </c>
      <c r="X278">
        <v>639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66</v>
      </c>
      <c r="AE278">
        <v>52</v>
      </c>
      <c r="AF278">
        <v>0</v>
      </c>
      <c r="AG278">
        <v>4</v>
      </c>
      <c r="AH278" t="s">
        <v>90</v>
      </c>
      <c r="AI278" t="s">
        <v>90</v>
      </c>
      <c r="AJ278" t="s">
        <v>90</v>
      </c>
      <c r="AK278" t="s">
        <v>90</v>
      </c>
      <c r="AL278" t="s">
        <v>90</v>
      </c>
      <c r="AM278" t="s">
        <v>90</v>
      </c>
      <c r="AN278" t="s">
        <v>90</v>
      </c>
      <c r="AO278" t="s">
        <v>90</v>
      </c>
      <c r="AP278" t="s">
        <v>90</v>
      </c>
      <c r="AQ278" t="s">
        <v>90</v>
      </c>
      <c r="AR278" t="s">
        <v>90</v>
      </c>
      <c r="AS278" t="s">
        <v>90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x14ac:dyDescent="0.45">
      <c r="A279" t="s">
        <v>815</v>
      </c>
      <c r="B279" t="s">
        <v>82</v>
      </c>
      <c r="C279" t="s">
        <v>816</v>
      </c>
      <c r="D279" t="s">
        <v>84</v>
      </c>
      <c r="E279" s="2" t="str">
        <f>HYPERLINK("capsilon://?command=openfolder&amp;siteaddress=FAM.docvelocity-na8.net&amp;folderid=FX66D7B779-A737-A114-4FF9-6B794730725F","FX22015437")</f>
        <v>FX22015437</v>
      </c>
      <c r="F279" t="s">
        <v>19</v>
      </c>
      <c r="G279" t="s">
        <v>19</v>
      </c>
      <c r="H279" t="s">
        <v>85</v>
      </c>
      <c r="I279" t="s">
        <v>817</v>
      </c>
      <c r="J279">
        <v>66</v>
      </c>
      <c r="K279" t="s">
        <v>87</v>
      </c>
      <c r="L279" t="s">
        <v>88</v>
      </c>
      <c r="M279" t="s">
        <v>89</v>
      </c>
      <c r="N279">
        <v>2</v>
      </c>
      <c r="O279" s="1">
        <v>44603.536979166667</v>
      </c>
      <c r="P279" s="1">
        <v>44603.58011574074</v>
      </c>
      <c r="Q279">
        <v>3691</v>
      </c>
      <c r="R279">
        <v>36</v>
      </c>
      <c r="S279" t="b">
        <v>0</v>
      </c>
      <c r="T279" t="s">
        <v>90</v>
      </c>
      <c r="U279" t="b">
        <v>0</v>
      </c>
      <c r="V279" t="s">
        <v>246</v>
      </c>
      <c r="W279" s="1">
        <v>44603.538240740738</v>
      </c>
      <c r="X279">
        <v>20</v>
      </c>
      <c r="Y279">
        <v>0</v>
      </c>
      <c r="Z279">
        <v>0</v>
      </c>
      <c r="AA279">
        <v>0</v>
      </c>
      <c r="AB279">
        <v>52</v>
      </c>
      <c r="AC279">
        <v>0</v>
      </c>
      <c r="AD279">
        <v>66</v>
      </c>
      <c r="AE279">
        <v>0</v>
      </c>
      <c r="AF279">
        <v>0</v>
      </c>
      <c r="AG279">
        <v>0</v>
      </c>
      <c r="AH279" t="s">
        <v>92</v>
      </c>
      <c r="AI279" s="1">
        <v>44603.58011574074</v>
      </c>
      <c r="AJ279">
        <v>16</v>
      </c>
      <c r="AK279">
        <v>0</v>
      </c>
      <c r="AL279">
        <v>0</v>
      </c>
      <c r="AM279">
        <v>0</v>
      </c>
      <c r="AN279">
        <v>52</v>
      </c>
      <c r="AO279">
        <v>0</v>
      </c>
      <c r="AP279">
        <v>66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x14ac:dyDescent="0.45">
      <c r="A280" t="s">
        <v>818</v>
      </c>
      <c r="B280" t="s">
        <v>82</v>
      </c>
      <c r="C280" t="s">
        <v>819</v>
      </c>
      <c r="D280" t="s">
        <v>84</v>
      </c>
      <c r="E280" s="2" t="str">
        <f>HYPERLINK("capsilon://?command=openfolder&amp;siteaddress=FAM.docvelocity-na8.net&amp;folderid=FX2B7C5853-E8A7-22A2-F02A-643D8F2FEC03","FX220110909")</f>
        <v>FX220110909</v>
      </c>
      <c r="F280" t="s">
        <v>19</v>
      </c>
      <c r="G280" t="s">
        <v>19</v>
      </c>
      <c r="H280" t="s">
        <v>85</v>
      </c>
      <c r="I280" t="s">
        <v>820</v>
      </c>
      <c r="J280">
        <v>66</v>
      </c>
      <c r="K280" t="s">
        <v>87</v>
      </c>
      <c r="L280" t="s">
        <v>88</v>
      </c>
      <c r="M280" t="s">
        <v>89</v>
      </c>
      <c r="N280">
        <v>2</v>
      </c>
      <c r="O280" s="1">
        <v>44603.548668981479</v>
      </c>
      <c r="P280" s="1">
        <v>44603.581388888888</v>
      </c>
      <c r="Q280">
        <v>1954</v>
      </c>
      <c r="R280">
        <v>873</v>
      </c>
      <c r="S280" t="b">
        <v>0</v>
      </c>
      <c r="T280" t="s">
        <v>90</v>
      </c>
      <c r="U280" t="b">
        <v>0</v>
      </c>
      <c r="V280" t="s">
        <v>246</v>
      </c>
      <c r="W280" s="1">
        <v>44603.558263888888</v>
      </c>
      <c r="X280">
        <v>764</v>
      </c>
      <c r="Y280">
        <v>52</v>
      </c>
      <c r="Z280">
        <v>0</v>
      </c>
      <c r="AA280">
        <v>52</v>
      </c>
      <c r="AB280">
        <v>0</v>
      </c>
      <c r="AC280">
        <v>19</v>
      </c>
      <c r="AD280">
        <v>14</v>
      </c>
      <c r="AE280">
        <v>0</v>
      </c>
      <c r="AF280">
        <v>0</v>
      </c>
      <c r="AG280">
        <v>0</v>
      </c>
      <c r="AH280" t="s">
        <v>92</v>
      </c>
      <c r="AI280" s="1">
        <v>44603.581388888888</v>
      </c>
      <c r="AJ280">
        <v>109</v>
      </c>
      <c r="AK280">
        <v>1</v>
      </c>
      <c r="AL280">
        <v>0</v>
      </c>
      <c r="AM280">
        <v>1</v>
      </c>
      <c r="AN280">
        <v>0</v>
      </c>
      <c r="AO280">
        <v>1</v>
      </c>
      <c r="AP280">
        <v>13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x14ac:dyDescent="0.45">
      <c r="A281" t="s">
        <v>821</v>
      </c>
      <c r="B281" t="s">
        <v>82</v>
      </c>
      <c r="C281" t="s">
        <v>675</v>
      </c>
      <c r="D281" t="s">
        <v>84</v>
      </c>
      <c r="E281" s="2" t="str">
        <f>HYPERLINK("capsilon://?command=openfolder&amp;siteaddress=FAM.docvelocity-na8.net&amp;folderid=FX418E258F-B973-31B8-8CE3-683701D1A24E","FX22022593")</f>
        <v>FX22022593</v>
      </c>
      <c r="F281" t="s">
        <v>19</v>
      </c>
      <c r="G281" t="s">
        <v>19</v>
      </c>
      <c r="H281" t="s">
        <v>85</v>
      </c>
      <c r="I281" t="s">
        <v>822</v>
      </c>
      <c r="J281">
        <v>66</v>
      </c>
      <c r="K281" t="s">
        <v>87</v>
      </c>
      <c r="L281" t="s">
        <v>88</v>
      </c>
      <c r="M281" t="s">
        <v>89</v>
      </c>
      <c r="N281">
        <v>1</v>
      </c>
      <c r="O281" s="1">
        <v>44603.550092592595</v>
      </c>
      <c r="P281" s="1">
        <v>44604.009965277779</v>
      </c>
      <c r="Q281">
        <v>37848</v>
      </c>
      <c r="R281">
        <v>1885</v>
      </c>
      <c r="S281" t="b">
        <v>0</v>
      </c>
      <c r="T281" t="s">
        <v>90</v>
      </c>
      <c r="U281" t="b">
        <v>0</v>
      </c>
      <c r="V281" t="s">
        <v>307</v>
      </c>
      <c r="W281" s="1">
        <v>44604.009965277779</v>
      </c>
      <c r="X281">
        <v>567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66</v>
      </c>
      <c r="AE281">
        <v>52</v>
      </c>
      <c r="AF281">
        <v>0</v>
      </c>
      <c r="AG281">
        <v>1</v>
      </c>
      <c r="AH281" t="s">
        <v>90</v>
      </c>
      <c r="AI281" t="s">
        <v>90</v>
      </c>
      <c r="AJ281" t="s">
        <v>90</v>
      </c>
      <c r="AK281" t="s">
        <v>90</v>
      </c>
      <c r="AL281" t="s">
        <v>90</v>
      </c>
      <c r="AM281" t="s">
        <v>90</v>
      </c>
      <c r="AN281" t="s">
        <v>90</v>
      </c>
      <c r="AO281" t="s">
        <v>90</v>
      </c>
      <c r="AP281" t="s">
        <v>90</v>
      </c>
      <c r="AQ281" t="s">
        <v>90</v>
      </c>
      <c r="AR281" t="s">
        <v>90</v>
      </c>
      <c r="AS281" t="s">
        <v>90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x14ac:dyDescent="0.45">
      <c r="A282" t="s">
        <v>823</v>
      </c>
      <c r="B282" t="s">
        <v>82</v>
      </c>
      <c r="C282" t="s">
        <v>824</v>
      </c>
      <c r="D282" t="s">
        <v>84</v>
      </c>
      <c r="E282" s="2" t="str">
        <f>HYPERLINK("capsilon://?command=openfolder&amp;siteaddress=FAM.docvelocity-na8.net&amp;folderid=FX05799F50-62F3-421A-B942-D8447566836B","FX21109659")</f>
        <v>FX21109659</v>
      </c>
      <c r="F282" t="s">
        <v>19</v>
      </c>
      <c r="G282" t="s">
        <v>19</v>
      </c>
      <c r="H282" t="s">
        <v>85</v>
      </c>
      <c r="I282" t="s">
        <v>825</v>
      </c>
      <c r="J282">
        <v>38</v>
      </c>
      <c r="K282" t="s">
        <v>87</v>
      </c>
      <c r="L282" t="s">
        <v>88</v>
      </c>
      <c r="M282" t="s">
        <v>89</v>
      </c>
      <c r="N282">
        <v>1</v>
      </c>
      <c r="O282" s="1">
        <v>44603.572025462963</v>
      </c>
      <c r="P282" s="1">
        <v>44604.012048611112</v>
      </c>
      <c r="Q282">
        <v>37113</v>
      </c>
      <c r="R282">
        <v>905</v>
      </c>
      <c r="S282" t="b">
        <v>0</v>
      </c>
      <c r="T282" t="s">
        <v>90</v>
      </c>
      <c r="U282" t="b">
        <v>0</v>
      </c>
      <c r="V282" t="s">
        <v>307</v>
      </c>
      <c r="W282" s="1">
        <v>44604.012048611112</v>
      </c>
      <c r="X282">
        <v>179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38</v>
      </c>
      <c r="AE282">
        <v>37</v>
      </c>
      <c r="AF282">
        <v>0</v>
      </c>
      <c r="AG282">
        <v>1</v>
      </c>
      <c r="AH282" t="s">
        <v>90</v>
      </c>
      <c r="AI282" t="s">
        <v>90</v>
      </c>
      <c r="AJ282" t="s">
        <v>90</v>
      </c>
      <c r="AK282" t="s">
        <v>90</v>
      </c>
      <c r="AL282" t="s">
        <v>90</v>
      </c>
      <c r="AM282" t="s">
        <v>90</v>
      </c>
      <c r="AN282" t="s">
        <v>90</v>
      </c>
      <c r="AO282" t="s">
        <v>90</v>
      </c>
      <c r="AP282" t="s">
        <v>90</v>
      </c>
      <c r="AQ282" t="s">
        <v>90</v>
      </c>
      <c r="AR282" t="s">
        <v>90</v>
      </c>
      <c r="AS282" t="s">
        <v>90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x14ac:dyDescent="0.45">
      <c r="A283" t="s">
        <v>826</v>
      </c>
      <c r="B283" t="s">
        <v>82</v>
      </c>
      <c r="C283" t="s">
        <v>827</v>
      </c>
      <c r="D283" t="s">
        <v>84</v>
      </c>
      <c r="E283" s="2" t="str">
        <f>HYPERLINK("capsilon://?command=openfolder&amp;siteaddress=FAM.docvelocity-na8.net&amp;folderid=FXBF997055-8B85-E4C4-FA16-66F7190997EC","FX2201989")</f>
        <v>FX2201989</v>
      </c>
      <c r="F283" t="s">
        <v>19</v>
      </c>
      <c r="G283" t="s">
        <v>19</v>
      </c>
      <c r="H283" t="s">
        <v>85</v>
      </c>
      <c r="I283" t="s">
        <v>828</v>
      </c>
      <c r="J283">
        <v>66</v>
      </c>
      <c r="K283" t="s">
        <v>87</v>
      </c>
      <c r="L283" t="s">
        <v>88</v>
      </c>
      <c r="M283" t="s">
        <v>89</v>
      </c>
      <c r="N283">
        <v>1</v>
      </c>
      <c r="O283" s="1">
        <v>44603.57671296296</v>
      </c>
      <c r="P283" s="1">
        <v>44604.013043981482</v>
      </c>
      <c r="Q283">
        <v>37410</v>
      </c>
      <c r="R283">
        <v>289</v>
      </c>
      <c r="S283" t="b">
        <v>0</v>
      </c>
      <c r="T283" t="s">
        <v>90</v>
      </c>
      <c r="U283" t="b">
        <v>0</v>
      </c>
      <c r="V283" t="s">
        <v>307</v>
      </c>
      <c r="W283" s="1">
        <v>44604.013043981482</v>
      </c>
      <c r="X283">
        <v>73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66</v>
      </c>
      <c r="AE283">
        <v>52</v>
      </c>
      <c r="AF283">
        <v>0</v>
      </c>
      <c r="AG283">
        <v>1</v>
      </c>
      <c r="AH283" t="s">
        <v>90</v>
      </c>
      <c r="AI283" t="s">
        <v>90</v>
      </c>
      <c r="AJ283" t="s">
        <v>90</v>
      </c>
      <c r="AK283" t="s">
        <v>90</v>
      </c>
      <c r="AL283" t="s">
        <v>90</v>
      </c>
      <c r="AM283" t="s">
        <v>90</v>
      </c>
      <c r="AN283" t="s">
        <v>90</v>
      </c>
      <c r="AO283" t="s">
        <v>90</v>
      </c>
      <c r="AP283" t="s">
        <v>90</v>
      </c>
      <c r="AQ283" t="s">
        <v>90</v>
      </c>
      <c r="AR283" t="s">
        <v>90</v>
      </c>
      <c r="AS283" t="s">
        <v>90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x14ac:dyDescent="0.45">
      <c r="A284" t="s">
        <v>829</v>
      </c>
      <c r="B284" t="s">
        <v>82</v>
      </c>
      <c r="C284" t="s">
        <v>192</v>
      </c>
      <c r="D284" t="s">
        <v>84</v>
      </c>
      <c r="E284" s="2" t="str">
        <f>HYPERLINK("capsilon://?command=openfolder&amp;siteaddress=FAM.docvelocity-na8.net&amp;folderid=FX07826F22-1D3D-D0CD-8BF3-02D05AF560D6","FX220112884")</f>
        <v>FX220112884</v>
      </c>
      <c r="F284" t="s">
        <v>19</v>
      </c>
      <c r="G284" t="s">
        <v>19</v>
      </c>
      <c r="H284" t="s">
        <v>85</v>
      </c>
      <c r="I284" t="s">
        <v>775</v>
      </c>
      <c r="J284">
        <v>28</v>
      </c>
      <c r="K284" t="s">
        <v>87</v>
      </c>
      <c r="L284" t="s">
        <v>88</v>
      </c>
      <c r="M284" t="s">
        <v>89</v>
      </c>
      <c r="N284">
        <v>2</v>
      </c>
      <c r="O284" s="1">
        <v>44603.577997685185</v>
      </c>
      <c r="P284" s="1">
        <v>44603.582430555558</v>
      </c>
      <c r="Q284">
        <v>63</v>
      </c>
      <c r="R284">
        <v>320</v>
      </c>
      <c r="S284" t="b">
        <v>0</v>
      </c>
      <c r="T284" t="s">
        <v>90</v>
      </c>
      <c r="U284" t="b">
        <v>1</v>
      </c>
      <c r="V284" t="s">
        <v>114</v>
      </c>
      <c r="W284" s="1">
        <v>44603.581192129626</v>
      </c>
      <c r="X284">
        <v>231</v>
      </c>
      <c r="Y284">
        <v>21</v>
      </c>
      <c r="Z284">
        <v>0</v>
      </c>
      <c r="AA284">
        <v>21</v>
      </c>
      <c r="AB284">
        <v>0</v>
      </c>
      <c r="AC284">
        <v>13</v>
      </c>
      <c r="AD284">
        <v>7</v>
      </c>
      <c r="AE284">
        <v>0</v>
      </c>
      <c r="AF284">
        <v>0</v>
      </c>
      <c r="AG284">
        <v>0</v>
      </c>
      <c r="AH284" t="s">
        <v>92</v>
      </c>
      <c r="AI284" s="1">
        <v>44603.582430555558</v>
      </c>
      <c r="AJ284">
        <v>89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7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x14ac:dyDescent="0.45">
      <c r="A285" t="s">
        <v>830</v>
      </c>
      <c r="B285" t="s">
        <v>82</v>
      </c>
      <c r="C285" t="s">
        <v>561</v>
      </c>
      <c r="D285" t="s">
        <v>84</v>
      </c>
      <c r="E285" s="2" t="str">
        <f>HYPERLINK("capsilon://?command=openfolder&amp;siteaddress=FAM.docvelocity-na8.net&amp;folderid=FX0F8B1842-433A-9581-DC90-1CFE89805D7D","FX2202247")</f>
        <v>FX2202247</v>
      </c>
      <c r="F285" t="s">
        <v>19</v>
      </c>
      <c r="G285" t="s">
        <v>19</v>
      </c>
      <c r="H285" t="s">
        <v>85</v>
      </c>
      <c r="I285" t="s">
        <v>788</v>
      </c>
      <c r="J285">
        <v>38</v>
      </c>
      <c r="K285" t="s">
        <v>87</v>
      </c>
      <c r="L285" t="s">
        <v>88</v>
      </c>
      <c r="M285" t="s">
        <v>89</v>
      </c>
      <c r="N285">
        <v>2</v>
      </c>
      <c r="O285" s="1">
        <v>44603.579224537039</v>
      </c>
      <c r="P285" s="1">
        <v>44603.614247685182</v>
      </c>
      <c r="Q285">
        <v>916</v>
      </c>
      <c r="R285">
        <v>2110</v>
      </c>
      <c r="S285" t="b">
        <v>0</v>
      </c>
      <c r="T285" t="s">
        <v>90</v>
      </c>
      <c r="U285" t="b">
        <v>1</v>
      </c>
      <c r="V285" t="s">
        <v>114</v>
      </c>
      <c r="W285" s="1">
        <v>44603.603865740741</v>
      </c>
      <c r="X285">
        <v>1958</v>
      </c>
      <c r="Y285">
        <v>37</v>
      </c>
      <c r="Z285">
        <v>0</v>
      </c>
      <c r="AA285">
        <v>37</v>
      </c>
      <c r="AB285">
        <v>0</v>
      </c>
      <c r="AC285">
        <v>31</v>
      </c>
      <c r="AD285">
        <v>1</v>
      </c>
      <c r="AE285">
        <v>0</v>
      </c>
      <c r="AF285">
        <v>0</v>
      </c>
      <c r="AG285">
        <v>0</v>
      </c>
      <c r="AH285" t="s">
        <v>92</v>
      </c>
      <c r="AI285" s="1">
        <v>44603.614247685182</v>
      </c>
      <c r="AJ285">
        <v>152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x14ac:dyDescent="0.45">
      <c r="A286" t="s">
        <v>831</v>
      </c>
      <c r="B286" t="s">
        <v>82</v>
      </c>
      <c r="C286" t="s">
        <v>832</v>
      </c>
      <c r="D286" t="s">
        <v>84</v>
      </c>
      <c r="E286" s="2" t="str">
        <f>HYPERLINK("capsilon://?command=openfolder&amp;siteaddress=FAM.docvelocity-na8.net&amp;folderid=FX663D5AFD-5CC1-802A-9A37-A7EF5208A30C","FX211213439")</f>
        <v>FX211213439</v>
      </c>
      <c r="F286" t="s">
        <v>19</v>
      </c>
      <c r="G286" t="s">
        <v>19</v>
      </c>
      <c r="H286" t="s">
        <v>85</v>
      </c>
      <c r="I286" t="s">
        <v>833</v>
      </c>
      <c r="J286">
        <v>38</v>
      </c>
      <c r="K286" t="s">
        <v>87</v>
      </c>
      <c r="L286" t="s">
        <v>88</v>
      </c>
      <c r="M286" t="s">
        <v>89</v>
      </c>
      <c r="N286">
        <v>2</v>
      </c>
      <c r="O286" s="1">
        <v>44603.5859837963</v>
      </c>
      <c r="P286" s="1">
        <v>44603.61445601852</v>
      </c>
      <c r="Q286">
        <v>2418</v>
      </c>
      <c r="R286">
        <v>42</v>
      </c>
      <c r="S286" t="b">
        <v>0</v>
      </c>
      <c r="T286" t="s">
        <v>90</v>
      </c>
      <c r="U286" t="b">
        <v>0</v>
      </c>
      <c r="V286" t="s">
        <v>246</v>
      </c>
      <c r="W286" s="1">
        <v>44603.588877314818</v>
      </c>
      <c r="X286">
        <v>25</v>
      </c>
      <c r="Y286">
        <v>0</v>
      </c>
      <c r="Z286">
        <v>0</v>
      </c>
      <c r="AA286">
        <v>0</v>
      </c>
      <c r="AB286">
        <v>37</v>
      </c>
      <c r="AC286">
        <v>0</v>
      </c>
      <c r="AD286">
        <v>38</v>
      </c>
      <c r="AE286">
        <v>0</v>
      </c>
      <c r="AF286">
        <v>0</v>
      </c>
      <c r="AG286">
        <v>0</v>
      </c>
      <c r="AH286" t="s">
        <v>92</v>
      </c>
      <c r="AI286" s="1">
        <v>44603.61445601852</v>
      </c>
      <c r="AJ286">
        <v>17</v>
      </c>
      <c r="AK286">
        <v>0</v>
      </c>
      <c r="AL286">
        <v>0</v>
      </c>
      <c r="AM286">
        <v>0</v>
      </c>
      <c r="AN286">
        <v>37</v>
      </c>
      <c r="AO286">
        <v>0</v>
      </c>
      <c r="AP286">
        <v>38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x14ac:dyDescent="0.45">
      <c r="A287" t="s">
        <v>834</v>
      </c>
      <c r="B287" t="s">
        <v>82</v>
      </c>
      <c r="C287" t="s">
        <v>835</v>
      </c>
      <c r="D287" t="s">
        <v>84</v>
      </c>
      <c r="E287" s="2" t="str">
        <f>HYPERLINK("capsilon://?command=openfolder&amp;siteaddress=FAM.docvelocity-na8.net&amp;folderid=FX6F617177-3090-32E0-C2A9-6295AA6D4F64","FX220111535")</f>
        <v>FX220111535</v>
      </c>
      <c r="F287" t="s">
        <v>19</v>
      </c>
      <c r="G287" t="s">
        <v>19</v>
      </c>
      <c r="H287" t="s">
        <v>85</v>
      </c>
      <c r="I287" t="s">
        <v>836</v>
      </c>
      <c r="J287">
        <v>66</v>
      </c>
      <c r="K287" t="s">
        <v>87</v>
      </c>
      <c r="L287" t="s">
        <v>88</v>
      </c>
      <c r="M287" t="s">
        <v>89</v>
      </c>
      <c r="N287">
        <v>2</v>
      </c>
      <c r="O287" s="1">
        <v>44603.589189814818</v>
      </c>
      <c r="P287" s="1">
        <v>44603.616122685184</v>
      </c>
      <c r="Q287">
        <v>1861</v>
      </c>
      <c r="R287">
        <v>466</v>
      </c>
      <c r="S287" t="b">
        <v>0</v>
      </c>
      <c r="T287" t="s">
        <v>90</v>
      </c>
      <c r="U287" t="b">
        <v>0</v>
      </c>
      <c r="V287" t="s">
        <v>96</v>
      </c>
      <c r="W287" s="1">
        <v>44603.60565972222</v>
      </c>
      <c r="X287">
        <v>288</v>
      </c>
      <c r="Y287">
        <v>52</v>
      </c>
      <c r="Z287">
        <v>0</v>
      </c>
      <c r="AA287">
        <v>52</v>
      </c>
      <c r="AB287">
        <v>0</v>
      </c>
      <c r="AC287">
        <v>21</v>
      </c>
      <c r="AD287">
        <v>14</v>
      </c>
      <c r="AE287">
        <v>0</v>
      </c>
      <c r="AF287">
        <v>0</v>
      </c>
      <c r="AG287">
        <v>0</v>
      </c>
      <c r="AH287" t="s">
        <v>92</v>
      </c>
      <c r="AI287" s="1">
        <v>44603.616122685184</v>
      </c>
      <c r="AJ287">
        <v>143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14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x14ac:dyDescent="0.45">
      <c r="A288" t="s">
        <v>837</v>
      </c>
      <c r="B288" t="s">
        <v>82</v>
      </c>
      <c r="C288" t="s">
        <v>838</v>
      </c>
      <c r="D288" t="s">
        <v>84</v>
      </c>
      <c r="E288" s="2" t="str">
        <f>HYPERLINK("capsilon://?command=openfolder&amp;siteaddress=FAM.docvelocity-na8.net&amp;folderid=FX39B73463-AF0E-1C81-3C33-945BD1AE5FDE","FX22021366")</f>
        <v>FX22021366</v>
      </c>
      <c r="F288" t="s">
        <v>19</v>
      </c>
      <c r="G288" t="s">
        <v>19</v>
      </c>
      <c r="H288" t="s">
        <v>85</v>
      </c>
      <c r="I288" t="s">
        <v>839</v>
      </c>
      <c r="J288">
        <v>152</v>
      </c>
      <c r="K288" t="s">
        <v>87</v>
      </c>
      <c r="L288" t="s">
        <v>88</v>
      </c>
      <c r="M288" t="s">
        <v>89</v>
      </c>
      <c r="N288">
        <v>2</v>
      </c>
      <c r="O288" s="1">
        <v>44603.594421296293</v>
      </c>
      <c r="P288" s="1">
        <v>44603.657488425924</v>
      </c>
      <c r="Q288">
        <v>3393</v>
      </c>
      <c r="R288">
        <v>2056</v>
      </c>
      <c r="S288" t="b">
        <v>0</v>
      </c>
      <c r="T288" t="s">
        <v>90</v>
      </c>
      <c r="U288" t="b">
        <v>0</v>
      </c>
      <c r="V288" t="s">
        <v>177</v>
      </c>
      <c r="W288" s="1">
        <v>44603.623912037037</v>
      </c>
      <c r="X288">
        <v>1439</v>
      </c>
      <c r="Y288">
        <v>208</v>
      </c>
      <c r="Z288">
        <v>0</v>
      </c>
      <c r="AA288">
        <v>208</v>
      </c>
      <c r="AB288">
        <v>0</v>
      </c>
      <c r="AC288">
        <v>159</v>
      </c>
      <c r="AD288">
        <v>-56</v>
      </c>
      <c r="AE288">
        <v>0</v>
      </c>
      <c r="AF288">
        <v>0</v>
      </c>
      <c r="AG288">
        <v>0</v>
      </c>
      <c r="AH288" t="s">
        <v>92</v>
      </c>
      <c r="AI288" s="1">
        <v>44603.657488425924</v>
      </c>
      <c r="AJ288">
        <v>588</v>
      </c>
      <c r="AK288">
        <v>4</v>
      </c>
      <c r="AL288">
        <v>0</v>
      </c>
      <c r="AM288">
        <v>4</v>
      </c>
      <c r="AN288">
        <v>0</v>
      </c>
      <c r="AO288">
        <v>4</v>
      </c>
      <c r="AP288">
        <v>-60</v>
      </c>
      <c r="AQ288">
        <v>0</v>
      </c>
      <c r="AR288">
        <v>0</v>
      </c>
      <c r="AS288">
        <v>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x14ac:dyDescent="0.45">
      <c r="A289" t="s">
        <v>840</v>
      </c>
      <c r="B289" t="s">
        <v>82</v>
      </c>
      <c r="C289" t="s">
        <v>486</v>
      </c>
      <c r="D289" t="s">
        <v>84</v>
      </c>
      <c r="E289" s="2" t="str">
        <f>HYPERLINK("capsilon://?command=openfolder&amp;siteaddress=FAM.docvelocity-na8.net&amp;folderid=FX6BB33165-BA47-0213-2D8E-2827DE85592C","FX22013012")</f>
        <v>FX22013012</v>
      </c>
      <c r="F289" t="s">
        <v>19</v>
      </c>
      <c r="G289" t="s">
        <v>19</v>
      </c>
      <c r="H289" t="s">
        <v>85</v>
      </c>
      <c r="I289" t="s">
        <v>841</v>
      </c>
      <c r="J289">
        <v>66</v>
      </c>
      <c r="K289" t="s">
        <v>87</v>
      </c>
      <c r="L289" t="s">
        <v>88</v>
      </c>
      <c r="M289" t="s">
        <v>89</v>
      </c>
      <c r="N289">
        <v>2</v>
      </c>
      <c r="O289" s="1">
        <v>44603.596030092594</v>
      </c>
      <c r="P289" s="1">
        <v>44603.616319444445</v>
      </c>
      <c r="Q289">
        <v>1710</v>
      </c>
      <c r="R289">
        <v>43</v>
      </c>
      <c r="S289" t="b">
        <v>0</v>
      </c>
      <c r="T289" t="s">
        <v>90</v>
      </c>
      <c r="U289" t="b">
        <v>0</v>
      </c>
      <c r="V289" t="s">
        <v>114</v>
      </c>
      <c r="W289" s="1">
        <v>44603.608287037037</v>
      </c>
      <c r="X289">
        <v>26</v>
      </c>
      <c r="Y289">
        <v>0</v>
      </c>
      <c r="Z289">
        <v>0</v>
      </c>
      <c r="AA289">
        <v>0</v>
      </c>
      <c r="AB289">
        <v>52</v>
      </c>
      <c r="AC289">
        <v>0</v>
      </c>
      <c r="AD289">
        <v>66</v>
      </c>
      <c r="AE289">
        <v>0</v>
      </c>
      <c r="AF289">
        <v>0</v>
      </c>
      <c r="AG289">
        <v>0</v>
      </c>
      <c r="AH289" t="s">
        <v>92</v>
      </c>
      <c r="AI289" s="1">
        <v>44603.616319444445</v>
      </c>
      <c r="AJ289">
        <v>17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66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x14ac:dyDescent="0.45">
      <c r="A290" t="s">
        <v>842</v>
      </c>
      <c r="B290" t="s">
        <v>82</v>
      </c>
      <c r="C290" t="s">
        <v>824</v>
      </c>
      <c r="D290" t="s">
        <v>84</v>
      </c>
      <c r="E290" s="2" t="str">
        <f>HYPERLINK("capsilon://?command=openfolder&amp;siteaddress=FAM.docvelocity-na8.net&amp;folderid=FX05799F50-62F3-421A-B942-D8447566836B","FX21109659")</f>
        <v>FX21109659</v>
      </c>
      <c r="F290" t="s">
        <v>19</v>
      </c>
      <c r="G290" t="s">
        <v>19</v>
      </c>
      <c r="H290" t="s">
        <v>85</v>
      </c>
      <c r="I290" t="s">
        <v>843</v>
      </c>
      <c r="J290">
        <v>66</v>
      </c>
      <c r="K290" t="s">
        <v>87</v>
      </c>
      <c r="L290" t="s">
        <v>88</v>
      </c>
      <c r="M290" t="s">
        <v>89</v>
      </c>
      <c r="N290">
        <v>2</v>
      </c>
      <c r="O290" s="1">
        <v>44603.607418981483</v>
      </c>
      <c r="P290" s="1">
        <v>44603.616631944446</v>
      </c>
      <c r="Q290">
        <v>697</v>
      </c>
      <c r="R290">
        <v>99</v>
      </c>
      <c r="S290" t="b">
        <v>0</v>
      </c>
      <c r="T290" t="s">
        <v>90</v>
      </c>
      <c r="U290" t="b">
        <v>0</v>
      </c>
      <c r="V290" t="s">
        <v>114</v>
      </c>
      <c r="W290" s="1">
        <v>44603.609131944446</v>
      </c>
      <c r="X290">
        <v>73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66</v>
      </c>
      <c r="AE290">
        <v>0</v>
      </c>
      <c r="AF290">
        <v>0</v>
      </c>
      <c r="AG290">
        <v>0</v>
      </c>
      <c r="AH290" t="s">
        <v>92</v>
      </c>
      <c r="AI290" s="1">
        <v>44603.616631944446</v>
      </c>
      <c r="AJ290">
        <v>26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66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x14ac:dyDescent="0.45">
      <c r="A291" t="s">
        <v>844</v>
      </c>
      <c r="B291" t="s">
        <v>82</v>
      </c>
      <c r="C291" t="s">
        <v>631</v>
      </c>
      <c r="D291" t="s">
        <v>84</v>
      </c>
      <c r="E291" s="2" t="str">
        <f>HYPERLINK("capsilon://?command=openfolder&amp;siteaddress=FAM.docvelocity-na8.net&amp;folderid=FX3C2900B8-8071-83AE-CA70-5EF32C0D8F69","FX22022396")</f>
        <v>FX22022396</v>
      </c>
      <c r="F291" t="s">
        <v>19</v>
      </c>
      <c r="G291" t="s">
        <v>19</v>
      </c>
      <c r="H291" t="s">
        <v>85</v>
      </c>
      <c r="I291" t="s">
        <v>845</v>
      </c>
      <c r="J291">
        <v>56</v>
      </c>
      <c r="K291" t="s">
        <v>87</v>
      </c>
      <c r="L291" t="s">
        <v>88</v>
      </c>
      <c r="M291" t="s">
        <v>89</v>
      </c>
      <c r="N291">
        <v>2</v>
      </c>
      <c r="O291" s="1">
        <v>44603.607951388891</v>
      </c>
      <c r="P291" s="1">
        <v>44603.619780092595</v>
      </c>
      <c r="Q291">
        <v>541</v>
      </c>
      <c r="R291">
        <v>481</v>
      </c>
      <c r="S291" t="b">
        <v>0</v>
      </c>
      <c r="T291" t="s">
        <v>90</v>
      </c>
      <c r="U291" t="b">
        <v>0</v>
      </c>
      <c r="V291" t="s">
        <v>96</v>
      </c>
      <c r="W291" s="1">
        <v>44603.610798611109</v>
      </c>
      <c r="X291">
        <v>210</v>
      </c>
      <c r="Y291">
        <v>42</v>
      </c>
      <c r="Z291">
        <v>0</v>
      </c>
      <c r="AA291">
        <v>42</v>
      </c>
      <c r="AB291">
        <v>0</v>
      </c>
      <c r="AC291">
        <v>3</v>
      </c>
      <c r="AD291">
        <v>14</v>
      </c>
      <c r="AE291">
        <v>0</v>
      </c>
      <c r="AF291">
        <v>0</v>
      </c>
      <c r="AG291">
        <v>0</v>
      </c>
      <c r="AH291" t="s">
        <v>92</v>
      </c>
      <c r="AI291" s="1">
        <v>44603.619780092595</v>
      </c>
      <c r="AJ291">
        <v>271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14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x14ac:dyDescent="0.45">
      <c r="A292" t="s">
        <v>846</v>
      </c>
      <c r="B292" t="s">
        <v>82</v>
      </c>
      <c r="C292" t="s">
        <v>847</v>
      </c>
      <c r="D292" t="s">
        <v>84</v>
      </c>
      <c r="E292" s="2" t="str">
        <f>HYPERLINK("capsilon://?command=openfolder&amp;siteaddress=FAM.docvelocity-na8.net&amp;folderid=FX5A95750B-6E06-4352-6C84-FAFAE9C7C975","FX220114242")</f>
        <v>FX220114242</v>
      </c>
      <c r="F292" t="s">
        <v>19</v>
      </c>
      <c r="G292" t="s">
        <v>19</v>
      </c>
      <c r="H292" t="s">
        <v>85</v>
      </c>
      <c r="I292" t="s">
        <v>848</v>
      </c>
      <c r="J292">
        <v>66</v>
      </c>
      <c r="K292" t="s">
        <v>87</v>
      </c>
      <c r="L292" t="s">
        <v>88</v>
      </c>
      <c r="M292" t="s">
        <v>89</v>
      </c>
      <c r="N292">
        <v>1</v>
      </c>
      <c r="O292" s="1">
        <v>44603.619189814817</v>
      </c>
      <c r="P292" s="1">
        <v>44604.014814814815</v>
      </c>
      <c r="Q292">
        <v>33633</v>
      </c>
      <c r="R292">
        <v>549</v>
      </c>
      <c r="S292" t="b">
        <v>0</v>
      </c>
      <c r="T292" t="s">
        <v>90</v>
      </c>
      <c r="U292" t="b">
        <v>0</v>
      </c>
      <c r="V292" t="s">
        <v>307</v>
      </c>
      <c r="W292" s="1">
        <v>44604.014814814815</v>
      </c>
      <c r="X292">
        <v>137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66</v>
      </c>
      <c r="AE292">
        <v>52</v>
      </c>
      <c r="AF292">
        <v>0</v>
      </c>
      <c r="AG292">
        <v>1</v>
      </c>
      <c r="AH292" t="s">
        <v>90</v>
      </c>
      <c r="AI292" t="s">
        <v>90</v>
      </c>
      <c r="AJ292" t="s">
        <v>90</v>
      </c>
      <c r="AK292" t="s">
        <v>90</v>
      </c>
      <c r="AL292" t="s">
        <v>90</v>
      </c>
      <c r="AM292" t="s">
        <v>90</v>
      </c>
      <c r="AN292" t="s">
        <v>90</v>
      </c>
      <c r="AO292" t="s">
        <v>90</v>
      </c>
      <c r="AP292" t="s">
        <v>90</v>
      </c>
      <c r="AQ292" t="s">
        <v>90</v>
      </c>
      <c r="AR292" t="s">
        <v>90</v>
      </c>
      <c r="AS292" t="s">
        <v>90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x14ac:dyDescent="0.45">
      <c r="A293" t="s">
        <v>849</v>
      </c>
      <c r="B293" t="s">
        <v>82</v>
      </c>
      <c r="C293" t="s">
        <v>486</v>
      </c>
      <c r="D293" t="s">
        <v>84</v>
      </c>
      <c r="E293" s="2" t="str">
        <f>HYPERLINK("capsilon://?command=openfolder&amp;siteaddress=FAM.docvelocity-na8.net&amp;folderid=FX6BB33165-BA47-0213-2D8E-2827DE85592C","FX22013012")</f>
        <v>FX22013012</v>
      </c>
      <c r="F293" t="s">
        <v>19</v>
      </c>
      <c r="G293" t="s">
        <v>19</v>
      </c>
      <c r="H293" t="s">
        <v>85</v>
      </c>
      <c r="I293" t="s">
        <v>850</v>
      </c>
      <c r="J293">
        <v>66</v>
      </c>
      <c r="K293" t="s">
        <v>87</v>
      </c>
      <c r="L293" t="s">
        <v>88</v>
      </c>
      <c r="M293" t="s">
        <v>89</v>
      </c>
      <c r="N293">
        <v>2</v>
      </c>
      <c r="O293" s="1">
        <v>44603.639652777776</v>
      </c>
      <c r="P293" s="1">
        <v>44603.657870370371</v>
      </c>
      <c r="Q293">
        <v>1521</v>
      </c>
      <c r="R293">
        <v>53</v>
      </c>
      <c r="S293" t="b">
        <v>0</v>
      </c>
      <c r="T293" t="s">
        <v>90</v>
      </c>
      <c r="U293" t="b">
        <v>0</v>
      </c>
      <c r="V293" t="s">
        <v>177</v>
      </c>
      <c r="W293" s="1">
        <v>44603.645752314813</v>
      </c>
      <c r="X293">
        <v>21</v>
      </c>
      <c r="Y293">
        <v>0</v>
      </c>
      <c r="Z293">
        <v>0</v>
      </c>
      <c r="AA293">
        <v>0</v>
      </c>
      <c r="AB293">
        <v>52</v>
      </c>
      <c r="AC293">
        <v>0</v>
      </c>
      <c r="AD293">
        <v>66</v>
      </c>
      <c r="AE293">
        <v>0</v>
      </c>
      <c r="AF293">
        <v>0</v>
      </c>
      <c r="AG293">
        <v>0</v>
      </c>
      <c r="AH293" t="s">
        <v>92</v>
      </c>
      <c r="AI293" s="1">
        <v>44603.657870370371</v>
      </c>
      <c r="AJ293">
        <v>32</v>
      </c>
      <c r="AK293">
        <v>0</v>
      </c>
      <c r="AL293">
        <v>0</v>
      </c>
      <c r="AM293">
        <v>0</v>
      </c>
      <c r="AN293">
        <v>52</v>
      </c>
      <c r="AO293">
        <v>0</v>
      </c>
      <c r="AP293">
        <v>66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x14ac:dyDescent="0.45">
      <c r="A294" t="s">
        <v>851</v>
      </c>
      <c r="B294" t="s">
        <v>82</v>
      </c>
      <c r="C294" t="s">
        <v>852</v>
      </c>
      <c r="D294" t="s">
        <v>84</v>
      </c>
      <c r="E294" s="2" t="str">
        <f>HYPERLINK("capsilon://?command=openfolder&amp;siteaddress=FAM.docvelocity-na8.net&amp;folderid=FX50658A3D-E165-6C9A-F225-7D014BD8DB43","FX220112593")</f>
        <v>FX220112593</v>
      </c>
      <c r="F294" t="s">
        <v>19</v>
      </c>
      <c r="G294" t="s">
        <v>19</v>
      </c>
      <c r="H294" t="s">
        <v>85</v>
      </c>
      <c r="I294" t="s">
        <v>853</v>
      </c>
      <c r="J294">
        <v>66</v>
      </c>
      <c r="K294" t="s">
        <v>87</v>
      </c>
      <c r="L294" t="s">
        <v>88</v>
      </c>
      <c r="M294" t="s">
        <v>89</v>
      </c>
      <c r="N294">
        <v>2</v>
      </c>
      <c r="O294" s="1">
        <v>44603.650381944448</v>
      </c>
      <c r="P294" s="1">
        <v>44603.67559027778</v>
      </c>
      <c r="Q294">
        <v>1836</v>
      </c>
      <c r="R294">
        <v>342</v>
      </c>
      <c r="S294" t="b">
        <v>0</v>
      </c>
      <c r="T294" t="s">
        <v>90</v>
      </c>
      <c r="U294" t="b">
        <v>0</v>
      </c>
      <c r="V294" t="s">
        <v>114</v>
      </c>
      <c r="W294" s="1">
        <v>44603.671134259261</v>
      </c>
      <c r="X294">
        <v>74</v>
      </c>
      <c r="Y294">
        <v>0</v>
      </c>
      <c r="Z294">
        <v>0</v>
      </c>
      <c r="AA294">
        <v>0</v>
      </c>
      <c r="AB294">
        <v>52</v>
      </c>
      <c r="AC294">
        <v>0</v>
      </c>
      <c r="AD294">
        <v>66</v>
      </c>
      <c r="AE294">
        <v>0</v>
      </c>
      <c r="AF294">
        <v>0</v>
      </c>
      <c r="AG294">
        <v>0</v>
      </c>
      <c r="AH294" t="s">
        <v>97</v>
      </c>
      <c r="AI294" s="1">
        <v>44603.67559027778</v>
      </c>
      <c r="AJ294">
        <v>33</v>
      </c>
      <c r="AK294">
        <v>0</v>
      </c>
      <c r="AL294">
        <v>0</v>
      </c>
      <c r="AM294">
        <v>0</v>
      </c>
      <c r="AN294">
        <v>52</v>
      </c>
      <c r="AO294">
        <v>0</v>
      </c>
      <c r="AP294">
        <v>66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x14ac:dyDescent="0.45">
      <c r="A295" t="s">
        <v>854</v>
      </c>
      <c r="B295" t="s">
        <v>82</v>
      </c>
      <c r="C295" t="s">
        <v>740</v>
      </c>
      <c r="D295" t="s">
        <v>84</v>
      </c>
      <c r="E295" s="2" t="str">
        <f>HYPERLINK("capsilon://?command=openfolder&amp;siteaddress=FAM.docvelocity-na8.net&amp;folderid=FX79062513-5F59-D84E-6813-B1FEC308A416","FX21127595")</f>
        <v>FX21127595</v>
      </c>
      <c r="F295" t="s">
        <v>19</v>
      </c>
      <c r="G295" t="s">
        <v>19</v>
      </c>
      <c r="H295" t="s">
        <v>85</v>
      </c>
      <c r="I295" t="s">
        <v>855</v>
      </c>
      <c r="J295">
        <v>66</v>
      </c>
      <c r="K295" t="s">
        <v>87</v>
      </c>
      <c r="L295" t="s">
        <v>88</v>
      </c>
      <c r="M295" t="s">
        <v>89</v>
      </c>
      <c r="N295">
        <v>2</v>
      </c>
      <c r="O295" s="1">
        <v>44603.651006944441</v>
      </c>
      <c r="P295" s="1">
        <v>44603.679745370369</v>
      </c>
      <c r="Q295">
        <v>1199</v>
      </c>
      <c r="R295">
        <v>1284</v>
      </c>
      <c r="S295" t="b">
        <v>0</v>
      </c>
      <c r="T295" t="s">
        <v>90</v>
      </c>
      <c r="U295" t="b">
        <v>0</v>
      </c>
      <c r="V295" t="s">
        <v>177</v>
      </c>
      <c r="W295" s="1">
        <v>44603.666898148149</v>
      </c>
      <c r="X295">
        <v>926</v>
      </c>
      <c r="Y295">
        <v>52</v>
      </c>
      <c r="Z295">
        <v>0</v>
      </c>
      <c r="AA295">
        <v>52</v>
      </c>
      <c r="AB295">
        <v>0</v>
      </c>
      <c r="AC295">
        <v>25</v>
      </c>
      <c r="AD295">
        <v>14</v>
      </c>
      <c r="AE295">
        <v>0</v>
      </c>
      <c r="AF295">
        <v>0</v>
      </c>
      <c r="AG295">
        <v>0</v>
      </c>
      <c r="AH295" t="s">
        <v>97</v>
      </c>
      <c r="AI295" s="1">
        <v>44603.679745370369</v>
      </c>
      <c r="AJ295">
        <v>358</v>
      </c>
      <c r="AK295">
        <v>2</v>
      </c>
      <c r="AL295">
        <v>0</v>
      </c>
      <c r="AM295">
        <v>2</v>
      </c>
      <c r="AN295">
        <v>0</v>
      </c>
      <c r="AO295">
        <v>1</v>
      </c>
      <c r="AP295">
        <v>12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x14ac:dyDescent="0.45">
      <c r="A296" t="s">
        <v>856</v>
      </c>
      <c r="B296" t="s">
        <v>82</v>
      </c>
      <c r="C296" t="s">
        <v>672</v>
      </c>
      <c r="D296" t="s">
        <v>84</v>
      </c>
      <c r="E296" s="2" t="str">
        <f>HYPERLINK("capsilon://?command=openfolder&amp;siteaddress=FAM.docvelocity-na8.net&amp;folderid=FX0C3A3D78-A998-D5F7-A8CD-C2530C3B802F","FX2202121")</f>
        <v>FX2202121</v>
      </c>
      <c r="F296" t="s">
        <v>19</v>
      </c>
      <c r="G296" t="s">
        <v>19</v>
      </c>
      <c r="H296" t="s">
        <v>85</v>
      </c>
      <c r="I296" t="s">
        <v>857</v>
      </c>
      <c r="J296">
        <v>66</v>
      </c>
      <c r="K296" t="s">
        <v>87</v>
      </c>
      <c r="L296" t="s">
        <v>88</v>
      </c>
      <c r="M296" t="s">
        <v>89</v>
      </c>
      <c r="N296">
        <v>1</v>
      </c>
      <c r="O296" s="1">
        <v>44603.654039351852</v>
      </c>
      <c r="P296" s="1">
        <v>44604.016342592593</v>
      </c>
      <c r="Q296">
        <v>30725</v>
      </c>
      <c r="R296">
        <v>578</v>
      </c>
      <c r="S296" t="b">
        <v>0</v>
      </c>
      <c r="T296" t="s">
        <v>90</v>
      </c>
      <c r="U296" t="b">
        <v>0</v>
      </c>
      <c r="V296" t="s">
        <v>307</v>
      </c>
      <c r="W296" s="1">
        <v>44604.016342592593</v>
      </c>
      <c r="X296">
        <v>116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66</v>
      </c>
      <c r="AE296">
        <v>52</v>
      </c>
      <c r="AF296">
        <v>0</v>
      </c>
      <c r="AG296">
        <v>1</v>
      </c>
      <c r="AH296" t="s">
        <v>90</v>
      </c>
      <c r="AI296" t="s">
        <v>90</v>
      </c>
      <c r="AJ296" t="s">
        <v>90</v>
      </c>
      <c r="AK296" t="s">
        <v>90</v>
      </c>
      <c r="AL296" t="s">
        <v>90</v>
      </c>
      <c r="AM296" t="s">
        <v>90</v>
      </c>
      <c r="AN296" t="s">
        <v>90</v>
      </c>
      <c r="AO296" t="s">
        <v>90</v>
      </c>
      <c r="AP296" t="s">
        <v>90</v>
      </c>
      <c r="AQ296" t="s">
        <v>90</v>
      </c>
      <c r="AR296" t="s">
        <v>90</v>
      </c>
      <c r="AS296" t="s">
        <v>90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x14ac:dyDescent="0.45">
      <c r="A297" t="s">
        <v>858</v>
      </c>
      <c r="B297" t="s">
        <v>82</v>
      </c>
      <c r="C297" t="s">
        <v>223</v>
      </c>
      <c r="D297" t="s">
        <v>84</v>
      </c>
      <c r="E297" s="2" t="str">
        <f>HYPERLINK("capsilon://?command=openfolder&amp;siteaddress=FAM.docvelocity-na8.net&amp;folderid=FX013D120A-F909-DBA4-0356-D96720876A1F","FX22022532")</f>
        <v>FX22022532</v>
      </c>
      <c r="F297" t="s">
        <v>19</v>
      </c>
      <c r="G297" t="s">
        <v>19</v>
      </c>
      <c r="H297" t="s">
        <v>85</v>
      </c>
      <c r="I297" t="s">
        <v>859</v>
      </c>
      <c r="J297">
        <v>66</v>
      </c>
      <c r="K297" t="s">
        <v>87</v>
      </c>
      <c r="L297" t="s">
        <v>88</v>
      </c>
      <c r="M297" t="s">
        <v>89</v>
      </c>
      <c r="N297">
        <v>2</v>
      </c>
      <c r="O297" s="1">
        <v>44603.659918981481</v>
      </c>
      <c r="P297" s="1">
        <v>44603.680856481478</v>
      </c>
      <c r="Q297">
        <v>1376</v>
      </c>
      <c r="R297">
        <v>433</v>
      </c>
      <c r="S297" t="b">
        <v>0</v>
      </c>
      <c r="T297" t="s">
        <v>90</v>
      </c>
      <c r="U297" t="b">
        <v>0</v>
      </c>
      <c r="V297" t="s">
        <v>91</v>
      </c>
      <c r="W297" s="1">
        <v>44603.667847222219</v>
      </c>
      <c r="X297">
        <v>338</v>
      </c>
      <c r="Y297">
        <v>52</v>
      </c>
      <c r="Z297">
        <v>0</v>
      </c>
      <c r="AA297">
        <v>52</v>
      </c>
      <c r="AB297">
        <v>0</v>
      </c>
      <c r="AC297">
        <v>30</v>
      </c>
      <c r="AD297">
        <v>14</v>
      </c>
      <c r="AE297">
        <v>0</v>
      </c>
      <c r="AF297">
        <v>0</v>
      </c>
      <c r="AG297">
        <v>0</v>
      </c>
      <c r="AH297" t="s">
        <v>97</v>
      </c>
      <c r="AI297" s="1">
        <v>44603.680856481478</v>
      </c>
      <c r="AJ297">
        <v>95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14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x14ac:dyDescent="0.45">
      <c r="A298" t="s">
        <v>860</v>
      </c>
      <c r="B298" t="s">
        <v>82</v>
      </c>
      <c r="C298" t="s">
        <v>861</v>
      </c>
      <c r="D298" t="s">
        <v>84</v>
      </c>
      <c r="E298" s="2" t="str">
        <f>HYPERLINK("capsilon://?command=openfolder&amp;siteaddress=FAM.docvelocity-na8.net&amp;folderid=FX40ED120B-72CA-DD39-1BDE-5E3FF43FD284","FX22025306")</f>
        <v>FX22025306</v>
      </c>
      <c r="F298" t="s">
        <v>19</v>
      </c>
      <c r="G298" t="s">
        <v>19</v>
      </c>
      <c r="H298" t="s">
        <v>85</v>
      </c>
      <c r="I298" t="s">
        <v>862</v>
      </c>
      <c r="J298">
        <v>132</v>
      </c>
      <c r="K298" t="s">
        <v>87</v>
      </c>
      <c r="L298" t="s">
        <v>88</v>
      </c>
      <c r="M298" t="s">
        <v>89</v>
      </c>
      <c r="N298">
        <v>2</v>
      </c>
      <c r="O298" s="1">
        <v>44603.663032407407</v>
      </c>
      <c r="P298" s="1">
        <v>44603.683587962965</v>
      </c>
      <c r="Q298">
        <v>1000</v>
      </c>
      <c r="R298">
        <v>776</v>
      </c>
      <c r="S298" t="b">
        <v>0</v>
      </c>
      <c r="T298" t="s">
        <v>90</v>
      </c>
      <c r="U298" t="b">
        <v>0</v>
      </c>
      <c r="V298" t="s">
        <v>177</v>
      </c>
      <c r="W298" s="1">
        <v>44603.673333333332</v>
      </c>
      <c r="X298">
        <v>541</v>
      </c>
      <c r="Y298">
        <v>117</v>
      </c>
      <c r="Z298">
        <v>0</v>
      </c>
      <c r="AA298">
        <v>117</v>
      </c>
      <c r="AB298">
        <v>0</v>
      </c>
      <c r="AC298">
        <v>49</v>
      </c>
      <c r="AD298">
        <v>15</v>
      </c>
      <c r="AE298">
        <v>0</v>
      </c>
      <c r="AF298">
        <v>0</v>
      </c>
      <c r="AG298">
        <v>0</v>
      </c>
      <c r="AH298" t="s">
        <v>97</v>
      </c>
      <c r="AI298" s="1">
        <v>44603.683587962965</v>
      </c>
      <c r="AJ298">
        <v>235</v>
      </c>
      <c r="AK298">
        <v>2</v>
      </c>
      <c r="AL298">
        <v>0</v>
      </c>
      <c r="AM298">
        <v>2</v>
      </c>
      <c r="AN298">
        <v>0</v>
      </c>
      <c r="AO298">
        <v>1</v>
      </c>
      <c r="AP298">
        <v>13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x14ac:dyDescent="0.45">
      <c r="A299" t="s">
        <v>863</v>
      </c>
      <c r="B299" t="s">
        <v>82</v>
      </c>
      <c r="C299" t="s">
        <v>864</v>
      </c>
      <c r="D299" t="s">
        <v>84</v>
      </c>
      <c r="E299" s="2" t="str">
        <f>HYPERLINK("capsilon://?command=openfolder&amp;siteaddress=FAM.docvelocity-na8.net&amp;folderid=FXAAF2EC48-CC49-8A27-0AD6-14A293A70342","FX2202744")</f>
        <v>FX2202744</v>
      </c>
      <c r="F299" t="s">
        <v>19</v>
      </c>
      <c r="G299" t="s">
        <v>19</v>
      </c>
      <c r="H299" t="s">
        <v>85</v>
      </c>
      <c r="I299" t="s">
        <v>865</v>
      </c>
      <c r="J299">
        <v>1079</v>
      </c>
      <c r="K299" t="s">
        <v>87</v>
      </c>
      <c r="L299" t="s">
        <v>88</v>
      </c>
      <c r="M299" t="s">
        <v>89</v>
      </c>
      <c r="N299">
        <v>1</v>
      </c>
      <c r="O299" s="1">
        <v>44603.677245370367</v>
      </c>
      <c r="P299" s="1">
        <v>44604.024074074077</v>
      </c>
      <c r="Q299">
        <v>26823</v>
      </c>
      <c r="R299">
        <v>3143</v>
      </c>
      <c r="S299" t="b">
        <v>0</v>
      </c>
      <c r="T299" t="s">
        <v>90</v>
      </c>
      <c r="U299" t="b">
        <v>0</v>
      </c>
      <c r="V299" t="s">
        <v>307</v>
      </c>
      <c r="W299" s="1">
        <v>44604.024074074077</v>
      </c>
      <c r="X299">
        <v>656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1079</v>
      </c>
      <c r="AE299">
        <v>883</v>
      </c>
      <c r="AF299">
        <v>0</v>
      </c>
      <c r="AG299">
        <v>35</v>
      </c>
      <c r="AH299" t="s">
        <v>90</v>
      </c>
      <c r="AI299" t="s">
        <v>90</v>
      </c>
      <c r="AJ299" t="s">
        <v>90</v>
      </c>
      <c r="AK299" t="s">
        <v>90</v>
      </c>
      <c r="AL299" t="s">
        <v>90</v>
      </c>
      <c r="AM299" t="s">
        <v>90</v>
      </c>
      <c r="AN299" t="s">
        <v>90</v>
      </c>
      <c r="AO299" t="s">
        <v>90</v>
      </c>
      <c r="AP299" t="s">
        <v>90</v>
      </c>
      <c r="AQ299" t="s">
        <v>90</v>
      </c>
      <c r="AR299" t="s">
        <v>90</v>
      </c>
      <c r="AS299" t="s">
        <v>90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x14ac:dyDescent="0.45">
      <c r="A300" t="s">
        <v>866</v>
      </c>
      <c r="B300" t="s">
        <v>82</v>
      </c>
      <c r="C300" t="s">
        <v>867</v>
      </c>
      <c r="D300" t="s">
        <v>84</v>
      </c>
      <c r="E300" s="2" t="str">
        <f>HYPERLINK("capsilon://?command=openfolder&amp;siteaddress=FAM.docvelocity-na8.net&amp;folderid=FX220E316D-0814-8AAB-C676-66D8154D5F4F","FX220110242")</f>
        <v>FX220110242</v>
      </c>
      <c r="F300" t="s">
        <v>19</v>
      </c>
      <c r="G300" t="s">
        <v>19</v>
      </c>
      <c r="H300" t="s">
        <v>85</v>
      </c>
      <c r="I300" t="s">
        <v>868</v>
      </c>
      <c r="J300">
        <v>66</v>
      </c>
      <c r="K300" t="s">
        <v>87</v>
      </c>
      <c r="L300" t="s">
        <v>88</v>
      </c>
      <c r="M300" t="s">
        <v>89</v>
      </c>
      <c r="N300">
        <v>2</v>
      </c>
      <c r="O300" s="1">
        <v>44603.692812499998</v>
      </c>
      <c r="P300" s="1">
        <v>44603.723043981481</v>
      </c>
      <c r="Q300">
        <v>569</v>
      </c>
      <c r="R300">
        <v>2043</v>
      </c>
      <c r="S300" t="b">
        <v>0</v>
      </c>
      <c r="T300" t="s">
        <v>90</v>
      </c>
      <c r="U300" t="b">
        <v>0</v>
      </c>
      <c r="V300" t="s">
        <v>121</v>
      </c>
      <c r="W300" s="1">
        <v>44603.715937499997</v>
      </c>
      <c r="X300">
        <v>1914</v>
      </c>
      <c r="Y300">
        <v>52</v>
      </c>
      <c r="Z300">
        <v>0</v>
      </c>
      <c r="AA300">
        <v>52</v>
      </c>
      <c r="AB300">
        <v>0</v>
      </c>
      <c r="AC300">
        <v>28</v>
      </c>
      <c r="AD300">
        <v>14</v>
      </c>
      <c r="AE300">
        <v>0</v>
      </c>
      <c r="AF300">
        <v>0</v>
      </c>
      <c r="AG300">
        <v>0</v>
      </c>
      <c r="AH300" t="s">
        <v>97</v>
      </c>
      <c r="AI300" s="1">
        <v>44603.723043981481</v>
      </c>
      <c r="AJ300">
        <v>129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14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x14ac:dyDescent="0.45">
      <c r="A301" t="s">
        <v>869</v>
      </c>
      <c r="B301" t="s">
        <v>82</v>
      </c>
      <c r="C301" t="s">
        <v>870</v>
      </c>
      <c r="D301" t="s">
        <v>84</v>
      </c>
      <c r="E301" s="2" t="str">
        <f>HYPERLINK("capsilon://?command=openfolder&amp;siteaddress=FAM.docvelocity-na8.net&amp;folderid=FXF42CCCBE-DAD2-5C7E-4CD7-0DA4ED9C717C","FX22024624")</f>
        <v>FX22024624</v>
      </c>
      <c r="F301" t="s">
        <v>19</v>
      </c>
      <c r="G301" t="s">
        <v>19</v>
      </c>
      <c r="H301" t="s">
        <v>85</v>
      </c>
      <c r="I301" t="s">
        <v>871</v>
      </c>
      <c r="J301">
        <v>120</v>
      </c>
      <c r="K301" t="s">
        <v>87</v>
      </c>
      <c r="L301" t="s">
        <v>88</v>
      </c>
      <c r="M301" t="s">
        <v>89</v>
      </c>
      <c r="N301">
        <v>2</v>
      </c>
      <c r="O301" s="1">
        <v>44603.702106481483</v>
      </c>
      <c r="P301" s="1">
        <v>44603.726238425923</v>
      </c>
      <c r="Q301">
        <v>616</v>
      </c>
      <c r="R301">
        <v>1469</v>
      </c>
      <c r="S301" t="b">
        <v>0</v>
      </c>
      <c r="T301" t="s">
        <v>90</v>
      </c>
      <c r="U301" t="b">
        <v>0</v>
      </c>
      <c r="V301" t="s">
        <v>91</v>
      </c>
      <c r="W301" s="1">
        <v>44603.718009259261</v>
      </c>
      <c r="X301">
        <v>852</v>
      </c>
      <c r="Y301">
        <v>132</v>
      </c>
      <c r="Z301">
        <v>0</v>
      </c>
      <c r="AA301">
        <v>132</v>
      </c>
      <c r="AB301">
        <v>0</v>
      </c>
      <c r="AC301">
        <v>77</v>
      </c>
      <c r="AD301">
        <v>-12</v>
      </c>
      <c r="AE301">
        <v>0</v>
      </c>
      <c r="AF301">
        <v>0</v>
      </c>
      <c r="AG301">
        <v>0</v>
      </c>
      <c r="AH301" t="s">
        <v>97</v>
      </c>
      <c r="AI301" s="1">
        <v>44603.726238425923</v>
      </c>
      <c r="AJ301">
        <v>275</v>
      </c>
      <c r="AK301">
        <v>4</v>
      </c>
      <c r="AL301">
        <v>0</v>
      </c>
      <c r="AM301">
        <v>4</v>
      </c>
      <c r="AN301">
        <v>0</v>
      </c>
      <c r="AO301">
        <v>3</v>
      </c>
      <c r="AP301">
        <v>-16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x14ac:dyDescent="0.45">
      <c r="A302" t="s">
        <v>872</v>
      </c>
      <c r="B302" t="s">
        <v>82</v>
      </c>
      <c r="C302" t="s">
        <v>873</v>
      </c>
      <c r="D302" t="s">
        <v>84</v>
      </c>
      <c r="E302" s="2" t="str">
        <f>HYPERLINK("capsilon://?command=openfolder&amp;siteaddress=FAM.docvelocity-na8.net&amp;folderid=FXC4221919-7424-76EA-E671-D4AEDA1BF1F9","FX22019824")</f>
        <v>FX22019824</v>
      </c>
      <c r="F302" t="s">
        <v>19</v>
      </c>
      <c r="G302" t="s">
        <v>19</v>
      </c>
      <c r="H302" t="s">
        <v>85</v>
      </c>
      <c r="I302" t="s">
        <v>874</v>
      </c>
      <c r="J302">
        <v>66</v>
      </c>
      <c r="K302" t="s">
        <v>87</v>
      </c>
      <c r="L302" t="s">
        <v>88</v>
      </c>
      <c r="M302" t="s">
        <v>89</v>
      </c>
      <c r="N302">
        <v>2</v>
      </c>
      <c r="O302" s="1">
        <v>44603.715162037035</v>
      </c>
      <c r="P302" s="1">
        <v>44603.726458333331</v>
      </c>
      <c r="Q302">
        <v>888</v>
      </c>
      <c r="R302">
        <v>88</v>
      </c>
      <c r="S302" t="b">
        <v>0</v>
      </c>
      <c r="T302" t="s">
        <v>90</v>
      </c>
      <c r="U302" t="b">
        <v>0</v>
      </c>
      <c r="V302" t="s">
        <v>121</v>
      </c>
      <c r="W302" s="1">
        <v>44603.717152777775</v>
      </c>
      <c r="X302">
        <v>63</v>
      </c>
      <c r="Y302">
        <v>0</v>
      </c>
      <c r="Z302">
        <v>0</v>
      </c>
      <c r="AA302">
        <v>0</v>
      </c>
      <c r="AB302">
        <v>52</v>
      </c>
      <c r="AC302">
        <v>0</v>
      </c>
      <c r="AD302">
        <v>66</v>
      </c>
      <c r="AE302">
        <v>0</v>
      </c>
      <c r="AF302">
        <v>0</v>
      </c>
      <c r="AG302">
        <v>0</v>
      </c>
      <c r="AH302" t="s">
        <v>97</v>
      </c>
      <c r="AI302" s="1">
        <v>44603.726458333331</v>
      </c>
      <c r="AJ302">
        <v>18</v>
      </c>
      <c r="AK302">
        <v>0</v>
      </c>
      <c r="AL302">
        <v>0</v>
      </c>
      <c r="AM302">
        <v>0</v>
      </c>
      <c r="AN302">
        <v>52</v>
      </c>
      <c r="AO302">
        <v>0</v>
      </c>
      <c r="AP302">
        <v>66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x14ac:dyDescent="0.45">
      <c r="A303" t="s">
        <v>875</v>
      </c>
      <c r="B303" t="s">
        <v>82</v>
      </c>
      <c r="C303" t="s">
        <v>352</v>
      </c>
      <c r="D303" t="s">
        <v>84</v>
      </c>
      <c r="E303" s="2" t="str">
        <f>HYPERLINK("capsilon://?command=openfolder&amp;siteaddress=FAM.docvelocity-na8.net&amp;folderid=FX16CA756D-D30D-AF6A-8B8D-3E89DA9012DA","FX22016701")</f>
        <v>FX22016701</v>
      </c>
      <c r="F303" t="s">
        <v>19</v>
      </c>
      <c r="G303" t="s">
        <v>19</v>
      </c>
      <c r="H303" t="s">
        <v>85</v>
      </c>
      <c r="I303" t="s">
        <v>814</v>
      </c>
      <c r="J303">
        <v>152</v>
      </c>
      <c r="K303" t="s">
        <v>87</v>
      </c>
      <c r="L303" t="s">
        <v>88</v>
      </c>
      <c r="M303" t="s">
        <v>89</v>
      </c>
      <c r="N303">
        <v>2</v>
      </c>
      <c r="O303" s="1">
        <v>44603.793668981481</v>
      </c>
      <c r="P303" s="1">
        <v>44603.843287037038</v>
      </c>
      <c r="Q303">
        <v>2243</v>
      </c>
      <c r="R303">
        <v>2044</v>
      </c>
      <c r="S303" t="b">
        <v>0</v>
      </c>
      <c r="T303" t="s">
        <v>90</v>
      </c>
      <c r="U303" t="b">
        <v>1</v>
      </c>
      <c r="V303" t="s">
        <v>101</v>
      </c>
      <c r="W303" s="1">
        <v>44603.817546296297</v>
      </c>
      <c r="X303">
        <v>1647</v>
      </c>
      <c r="Y303">
        <v>111</v>
      </c>
      <c r="Z303">
        <v>0</v>
      </c>
      <c r="AA303">
        <v>111</v>
      </c>
      <c r="AB303">
        <v>37</v>
      </c>
      <c r="AC303">
        <v>79</v>
      </c>
      <c r="AD303">
        <v>41</v>
      </c>
      <c r="AE303">
        <v>0</v>
      </c>
      <c r="AF303">
        <v>0</v>
      </c>
      <c r="AG303">
        <v>0</v>
      </c>
      <c r="AH303" t="s">
        <v>92</v>
      </c>
      <c r="AI303" s="1">
        <v>44603.843287037038</v>
      </c>
      <c r="AJ303">
        <v>310</v>
      </c>
      <c r="AK303">
        <v>1</v>
      </c>
      <c r="AL303">
        <v>0</v>
      </c>
      <c r="AM303">
        <v>1</v>
      </c>
      <c r="AN303">
        <v>37</v>
      </c>
      <c r="AO303">
        <v>1</v>
      </c>
      <c r="AP303">
        <v>40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x14ac:dyDescent="0.45">
      <c r="A304" t="s">
        <v>876</v>
      </c>
      <c r="B304" t="s">
        <v>82</v>
      </c>
      <c r="C304" t="s">
        <v>199</v>
      </c>
      <c r="D304" t="s">
        <v>84</v>
      </c>
      <c r="E304" s="2" t="str">
        <f>HYPERLINK("capsilon://?command=openfolder&amp;siteaddress=FAM.docvelocity-na8.net&amp;folderid=FX5E6FC761-18FF-FB98-9E5B-AB8A368403C8","FX2202984")</f>
        <v>FX2202984</v>
      </c>
      <c r="F304" t="s">
        <v>19</v>
      </c>
      <c r="G304" t="s">
        <v>19</v>
      </c>
      <c r="H304" t="s">
        <v>85</v>
      </c>
      <c r="I304" t="s">
        <v>877</v>
      </c>
      <c r="J304">
        <v>66</v>
      </c>
      <c r="K304" t="s">
        <v>87</v>
      </c>
      <c r="L304" t="s">
        <v>88</v>
      </c>
      <c r="M304" t="s">
        <v>89</v>
      </c>
      <c r="N304">
        <v>1</v>
      </c>
      <c r="O304" s="1">
        <v>44603.831689814811</v>
      </c>
      <c r="P304" s="1">
        <v>44603.966620370367</v>
      </c>
      <c r="Q304">
        <v>11318</v>
      </c>
      <c r="R304">
        <v>340</v>
      </c>
      <c r="S304" t="b">
        <v>0</v>
      </c>
      <c r="T304" t="s">
        <v>90</v>
      </c>
      <c r="U304" t="b">
        <v>0</v>
      </c>
      <c r="V304" t="s">
        <v>114</v>
      </c>
      <c r="W304" s="1">
        <v>44603.966620370367</v>
      </c>
      <c r="X304">
        <v>183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66</v>
      </c>
      <c r="AE304">
        <v>52</v>
      </c>
      <c r="AF304">
        <v>0</v>
      </c>
      <c r="AG304">
        <v>1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x14ac:dyDescent="0.45">
      <c r="A305" t="s">
        <v>878</v>
      </c>
      <c r="B305" t="s">
        <v>82</v>
      </c>
      <c r="C305" t="s">
        <v>879</v>
      </c>
      <c r="D305" t="s">
        <v>84</v>
      </c>
      <c r="E305" s="2" t="str">
        <f>HYPERLINK("capsilon://?command=openfolder&amp;siteaddress=FAM.docvelocity-na8.net&amp;folderid=FX35D2FE81-30B8-EDF6-BE51-D8647B4303E1","FX22012448")</f>
        <v>FX22012448</v>
      </c>
      <c r="F305" t="s">
        <v>19</v>
      </c>
      <c r="G305" t="s">
        <v>19</v>
      </c>
      <c r="H305" t="s">
        <v>85</v>
      </c>
      <c r="I305" t="s">
        <v>880</v>
      </c>
      <c r="J305">
        <v>56</v>
      </c>
      <c r="K305" t="s">
        <v>87</v>
      </c>
      <c r="L305" t="s">
        <v>88</v>
      </c>
      <c r="M305" t="s">
        <v>89</v>
      </c>
      <c r="N305">
        <v>2</v>
      </c>
      <c r="O305" s="1">
        <v>44603.833622685182</v>
      </c>
      <c r="P305" s="1">
        <v>44603.953101851854</v>
      </c>
      <c r="Q305">
        <v>9087</v>
      </c>
      <c r="R305">
        <v>1236</v>
      </c>
      <c r="S305" t="b">
        <v>0</v>
      </c>
      <c r="T305" t="s">
        <v>90</v>
      </c>
      <c r="U305" t="b">
        <v>0</v>
      </c>
      <c r="V305" t="s">
        <v>121</v>
      </c>
      <c r="W305" s="1">
        <v>44603.844895833332</v>
      </c>
      <c r="X305">
        <v>823</v>
      </c>
      <c r="Y305">
        <v>42</v>
      </c>
      <c r="Z305">
        <v>0</v>
      </c>
      <c r="AA305">
        <v>42</v>
      </c>
      <c r="AB305">
        <v>0</v>
      </c>
      <c r="AC305">
        <v>16</v>
      </c>
      <c r="AD305">
        <v>14</v>
      </c>
      <c r="AE305">
        <v>0</v>
      </c>
      <c r="AF305">
        <v>0</v>
      </c>
      <c r="AG305">
        <v>0</v>
      </c>
      <c r="AH305" t="s">
        <v>187</v>
      </c>
      <c r="AI305" s="1">
        <v>44603.953101851854</v>
      </c>
      <c r="AJ305">
        <v>407</v>
      </c>
      <c r="AK305">
        <v>1</v>
      </c>
      <c r="AL305">
        <v>0</v>
      </c>
      <c r="AM305">
        <v>1</v>
      </c>
      <c r="AN305">
        <v>0</v>
      </c>
      <c r="AO305">
        <v>1</v>
      </c>
      <c r="AP305">
        <v>13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x14ac:dyDescent="0.45">
      <c r="A306" t="s">
        <v>881</v>
      </c>
      <c r="B306" t="s">
        <v>82</v>
      </c>
      <c r="C306" t="s">
        <v>199</v>
      </c>
      <c r="D306" t="s">
        <v>84</v>
      </c>
      <c r="E306" s="2" t="str">
        <f>HYPERLINK("capsilon://?command=openfolder&amp;siteaddress=FAM.docvelocity-na8.net&amp;folderid=FX5E6FC761-18FF-FB98-9E5B-AB8A368403C8","FX2202984")</f>
        <v>FX2202984</v>
      </c>
      <c r="F306" t="s">
        <v>19</v>
      </c>
      <c r="G306" t="s">
        <v>19</v>
      </c>
      <c r="H306" t="s">
        <v>85</v>
      </c>
      <c r="I306" t="s">
        <v>877</v>
      </c>
      <c r="J306">
        <v>38</v>
      </c>
      <c r="K306" t="s">
        <v>87</v>
      </c>
      <c r="L306" t="s">
        <v>88</v>
      </c>
      <c r="M306" t="s">
        <v>89</v>
      </c>
      <c r="N306">
        <v>2</v>
      </c>
      <c r="O306" s="1">
        <v>44603.96702546296</v>
      </c>
      <c r="P306" s="1">
        <v>44604.098645833335</v>
      </c>
      <c r="Q306">
        <v>9254</v>
      </c>
      <c r="R306">
        <v>2118</v>
      </c>
      <c r="S306" t="b">
        <v>0</v>
      </c>
      <c r="T306" t="s">
        <v>90</v>
      </c>
      <c r="U306" t="b">
        <v>1</v>
      </c>
      <c r="V306" t="s">
        <v>186</v>
      </c>
      <c r="W306" s="1">
        <v>44604.082604166666</v>
      </c>
      <c r="X306">
        <v>1302</v>
      </c>
      <c r="Y306">
        <v>37</v>
      </c>
      <c r="Z306">
        <v>0</v>
      </c>
      <c r="AA306">
        <v>37</v>
      </c>
      <c r="AB306">
        <v>0</v>
      </c>
      <c r="AC306">
        <v>16</v>
      </c>
      <c r="AD306">
        <v>1</v>
      </c>
      <c r="AE306">
        <v>0</v>
      </c>
      <c r="AF306">
        <v>0</v>
      </c>
      <c r="AG306">
        <v>0</v>
      </c>
      <c r="AH306" t="s">
        <v>187</v>
      </c>
      <c r="AI306" s="1">
        <v>44604.098645833335</v>
      </c>
      <c r="AJ306">
        <v>782</v>
      </c>
      <c r="AK306">
        <v>5</v>
      </c>
      <c r="AL306">
        <v>0</v>
      </c>
      <c r="AM306">
        <v>5</v>
      </c>
      <c r="AN306">
        <v>0</v>
      </c>
      <c r="AO306">
        <v>7</v>
      </c>
      <c r="AP306">
        <v>-4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x14ac:dyDescent="0.45">
      <c r="A307" t="s">
        <v>882</v>
      </c>
      <c r="B307" t="s">
        <v>82</v>
      </c>
      <c r="C307" t="s">
        <v>675</v>
      </c>
      <c r="D307" t="s">
        <v>84</v>
      </c>
      <c r="E307" s="2" t="str">
        <f>HYPERLINK("capsilon://?command=openfolder&amp;siteaddress=FAM.docvelocity-na8.net&amp;folderid=FX418E258F-B973-31B8-8CE3-683701D1A24E","FX22022593")</f>
        <v>FX22022593</v>
      </c>
      <c r="F307" t="s">
        <v>19</v>
      </c>
      <c r="G307" t="s">
        <v>19</v>
      </c>
      <c r="H307" t="s">
        <v>85</v>
      </c>
      <c r="I307" t="s">
        <v>822</v>
      </c>
      <c r="J307">
        <v>38</v>
      </c>
      <c r="K307" t="s">
        <v>87</v>
      </c>
      <c r="L307" t="s">
        <v>88</v>
      </c>
      <c r="M307" t="s">
        <v>89</v>
      </c>
      <c r="N307">
        <v>2</v>
      </c>
      <c r="O307" s="1">
        <v>44604.010358796295</v>
      </c>
      <c r="P307" s="1">
        <v>44604.102835648147</v>
      </c>
      <c r="Q307">
        <v>6663</v>
      </c>
      <c r="R307">
        <v>1327</v>
      </c>
      <c r="S307" t="b">
        <v>0</v>
      </c>
      <c r="T307" t="s">
        <v>90</v>
      </c>
      <c r="U307" t="b">
        <v>1</v>
      </c>
      <c r="V307" t="s">
        <v>186</v>
      </c>
      <c r="W307" s="1">
        <v>44604.093657407408</v>
      </c>
      <c r="X307">
        <v>954</v>
      </c>
      <c r="Y307">
        <v>37</v>
      </c>
      <c r="Z307">
        <v>0</v>
      </c>
      <c r="AA307">
        <v>37</v>
      </c>
      <c r="AB307">
        <v>0</v>
      </c>
      <c r="AC307">
        <v>15</v>
      </c>
      <c r="AD307">
        <v>1</v>
      </c>
      <c r="AE307">
        <v>0</v>
      </c>
      <c r="AF307">
        <v>0</v>
      </c>
      <c r="AG307">
        <v>0</v>
      </c>
      <c r="AH307" t="s">
        <v>187</v>
      </c>
      <c r="AI307" s="1">
        <v>44604.102835648147</v>
      </c>
      <c r="AJ307">
        <v>361</v>
      </c>
      <c r="AK307">
        <v>0</v>
      </c>
      <c r="AL307">
        <v>0</v>
      </c>
      <c r="AM307">
        <v>0</v>
      </c>
      <c r="AN307">
        <v>0</v>
      </c>
      <c r="AO307">
        <v>1</v>
      </c>
      <c r="AP307">
        <v>1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x14ac:dyDescent="0.45">
      <c r="A308" t="s">
        <v>883</v>
      </c>
      <c r="B308" t="s">
        <v>82</v>
      </c>
      <c r="C308" t="s">
        <v>824</v>
      </c>
      <c r="D308" t="s">
        <v>84</v>
      </c>
      <c r="E308" s="2" t="str">
        <f>HYPERLINK("capsilon://?command=openfolder&amp;siteaddress=FAM.docvelocity-na8.net&amp;folderid=FX05799F50-62F3-421A-B942-D8447566836B","FX21109659")</f>
        <v>FX21109659</v>
      </c>
      <c r="F308" t="s">
        <v>19</v>
      </c>
      <c r="G308" t="s">
        <v>19</v>
      </c>
      <c r="H308" t="s">
        <v>85</v>
      </c>
      <c r="I308" t="s">
        <v>825</v>
      </c>
      <c r="J308">
        <v>66</v>
      </c>
      <c r="K308" t="s">
        <v>87</v>
      </c>
      <c r="L308" t="s">
        <v>88</v>
      </c>
      <c r="M308" t="s">
        <v>89</v>
      </c>
      <c r="N308">
        <v>2</v>
      </c>
      <c r="O308" s="1">
        <v>44604.012384259258</v>
      </c>
      <c r="P308" s="1">
        <v>44604.147928240738</v>
      </c>
      <c r="Q308">
        <v>9678</v>
      </c>
      <c r="R308">
        <v>2033</v>
      </c>
      <c r="S308" t="b">
        <v>0</v>
      </c>
      <c r="T308" t="s">
        <v>90</v>
      </c>
      <c r="U308" t="b">
        <v>1</v>
      </c>
      <c r="V308" t="s">
        <v>186</v>
      </c>
      <c r="W308" s="1">
        <v>44604.115162037036</v>
      </c>
      <c r="X308">
        <v>1600</v>
      </c>
      <c r="Y308">
        <v>52</v>
      </c>
      <c r="Z308">
        <v>0</v>
      </c>
      <c r="AA308">
        <v>52</v>
      </c>
      <c r="AB308">
        <v>0</v>
      </c>
      <c r="AC308">
        <v>33</v>
      </c>
      <c r="AD308">
        <v>14</v>
      </c>
      <c r="AE308">
        <v>0</v>
      </c>
      <c r="AF308">
        <v>0</v>
      </c>
      <c r="AG308">
        <v>0</v>
      </c>
      <c r="AH308" t="s">
        <v>187</v>
      </c>
      <c r="AI308" s="1">
        <v>44604.147928240738</v>
      </c>
      <c r="AJ308">
        <v>410</v>
      </c>
      <c r="AK308">
        <v>2</v>
      </c>
      <c r="AL308">
        <v>0</v>
      </c>
      <c r="AM308">
        <v>2</v>
      </c>
      <c r="AN308">
        <v>0</v>
      </c>
      <c r="AO308">
        <v>2</v>
      </c>
      <c r="AP308">
        <v>12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x14ac:dyDescent="0.45">
      <c r="A309" t="s">
        <v>884</v>
      </c>
      <c r="B309" t="s">
        <v>82</v>
      </c>
      <c r="C309" t="s">
        <v>827</v>
      </c>
      <c r="D309" t="s">
        <v>84</v>
      </c>
      <c r="E309" s="2" t="str">
        <f>HYPERLINK("capsilon://?command=openfolder&amp;siteaddress=FAM.docvelocity-na8.net&amp;folderid=FXBF997055-8B85-E4C4-FA16-66F7190997EC","FX2201989")</f>
        <v>FX2201989</v>
      </c>
      <c r="F309" t="s">
        <v>19</v>
      </c>
      <c r="G309" t="s">
        <v>19</v>
      </c>
      <c r="H309" t="s">
        <v>85</v>
      </c>
      <c r="I309" t="s">
        <v>828</v>
      </c>
      <c r="J309">
        <v>38</v>
      </c>
      <c r="K309" t="s">
        <v>87</v>
      </c>
      <c r="L309" t="s">
        <v>88</v>
      </c>
      <c r="M309" t="s">
        <v>89</v>
      </c>
      <c r="N309">
        <v>2</v>
      </c>
      <c r="O309" s="1">
        <v>44604.013344907406</v>
      </c>
      <c r="P309" s="1">
        <v>44604.151423611111</v>
      </c>
      <c r="Q309">
        <v>10784</v>
      </c>
      <c r="R309">
        <v>1146</v>
      </c>
      <c r="S309" t="b">
        <v>0</v>
      </c>
      <c r="T309" t="s">
        <v>90</v>
      </c>
      <c r="U309" t="b">
        <v>1</v>
      </c>
      <c r="V309" t="s">
        <v>186</v>
      </c>
      <c r="W309" s="1">
        <v>44604.124780092592</v>
      </c>
      <c r="X309">
        <v>830</v>
      </c>
      <c r="Y309">
        <v>37</v>
      </c>
      <c r="Z309">
        <v>0</v>
      </c>
      <c r="AA309">
        <v>37</v>
      </c>
      <c r="AB309">
        <v>0</v>
      </c>
      <c r="AC309">
        <v>19</v>
      </c>
      <c r="AD309">
        <v>1</v>
      </c>
      <c r="AE309">
        <v>0</v>
      </c>
      <c r="AF309">
        <v>0</v>
      </c>
      <c r="AG309">
        <v>0</v>
      </c>
      <c r="AH309" t="s">
        <v>187</v>
      </c>
      <c r="AI309" s="1">
        <v>44604.151423611111</v>
      </c>
      <c r="AJ309">
        <v>301</v>
      </c>
      <c r="AK309">
        <v>1</v>
      </c>
      <c r="AL309">
        <v>0</v>
      </c>
      <c r="AM309">
        <v>1</v>
      </c>
      <c r="AN309">
        <v>0</v>
      </c>
      <c r="AO309">
        <v>1</v>
      </c>
      <c r="AP309">
        <v>0</v>
      </c>
      <c r="AQ309">
        <v>0</v>
      </c>
      <c r="AR309">
        <v>0</v>
      </c>
      <c r="AS309">
        <v>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x14ac:dyDescent="0.45">
      <c r="A310" t="s">
        <v>885</v>
      </c>
      <c r="B310" t="s">
        <v>82</v>
      </c>
      <c r="C310" t="s">
        <v>847</v>
      </c>
      <c r="D310" t="s">
        <v>84</v>
      </c>
      <c r="E310" s="2" t="str">
        <f>HYPERLINK("capsilon://?command=openfolder&amp;siteaddress=FAM.docvelocity-na8.net&amp;folderid=FX5A95750B-6E06-4352-6C84-FAFAE9C7C975","FX220114242")</f>
        <v>FX220114242</v>
      </c>
      <c r="F310" t="s">
        <v>19</v>
      </c>
      <c r="G310" t="s">
        <v>19</v>
      </c>
      <c r="H310" t="s">
        <v>85</v>
      </c>
      <c r="I310" t="s">
        <v>848</v>
      </c>
      <c r="J310">
        <v>38</v>
      </c>
      <c r="K310" t="s">
        <v>87</v>
      </c>
      <c r="L310" t="s">
        <v>88</v>
      </c>
      <c r="M310" t="s">
        <v>89</v>
      </c>
      <c r="N310">
        <v>2</v>
      </c>
      <c r="O310" s="1">
        <v>44604.015138888892</v>
      </c>
      <c r="P310" s="1">
        <v>44604.154120370367</v>
      </c>
      <c r="Q310">
        <v>11173</v>
      </c>
      <c r="R310">
        <v>835</v>
      </c>
      <c r="S310" t="b">
        <v>0</v>
      </c>
      <c r="T310" t="s">
        <v>90</v>
      </c>
      <c r="U310" t="b">
        <v>1</v>
      </c>
      <c r="V310" t="s">
        <v>186</v>
      </c>
      <c r="W310" s="1">
        <v>44604.131643518522</v>
      </c>
      <c r="X310">
        <v>592</v>
      </c>
      <c r="Y310">
        <v>37</v>
      </c>
      <c r="Z310">
        <v>0</v>
      </c>
      <c r="AA310">
        <v>37</v>
      </c>
      <c r="AB310">
        <v>0</v>
      </c>
      <c r="AC310">
        <v>24</v>
      </c>
      <c r="AD310">
        <v>1</v>
      </c>
      <c r="AE310">
        <v>0</v>
      </c>
      <c r="AF310">
        <v>0</v>
      </c>
      <c r="AG310">
        <v>0</v>
      </c>
      <c r="AH310" t="s">
        <v>187</v>
      </c>
      <c r="AI310" s="1">
        <v>44604.154120370367</v>
      </c>
      <c r="AJ310">
        <v>232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x14ac:dyDescent="0.45">
      <c r="A311" t="s">
        <v>886</v>
      </c>
      <c r="B311" t="s">
        <v>82</v>
      </c>
      <c r="C311" t="s">
        <v>672</v>
      </c>
      <c r="D311" t="s">
        <v>84</v>
      </c>
      <c r="E311" s="2" t="str">
        <f>HYPERLINK("capsilon://?command=openfolder&amp;siteaddress=FAM.docvelocity-na8.net&amp;folderid=FX0C3A3D78-A998-D5F7-A8CD-C2530C3B802F","FX2202121")</f>
        <v>FX2202121</v>
      </c>
      <c r="F311" t="s">
        <v>19</v>
      </c>
      <c r="G311" t="s">
        <v>19</v>
      </c>
      <c r="H311" t="s">
        <v>85</v>
      </c>
      <c r="I311" t="s">
        <v>857</v>
      </c>
      <c r="J311">
        <v>38</v>
      </c>
      <c r="K311" t="s">
        <v>87</v>
      </c>
      <c r="L311" t="s">
        <v>88</v>
      </c>
      <c r="M311" t="s">
        <v>89</v>
      </c>
      <c r="N311">
        <v>2</v>
      </c>
      <c r="O311" s="1">
        <v>44604.016736111109</v>
      </c>
      <c r="P311" s="1">
        <v>44604.157476851855</v>
      </c>
      <c r="Q311">
        <v>11229</v>
      </c>
      <c r="R311">
        <v>931</v>
      </c>
      <c r="S311" t="b">
        <v>0</v>
      </c>
      <c r="T311" t="s">
        <v>90</v>
      </c>
      <c r="U311" t="b">
        <v>1</v>
      </c>
      <c r="V311" t="s">
        <v>186</v>
      </c>
      <c r="W311" s="1">
        <v>44604.142060185186</v>
      </c>
      <c r="X311">
        <v>588</v>
      </c>
      <c r="Y311">
        <v>37</v>
      </c>
      <c r="Z311">
        <v>0</v>
      </c>
      <c r="AA311">
        <v>37</v>
      </c>
      <c r="AB311">
        <v>0</v>
      </c>
      <c r="AC311">
        <v>14</v>
      </c>
      <c r="AD311">
        <v>1</v>
      </c>
      <c r="AE311">
        <v>0</v>
      </c>
      <c r="AF311">
        <v>0</v>
      </c>
      <c r="AG311">
        <v>0</v>
      </c>
      <c r="AH311" t="s">
        <v>187</v>
      </c>
      <c r="AI311" s="1">
        <v>44604.157476851855</v>
      </c>
      <c r="AJ311">
        <v>289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1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x14ac:dyDescent="0.45">
      <c r="A312" t="s">
        <v>887</v>
      </c>
      <c r="B312" t="s">
        <v>82</v>
      </c>
      <c r="C312" t="s">
        <v>864</v>
      </c>
      <c r="D312" t="s">
        <v>84</v>
      </c>
      <c r="E312" s="2" t="str">
        <f>HYPERLINK("capsilon://?command=openfolder&amp;siteaddress=FAM.docvelocity-na8.net&amp;folderid=FXAAF2EC48-CC49-8A27-0AD6-14A293A70342","FX2202744")</f>
        <v>FX2202744</v>
      </c>
      <c r="F312" t="s">
        <v>19</v>
      </c>
      <c r="G312" t="s">
        <v>19</v>
      </c>
      <c r="H312" t="s">
        <v>85</v>
      </c>
      <c r="I312" t="s">
        <v>865</v>
      </c>
      <c r="J312">
        <v>1219</v>
      </c>
      <c r="K312" t="s">
        <v>87</v>
      </c>
      <c r="L312" t="s">
        <v>88</v>
      </c>
      <c r="M312" t="s">
        <v>89</v>
      </c>
      <c r="N312">
        <v>2</v>
      </c>
      <c r="O312" s="1">
        <v>44604.026539351849</v>
      </c>
      <c r="P312" s="1">
        <v>44604.317245370374</v>
      </c>
      <c r="Q312">
        <v>13744</v>
      </c>
      <c r="R312">
        <v>11373</v>
      </c>
      <c r="S312" t="b">
        <v>0</v>
      </c>
      <c r="T312" t="s">
        <v>90</v>
      </c>
      <c r="U312" t="b">
        <v>1</v>
      </c>
      <c r="V312" t="s">
        <v>186</v>
      </c>
      <c r="W312" s="1">
        <v>44604.23746527778</v>
      </c>
      <c r="X312">
        <v>6261</v>
      </c>
      <c r="Y312">
        <v>979</v>
      </c>
      <c r="Z312">
        <v>0</v>
      </c>
      <c r="AA312">
        <v>979</v>
      </c>
      <c r="AB312">
        <v>42</v>
      </c>
      <c r="AC312">
        <v>253</v>
      </c>
      <c r="AD312">
        <v>240</v>
      </c>
      <c r="AE312">
        <v>0</v>
      </c>
      <c r="AF312">
        <v>0</v>
      </c>
      <c r="AG312">
        <v>0</v>
      </c>
      <c r="AH312" t="s">
        <v>187</v>
      </c>
      <c r="AI312" s="1">
        <v>44604.317245370374</v>
      </c>
      <c r="AJ312">
        <v>1591</v>
      </c>
      <c r="AK312">
        <v>7</v>
      </c>
      <c r="AL312">
        <v>0</v>
      </c>
      <c r="AM312">
        <v>7</v>
      </c>
      <c r="AN312">
        <v>21</v>
      </c>
      <c r="AO312">
        <v>7</v>
      </c>
      <c r="AP312">
        <v>233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x14ac:dyDescent="0.45">
      <c r="A313" t="s">
        <v>888</v>
      </c>
      <c r="B313" t="s">
        <v>82</v>
      </c>
      <c r="C313" t="s">
        <v>278</v>
      </c>
      <c r="D313" t="s">
        <v>84</v>
      </c>
      <c r="E313" s="2" t="str">
        <f>HYPERLINK("capsilon://?command=openfolder&amp;siteaddress=FAM.docvelocity-na8.net&amp;folderid=FX7EF9A8BD-BFC2-956D-9EF6-AD4AFACC9894","FX220112859")</f>
        <v>FX220112859</v>
      </c>
      <c r="F313" t="s">
        <v>19</v>
      </c>
      <c r="G313" t="s">
        <v>19</v>
      </c>
      <c r="H313" t="s">
        <v>85</v>
      </c>
      <c r="I313" t="s">
        <v>889</v>
      </c>
      <c r="J313">
        <v>56</v>
      </c>
      <c r="K313" t="s">
        <v>87</v>
      </c>
      <c r="L313" t="s">
        <v>88</v>
      </c>
      <c r="M313" t="s">
        <v>89</v>
      </c>
      <c r="N313">
        <v>1</v>
      </c>
      <c r="O313" s="1">
        <v>44606.353344907409</v>
      </c>
      <c r="P313" s="1">
        <v>44606.413738425923</v>
      </c>
      <c r="Q313">
        <v>4734</v>
      </c>
      <c r="R313">
        <v>484</v>
      </c>
      <c r="S313" t="b">
        <v>0</v>
      </c>
      <c r="T313" t="s">
        <v>90</v>
      </c>
      <c r="U313" t="b">
        <v>0</v>
      </c>
      <c r="V313" t="s">
        <v>307</v>
      </c>
      <c r="W313" s="1">
        <v>44606.413738425923</v>
      </c>
      <c r="X313">
        <v>182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56</v>
      </c>
      <c r="AE313">
        <v>42</v>
      </c>
      <c r="AF313">
        <v>0</v>
      </c>
      <c r="AG313">
        <v>3</v>
      </c>
      <c r="AH313" t="s">
        <v>90</v>
      </c>
      <c r="AI313" t="s">
        <v>90</v>
      </c>
      <c r="AJ313" t="s">
        <v>90</v>
      </c>
      <c r="AK313" t="s">
        <v>90</v>
      </c>
      <c r="AL313" t="s">
        <v>90</v>
      </c>
      <c r="AM313" t="s">
        <v>90</v>
      </c>
      <c r="AN313" t="s">
        <v>90</v>
      </c>
      <c r="AO313" t="s">
        <v>90</v>
      </c>
      <c r="AP313" t="s">
        <v>90</v>
      </c>
      <c r="AQ313" t="s">
        <v>90</v>
      </c>
      <c r="AR313" t="s">
        <v>90</v>
      </c>
      <c r="AS313" t="s">
        <v>90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x14ac:dyDescent="0.45">
      <c r="A314" t="s">
        <v>890</v>
      </c>
      <c r="B314" t="s">
        <v>82</v>
      </c>
      <c r="C314" t="s">
        <v>891</v>
      </c>
      <c r="D314" t="s">
        <v>84</v>
      </c>
      <c r="E314" s="2" t="str">
        <f>HYPERLINK("capsilon://?command=openfolder&amp;siteaddress=FAM.docvelocity-na8.net&amp;folderid=FX92C114A8-771E-6AD3-B1E2-36C3734E47E1","FX22024669")</f>
        <v>FX22024669</v>
      </c>
      <c r="F314" t="s">
        <v>19</v>
      </c>
      <c r="G314" t="s">
        <v>19</v>
      </c>
      <c r="H314" t="s">
        <v>85</v>
      </c>
      <c r="I314" t="s">
        <v>892</v>
      </c>
      <c r="J314">
        <v>76</v>
      </c>
      <c r="K314" t="s">
        <v>87</v>
      </c>
      <c r="L314" t="s">
        <v>88</v>
      </c>
      <c r="M314" t="s">
        <v>89</v>
      </c>
      <c r="N314">
        <v>1</v>
      </c>
      <c r="O314" s="1">
        <v>44606.380312499998</v>
      </c>
      <c r="P314" s="1">
        <v>44606.414814814816</v>
      </c>
      <c r="Q314">
        <v>2708</v>
      </c>
      <c r="R314">
        <v>273</v>
      </c>
      <c r="S314" t="b">
        <v>0</v>
      </c>
      <c r="T314" t="s">
        <v>90</v>
      </c>
      <c r="U314" t="b">
        <v>0</v>
      </c>
      <c r="V314" t="s">
        <v>307</v>
      </c>
      <c r="W314" s="1">
        <v>44606.414814814816</v>
      </c>
      <c r="X314">
        <v>92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76</v>
      </c>
      <c r="AE314">
        <v>74</v>
      </c>
      <c r="AF314">
        <v>0</v>
      </c>
      <c r="AG314">
        <v>3</v>
      </c>
      <c r="AH314" t="s">
        <v>90</v>
      </c>
      <c r="AI314" t="s">
        <v>90</v>
      </c>
      <c r="AJ314" t="s">
        <v>90</v>
      </c>
      <c r="AK314" t="s">
        <v>90</v>
      </c>
      <c r="AL314" t="s">
        <v>90</v>
      </c>
      <c r="AM314" t="s">
        <v>90</v>
      </c>
      <c r="AN314" t="s">
        <v>90</v>
      </c>
      <c r="AO314" t="s">
        <v>90</v>
      </c>
      <c r="AP314" t="s">
        <v>90</v>
      </c>
      <c r="AQ314" t="s">
        <v>90</v>
      </c>
      <c r="AR314" t="s">
        <v>90</v>
      </c>
      <c r="AS314" t="s">
        <v>90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x14ac:dyDescent="0.45">
      <c r="A315" t="s">
        <v>893</v>
      </c>
      <c r="B315" t="s">
        <v>82</v>
      </c>
      <c r="C315" t="s">
        <v>894</v>
      </c>
      <c r="D315" t="s">
        <v>84</v>
      </c>
      <c r="E315" s="2" t="str">
        <f>HYPERLINK("capsilon://?command=openfolder&amp;siteaddress=FAM.docvelocity-na8.net&amp;folderid=FX722A604F-55CC-0364-1A07-D38FB1312D46","FX22011061")</f>
        <v>FX22011061</v>
      </c>
      <c r="F315" t="s">
        <v>19</v>
      </c>
      <c r="G315" t="s">
        <v>19</v>
      </c>
      <c r="H315" t="s">
        <v>85</v>
      </c>
      <c r="I315" t="s">
        <v>895</v>
      </c>
      <c r="J315">
        <v>66</v>
      </c>
      <c r="K315" t="s">
        <v>87</v>
      </c>
      <c r="L315" t="s">
        <v>88</v>
      </c>
      <c r="M315" t="s">
        <v>89</v>
      </c>
      <c r="N315">
        <v>2</v>
      </c>
      <c r="O315" s="1">
        <v>44606.380393518521</v>
      </c>
      <c r="P315" s="1">
        <v>44606.383310185185</v>
      </c>
      <c r="Q315">
        <v>197</v>
      </c>
      <c r="R315">
        <v>55</v>
      </c>
      <c r="S315" t="b">
        <v>0</v>
      </c>
      <c r="T315" t="s">
        <v>90</v>
      </c>
      <c r="U315" t="b">
        <v>0</v>
      </c>
      <c r="V315" t="s">
        <v>121</v>
      </c>
      <c r="W315" s="1">
        <v>44606.381493055553</v>
      </c>
      <c r="X315">
        <v>26</v>
      </c>
      <c r="Y315">
        <v>0</v>
      </c>
      <c r="Z315">
        <v>0</v>
      </c>
      <c r="AA315">
        <v>0</v>
      </c>
      <c r="AB315">
        <v>52</v>
      </c>
      <c r="AC315">
        <v>0</v>
      </c>
      <c r="AD315">
        <v>66</v>
      </c>
      <c r="AE315">
        <v>0</v>
      </c>
      <c r="AF315">
        <v>0</v>
      </c>
      <c r="AG315">
        <v>0</v>
      </c>
      <c r="AH315" t="s">
        <v>194</v>
      </c>
      <c r="AI315" s="1">
        <v>44606.383310185185</v>
      </c>
      <c r="AJ315">
        <v>29</v>
      </c>
      <c r="AK315">
        <v>0</v>
      </c>
      <c r="AL315">
        <v>0</v>
      </c>
      <c r="AM315">
        <v>0</v>
      </c>
      <c r="AN315">
        <v>52</v>
      </c>
      <c r="AO315">
        <v>0</v>
      </c>
      <c r="AP315">
        <v>66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x14ac:dyDescent="0.45">
      <c r="A316" t="s">
        <v>896</v>
      </c>
      <c r="B316" t="s">
        <v>82</v>
      </c>
      <c r="C316" t="s">
        <v>897</v>
      </c>
      <c r="D316" t="s">
        <v>84</v>
      </c>
      <c r="E316" s="2" t="str">
        <f>HYPERLINK("capsilon://?command=openfolder&amp;siteaddress=FAM.docvelocity-na8.net&amp;folderid=FX8419AED6-1844-C0C6-D0E5-E3B689C79003","FX220113619")</f>
        <v>FX220113619</v>
      </c>
      <c r="F316" t="s">
        <v>19</v>
      </c>
      <c r="G316" t="s">
        <v>19</v>
      </c>
      <c r="H316" t="s">
        <v>85</v>
      </c>
      <c r="I316" t="s">
        <v>898</v>
      </c>
      <c r="J316">
        <v>322</v>
      </c>
      <c r="K316" t="s">
        <v>87</v>
      </c>
      <c r="L316" t="s">
        <v>88</v>
      </c>
      <c r="M316" t="s">
        <v>89</v>
      </c>
      <c r="N316">
        <v>2</v>
      </c>
      <c r="O316" s="1">
        <v>44606.390752314815</v>
      </c>
      <c r="P316" s="1">
        <v>44606.430011574077</v>
      </c>
      <c r="Q316">
        <v>376</v>
      </c>
      <c r="R316">
        <v>3016</v>
      </c>
      <c r="S316" t="b">
        <v>0</v>
      </c>
      <c r="T316" t="s">
        <v>90</v>
      </c>
      <c r="U316" t="b">
        <v>0</v>
      </c>
      <c r="V316" t="s">
        <v>101</v>
      </c>
      <c r="W316" s="1">
        <v>44606.413495370369</v>
      </c>
      <c r="X316">
        <v>1915</v>
      </c>
      <c r="Y316">
        <v>286</v>
      </c>
      <c r="Z316">
        <v>0</v>
      </c>
      <c r="AA316">
        <v>286</v>
      </c>
      <c r="AB316">
        <v>0</v>
      </c>
      <c r="AC316">
        <v>151</v>
      </c>
      <c r="AD316">
        <v>36</v>
      </c>
      <c r="AE316">
        <v>0</v>
      </c>
      <c r="AF316">
        <v>0</v>
      </c>
      <c r="AG316">
        <v>0</v>
      </c>
      <c r="AH316" t="s">
        <v>194</v>
      </c>
      <c r="AI316" s="1">
        <v>44606.430011574077</v>
      </c>
      <c r="AJ316">
        <v>1101</v>
      </c>
      <c r="AK316">
        <v>1</v>
      </c>
      <c r="AL316">
        <v>0</v>
      </c>
      <c r="AM316">
        <v>1</v>
      </c>
      <c r="AN316">
        <v>0</v>
      </c>
      <c r="AO316">
        <v>0</v>
      </c>
      <c r="AP316">
        <v>35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x14ac:dyDescent="0.45">
      <c r="A317" t="s">
        <v>899</v>
      </c>
      <c r="B317" t="s">
        <v>82</v>
      </c>
      <c r="C317" t="s">
        <v>116</v>
      </c>
      <c r="D317" t="s">
        <v>84</v>
      </c>
      <c r="E317" s="2" t="str">
        <f>HYPERLINK("capsilon://?command=openfolder&amp;siteaddress=FAM.docvelocity-na8.net&amp;folderid=FX582E7CCB-D3D1-D62F-1E33-C029AC01BCFB","FX21118343")</f>
        <v>FX21118343</v>
      </c>
      <c r="F317" t="s">
        <v>19</v>
      </c>
      <c r="G317" t="s">
        <v>19</v>
      </c>
      <c r="H317" t="s">
        <v>85</v>
      </c>
      <c r="I317" t="s">
        <v>900</v>
      </c>
      <c r="J317">
        <v>66</v>
      </c>
      <c r="K317" t="s">
        <v>87</v>
      </c>
      <c r="L317" t="s">
        <v>88</v>
      </c>
      <c r="M317" t="s">
        <v>89</v>
      </c>
      <c r="N317">
        <v>2</v>
      </c>
      <c r="O317" s="1">
        <v>44606.395949074074</v>
      </c>
      <c r="P317" s="1">
        <v>44606.401886574073</v>
      </c>
      <c r="Q317">
        <v>350</v>
      </c>
      <c r="R317">
        <v>163</v>
      </c>
      <c r="S317" t="b">
        <v>0</v>
      </c>
      <c r="T317" t="s">
        <v>90</v>
      </c>
      <c r="U317" t="b">
        <v>0</v>
      </c>
      <c r="V317" t="s">
        <v>285</v>
      </c>
      <c r="W317" s="1">
        <v>44606.399212962962</v>
      </c>
      <c r="X317">
        <v>32</v>
      </c>
      <c r="Y317">
        <v>0</v>
      </c>
      <c r="Z317">
        <v>0</v>
      </c>
      <c r="AA317">
        <v>0</v>
      </c>
      <c r="AB317">
        <v>52</v>
      </c>
      <c r="AC317">
        <v>0</v>
      </c>
      <c r="AD317">
        <v>66</v>
      </c>
      <c r="AE317">
        <v>0</v>
      </c>
      <c r="AF317">
        <v>0</v>
      </c>
      <c r="AG317">
        <v>0</v>
      </c>
      <c r="AH317" t="s">
        <v>194</v>
      </c>
      <c r="AI317" s="1">
        <v>44606.401886574073</v>
      </c>
      <c r="AJ317">
        <v>32</v>
      </c>
      <c r="AK317">
        <v>0</v>
      </c>
      <c r="AL317">
        <v>0</v>
      </c>
      <c r="AM317">
        <v>0</v>
      </c>
      <c r="AN317">
        <v>52</v>
      </c>
      <c r="AO317">
        <v>0</v>
      </c>
      <c r="AP317">
        <v>66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x14ac:dyDescent="0.45">
      <c r="A318" t="s">
        <v>901</v>
      </c>
      <c r="B318" t="s">
        <v>82</v>
      </c>
      <c r="C318" t="s">
        <v>352</v>
      </c>
      <c r="D318" t="s">
        <v>84</v>
      </c>
      <c r="E318" s="2" t="str">
        <f>HYPERLINK("capsilon://?command=openfolder&amp;siteaddress=FAM.docvelocity-na8.net&amp;folderid=FX16CA756D-D30D-AF6A-8B8D-3E89DA9012DA","FX22016701")</f>
        <v>FX22016701</v>
      </c>
      <c r="F318" t="s">
        <v>19</v>
      </c>
      <c r="G318" t="s">
        <v>19</v>
      </c>
      <c r="H318" t="s">
        <v>85</v>
      </c>
      <c r="I318" t="s">
        <v>902</v>
      </c>
      <c r="J318">
        <v>56</v>
      </c>
      <c r="K318" t="s">
        <v>87</v>
      </c>
      <c r="L318" t="s">
        <v>88</v>
      </c>
      <c r="M318" t="s">
        <v>89</v>
      </c>
      <c r="N318">
        <v>1</v>
      </c>
      <c r="O318" s="1">
        <v>44606.39738425926</v>
      </c>
      <c r="P318" s="1">
        <v>44606.418055555558</v>
      </c>
      <c r="Q318">
        <v>1262</v>
      </c>
      <c r="R318">
        <v>524</v>
      </c>
      <c r="S318" t="b">
        <v>0</v>
      </c>
      <c r="T318" t="s">
        <v>90</v>
      </c>
      <c r="U318" t="b">
        <v>0</v>
      </c>
      <c r="V318" t="s">
        <v>307</v>
      </c>
      <c r="W318" s="1">
        <v>44606.418055555558</v>
      </c>
      <c r="X318">
        <v>279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56</v>
      </c>
      <c r="AE318">
        <v>42</v>
      </c>
      <c r="AF318">
        <v>0</v>
      </c>
      <c r="AG318">
        <v>5</v>
      </c>
      <c r="AH318" t="s">
        <v>90</v>
      </c>
      <c r="AI318" t="s">
        <v>90</v>
      </c>
      <c r="AJ318" t="s">
        <v>90</v>
      </c>
      <c r="AK318" t="s">
        <v>90</v>
      </c>
      <c r="AL318" t="s">
        <v>90</v>
      </c>
      <c r="AM318" t="s">
        <v>90</v>
      </c>
      <c r="AN318" t="s">
        <v>90</v>
      </c>
      <c r="AO318" t="s">
        <v>90</v>
      </c>
      <c r="AP318" t="s">
        <v>90</v>
      </c>
      <c r="AQ318" t="s">
        <v>90</v>
      </c>
      <c r="AR318" t="s">
        <v>90</v>
      </c>
      <c r="AS318" t="s">
        <v>90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x14ac:dyDescent="0.45">
      <c r="A319" t="s">
        <v>903</v>
      </c>
      <c r="B319" t="s">
        <v>82</v>
      </c>
      <c r="C319" t="s">
        <v>904</v>
      </c>
      <c r="D319" t="s">
        <v>84</v>
      </c>
      <c r="E319" s="2" t="str">
        <f>HYPERLINK("capsilon://?command=openfolder&amp;siteaddress=FAM.docvelocity-na8.net&amp;folderid=FX6A0176DD-D3B4-7923-5EB6-6A0375656826","FX22025272")</f>
        <v>FX22025272</v>
      </c>
      <c r="F319" t="s">
        <v>19</v>
      </c>
      <c r="G319" t="s">
        <v>19</v>
      </c>
      <c r="H319" t="s">
        <v>85</v>
      </c>
      <c r="I319" t="s">
        <v>905</v>
      </c>
      <c r="J319">
        <v>589</v>
      </c>
      <c r="K319" t="s">
        <v>87</v>
      </c>
      <c r="L319" t="s">
        <v>88</v>
      </c>
      <c r="M319" t="s">
        <v>89</v>
      </c>
      <c r="N319">
        <v>2</v>
      </c>
      <c r="O319" s="1">
        <v>44606.399976851855</v>
      </c>
      <c r="P319" s="1">
        <v>44606.472743055558</v>
      </c>
      <c r="Q319">
        <v>3990</v>
      </c>
      <c r="R319">
        <v>2297</v>
      </c>
      <c r="S319" t="b">
        <v>0</v>
      </c>
      <c r="T319" t="s">
        <v>90</v>
      </c>
      <c r="U319" t="b">
        <v>0</v>
      </c>
      <c r="V319" t="s">
        <v>186</v>
      </c>
      <c r="W319" s="1">
        <v>44606.416087962964</v>
      </c>
      <c r="X319">
        <v>1350</v>
      </c>
      <c r="Y319">
        <v>260</v>
      </c>
      <c r="Z319">
        <v>0</v>
      </c>
      <c r="AA319">
        <v>260</v>
      </c>
      <c r="AB319">
        <v>153</v>
      </c>
      <c r="AC319">
        <v>39</v>
      </c>
      <c r="AD319">
        <v>329</v>
      </c>
      <c r="AE319">
        <v>0</v>
      </c>
      <c r="AF319">
        <v>0</v>
      </c>
      <c r="AG319">
        <v>0</v>
      </c>
      <c r="AH319" t="s">
        <v>190</v>
      </c>
      <c r="AI319" s="1">
        <v>44606.472743055558</v>
      </c>
      <c r="AJ319">
        <v>784</v>
      </c>
      <c r="AK319">
        <v>0</v>
      </c>
      <c r="AL319">
        <v>0</v>
      </c>
      <c r="AM319">
        <v>0</v>
      </c>
      <c r="AN319">
        <v>153</v>
      </c>
      <c r="AO319">
        <v>0</v>
      </c>
      <c r="AP319">
        <v>329</v>
      </c>
      <c r="AQ319">
        <v>0</v>
      </c>
      <c r="AR319">
        <v>0</v>
      </c>
      <c r="AS319">
        <v>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x14ac:dyDescent="0.45">
      <c r="A320" t="s">
        <v>906</v>
      </c>
      <c r="B320" t="s">
        <v>82</v>
      </c>
      <c r="C320" t="s">
        <v>907</v>
      </c>
      <c r="D320" t="s">
        <v>84</v>
      </c>
      <c r="E320" s="2" t="str">
        <f>HYPERLINK("capsilon://?command=openfolder&amp;siteaddress=FAM.docvelocity-na8.net&amp;folderid=FX38756482-A3D9-03A0-BED4-3DA8FC605C43","FX22023717")</f>
        <v>FX22023717</v>
      </c>
      <c r="F320" t="s">
        <v>19</v>
      </c>
      <c r="G320" t="s">
        <v>19</v>
      </c>
      <c r="H320" t="s">
        <v>85</v>
      </c>
      <c r="I320" t="s">
        <v>908</v>
      </c>
      <c r="J320">
        <v>86</v>
      </c>
      <c r="K320" t="s">
        <v>87</v>
      </c>
      <c r="L320" t="s">
        <v>88</v>
      </c>
      <c r="M320" t="s">
        <v>89</v>
      </c>
      <c r="N320">
        <v>2</v>
      </c>
      <c r="O320" s="1">
        <v>44606.403009259258</v>
      </c>
      <c r="P320" s="1">
        <v>44606.410601851851</v>
      </c>
      <c r="Q320">
        <v>15</v>
      </c>
      <c r="R320">
        <v>641</v>
      </c>
      <c r="S320" t="b">
        <v>0</v>
      </c>
      <c r="T320" t="s">
        <v>90</v>
      </c>
      <c r="U320" t="b">
        <v>0</v>
      </c>
      <c r="V320" t="s">
        <v>374</v>
      </c>
      <c r="W320" s="1">
        <v>44606.405914351853</v>
      </c>
      <c r="X320">
        <v>246</v>
      </c>
      <c r="Y320">
        <v>74</v>
      </c>
      <c r="Z320">
        <v>0</v>
      </c>
      <c r="AA320">
        <v>74</v>
      </c>
      <c r="AB320">
        <v>0</v>
      </c>
      <c r="AC320">
        <v>21</v>
      </c>
      <c r="AD320">
        <v>12</v>
      </c>
      <c r="AE320">
        <v>0</v>
      </c>
      <c r="AF320">
        <v>0</v>
      </c>
      <c r="AG320">
        <v>0</v>
      </c>
      <c r="AH320" t="s">
        <v>194</v>
      </c>
      <c r="AI320" s="1">
        <v>44606.410601851851</v>
      </c>
      <c r="AJ320">
        <v>395</v>
      </c>
      <c r="AK320">
        <v>1</v>
      </c>
      <c r="AL320">
        <v>0</v>
      </c>
      <c r="AM320">
        <v>1</v>
      </c>
      <c r="AN320">
        <v>0</v>
      </c>
      <c r="AO320">
        <v>1</v>
      </c>
      <c r="AP320">
        <v>11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x14ac:dyDescent="0.45">
      <c r="A321" t="s">
        <v>909</v>
      </c>
      <c r="B321" t="s">
        <v>82</v>
      </c>
      <c r="C321" t="s">
        <v>873</v>
      </c>
      <c r="D321" t="s">
        <v>84</v>
      </c>
      <c r="E321" s="2" t="str">
        <f>HYPERLINK("capsilon://?command=openfolder&amp;siteaddress=FAM.docvelocity-na8.net&amp;folderid=FXC4221919-7424-76EA-E671-D4AEDA1BF1F9","FX22019824")</f>
        <v>FX22019824</v>
      </c>
      <c r="F321" t="s">
        <v>19</v>
      </c>
      <c r="G321" t="s">
        <v>19</v>
      </c>
      <c r="H321" t="s">
        <v>85</v>
      </c>
      <c r="I321" t="s">
        <v>910</v>
      </c>
      <c r="J321">
        <v>136</v>
      </c>
      <c r="K321" t="s">
        <v>87</v>
      </c>
      <c r="L321" t="s">
        <v>88</v>
      </c>
      <c r="M321" t="s">
        <v>89</v>
      </c>
      <c r="N321">
        <v>1</v>
      </c>
      <c r="O321" s="1">
        <v>44606.405219907407</v>
      </c>
      <c r="P321" s="1">
        <v>44606.419895833336</v>
      </c>
      <c r="Q321">
        <v>827</v>
      </c>
      <c r="R321">
        <v>441</v>
      </c>
      <c r="S321" t="b">
        <v>0</v>
      </c>
      <c r="T321" t="s">
        <v>90</v>
      </c>
      <c r="U321" t="b">
        <v>0</v>
      </c>
      <c r="V321" t="s">
        <v>307</v>
      </c>
      <c r="W321" s="1">
        <v>44606.419895833336</v>
      </c>
      <c r="X321">
        <v>141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136</v>
      </c>
      <c r="AE321">
        <v>0</v>
      </c>
      <c r="AF321">
        <v>0</v>
      </c>
      <c r="AG321">
        <v>2</v>
      </c>
      <c r="AH321" t="s">
        <v>90</v>
      </c>
      <c r="AI321" t="s">
        <v>90</v>
      </c>
      <c r="AJ321" t="s">
        <v>90</v>
      </c>
      <c r="AK321" t="s">
        <v>90</v>
      </c>
      <c r="AL321" t="s">
        <v>90</v>
      </c>
      <c r="AM321" t="s">
        <v>90</v>
      </c>
      <c r="AN321" t="s">
        <v>90</v>
      </c>
      <c r="AO321" t="s">
        <v>90</v>
      </c>
      <c r="AP321" t="s">
        <v>90</v>
      </c>
      <c r="AQ321" t="s">
        <v>90</v>
      </c>
      <c r="AR321" t="s">
        <v>90</v>
      </c>
      <c r="AS321" t="s">
        <v>90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x14ac:dyDescent="0.45">
      <c r="A322" t="s">
        <v>911</v>
      </c>
      <c r="B322" t="s">
        <v>82</v>
      </c>
      <c r="C322" t="s">
        <v>912</v>
      </c>
      <c r="D322" t="s">
        <v>84</v>
      </c>
      <c r="E322" s="2" t="str">
        <f>HYPERLINK("capsilon://?command=openfolder&amp;siteaddress=FAM.docvelocity-na8.net&amp;folderid=FX47141C12-B901-AB6C-3687-0FEF3228E960","FX22026039")</f>
        <v>FX22026039</v>
      </c>
      <c r="F322" t="s">
        <v>19</v>
      </c>
      <c r="G322" t="s">
        <v>19</v>
      </c>
      <c r="H322" t="s">
        <v>85</v>
      </c>
      <c r="I322" t="s">
        <v>913</v>
      </c>
      <c r="J322">
        <v>120</v>
      </c>
      <c r="K322" t="s">
        <v>87</v>
      </c>
      <c r="L322" t="s">
        <v>88</v>
      </c>
      <c r="M322" t="s">
        <v>89</v>
      </c>
      <c r="N322">
        <v>2</v>
      </c>
      <c r="O322" s="1">
        <v>44606.405613425923</v>
      </c>
      <c r="P322" s="1">
        <v>44606.422175925924</v>
      </c>
      <c r="Q322">
        <v>21</v>
      </c>
      <c r="R322">
        <v>1410</v>
      </c>
      <c r="S322" t="b">
        <v>0</v>
      </c>
      <c r="T322" t="s">
        <v>90</v>
      </c>
      <c r="U322" t="b">
        <v>0</v>
      </c>
      <c r="V322" t="s">
        <v>121</v>
      </c>
      <c r="W322" s="1">
        <v>44606.411481481482</v>
      </c>
      <c r="X322">
        <v>490</v>
      </c>
      <c r="Y322">
        <v>104</v>
      </c>
      <c r="Z322">
        <v>0</v>
      </c>
      <c r="AA322">
        <v>104</v>
      </c>
      <c r="AB322">
        <v>0</v>
      </c>
      <c r="AC322">
        <v>21</v>
      </c>
      <c r="AD322">
        <v>16</v>
      </c>
      <c r="AE322">
        <v>0</v>
      </c>
      <c r="AF322">
        <v>0</v>
      </c>
      <c r="AG322">
        <v>0</v>
      </c>
      <c r="AH322" t="s">
        <v>190</v>
      </c>
      <c r="AI322" s="1">
        <v>44606.422175925924</v>
      </c>
      <c r="AJ322">
        <v>920</v>
      </c>
      <c r="AK322">
        <v>2</v>
      </c>
      <c r="AL322">
        <v>0</v>
      </c>
      <c r="AM322">
        <v>2</v>
      </c>
      <c r="AN322">
        <v>0</v>
      </c>
      <c r="AO322">
        <v>2</v>
      </c>
      <c r="AP322">
        <v>14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x14ac:dyDescent="0.45">
      <c r="A323" t="s">
        <v>914</v>
      </c>
      <c r="B323" t="s">
        <v>82</v>
      </c>
      <c r="C323" t="s">
        <v>915</v>
      </c>
      <c r="D323" t="s">
        <v>84</v>
      </c>
      <c r="E323" s="2" t="str">
        <f>HYPERLINK("capsilon://?command=openfolder&amp;siteaddress=FAM.docvelocity-na8.net&amp;folderid=FX1142362D-124E-D719-01C2-EF442886627B","FX220112114")</f>
        <v>FX220112114</v>
      </c>
      <c r="F323" t="s">
        <v>19</v>
      </c>
      <c r="G323" t="s">
        <v>19</v>
      </c>
      <c r="H323" t="s">
        <v>85</v>
      </c>
      <c r="I323" t="s">
        <v>916</v>
      </c>
      <c r="J323">
        <v>66</v>
      </c>
      <c r="K323" t="s">
        <v>87</v>
      </c>
      <c r="L323" t="s">
        <v>88</v>
      </c>
      <c r="M323" t="s">
        <v>89</v>
      </c>
      <c r="N323">
        <v>2</v>
      </c>
      <c r="O323" s="1">
        <v>44606.408912037034</v>
      </c>
      <c r="P323" s="1">
        <v>44606.410011574073</v>
      </c>
      <c r="Q323">
        <v>10</v>
      </c>
      <c r="R323">
        <v>85</v>
      </c>
      <c r="S323" t="b">
        <v>0</v>
      </c>
      <c r="T323" t="s">
        <v>90</v>
      </c>
      <c r="U323" t="b">
        <v>0</v>
      </c>
      <c r="V323" t="s">
        <v>285</v>
      </c>
      <c r="W323" s="1">
        <v>44606.409270833334</v>
      </c>
      <c r="X323">
        <v>26</v>
      </c>
      <c r="Y323">
        <v>0</v>
      </c>
      <c r="Z323">
        <v>0</v>
      </c>
      <c r="AA323">
        <v>0</v>
      </c>
      <c r="AB323">
        <v>52</v>
      </c>
      <c r="AC323">
        <v>0</v>
      </c>
      <c r="AD323">
        <v>66</v>
      </c>
      <c r="AE323">
        <v>0</v>
      </c>
      <c r="AF323">
        <v>0</v>
      </c>
      <c r="AG323">
        <v>0</v>
      </c>
      <c r="AH323" t="s">
        <v>190</v>
      </c>
      <c r="AI323" s="1">
        <v>44606.410011574073</v>
      </c>
      <c r="AJ323">
        <v>59</v>
      </c>
      <c r="AK323">
        <v>0</v>
      </c>
      <c r="AL323">
        <v>0</v>
      </c>
      <c r="AM323">
        <v>0</v>
      </c>
      <c r="AN323">
        <v>52</v>
      </c>
      <c r="AO323">
        <v>0</v>
      </c>
      <c r="AP323">
        <v>66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x14ac:dyDescent="0.45">
      <c r="A324" t="s">
        <v>917</v>
      </c>
      <c r="B324" t="s">
        <v>82</v>
      </c>
      <c r="C324" t="s">
        <v>278</v>
      </c>
      <c r="D324" t="s">
        <v>84</v>
      </c>
      <c r="E324" s="2" t="str">
        <f>HYPERLINK("capsilon://?command=openfolder&amp;siteaddress=FAM.docvelocity-na8.net&amp;folderid=FX7EF9A8BD-BFC2-956D-9EF6-AD4AFACC9894","FX220112859")</f>
        <v>FX220112859</v>
      </c>
      <c r="F324" t="s">
        <v>19</v>
      </c>
      <c r="G324" t="s">
        <v>19</v>
      </c>
      <c r="H324" t="s">
        <v>85</v>
      </c>
      <c r="I324" t="s">
        <v>889</v>
      </c>
      <c r="J324">
        <v>84</v>
      </c>
      <c r="K324" t="s">
        <v>87</v>
      </c>
      <c r="L324" t="s">
        <v>88</v>
      </c>
      <c r="M324" t="s">
        <v>89</v>
      </c>
      <c r="N324">
        <v>2</v>
      </c>
      <c r="O324" s="1">
        <v>44606.414618055554</v>
      </c>
      <c r="P324" s="1">
        <v>44606.429236111115</v>
      </c>
      <c r="Q324">
        <v>58</v>
      </c>
      <c r="R324">
        <v>1205</v>
      </c>
      <c r="S324" t="b">
        <v>0</v>
      </c>
      <c r="T324" t="s">
        <v>90</v>
      </c>
      <c r="U324" t="b">
        <v>1</v>
      </c>
      <c r="V324" t="s">
        <v>101</v>
      </c>
      <c r="W324" s="1">
        <v>44606.421539351853</v>
      </c>
      <c r="X324">
        <v>595</v>
      </c>
      <c r="Y324">
        <v>63</v>
      </c>
      <c r="Z324">
        <v>0</v>
      </c>
      <c r="AA324">
        <v>63</v>
      </c>
      <c r="AB324">
        <v>0</v>
      </c>
      <c r="AC324">
        <v>18</v>
      </c>
      <c r="AD324">
        <v>21</v>
      </c>
      <c r="AE324">
        <v>0</v>
      </c>
      <c r="AF324">
        <v>0</v>
      </c>
      <c r="AG324">
        <v>0</v>
      </c>
      <c r="AH324" t="s">
        <v>190</v>
      </c>
      <c r="AI324" s="1">
        <v>44606.429236111115</v>
      </c>
      <c r="AJ324">
        <v>610</v>
      </c>
      <c r="AK324">
        <v>1</v>
      </c>
      <c r="AL324">
        <v>0</v>
      </c>
      <c r="AM324">
        <v>1</v>
      </c>
      <c r="AN324">
        <v>0</v>
      </c>
      <c r="AO324">
        <v>0</v>
      </c>
      <c r="AP324">
        <v>20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x14ac:dyDescent="0.45">
      <c r="A325" t="s">
        <v>918</v>
      </c>
      <c r="B325" t="s">
        <v>82</v>
      </c>
      <c r="C325" t="s">
        <v>891</v>
      </c>
      <c r="D325" t="s">
        <v>84</v>
      </c>
      <c r="E325" s="2" t="str">
        <f>HYPERLINK("capsilon://?command=openfolder&amp;siteaddress=FAM.docvelocity-na8.net&amp;folderid=FX92C114A8-771E-6AD3-B1E2-36C3734E47E1","FX22024669")</f>
        <v>FX22024669</v>
      </c>
      <c r="F325" t="s">
        <v>19</v>
      </c>
      <c r="G325" t="s">
        <v>19</v>
      </c>
      <c r="H325" t="s">
        <v>85</v>
      </c>
      <c r="I325" t="s">
        <v>892</v>
      </c>
      <c r="J325">
        <v>114</v>
      </c>
      <c r="K325" t="s">
        <v>87</v>
      </c>
      <c r="L325" t="s">
        <v>88</v>
      </c>
      <c r="M325" t="s">
        <v>89</v>
      </c>
      <c r="N325">
        <v>2</v>
      </c>
      <c r="O325" s="1">
        <v>44606.415150462963</v>
      </c>
      <c r="P325" s="1">
        <v>44606.435497685183</v>
      </c>
      <c r="Q325">
        <v>938</v>
      </c>
      <c r="R325">
        <v>820</v>
      </c>
      <c r="S325" t="b">
        <v>0</v>
      </c>
      <c r="T325" t="s">
        <v>90</v>
      </c>
      <c r="U325" t="b">
        <v>1</v>
      </c>
      <c r="V325" t="s">
        <v>121</v>
      </c>
      <c r="W325" s="1">
        <v>44606.419270833336</v>
      </c>
      <c r="X325">
        <v>340</v>
      </c>
      <c r="Y325">
        <v>111</v>
      </c>
      <c r="Z325">
        <v>0</v>
      </c>
      <c r="AA325">
        <v>111</v>
      </c>
      <c r="AB325">
        <v>0</v>
      </c>
      <c r="AC325">
        <v>56</v>
      </c>
      <c r="AD325">
        <v>3</v>
      </c>
      <c r="AE325">
        <v>0</v>
      </c>
      <c r="AF325">
        <v>0</v>
      </c>
      <c r="AG325">
        <v>0</v>
      </c>
      <c r="AH325" t="s">
        <v>194</v>
      </c>
      <c r="AI325" s="1">
        <v>44606.435497685183</v>
      </c>
      <c r="AJ325">
        <v>473</v>
      </c>
      <c r="AK325">
        <v>1</v>
      </c>
      <c r="AL325">
        <v>0</v>
      </c>
      <c r="AM325">
        <v>1</v>
      </c>
      <c r="AN325">
        <v>0</v>
      </c>
      <c r="AO325">
        <v>0</v>
      </c>
      <c r="AP325">
        <v>2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x14ac:dyDescent="0.45">
      <c r="A326" t="s">
        <v>919</v>
      </c>
      <c r="B326" t="s">
        <v>82</v>
      </c>
      <c r="C326" t="s">
        <v>352</v>
      </c>
      <c r="D326" t="s">
        <v>84</v>
      </c>
      <c r="E326" s="2" t="str">
        <f>HYPERLINK("capsilon://?command=openfolder&amp;siteaddress=FAM.docvelocity-na8.net&amp;folderid=FX16CA756D-D30D-AF6A-8B8D-3E89DA9012DA","FX22016701")</f>
        <v>FX22016701</v>
      </c>
      <c r="F326" t="s">
        <v>19</v>
      </c>
      <c r="G326" t="s">
        <v>19</v>
      </c>
      <c r="H326" t="s">
        <v>85</v>
      </c>
      <c r="I326" t="s">
        <v>902</v>
      </c>
      <c r="J326">
        <v>140</v>
      </c>
      <c r="K326" t="s">
        <v>87</v>
      </c>
      <c r="L326" t="s">
        <v>88</v>
      </c>
      <c r="M326" t="s">
        <v>89</v>
      </c>
      <c r="N326">
        <v>2</v>
      </c>
      <c r="O326" s="1">
        <v>44606.418703703705</v>
      </c>
      <c r="P326" s="1">
        <v>44606.450613425928</v>
      </c>
      <c r="Q326">
        <v>1386</v>
      </c>
      <c r="R326">
        <v>1371</v>
      </c>
      <c r="S326" t="b">
        <v>0</v>
      </c>
      <c r="T326" t="s">
        <v>90</v>
      </c>
      <c r="U326" t="b">
        <v>1</v>
      </c>
      <c r="V326" t="s">
        <v>121</v>
      </c>
      <c r="W326" s="1">
        <v>44606.426631944443</v>
      </c>
      <c r="X326">
        <v>611</v>
      </c>
      <c r="Y326">
        <v>105</v>
      </c>
      <c r="Z326">
        <v>0</v>
      </c>
      <c r="AA326">
        <v>105</v>
      </c>
      <c r="AB326">
        <v>0</v>
      </c>
      <c r="AC326">
        <v>35</v>
      </c>
      <c r="AD326">
        <v>35</v>
      </c>
      <c r="AE326">
        <v>0</v>
      </c>
      <c r="AF326">
        <v>0</v>
      </c>
      <c r="AG326">
        <v>0</v>
      </c>
      <c r="AH326" t="s">
        <v>190</v>
      </c>
      <c r="AI326" s="1">
        <v>44606.450613425928</v>
      </c>
      <c r="AJ326">
        <v>732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35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x14ac:dyDescent="0.45">
      <c r="A327" t="s">
        <v>920</v>
      </c>
      <c r="B327" t="s">
        <v>82</v>
      </c>
      <c r="C327" t="s">
        <v>921</v>
      </c>
      <c r="D327" t="s">
        <v>84</v>
      </c>
      <c r="E327" s="2" t="str">
        <f>HYPERLINK("capsilon://?command=openfolder&amp;siteaddress=FAM.docvelocity-na8.net&amp;folderid=FXDD0482AD-2FA9-CDC4-5546-506D1AAE983B","FX21107473")</f>
        <v>FX21107473</v>
      </c>
      <c r="F327" t="s">
        <v>19</v>
      </c>
      <c r="G327" t="s">
        <v>19</v>
      </c>
      <c r="H327" t="s">
        <v>85</v>
      </c>
      <c r="I327" t="s">
        <v>922</v>
      </c>
      <c r="J327">
        <v>38</v>
      </c>
      <c r="K327" t="s">
        <v>87</v>
      </c>
      <c r="L327" t="s">
        <v>88</v>
      </c>
      <c r="M327" t="s">
        <v>89</v>
      </c>
      <c r="N327">
        <v>2</v>
      </c>
      <c r="O327" s="1">
        <v>44606.419004629628</v>
      </c>
      <c r="P327" s="1">
        <v>44606.474328703705</v>
      </c>
      <c r="Q327">
        <v>4524</v>
      </c>
      <c r="R327">
        <v>256</v>
      </c>
      <c r="S327" t="b">
        <v>0</v>
      </c>
      <c r="T327" t="s">
        <v>90</v>
      </c>
      <c r="U327" t="b">
        <v>0</v>
      </c>
      <c r="V327" t="s">
        <v>307</v>
      </c>
      <c r="W327" s="1">
        <v>44606.420868055553</v>
      </c>
      <c r="X327">
        <v>83</v>
      </c>
      <c r="Y327">
        <v>37</v>
      </c>
      <c r="Z327">
        <v>0</v>
      </c>
      <c r="AA327">
        <v>37</v>
      </c>
      <c r="AB327">
        <v>0</v>
      </c>
      <c r="AC327">
        <v>17</v>
      </c>
      <c r="AD327">
        <v>1</v>
      </c>
      <c r="AE327">
        <v>0</v>
      </c>
      <c r="AF327">
        <v>0</v>
      </c>
      <c r="AG327">
        <v>0</v>
      </c>
      <c r="AH327" t="s">
        <v>194</v>
      </c>
      <c r="AI327" s="1">
        <v>44606.474328703705</v>
      </c>
      <c r="AJ327">
        <v>173</v>
      </c>
      <c r="AK327">
        <v>1</v>
      </c>
      <c r="AL327">
        <v>0</v>
      </c>
      <c r="AM327">
        <v>1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x14ac:dyDescent="0.45">
      <c r="A328" t="s">
        <v>923</v>
      </c>
      <c r="B328" t="s">
        <v>82</v>
      </c>
      <c r="C328" t="s">
        <v>924</v>
      </c>
      <c r="D328" t="s">
        <v>84</v>
      </c>
      <c r="E328" s="2" t="str">
        <f>HYPERLINK("capsilon://?command=openfolder&amp;siteaddress=FAM.docvelocity-na8.net&amp;folderid=FXC52C3987-991A-AB8F-9FDD-5BB78F92CE8E","FX22021287")</f>
        <v>FX22021287</v>
      </c>
      <c r="F328" t="s">
        <v>19</v>
      </c>
      <c r="G328" t="s">
        <v>19</v>
      </c>
      <c r="H328" t="s">
        <v>85</v>
      </c>
      <c r="I328" t="s">
        <v>925</v>
      </c>
      <c r="J328">
        <v>38</v>
      </c>
      <c r="K328" t="s">
        <v>87</v>
      </c>
      <c r="L328" t="s">
        <v>88</v>
      </c>
      <c r="M328" t="s">
        <v>89</v>
      </c>
      <c r="N328">
        <v>2</v>
      </c>
      <c r="O328" s="1">
        <v>44606.419583333336</v>
      </c>
      <c r="P328" s="1">
        <v>44606.476539351854</v>
      </c>
      <c r="Q328">
        <v>4536</v>
      </c>
      <c r="R328">
        <v>385</v>
      </c>
      <c r="S328" t="b">
        <v>0</v>
      </c>
      <c r="T328" t="s">
        <v>90</v>
      </c>
      <c r="U328" t="b">
        <v>0</v>
      </c>
      <c r="V328" t="s">
        <v>285</v>
      </c>
      <c r="W328" s="1">
        <v>44606.425729166665</v>
      </c>
      <c r="X328">
        <v>174</v>
      </c>
      <c r="Y328">
        <v>37</v>
      </c>
      <c r="Z328">
        <v>0</v>
      </c>
      <c r="AA328">
        <v>37</v>
      </c>
      <c r="AB328">
        <v>0</v>
      </c>
      <c r="AC328">
        <v>9</v>
      </c>
      <c r="AD328">
        <v>1</v>
      </c>
      <c r="AE328">
        <v>0</v>
      </c>
      <c r="AF328">
        <v>0</v>
      </c>
      <c r="AG328">
        <v>0</v>
      </c>
      <c r="AH328" t="s">
        <v>194</v>
      </c>
      <c r="AI328" s="1">
        <v>44606.476539351854</v>
      </c>
      <c r="AJ328">
        <v>190</v>
      </c>
      <c r="AK328">
        <v>1</v>
      </c>
      <c r="AL328">
        <v>0</v>
      </c>
      <c r="AM328">
        <v>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x14ac:dyDescent="0.45">
      <c r="A329" t="s">
        <v>926</v>
      </c>
      <c r="B329" t="s">
        <v>82</v>
      </c>
      <c r="C329" t="s">
        <v>873</v>
      </c>
      <c r="D329" t="s">
        <v>84</v>
      </c>
      <c r="E329" s="2" t="str">
        <f>HYPERLINK("capsilon://?command=openfolder&amp;siteaddress=FAM.docvelocity-na8.net&amp;folderid=FXC4221919-7424-76EA-E671-D4AEDA1BF1F9","FX22019824")</f>
        <v>FX22019824</v>
      </c>
      <c r="F329" t="s">
        <v>19</v>
      </c>
      <c r="G329" t="s">
        <v>19</v>
      </c>
      <c r="H329" t="s">
        <v>85</v>
      </c>
      <c r="I329" t="s">
        <v>910</v>
      </c>
      <c r="J329">
        <v>272</v>
      </c>
      <c r="K329" t="s">
        <v>87</v>
      </c>
      <c r="L329" t="s">
        <v>88</v>
      </c>
      <c r="M329" t="s">
        <v>89</v>
      </c>
      <c r="N329">
        <v>2</v>
      </c>
      <c r="O329" s="1">
        <v>44606.421331018515</v>
      </c>
      <c r="P329" s="1">
        <v>44606.458553240744</v>
      </c>
      <c r="Q329">
        <v>1580</v>
      </c>
      <c r="R329">
        <v>1636</v>
      </c>
      <c r="S329" t="b">
        <v>0</v>
      </c>
      <c r="T329" t="s">
        <v>90</v>
      </c>
      <c r="U329" t="b">
        <v>1</v>
      </c>
      <c r="V329" t="s">
        <v>101</v>
      </c>
      <c r="W329" s="1">
        <v>44606.432557870372</v>
      </c>
      <c r="X329">
        <v>951</v>
      </c>
      <c r="Y329">
        <v>112</v>
      </c>
      <c r="Z329">
        <v>0</v>
      </c>
      <c r="AA329">
        <v>112</v>
      </c>
      <c r="AB329">
        <v>0</v>
      </c>
      <c r="AC329">
        <v>84</v>
      </c>
      <c r="AD329">
        <v>160</v>
      </c>
      <c r="AE329">
        <v>0</v>
      </c>
      <c r="AF329">
        <v>0</v>
      </c>
      <c r="AG329">
        <v>0</v>
      </c>
      <c r="AH329" t="s">
        <v>190</v>
      </c>
      <c r="AI329" s="1">
        <v>44606.458553240744</v>
      </c>
      <c r="AJ329">
        <v>685</v>
      </c>
      <c r="AK329">
        <v>2</v>
      </c>
      <c r="AL329">
        <v>0</v>
      </c>
      <c r="AM329">
        <v>2</v>
      </c>
      <c r="AN329">
        <v>0</v>
      </c>
      <c r="AO329">
        <v>2</v>
      </c>
      <c r="AP329">
        <v>158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x14ac:dyDescent="0.45">
      <c r="A330" t="s">
        <v>927</v>
      </c>
      <c r="B330" t="s">
        <v>82</v>
      </c>
      <c r="C330" t="s">
        <v>606</v>
      </c>
      <c r="D330" t="s">
        <v>84</v>
      </c>
      <c r="E330" s="2" t="str">
        <f>HYPERLINK("capsilon://?command=openfolder&amp;siteaddress=FAM.docvelocity-na8.net&amp;folderid=FX41C00BE0-246C-3741-BD5F-500B2ED1B869","FX22014244")</f>
        <v>FX22014244</v>
      </c>
      <c r="F330" t="s">
        <v>19</v>
      </c>
      <c r="G330" t="s">
        <v>19</v>
      </c>
      <c r="H330" t="s">
        <v>85</v>
      </c>
      <c r="I330" t="s">
        <v>928</v>
      </c>
      <c r="J330">
        <v>28</v>
      </c>
      <c r="K330" t="s">
        <v>87</v>
      </c>
      <c r="L330" t="s">
        <v>88</v>
      </c>
      <c r="M330" t="s">
        <v>89</v>
      </c>
      <c r="N330">
        <v>1</v>
      </c>
      <c r="O330" s="1">
        <v>44606.423159722224</v>
      </c>
      <c r="P330" s="1">
        <v>44606.426342592589</v>
      </c>
      <c r="Q330">
        <v>111</v>
      </c>
      <c r="R330">
        <v>164</v>
      </c>
      <c r="S330" t="b">
        <v>0</v>
      </c>
      <c r="T330" t="s">
        <v>90</v>
      </c>
      <c r="U330" t="b">
        <v>0</v>
      </c>
      <c r="V330" t="s">
        <v>307</v>
      </c>
      <c r="W330" s="1">
        <v>44606.426342592589</v>
      </c>
      <c r="X330">
        <v>164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28</v>
      </c>
      <c r="AE330">
        <v>21</v>
      </c>
      <c r="AF330">
        <v>0</v>
      </c>
      <c r="AG330">
        <v>2</v>
      </c>
      <c r="AH330" t="s">
        <v>90</v>
      </c>
      <c r="AI330" t="s">
        <v>90</v>
      </c>
      <c r="AJ330" t="s">
        <v>90</v>
      </c>
      <c r="AK330" t="s">
        <v>90</v>
      </c>
      <c r="AL330" t="s">
        <v>90</v>
      </c>
      <c r="AM330" t="s">
        <v>90</v>
      </c>
      <c r="AN330" t="s">
        <v>90</v>
      </c>
      <c r="AO330" t="s">
        <v>90</v>
      </c>
      <c r="AP330" t="s">
        <v>90</v>
      </c>
      <c r="AQ330" t="s">
        <v>90</v>
      </c>
      <c r="AR330" t="s">
        <v>90</v>
      </c>
      <c r="AS330" t="s">
        <v>90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x14ac:dyDescent="0.45">
      <c r="A331" t="s">
        <v>929</v>
      </c>
      <c r="B331" t="s">
        <v>82</v>
      </c>
      <c r="C331" t="s">
        <v>606</v>
      </c>
      <c r="D331" t="s">
        <v>84</v>
      </c>
      <c r="E331" s="2" t="str">
        <f>HYPERLINK("capsilon://?command=openfolder&amp;siteaddress=FAM.docvelocity-na8.net&amp;folderid=FX41C00BE0-246C-3741-BD5F-500B2ED1B869","FX22014244")</f>
        <v>FX22014244</v>
      </c>
      <c r="F331" t="s">
        <v>19</v>
      </c>
      <c r="G331" t="s">
        <v>19</v>
      </c>
      <c r="H331" t="s">
        <v>85</v>
      </c>
      <c r="I331" t="s">
        <v>928</v>
      </c>
      <c r="J331">
        <v>56</v>
      </c>
      <c r="K331" t="s">
        <v>87</v>
      </c>
      <c r="L331" t="s">
        <v>88</v>
      </c>
      <c r="M331" t="s">
        <v>89</v>
      </c>
      <c r="N331">
        <v>2</v>
      </c>
      <c r="O331" s="1">
        <v>44606.426736111112</v>
      </c>
      <c r="P331" s="1">
        <v>44606.461712962962</v>
      </c>
      <c r="Q331">
        <v>2423</v>
      </c>
      <c r="R331">
        <v>599</v>
      </c>
      <c r="S331" t="b">
        <v>0</v>
      </c>
      <c r="T331" t="s">
        <v>90</v>
      </c>
      <c r="U331" t="b">
        <v>1</v>
      </c>
      <c r="V331" t="s">
        <v>101</v>
      </c>
      <c r="W331" s="1">
        <v>44606.436331018522</v>
      </c>
      <c r="X331">
        <v>326</v>
      </c>
      <c r="Y331">
        <v>42</v>
      </c>
      <c r="Z331">
        <v>0</v>
      </c>
      <c r="AA331">
        <v>42</v>
      </c>
      <c r="AB331">
        <v>0</v>
      </c>
      <c r="AC331">
        <v>6</v>
      </c>
      <c r="AD331">
        <v>14</v>
      </c>
      <c r="AE331">
        <v>0</v>
      </c>
      <c r="AF331">
        <v>0</v>
      </c>
      <c r="AG331">
        <v>0</v>
      </c>
      <c r="AH331" t="s">
        <v>190</v>
      </c>
      <c r="AI331" s="1">
        <v>44606.461712962962</v>
      </c>
      <c r="AJ331">
        <v>273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14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x14ac:dyDescent="0.45">
      <c r="A332" t="s">
        <v>930</v>
      </c>
      <c r="B332" t="s">
        <v>82</v>
      </c>
      <c r="C332" t="s">
        <v>931</v>
      </c>
      <c r="D332" t="s">
        <v>84</v>
      </c>
      <c r="E332" s="2" t="str">
        <f>HYPERLINK("capsilon://?command=openfolder&amp;siteaddress=FAM.docvelocity-na8.net&amp;folderid=FXC2E08881-5078-E9E8-C5D4-5AB0313A1D11","FX22025222")</f>
        <v>FX22025222</v>
      </c>
      <c r="F332" t="s">
        <v>19</v>
      </c>
      <c r="G332" t="s">
        <v>19</v>
      </c>
      <c r="H332" t="s">
        <v>85</v>
      </c>
      <c r="I332" t="s">
        <v>932</v>
      </c>
      <c r="J332">
        <v>182</v>
      </c>
      <c r="K332" t="s">
        <v>87</v>
      </c>
      <c r="L332" t="s">
        <v>88</v>
      </c>
      <c r="M332" t="s">
        <v>89</v>
      </c>
      <c r="N332">
        <v>2</v>
      </c>
      <c r="O332" s="1">
        <v>44606.429189814815</v>
      </c>
      <c r="P332" s="1">
        <v>44606.485613425924</v>
      </c>
      <c r="Q332">
        <v>3225</v>
      </c>
      <c r="R332">
        <v>1650</v>
      </c>
      <c r="S332" t="b">
        <v>0</v>
      </c>
      <c r="T332" t="s">
        <v>90</v>
      </c>
      <c r="U332" t="b">
        <v>0</v>
      </c>
      <c r="V332" t="s">
        <v>121</v>
      </c>
      <c r="W332" s="1">
        <v>44606.467719907407</v>
      </c>
      <c r="X332">
        <v>808</v>
      </c>
      <c r="Y332">
        <v>150</v>
      </c>
      <c r="Z332">
        <v>0</v>
      </c>
      <c r="AA332">
        <v>150</v>
      </c>
      <c r="AB332">
        <v>0</v>
      </c>
      <c r="AC332">
        <v>51</v>
      </c>
      <c r="AD332">
        <v>32</v>
      </c>
      <c r="AE332">
        <v>0</v>
      </c>
      <c r="AF332">
        <v>0</v>
      </c>
      <c r="AG332">
        <v>0</v>
      </c>
      <c r="AH332" t="s">
        <v>194</v>
      </c>
      <c r="AI332" s="1">
        <v>44606.485613425924</v>
      </c>
      <c r="AJ332">
        <v>783</v>
      </c>
      <c r="AK332">
        <v>3</v>
      </c>
      <c r="AL332">
        <v>0</v>
      </c>
      <c r="AM332">
        <v>3</v>
      </c>
      <c r="AN332">
        <v>0</v>
      </c>
      <c r="AO332">
        <v>2</v>
      </c>
      <c r="AP332">
        <v>29</v>
      </c>
      <c r="AQ332">
        <v>0</v>
      </c>
      <c r="AR332">
        <v>0</v>
      </c>
      <c r="AS332">
        <v>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x14ac:dyDescent="0.45">
      <c r="A333" t="s">
        <v>933</v>
      </c>
      <c r="B333" t="s">
        <v>82</v>
      </c>
      <c r="C333" t="s">
        <v>934</v>
      </c>
      <c r="D333" t="s">
        <v>84</v>
      </c>
      <c r="E333" s="2" t="str">
        <f>HYPERLINK("capsilon://?command=openfolder&amp;siteaddress=FAM.docvelocity-na8.net&amp;folderid=FXBDEC875C-3685-5B11-46AB-077608949873","FX220111048")</f>
        <v>FX220111048</v>
      </c>
      <c r="F333" t="s">
        <v>19</v>
      </c>
      <c r="G333" t="s">
        <v>19</v>
      </c>
      <c r="H333" t="s">
        <v>85</v>
      </c>
      <c r="I333" t="s">
        <v>935</v>
      </c>
      <c r="J333">
        <v>66</v>
      </c>
      <c r="K333" t="s">
        <v>87</v>
      </c>
      <c r="L333" t="s">
        <v>88</v>
      </c>
      <c r="M333" t="s">
        <v>89</v>
      </c>
      <c r="N333">
        <v>2</v>
      </c>
      <c r="O333" s="1">
        <v>44606.431423611109</v>
      </c>
      <c r="P333" s="1">
        <v>44606.480451388888</v>
      </c>
      <c r="Q333">
        <v>4141</v>
      </c>
      <c r="R333">
        <v>95</v>
      </c>
      <c r="S333" t="b">
        <v>0</v>
      </c>
      <c r="T333" t="s">
        <v>90</v>
      </c>
      <c r="U333" t="b">
        <v>0</v>
      </c>
      <c r="V333" t="s">
        <v>101</v>
      </c>
      <c r="W333" s="1">
        <v>44606.466006944444</v>
      </c>
      <c r="X333">
        <v>38</v>
      </c>
      <c r="Y333">
        <v>0</v>
      </c>
      <c r="Z333">
        <v>0</v>
      </c>
      <c r="AA333">
        <v>0</v>
      </c>
      <c r="AB333">
        <v>52</v>
      </c>
      <c r="AC333">
        <v>0</v>
      </c>
      <c r="AD333">
        <v>66</v>
      </c>
      <c r="AE333">
        <v>0</v>
      </c>
      <c r="AF333">
        <v>0</v>
      </c>
      <c r="AG333">
        <v>0</v>
      </c>
      <c r="AH333" t="s">
        <v>97</v>
      </c>
      <c r="AI333" s="1">
        <v>44606.480451388888</v>
      </c>
      <c r="AJ333">
        <v>41</v>
      </c>
      <c r="AK333">
        <v>0</v>
      </c>
      <c r="AL333">
        <v>0</v>
      </c>
      <c r="AM333">
        <v>0</v>
      </c>
      <c r="AN333">
        <v>52</v>
      </c>
      <c r="AO333">
        <v>0</v>
      </c>
      <c r="AP333">
        <v>66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x14ac:dyDescent="0.45">
      <c r="A334" t="s">
        <v>936</v>
      </c>
      <c r="B334" t="s">
        <v>82</v>
      </c>
      <c r="C334" t="s">
        <v>937</v>
      </c>
      <c r="D334" t="s">
        <v>84</v>
      </c>
      <c r="E334" s="2" t="str">
        <f>HYPERLINK("capsilon://?command=openfolder&amp;siteaddress=FAM.docvelocity-na8.net&amp;folderid=FXBEB40212-ECFC-B11A-6D55-9334A6654CD5","FX22026053")</f>
        <v>FX22026053</v>
      </c>
      <c r="F334" t="s">
        <v>19</v>
      </c>
      <c r="G334" t="s">
        <v>19</v>
      </c>
      <c r="H334" t="s">
        <v>85</v>
      </c>
      <c r="I334" t="s">
        <v>938</v>
      </c>
      <c r="J334">
        <v>246</v>
      </c>
      <c r="K334" t="s">
        <v>87</v>
      </c>
      <c r="L334" t="s">
        <v>88</v>
      </c>
      <c r="M334" t="s">
        <v>89</v>
      </c>
      <c r="N334">
        <v>2</v>
      </c>
      <c r="O334" s="1">
        <v>44606.435393518521</v>
      </c>
      <c r="P334" s="1">
        <v>44606.498472222222</v>
      </c>
      <c r="Q334">
        <v>3306</v>
      </c>
      <c r="R334">
        <v>2144</v>
      </c>
      <c r="S334" t="b">
        <v>0</v>
      </c>
      <c r="T334" t="s">
        <v>90</v>
      </c>
      <c r="U334" t="b">
        <v>0</v>
      </c>
      <c r="V334" t="s">
        <v>96</v>
      </c>
      <c r="W334" s="1">
        <v>44606.475104166668</v>
      </c>
      <c r="X334">
        <v>1028</v>
      </c>
      <c r="Y334">
        <v>197</v>
      </c>
      <c r="Z334">
        <v>0</v>
      </c>
      <c r="AA334">
        <v>197</v>
      </c>
      <c r="AB334">
        <v>0</v>
      </c>
      <c r="AC334">
        <v>86</v>
      </c>
      <c r="AD334">
        <v>49</v>
      </c>
      <c r="AE334">
        <v>0</v>
      </c>
      <c r="AF334">
        <v>0</v>
      </c>
      <c r="AG334">
        <v>0</v>
      </c>
      <c r="AH334" t="s">
        <v>194</v>
      </c>
      <c r="AI334" s="1">
        <v>44606.498472222222</v>
      </c>
      <c r="AJ334">
        <v>1110</v>
      </c>
      <c r="AK334">
        <v>1</v>
      </c>
      <c r="AL334">
        <v>0</v>
      </c>
      <c r="AM334">
        <v>1</v>
      </c>
      <c r="AN334">
        <v>0</v>
      </c>
      <c r="AO334">
        <v>0</v>
      </c>
      <c r="AP334">
        <v>48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x14ac:dyDescent="0.45">
      <c r="A335" t="s">
        <v>939</v>
      </c>
      <c r="B335" t="s">
        <v>82</v>
      </c>
      <c r="C335" t="s">
        <v>940</v>
      </c>
      <c r="D335" t="s">
        <v>84</v>
      </c>
      <c r="E335" s="2" t="str">
        <f>HYPERLINK("capsilon://?command=openfolder&amp;siteaddress=FAM.docvelocity-na8.net&amp;folderid=FX1F879183-DDCA-CD30-A2AB-94A1F8D103BC","FX220112626")</f>
        <v>FX220112626</v>
      </c>
      <c r="F335" t="s">
        <v>19</v>
      </c>
      <c r="G335" t="s">
        <v>19</v>
      </c>
      <c r="H335" t="s">
        <v>85</v>
      </c>
      <c r="I335" t="s">
        <v>941</v>
      </c>
      <c r="J335">
        <v>266</v>
      </c>
      <c r="K335" t="s">
        <v>87</v>
      </c>
      <c r="L335" t="s">
        <v>88</v>
      </c>
      <c r="M335" t="s">
        <v>89</v>
      </c>
      <c r="N335">
        <v>1</v>
      </c>
      <c r="O335" s="1">
        <v>44606.437314814815</v>
      </c>
      <c r="P335" s="1">
        <v>44606.474606481483</v>
      </c>
      <c r="Q335">
        <v>2824</v>
      </c>
      <c r="R335">
        <v>398</v>
      </c>
      <c r="S335" t="b">
        <v>0</v>
      </c>
      <c r="T335" t="s">
        <v>90</v>
      </c>
      <c r="U335" t="b">
        <v>0</v>
      </c>
      <c r="V335" t="s">
        <v>307</v>
      </c>
      <c r="W335" s="1">
        <v>44606.474606481483</v>
      </c>
      <c r="X335">
        <v>266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266</v>
      </c>
      <c r="AE335">
        <v>220</v>
      </c>
      <c r="AF335">
        <v>0</v>
      </c>
      <c r="AG335">
        <v>9</v>
      </c>
      <c r="AH335" t="s">
        <v>90</v>
      </c>
      <c r="AI335" t="s">
        <v>90</v>
      </c>
      <c r="AJ335" t="s">
        <v>90</v>
      </c>
      <c r="AK335" t="s">
        <v>90</v>
      </c>
      <c r="AL335" t="s">
        <v>90</v>
      </c>
      <c r="AM335" t="s">
        <v>90</v>
      </c>
      <c r="AN335" t="s">
        <v>90</v>
      </c>
      <c r="AO335" t="s">
        <v>90</v>
      </c>
      <c r="AP335" t="s">
        <v>90</v>
      </c>
      <c r="AQ335" t="s">
        <v>90</v>
      </c>
      <c r="AR335" t="s">
        <v>90</v>
      </c>
      <c r="AS335" t="s">
        <v>90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x14ac:dyDescent="0.45">
      <c r="A336" t="s">
        <v>942</v>
      </c>
      <c r="B336" t="s">
        <v>82</v>
      </c>
      <c r="C336" t="s">
        <v>943</v>
      </c>
      <c r="D336" t="s">
        <v>84</v>
      </c>
      <c r="E336" s="2" t="str">
        <f>HYPERLINK("capsilon://?command=openfolder&amp;siteaddress=FAM.docvelocity-na8.net&amp;folderid=FX81CD329E-F6A9-7F2C-B17F-F9F26C29AAFD","FX22026162")</f>
        <v>FX22026162</v>
      </c>
      <c r="F336" t="s">
        <v>19</v>
      </c>
      <c r="G336" t="s">
        <v>19</v>
      </c>
      <c r="H336" t="s">
        <v>85</v>
      </c>
      <c r="I336" t="s">
        <v>944</v>
      </c>
      <c r="J336">
        <v>167</v>
      </c>
      <c r="K336" t="s">
        <v>87</v>
      </c>
      <c r="L336" t="s">
        <v>88</v>
      </c>
      <c r="M336" t="s">
        <v>89</v>
      </c>
      <c r="N336">
        <v>2</v>
      </c>
      <c r="O336" s="1">
        <v>44606.450138888889</v>
      </c>
      <c r="P336" s="1">
        <v>44606.501168981478</v>
      </c>
      <c r="Q336">
        <v>2518</v>
      </c>
      <c r="R336">
        <v>1891</v>
      </c>
      <c r="S336" t="b">
        <v>0</v>
      </c>
      <c r="T336" t="s">
        <v>90</v>
      </c>
      <c r="U336" t="b">
        <v>0</v>
      </c>
      <c r="V336" t="s">
        <v>101</v>
      </c>
      <c r="W336" s="1">
        <v>44606.483437499999</v>
      </c>
      <c r="X336">
        <v>1362</v>
      </c>
      <c r="Y336">
        <v>166</v>
      </c>
      <c r="Z336">
        <v>0</v>
      </c>
      <c r="AA336">
        <v>166</v>
      </c>
      <c r="AB336">
        <v>0</v>
      </c>
      <c r="AC336">
        <v>103</v>
      </c>
      <c r="AD336">
        <v>1</v>
      </c>
      <c r="AE336">
        <v>0</v>
      </c>
      <c r="AF336">
        <v>0</v>
      </c>
      <c r="AG336">
        <v>0</v>
      </c>
      <c r="AH336" t="s">
        <v>190</v>
      </c>
      <c r="AI336" s="1">
        <v>44606.501168981478</v>
      </c>
      <c r="AJ336">
        <v>529</v>
      </c>
      <c r="AK336">
        <v>3</v>
      </c>
      <c r="AL336">
        <v>0</v>
      </c>
      <c r="AM336">
        <v>3</v>
      </c>
      <c r="AN336">
        <v>0</v>
      </c>
      <c r="AO336">
        <v>3</v>
      </c>
      <c r="AP336">
        <v>-2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x14ac:dyDescent="0.45">
      <c r="A337" t="s">
        <v>945</v>
      </c>
      <c r="B337" t="s">
        <v>82</v>
      </c>
      <c r="C337" t="s">
        <v>946</v>
      </c>
      <c r="D337" t="s">
        <v>84</v>
      </c>
      <c r="E337" s="2" t="str">
        <f>HYPERLINK("capsilon://?command=openfolder&amp;siteaddress=FAM.docvelocity-na8.net&amp;folderid=FXEECCEEC0-D77F-0747-C74E-FF1C989707B3","FX22025918")</f>
        <v>FX22025918</v>
      </c>
      <c r="F337" t="s">
        <v>19</v>
      </c>
      <c r="G337" t="s">
        <v>19</v>
      </c>
      <c r="H337" t="s">
        <v>85</v>
      </c>
      <c r="I337" t="s">
        <v>947</v>
      </c>
      <c r="J337">
        <v>150</v>
      </c>
      <c r="K337" t="s">
        <v>87</v>
      </c>
      <c r="L337" t="s">
        <v>88</v>
      </c>
      <c r="M337" t="s">
        <v>89</v>
      </c>
      <c r="N337">
        <v>2</v>
      </c>
      <c r="O337" s="1">
        <v>44606.452210648145</v>
      </c>
      <c r="P337" s="1">
        <v>44606.503298611111</v>
      </c>
      <c r="Q337">
        <v>3407</v>
      </c>
      <c r="R337">
        <v>1007</v>
      </c>
      <c r="S337" t="b">
        <v>0</v>
      </c>
      <c r="T337" t="s">
        <v>90</v>
      </c>
      <c r="U337" t="b">
        <v>0</v>
      </c>
      <c r="V337" t="s">
        <v>121</v>
      </c>
      <c r="W337" s="1">
        <v>44606.476446759261</v>
      </c>
      <c r="X337">
        <v>590</v>
      </c>
      <c r="Y337">
        <v>100</v>
      </c>
      <c r="Z337">
        <v>0</v>
      </c>
      <c r="AA337">
        <v>100</v>
      </c>
      <c r="AB337">
        <v>21</v>
      </c>
      <c r="AC337">
        <v>34</v>
      </c>
      <c r="AD337">
        <v>50</v>
      </c>
      <c r="AE337">
        <v>0</v>
      </c>
      <c r="AF337">
        <v>0</v>
      </c>
      <c r="AG337">
        <v>0</v>
      </c>
      <c r="AH337" t="s">
        <v>194</v>
      </c>
      <c r="AI337" s="1">
        <v>44606.503298611111</v>
      </c>
      <c r="AJ337">
        <v>417</v>
      </c>
      <c r="AK337">
        <v>1</v>
      </c>
      <c r="AL337">
        <v>0</v>
      </c>
      <c r="AM337">
        <v>1</v>
      </c>
      <c r="AN337">
        <v>21</v>
      </c>
      <c r="AO337">
        <v>0</v>
      </c>
      <c r="AP337">
        <v>49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x14ac:dyDescent="0.45">
      <c r="A338" t="s">
        <v>948</v>
      </c>
      <c r="B338" t="s">
        <v>82</v>
      </c>
      <c r="C338" t="s">
        <v>873</v>
      </c>
      <c r="D338" t="s">
        <v>84</v>
      </c>
      <c r="E338" s="2" t="str">
        <f>HYPERLINK("capsilon://?command=openfolder&amp;siteaddress=FAM.docvelocity-na8.net&amp;folderid=FXC4221919-7424-76EA-E671-D4AEDA1BF1F9","FX22019824")</f>
        <v>FX22019824</v>
      </c>
      <c r="F338" t="s">
        <v>19</v>
      </c>
      <c r="G338" t="s">
        <v>19</v>
      </c>
      <c r="H338" t="s">
        <v>85</v>
      </c>
      <c r="I338" t="s">
        <v>949</v>
      </c>
      <c r="J338">
        <v>66</v>
      </c>
      <c r="K338" t="s">
        <v>87</v>
      </c>
      <c r="L338" t="s">
        <v>88</v>
      </c>
      <c r="M338" t="s">
        <v>89</v>
      </c>
      <c r="N338">
        <v>2</v>
      </c>
      <c r="O338" s="1">
        <v>44606.462800925925</v>
      </c>
      <c r="P338" s="1">
        <v>44606.50199074074</v>
      </c>
      <c r="Q338">
        <v>3282</v>
      </c>
      <c r="R338">
        <v>104</v>
      </c>
      <c r="S338" t="b">
        <v>0</v>
      </c>
      <c r="T338" t="s">
        <v>90</v>
      </c>
      <c r="U338" t="b">
        <v>0</v>
      </c>
      <c r="V338" t="s">
        <v>307</v>
      </c>
      <c r="W338" s="1">
        <v>44606.475011574075</v>
      </c>
      <c r="X338">
        <v>34</v>
      </c>
      <c r="Y338">
        <v>0</v>
      </c>
      <c r="Z338">
        <v>0</v>
      </c>
      <c r="AA338">
        <v>0</v>
      </c>
      <c r="AB338">
        <v>52</v>
      </c>
      <c r="AC338">
        <v>0</v>
      </c>
      <c r="AD338">
        <v>66</v>
      </c>
      <c r="AE338">
        <v>0</v>
      </c>
      <c r="AF338">
        <v>0</v>
      </c>
      <c r="AG338">
        <v>0</v>
      </c>
      <c r="AH338" t="s">
        <v>190</v>
      </c>
      <c r="AI338" s="1">
        <v>44606.50199074074</v>
      </c>
      <c r="AJ338">
        <v>70</v>
      </c>
      <c r="AK338">
        <v>0</v>
      </c>
      <c r="AL338">
        <v>0</v>
      </c>
      <c r="AM338">
        <v>0</v>
      </c>
      <c r="AN338">
        <v>52</v>
      </c>
      <c r="AO338">
        <v>0</v>
      </c>
      <c r="AP338">
        <v>66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x14ac:dyDescent="0.45">
      <c r="A339" t="s">
        <v>950</v>
      </c>
      <c r="B339" t="s">
        <v>82</v>
      </c>
      <c r="C339" t="s">
        <v>940</v>
      </c>
      <c r="D339" t="s">
        <v>84</v>
      </c>
      <c r="E339" s="2" t="str">
        <f>HYPERLINK("capsilon://?command=openfolder&amp;siteaddress=FAM.docvelocity-na8.net&amp;folderid=FX1F879183-DDCA-CD30-A2AB-94A1F8D103BC","FX220112626")</f>
        <v>FX220112626</v>
      </c>
      <c r="F339" t="s">
        <v>19</v>
      </c>
      <c r="G339" t="s">
        <v>19</v>
      </c>
      <c r="H339" t="s">
        <v>85</v>
      </c>
      <c r="I339" t="s">
        <v>941</v>
      </c>
      <c r="J339">
        <v>294</v>
      </c>
      <c r="K339" t="s">
        <v>87</v>
      </c>
      <c r="L339" t="s">
        <v>88</v>
      </c>
      <c r="M339" t="s">
        <v>89</v>
      </c>
      <c r="N339">
        <v>2</v>
      </c>
      <c r="O339" s="1">
        <v>44606.478425925925</v>
      </c>
      <c r="P339" s="1">
        <v>44606.605787037035</v>
      </c>
      <c r="Q339">
        <v>5526</v>
      </c>
      <c r="R339">
        <v>5478</v>
      </c>
      <c r="S339" t="b">
        <v>0</v>
      </c>
      <c r="T339" t="s">
        <v>90</v>
      </c>
      <c r="U339" t="b">
        <v>1</v>
      </c>
      <c r="V339" t="s">
        <v>121</v>
      </c>
      <c r="W339" s="1">
        <v>44606.590405092589</v>
      </c>
      <c r="X339">
        <v>4535</v>
      </c>
      <c r="Y339">
        <v>242</v>
      </c>
      <c r="Z339">
        <v>0</v>
      </c>
      <c r="AA339">
        <v>242</v>
      </c>
      <c r="AB339">
        <v>0</v>
      </c>
      <c r="AC339">
        <v>133</v>
      </c>
      <c r="AD339">
        <v>52</v>
      </c>
      <c r="AE339">
        <v>0</v>
      </c>
      <c r="AF339">
        <v>0</v>
      </c>
      <c r="AG339">
        <v>0</v>
      </c>
      <c r="AH339" t="s">
        <v>92</v>
      </c>
      <c r="AI339" s="1">
        <v>44606.605787037035</v>
      </c>
      <c r="AJ339">
        <v>739</v>
      </c>
      <c r="AK339">
        <v>2</v>
      </c>
      <c r="AL339">
        <v>0</v>
      </c>
      <c r="AM339">
        <v>2</v>
      </c>
      <c r="AN339">
        <v>0</v>
      </c>
      <c r="AO339">
        <v>2</v>
      </c>
      <c r="AP339">
        <v>50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x14ac:dyDescent="0.45">
      <c r="A340" t="s">
        <v>951</v>
      </c>
      <c r="B340" t="s">
        <v>82</v>
      </c>
      <c r="C340" t="s">
        <v>952</v>
      </c>
      <c r="D340" t="s">
        <v>84</v>
      </c>
      <c r="E340" s="2" t="str">
        <f>HYPERLINK("capsilon://?command=openfolder&amp;siteaddress=FAM.docvelocity-na8.net&amp;folderid=FX387632D5-2DB7-CE94-B697-3EED0A495D47","FX220111569")</f>
        <v>FX220111569</v>
      </c>
      <c r="F340" t="s">
        <v>19</v>
      </c>
      <c r="G340" t="s">
        <v>19</v>
      </c>
      <c r="H340" t="s">
        <v>85</v>
      </c>
      <c r="I340" t="s">
        <v>953</v>
      </c>
      <c r="J340">
        <v>446</v>
      </c>
      <c r="K340" t="s">
        <v>87</v>
      </c>
      <c r="L340" t="s">
        <v>88</v>
      </c>
      <c r="M340" t="s">
        <v>89</v>
      </c>
      <c r="N340">
        <v>2</v>
      </c>
      <c r="O340" s="1">
        <v>44606.485995370371</v>
      </c>
      <c r="P340" s="1">
        <v>44606.615659722222</v>
      </c>
      <c r="Q340">
        <v>6865</v>
      </c>
      <c r="R340">
        <v>4338</v>
      </c>
      <c r="S340" t="b">
        <v>0</v>
      </c>
      <c r="T340" t="s">
        <v>90</v>
      </c>
      <c r="U340" t="b">
        <v>0</v>
      </c>
      <c r="V340" t="s">
        <v>114</v>
      </c>
      <c r="W340" s="1">
        <v>44606.562939814816</v>
      </c>
      <c r="X340">
        <v>3486</v>
      </c>
      <c r="Y340">
        <v>334</v>
      </c>
      <c r="Z340">
        <v>0</v>
      </c>
      <c r="AA340">
        <v>334</v>
      </c>
      <c r="AB340">
        <v>66</v>
      </c>
      <c r="AC340">
        <v>177</v>
      </c>
      <c r="AD340">
        <v>112</v>
      </c>
      <c r="AE340">
        <v>0</v>
      </c>
      <c r="AF340">
        <v>0</v>
      </c>
      <c r="AG340">
        <v>0</v>
      </c>
      <c r="AH340" t="s">
        <v>92</v>
      </c>
      <c r="AI340" s="1">
        <v>44606.615659722222</v>
      </c>
      <c r="AJ340">
        <v>852</v>
      </c>
      <c r="AK340">
        <v>1</v>
      </c>
      <c r="AL340">
        <v>0</v>
      </c>
      <c r="AM340">
        <v>1</v>
      </c>
      <c r="AN340">
        <v>66</v>
      </c>
      <c r="AO340">
        <v>1</v>
      </c>
      <c r="AP340">
        <v>111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x14ac:dyDescent="0.45">
      <c r="A341" t="s">
        <v>954</v>
      </c>
      <c r="B341" t="s">
        <v>82</v>
      </c>
      <c r="C341" t="s">
        <v>793</v>
      </c>
      <c r="D341" t="s">
        <v>84</v>
      </c>
      <c r="E341" s="2" t="str">
        <f>HYPERLINK("capsilon://?command=openfolder&amp;siteaddress=FAM.docvelocity-na8.net&amp;folderid=FX8DB17978-8DF2-121B-0574-A68F53BE6979","FX22024548")</f>
        <v>FX22024548</v>
      </c>
      <c r="F341" t="s">
        <v>19</v>
      </c>
      <c r="G341" t="s">
        <v>19</v>
      </c>
      <c r="H341" t="s">
        <v>85</v>
      </c>
      <c r="I341" t="s">
        <v>955</v>
      </c>
      <c r="J341">
        <v>38</v>
      </c>
      <c r="K341" t="s">
        <v>87</v>
      </c>
      <c r="L341" t="s">
        <v>88</v>
      </c>
      <c r="M341" t="s">
        <v>89</v>
      </c>
      <c r="N341">
        <v>2</v>
      </c>
      <c r="O341" s="1">
        <v>44606.491956018515</v>
      </c>
      <c r="P341" s="1">
        <v>44606.617708333331</v>
      </c>
      <c r="Q341">
        <v>10260</v>
      </c>
      <c r="R341">
        <v>605</v>
      </c>
      <c r="S341" t="b">
        <v>0</v>
      </c>
      <c r="T341" t="s">
        <v>90</v>
      </c>
      <c r="U341" t="b">
        <v>0</v>
      </c>
      <c r="V341" t="s">
        <v>101</v>
      </c>
      <c r="W341" s="1">
        <v>44606.533831018518</v>
      </c>
      <c r="X341">
        <v>429</v>
      </c>
      <c r="Y341">
        <v>37</v>
      </c>
      <c r="Z341">
        <v>0</v>
      </c>
      <c r="AA341">
        <v>37</v>
      </c>
      <c r="AB341">
        <v>0</v>
      </c>
      <c r="AC341">
        <v>18</v>
      </c>
      <c r="AD341">
        <v>1</v>
      </c>
      <c r="AE341">
        <v>0</v>
      </c>
      <c r="AF341">
        <v>0</v>
      </c>
      <c r="AG341">
        <v>0</v>
      </c>
      <c r="AH341" t="s">
        <v>92</v>
      </c>
      <c r="AI341" s="1">
        <v>44606.617708333331</v>
      </c>
      <c r="AJ341">
        <v>176</v>
      </c>
      <c r="AK341">
        <v>1</v>
      </c>
      <c r="AL341">
        <v>0</v>
      </c>
      <c r="AM341">
        <v>1</v>
      </c>
      <c r="AN341">
        <v>0</v>
      </c>
      <c r="AO341">
        <v>1</v>
      </c>
      <c r="AP341">
        <v>0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x14ac:dyDescent="0.45">
      <c r="A342" t="s">
        <v>956</v>
      </c>
      <c r="B342" t="s">
        <v>82</v>
      </c>
      <c r="C342" t="s">
        <v>241</v>
      </c>
      <c r="D342" t="s">
        <v>84</v>
      </c>
      <c r="E342" s="2" t="str">
        <f>HYPERLINK("capsilon://?command=openfolder&amp;siteaddress=FAM.docvelocity-na8.net&amp;folderid=FX5D1053D3-A031-C6AD-F876-B84528DF9220","FX21125380")</f>
        <v>FX21125380</v>
      </c>
      <c r="F342" t="s">
        <v>19</v>
      </c>
      <c r="G342" t="s">
        <v>19</v>
      </c>
      <c r="H342" t="s">
        <v>85</v>
      </c>
      <c r="I342" t="s">
        <v>957</v>
      </c>
      <c r="J342">
        <v>28</v>
      </c>
      <c r="K342" t="s">
        <v>87</v>
      </c>
      <c r="L342" t="s">
        <v>88</v>
      </c>
      <c r="M342" t="s">
        <v>89</v>
      </c>
      <c r="N342">
        <v>2</v>
      </c>
      <c r="O342" s="1">
        <v>44606.508993055555</v>
      </c>
      <c r="P342" s="1">
        <v>44606.619074074071</v>
      </c>
      <c r="Q342">
        <v>9142</v>
      </c>
      <c r="R342">
        <v>369</v>
      </c>
      <c r="S342" t="b">
        <v>0</v>
      </c>
      <c r="T342" t="s">
        <v>90</v>
      </c>
      <c r="U342" t="b">
        <v>0</v>
      </c>
      <c r="V342" t="s">
        <v>101</v>
      </c>
      <c r="W342" s="1">
        <v>44606.536770833336</v>
      </c>
      <c r="X342">
        <v>253</v>
      </c>
      <c r="Y342">
        <v>21</v>
      </c>
      <c r="Z342">
        <v>0</v>
      </c>
      <c r="AA342">
        <v>21</v>
      </c>
      <c r="AB342">
        <v>0</v>
      </c>
      <c r="AC342">
        <v>1</v>
      </c>
      <c r="AD342">
        <v>7</v>
      </c>
      <c r="AE342">
        <v>0</v>
      </c>
      <c r="AF342">
        <v>0</v>
      </c>
      <c r="AG342">
        <v>0</v>
      </c>
      <c r="AH342" t="s">
        <v>92</v>
      </c>
      <c r="AI342" s="1">
        <v>44606.619074074071</v>
      </c>
      <c r="AJ342">
        <v>116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7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x14ac:dyDescent="0.45">
      <c r="A343" t="s">
        <v>958</v>
      </c>
      <c r="B343" t="s">
        <v>82</v>
      </c>
      <c r="C343" t="s">
        <v>959</v>
      </c>
      <c r="D343" t="s">
        <v>84</v>
      </c>
      <c r="E343" s="2" t="str">
        <f>HYPERLINK("capsilon://?command=openfolder&amp;siteaddress=FAM.docvelocity-na8.net&amp;folderid=FX9243AF52-632E-58E5-4B93-A106047083DB","FX22025165")</f>
        <v>FX22025165</v>
      </c>
      <c r="F343" t="s">
        <v>19</v>
      </c>
      <c r="G343" t="s">
        <v>19</v>
      </c>
      <c r="H343" t="s">
        <v>85</v>
      </c>
      <c r="I343" t="s">
        <v>960</v>
      </c>
      <c r="J343">
        <v>92</v>
      </c>
      <c r="K343" t="s">
        <v>87</v>
      </c>
      <c r="L343" t="s">
        <v>88</v>
      </c>
      <c r="M343" t="s">
        <v>89</v>
      </c>
      <c r="N343">
        <v>2</v>
      </c>
      <c r="O343" s="1">
        <v>44606.51153935185</v>
      </c>
      <c r="P343" s="1">
        <v>44606.624548611115</v>
      </c>
      <c r="Q343">
        <v>8301</v>
      </c>
      <c r="R343">
        <v>1463</v>
      </c>
      <c r="S343" t="b">
        <v>0</v>
      </c>
      <c r="T343" t="s">
        <v>90</v>
      </c>
      <c r="U343" t="b">
        <v>0</v>
      </c>
      <c r="V343" t="s">
        <v>101</v>
      </c>
      <c r="W343" s="1">
        <v>44606.54824074074</v>
      </c>
      <c r="X343">
        <v>990</v>
      </c>
      <c r="Y343">
        <v>92</v>
      </c>
      <c r="Z343">
        <v>0</v>
      </c>
      <c r="AA343">
        <v>92</v>
      </c>
      <c r="AB343">
        <v>0</v>
      </c>
      <c r="AC343">
        <v>38</v>
      </c>
      <c r="AD343">
        <v>0</v>
      </c>
      <c r="AE343">
        <v>0</v>
      </c>
      <c r="AF343">
        <v>0</v>
      </c>
      <c r="AG343">
        <v>0</v>
      </c>
      <c r="AH343" t="s">
        <v>92</v>
      </c>
      <c r="AI343" s="1">
        <v>44606.624548611115</v>
      </c>
      <c r="AJ343">
        <v>473</v>
      </c>
      <c r="AK343">
        <v>12</v>
      </c>
      <c r="AL343">
        <v>0</v>
      </c>
      <c r="AM343">
        <v>12</v>
      </c>
      <c r="AN343">
        <v>0</v>
      </c>
      <c r="AO343">
        <v>12</v>
      </c>
      <c r="AP343">
        <v>-12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x14ac:dyDescent="0.45">
      <c r="A344" t="s">
        <v>961</v>
      </c>
      <c r="B344" t="s">
        <v>82</v>
      </c>
      <c r="C344" t="s">
        <v>798</v>
      </c>
      <c r="D344" t="s">
        <v>84</v>
      </c>
      <c r="E344" s="2" t="str">
        <f>HYPERLINK("capsilon://?command=openfolder&amp;siteaddress=FAM.docvelocity-na8.net&amp;folderid=FX55F85285-0705-8484-3150-72E3D73E8627","FX22023821")</f>
        <v>FX22023821</v>
      </c>
      <c r="F344" t="s">
        <v>19</v>
      </c>
      <c r="G344" t="s">
        <v>19</v>
      </c>
      <c r="H344" t="s">
        <v>85</v>
      </c>
      <c r="I344" t="s">
        <v>962</v>
      </c>
      <c r="J344">
        <v>35</v>
      </c>
      <c r="K344" t="s">
        <v>87</v>
      </c>
      <c r="L344" t="s">
        <v>88</v>
      </c>
      <c r="M344" t="s">
        <v>89</v>
      </c>
      <c r="N344">
        <v>2</v>
      </c>
      <c r="O344" s="1">
        <v>44606.530555555553</v>
      </c>
      <c r="P344" s="1">
        <v>44606.626018518517</v>
      </c>
      <c r="Q344">
        <v>7722</v>
      </c>
      <c r="R344">
        <v>526</v>
      </c>
      <c r="S344" t="b">
        <v>0</v>
      </c>
      <c r="T344" t="s">
        <v>90</v>
      </c>
      <c r="U344" t="b">
        <v>0</v>
      </c>
      <c r="V344" t="s">
        <v>101</v>
      </c>
      <c r="W344" s="1">
        <v>44606.559641203705</v>
      </c>
      <c r="X344">
        <v>365</v>
      </c>
      <c r="Y344">
        <v>33</v>
      </c>
      <c r="Z344">
        <v>0</v>
      </c>
      <c r="AA344">
        <v>33</v>
      </c>
      <c r="AB344">
        <v>0</v>
      </c>
      <c r="AC344">
        <v>23</v>
      </c>
      <c r="AD344">
        <v>2</v>
      </c>
      <c r="AE344">
        <v>0</v>
      </c>
      <c r="AF344">
        <v>0</v>
      </c>
      <c r="AG344">
        <v>0</v>
      </c>
      <c r="AH344" t="s">
        <v>92</v>
      </c>
      <c r="AI344" s="1">
        <v>44606.626018518517</v>
      </c>
      <c r="AJ344">
        <v>126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2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x14ac:dyDescent="0.45">
      <c r="A345" t="s">
        <v>963</v>
      </c>
      <c r="B345" t="s">
        <v>82</v>
      </c>
      <c r="C345" t="s">
        <v>964</v>
      </c>
      <c r="D345" t="s">
        <v>84</v>
      </c>
      <c r="E345" s="2" t="str">
        <f>HYPERLINK("capsilon://?command=openfolder&amp;siteaddress=FAM.docvelocity-na8.net&amp;folderid=FXBB5044CD-EEAD-5123-C362-EE3CD7881543","FX22018565")</f>
        <v>FX22018565</v>
      </c>
      <c r="F345" t="s">
        <v>19</v>
      </c>
      <c r="G345" t="s">
        <v>19</v>
      </c>
      <c r="H345" t="s">
        <v>85</v>
      </c>
      <c r="I345" t="s">
        <v>965</v>
      </c>
      <c r="J345">
        <v>84</v>
      </c>
      <c r="K345" t="s">
        <v>87</v>
      </c>
      <c r="L345" t="s">
        <v>88</v>
      </c>
      <c r="M345" t="s">
        <v>89</v>
      </c>
      <c r="N345">
        <v>2</v>
      </c>
      <c r="O345" s="1">
        <v>44606.553912037038</v>
      </c>
      <c r="P345" s="1">
        <v>44606.629178240742</v>
      </c>
      <c r="Q345">
        <v>5473</v>
      </c>
      <c r="R345">
        <v>1030</v>
      </c>
      <c r="S345" t="b">
        <v>0</v>
      </c>
      <c r="T345" t="s">
        <v>90</v>
      </c>
      <c r="U345" t="b">
        <v>0</v>
      </c>
      <c r="V345" t="s">
        <v>177</v>
      </c>
      <c r="W345" s="1">
        <v>44606.564687500002</v>
      </c>
      <c r="X345">
        <v>758</v>
      </c>
      <c r="Y345">
        <v>63</v>
      </c>
      <c r="Z345">
        <v>0</v>
      </c>
      <c r="AA345">
        <v>63</v>
      </c>
      <c r="AB345">
        <v>0</v>
      </c>
      <c r="AC345">
        <v>17</v>
      </c>
      <c r="AD345">
        <v>21</v>
      </c>
      <c r="AE345">
        <v>0</v>
      </c>
      <c r="AF345">
        <v>0</v>
      </c>
      <c r="AG345">
        <v>0</v>
      </c>
      <c r="AH345" t="s">
        <v>92</v>
      </c>
      <c r="AI345" s="1">
        <v>44606.629178240742</v>
      </c>
      <c r="AJ345">
        <v>272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21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x14ac:dyDescent="0.45">
      <c r="A346" t="s">
        <v>966</v>
      </c>
      <c r="B346" t="s">
        <v>82</v>
      </c>
      <c r="C346" t="s">
        <v>967</v>
      </c>
      <c r="D346" t="s">
        <v>84</v>
      </c>
      <c r="E346" s="2" t="str">
        <f>HYPERLINK("capsilon://?command=openfolder&amp;siteaddress=FAM.docvelocity-na8.net&amp;folderid=FX97B22799-795C-1286-D88B-2004560732A7","FX2112256")</f>
        <v>FX2112256</v>
      </c>
      <c r="F346" t="s">
        <v>19</v>
      </c>
      <c r="G346" t="s">
        <v>19</v>
      </c>
      <c r="H346" t="s">
        <v>85</v>
      </c>
      <c r="I346" t="s">
        <v>968</v>
      </c>
      <c r="J346">
        <v>66</v>
      </c>
      <c r="K346" t="s">
        <v>87</v>
      </c>
      <c r="L346" t="s">
        <v>88</v>
      </c>
      <c r="M346" t="s">
        <v>89</v>
      </c>
      <c r="N346">
        <v>2</v>
      </c>
      <c r="O346" s="1">
        <v>44606.559340277781</v>
      </c>
      <c r="P346" s="1">
        <v>44606.62939814815</v>
      </c>
      <c r="Q346">
        <v>5855</v>
      </c>
      <c r="R346">
        <v>198</v>
      </c>
      <c r="S346" t="b">
        <v>0</v>
      </c>
      <c r="T346" t="s">
        <v>90</v>
      </c>
      <c r="U346" t="b">
        <v>0</v>
      </c>
      <c r="V346" t="s">
        <v>114</v>
      </c>
      <c r="W346" s="1">
        <v>44606.563831018517</v>
      </c>
      <c r="X346">
        <v>76</v>
      </c>
      <c r="Y346">
        <v>0</v>
      </c>
      <c r="Z346">
        <v>0</v>
      </c>
      <c r="AA346">
        <v>0</v>
      </c>
      <c r="AB346">
        <v>52</v>
      </c>
      <c r="AC346">
        <v>0</v>
      </c>
      <c r="AD346">
        <v>66</v>
      </c>
      <c r="AE346">
        <v>0</v>
      </c>
      <c r="AF346">
        <v>0</v>
      </c>
      <c r="AG346">
        <v>0</v>
      </c>
      <c r="AH346" t="s">
        <v>92</v>
      </c>
      <c r="AI346" s="1">
        <v>44606.62939814815</v>
      </c>
      <c r="AJ346">
        <v>18</v>
      </c>
      <c r="AK346">
        <v>0</v>
      </c>
      <c r="AL346">
        <v>0</v>
      </c>
      <c r="AM346">
        <v>0</v>
      </c>
      <c r="AN346">
        <v>52</v>
      </c>
      <c r="AO346">
        <v>0</v>
      </c>
      <c r="AP346">
        <v>66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x14ac:dyDescent="0.45">
      <c r="A347" t="s">
        <v>969</v>
      </c>
      <c r="B347" t="s">
        <v>82</v>
      </c>
      <c r="C347" t="s">
        <v>970</v>
      </c>
      <c r="D347" t="s">
        <v>84</v>
      </c>
      <c r="E347" s="2" t="str">
        <f>HYPERLINK("capsilon://?command=openfolder&amp;siteaddress=FAM.docvelocity-na8.net&amp;folderid=FX44302215-824D-63EC-A5AD-AFB457598144","FX22016560")</f>
        <v>FX22016560</v>
      </c>
      <c r="F347" t="s">
        <v>19</v>
      </c>
      <c r="G347" t="s">
        <v>19</v>
      </c>
      <c r="H347" t="s">
        <v>85</v>
      </c>
      <c r="I347" t="s">
        <v>971</v>
      </c>
      <c r="J347">
        <v>66</v>
      </c>
      <c r="K347" t="s">
        <v>87</v>
      </c>
      <c r="L347" t="s">
        <v>88</v>
      </c>
      <c r="M347" t="s">
        <v>89</v>
      </c>
      <c r="N347">
        <v>2</v>
      </c>
      <c r="O347" s="1">
        <v>44606.562476851854</v>
      </c>
      <c r="P347" s="1">
        <v>44606.63077546296</v>
      </c>
      <c r="Q347">
        <v>5243</v>
      </c>
      <c r="R347">
        <v>658</v>
      </c>
      <c r="S347" t="b">
        <v>0</v>
      </c>
      <c r="T347" t="s">
        <v>90</v>
      </c>
      <c r="U347" t="b">
        <v>0</v>
      </c>
      <c r="V347" t="s">
        <v>101</v>
      </c>
      <c r="W347" s="1">
        <v>44606.570011574076</v>
      </c>
      <c r="X347">
        <v>540</v>
      </c>
      <c r="Y347">
        <v>52</v>
      </c>
      <c r="Z347">
        <v>0</v>
      </c>
      <c r="AA347">
        <v>52</v>
      </c>
      <c r="AB347">
        <v>0</v>
      </c>
      <c r="AC347">
        <v>27</v>
      </c>
      <c r="AD347">
        <v>14</v>
      </c>
      <c r="AE347">
        <v>0</v>
      </c>
      <c r="AF347">
        <v>0</v>
      </c>
      <c r="AG347">
        <v>0</v>
      </c>
      <c r="AH347" t="s">
        <v>92</v>
      </c>
      <c r="AI347" s="1">
        <v>44606.63077546296</v>
      </c>
      <c r="AJ347">
        <v>118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14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x14ac:dyDescent="0.45">
      <c r="A348" t="s">
        <v>972</v>
      </c>
      <c r="B348" t="s">
        <v>82</v>
      </c>
      <c r="C348" t="s">
        <v>368</v>
      </c>
      <c r="D348" t="s">
        <v>84</v>
      </c>
      <c r="E348" s="2" t="str">
        <f>HYPERLINK("capsilon://?command=openfolder&amp;siteaddress=FAM.docvelocity-na8.net&amp;folderid=FXA19450B8-B9A1-98C1-86DE-EDA3519B1AAA","FX22022037")</f>
        <v>FX22022037</v>
      </c>
      <c r="F348" t="s">
        <v>19</v>
      </c>
      <c r="G348" t="s">
        <v>19</v>
      </c>
      <c r="H348" t="s">
        <v>85</v>
      </c>
      <c r="I348" t="s">
        <v>973</v>
      </c>
      <c r="J348">
        <v>66</v>
      </c>
      <c r="K348" t="s">
        <v>87</v>
      </c>
      <c r="L348" t="s">
        <v>88</v>
      </c>
      <c r="M348" t="s">
        <v>89</v>
      </c>
      <c r="N348">
        <v>2</v>
      </c>
      <c r="O348" s="1">
        <v>44606.571458333332</v>
      </c>
      <c r="P348" s="1">
        <v>44606.633888888886</v>
      </c>
      <c r="Q348">
        <v>3094</v>
      </c>
      <c r="R348">
        <v>2300</v>
      </c>
      <c r="S348" t="b">
        <v>0</v>
      </c>
      <c r="T348" t="s">
        <v>90</v>
      </c>
      <c r="U348" t="b">
        <v>0</v>
      </c>
      <c r="V348" t="s">
        <v>101</v>
      </c>
      <c r="W348" s="1">
        <v>44606.595173611109</v>
      </c>
      <c r="X348">
        <v>2026</v>
      </c>
      <c r="Y348">
        <v>52</v>
      </c>
      <c r="Z348">
        <v>0</v>
      </c>
      <c r="AA348">
        <v>52</v>
      </c>
      <c r="AB348">
        <v>0</v>
      </c>
      <c r="AC348">
        <v>33</v>
      </c>
      <c r="AD348">
        <v>14</v>
      </c>
      <c r="AE348">
        <v>0</v>
      </c>
      <c r="AF348">
        <v>0</v>
      </c>
      <c r="AG348">
        <v>0</v>
      </c>
      <c r="AH348" t="s">
        <v>92</v>
      </c>
      <c r="AI348" s="1">
        <v>44606.633888888886</v>
      </c>
      <c r="AJ348">
        <v>268</v>
      </c>
      <c r="AK348">
        <v>1</v>
      </c>
      <c r="AL348">
        <v>0</v>
      </c>
      <c r="AM348">
        <v>1</v>
      </c>
      <c r="AN348">
        <v>0</v>
      </c>
      <c r="AO348">
        <v>1</v>
      </c>
      <c r="AP348">
        <v>13</v>
      </c>
      <c r="AQ348">
        <v>0</v>
      </c>
      <c r="AR348">
        <v>0</v>
      </c>
      <c r="AS348">
        <v>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x14ac:dyDescent="0.45">
      <c r="A349" t="s">
        <v>974</v>
      </c>
      <c r="B349" t="s">
        <v>82</v>
      </c>
      <c r="C349" t="s">
        <v>199</v>
      </c>
      <c r="D349" t="s">
        <v>84</v>
      </c>
      <c r="E349" s="2" t="str">
        <f>HYPERLINK("capsilon://?command=openfolder&amp;siteaddress=FAM.docvelocity-na8.net&amp;folderid=FX5E6FC761-18FF-FB98-9E5B-AB8A368403C8","FX2202984")</f>
        <v>FX2202984</v>
      </c>
      <c r="F349" t="s">
        <v>19</v>
      </c>
      <c r="G349" t="s">
        <v>19</v>
      </c>
      <c r="H349" t="s">
        <v>85</v>
      </c>
      <c r="I349" t="s">
        <v>975</v>
      </c>
      <c r="J349">
        <v>56</v>
      </c>
      <c r="K349" t="s">
        <v>87</v>
      </c>
      <c r="L349" t="s">
        <v>88</v>
      </c>
      <c r="M349" t="s">
        <v>89</v>
      </c>
      <c r="N349">
        <v>2</v>
      </c>
      <c r="O349" s="1">
        <v>44606.582719907405</v>
      </c>
      <c r="P349" s="1">
        <v>44607.168356481481</v>
      </c>
      <c r="Q349">
        <v>48909</v>
      </c>
      <c r="R349">
        <v>1690</v>
      </c>
      <c r="S349" t="b">
        <v>0</v>
      </c>
      <c r="T349" t="s">
        <v>90</v>
      </c>
      <c r="U349" t="b">
        <v>0</v>
      </c>
      <c r="V349" t="s">
        <v>186</v>
      </c>
      <c r="W349" s="1">
        <v>44606.592581018522</v>
      </c>
      <c r="X349">
        <v>849</v>
      </c>
      <c r="Y349">
        <v>42</v>
      </c>
      <c r="Z349">
        <v>0</v>
      </c>
      <c r="AA349">
        <v>42</v>
      </c>
      <c r="AB349">
        <v>0</v>
      </c>
      <c r="AC349">
        <v>38</v>
      </c>
      <c r="AD349">
        <v>14</v>
      </c>
      <c r="AE349">
        <v>0</v>
      </c>
      <c r="AF349">
        <v>0</v>
      </c>
      <c r="AG349">
        <v>0</v>
      </c>
      <c r="AH349" t="s">
        <v>187</v>
      </c>
      <c r="AI349" s="1">
        <v>44607.168356481481</v>
      </c>
      <c r="AJ349">
        <v>484</v>
      </c>
      <c r="AK349">
        <v>2</v>
      </c>
      <c r="AL349">
        <v>0</v>
      </c>
      <c r="AM349">
        <v>2</v>
      </c>
      <c r="AN349">
        <v>0</v>
      </c>
      <c r="AO349">
        <v>2</v>
      </c>
      <c r="AP349">
        <v>12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x14ac:dyDescent="0.45">
      <c r="A350" t="s">
        <v>976</v>
      </c>
      <c r="B350" t="s">
        <v>82</v>
      </c>
      <c r="C350" t="s">
        <v>409</v>
      </c>
      <c r="D350" t="s">
        <v>84</v>
      </c>
      <c r="E350" s="2" t="str">
        <f>HYPERLINK("capsilon://?command=openfolder&amp;siteaddress=FAM.docvelocity-na8.net&amp;folderid=FX7D22CF7A-8B9A-830B-5C07-C1F96E45B674","FX22022829")</f>
        <v>FX22022829</v>
      </c>
      <c r="F350" t="s">
        <v>19</v>
      </c>
      <c r="G350" t="s">
        <v>19</v>
      </c>
      <c r="H350" t="s">
        <v>85</v>
      </c>
      <c r="I350" t="s">
        <v>977</v>
      </c>
      <c r="J350">
        <v>66</v>
      </c>
      <c r="K350" t="s">
        <v>87</v>
      </c>
      <c r="L350" t="s">
        <v>88</v>
      </c>
      <c r="M350" t="s">
        <v>89</v>
      </c>
      <c r="N350">
        <v>2</v>
      </c>
      <c r="O350" s="1">
        <v>44606.586840277778</v>
      </c>
      <c r="P350" s="1">
        <v>44606.692986111113</v>
      </c>
      <c r="Q350">
        <v>6899</v>
      </c>
      <c r="R350">
        <v>2272</v>
      </c>
      <c r="S350" t="b">
        <v>0</v>
      </c>
      <c r="T350" t="s">
        <v>90</v>
      </c>
      <c r="U350" t="b">
        <v>0</v>
      </c>
      <c r="V350" t="s">
        <v>121</v>
      </c>
      <c r="W350" s="1">
        <v>44606.615671296298</v>
      </c>
      <c r="X350">
        <v>2182</v>
      </c>
      <c r="Y350">
        <v>52</v>
      </c>
      <c r="Z350">
        <v>0</v>
      </c>
      <c r="AA350">
        <v>52</v>
      </c>
      <c r="AB350">
        <v>0</v>
      </c>
      <c r="AC350">
        <v>33</v>
      </c>
      <c r="AD350">
        <v>14</v>
      </c>
      <c r="AE350">
        <v>0</v>
      </c>
      <c r="AF350">
        <v>0</v>
      </c>
      <c r="AG350">
        <v>0</v>
      </c>
      <c r="AH350" t="s">
        <v>97</v>
      </c>
      <c r="AI350" s="1">
        <v>44606.692986111113</v>
      </c>
      <c r="AJ350">
        <v>90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14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x14ac:dyDescent="0.45">
      <c r="A351" t="s">
        <v>978</v>
      </c>
      <c r="B351" t="s">
        <v>82</v>
      </c>
      <c r="C351" t="s">
        <v>431</v>
      </c>
      <c r="D351" t="s">
        <v>84</v>
      </c>
      <c r="E351" s="2" t="str">
        <f>HYPERLINK("capsilon://?command=openfolder&amp;siteaddress=FAM.docvelocity-na8.net&amp;folderid=FXABE9AAAD-650C-C3BC-FC08-C6EA445DB791","FX220111947")</f>
        <v>FX220111947</v>
      </c>
      <c r="F351" t="s">
        <v>19</v>
      </c>
      <c r="G351" t="s">
        <v>19</v>
      </c>
      <c r="H351" t="s">
        <v>85</v>
      </c>
      <c r="I351" t="s">
        <v>979</v>
      </c>
      <c r="J351">
        <v>66</v>
      </c>
      <c r="K351" t="s">
        <v>87</v>
      </c>
      <c r="L351" t="s">
        <v>88</v>
      </c>
      <c r="M351" t="s">
        <v>89</v>
      </c>
      <c r="N351">
        <v>2</v>
      </c>
      <c r="O351" s="1">
        <v>44606.613344907404</v>
      </c>
      <c r="P351" s="1">
        <v>44606.694224537037</v>
      </c>
      <c r="Q351">
        <v>6170</v>
      </c>
      <c r="R351">
        <v>818</v>
      </c>
      <c r="S351" t="b">
        <v>0</v>
      </c>
      <c r="T351" t="s">
        <v>90</v>
      </c>
      <c r="U351" t="b">
        <v>0</v>
      </c>
      <c r="V351" t="s">
        <v>177</v>
      </c>
      <c r="W351" s="1">
        <v>44606.621620370373</v>
      </c>
      <c r="X351">
        <v>711</v>
      </c>
      <c r="Y351">
        <v>52</v>
      </c>
      <c r="Z351">
        <v>0</v>
      </c>
      <c r="AA351">
        <v>52</v>
      </c>
      <c r="AB351">
        <v>0</v>
      </c>
      <c r="AC351">
        <v>40</v>
      </c>
      <c r="AD351">
        <v>14</v>
      </c>
      <c r="AE351">
        <v>0</v>
      </c>
      <c r="AF351">
        <v>0</v>
      </c>
      <c r="AG351">
        <v>0</v>
      </c>
      <c r="AH351" t="s">
        <v>97</v>
      </c>
      <c r="AI351" s="1">
        <v>44606.694224537037</v>
      </c>
      <c r="AJ351">
        <v>107</v>
      </c>
      <c r="AK351">
        <v>2</v>
      </c>
      <c r="AL351">
        <v>0</v>
      </c>
      <c r="AM351">
        <v>2</v>
      </c>
      <c r="AN351">
        <v>0</v>
      </c>
      <c r="AO351">
        <v>1</v>
      </c>
      <c r="AP351">
        <v>12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x14ac:dyDescent="0.45">
      <c r="A352" t="s">
        <v>980</v>
      </c>
      <c r="B352" t="s">
        <v>82</v>
      </c>
      <c r="C352" t="s">
        <v>981</v>
      </c>
      <c r="D352" t="s">
        <v>84</v>
      </c>
      <c r="E352" s="2" t="str">
        <f>HYPERLINK("capsilon://?command=openfolder&amp;siteaddress=FAM.docvelocity-na8.net&amp;folderid=FX3D072BD1-B341-050F-69CB-CD050C85BBB5","FX22026331")</f>
        <v>FX22026331</v>
      </c>
      <c r="F352" t="s">
        <v>19</v>
      </c>
      <c r="G352" t="s">
        <v>19</v>
      </c>
      <c r="H352" t="s">
        <v>85</v>
      </c>
      <c r="I352" t="s">
        <v>982</v>
      </c>
      <c r="J352">
        <v>38</v>
      </c>
      <c r="K352" t="s">
        <v>87</v>
      </c>
      <c r="L352" t="s">
        <v>88</v>
      </c>
      <c r="M352" t="s">
        <v>89</v>
      </c>
      <c r="N352">
        <v>2</v>
      </c>
      <c r="O352" s="1">
        <v>44606.63994212963</v>
      </c>
      <c r="P352" s="1">
        <v>44606.695081018515</v>
      </c>
      <c r="Q352">
        <v>2973</v>
      </c>
      <c r="R352">
        <v>1791</v>
      </c>
      <c r="S352" t="b">
        <v>0</v>
      </c>
      <c r="T352" t="s">
        <v>90</v>
      </c>
      <c r="U352" t="b">
        <v>0</v>
      </c>
      <c r="V352" t="s">
        <v>125</v>
      </c>
      <c r="W352" s="1">
        <v>44606.661620370367</v>
      </c>
      <c r="X352">
        <v>1717</v>
      </c>
      <c r="Y352">
        <v>37</v>
      </c>
      <c r="Z352">
        <v>0</v>
      </c>
      <c r="AA352">
        <v>37</v>
      </c>
      <c r="AB352">
        <v>0</v>
      </c>
      <c r="AC352">
        <v>9</v>
      </c>
      <c r="AD352">
        <v>1</v>
      </c>
      <c r="AE352">
        <v>0</v>
      </c>
      <c r="AF352">
        <v>0</v>
      </c>
      <c r="AG352">
        <v>0</v>
      </c>
      <c r="AH352" t="s">
        <v>97</v>
      </c>
      <c r="AI352" s="1">
        <v>44606.695081018515</v>
      </c>
      <c r="AJ352">
        <v>74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1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x14ac:dyDescent="0.45">
      <c r="A353" t="s">
        <v>983</v>
      </c>
      <c r="B353" t="s">
        <v>82</v>
      </c>
      <c r="C353" t="s">
        <v>515</v>
      </c>
      <c r="D353" t="s">
        <v>84</v>
      </c>
      <c r="E353" s="2" t="str">
        <f>HYPERLINK("capsilon://?command=openfolder&amp;siteaddress=FAM.docvelocity-na8.net&amp;folderid=FXF728CD1E-E26D-BA1A-23F9-6E6A629A1E72","FX210310036")</f>
        <v>FX210310036</v>
      </c>
      <c r="F353" t="s">
        <v>19</v>
      </c>
      <c r="G353" t="s">
        <v>19</v>
      </c>
      <c r="H353" t="s">
        <v>85</v>
      </c>
      <c r="I353" t="s">
        <v>984</v>
      </c>
      <c r="J353">
        <v>66</v>
      </c>
      <c r="K353" t="s">
        <v>87</v>
      </c>
      <c r="L353" t="s">
        <v>88</v>
      </c>
      <c r="M353" t="s">
        <v>89</v>
      </c>
      <c r="N353">
        <v>2</v>
      </c>
      <c r="O353" s="1">
        <v>44606.640729166669</v>
      </c>
      <c r="P353" s="1">
        <v>44606.699872685182</v>
      </c>
      <c r="Q353">
        <v>4145</v>
      </c>
      <c r="R353">
        <v>965</v>
      </c>
      <c r="S353" t="b">
        <v>0</v>
      </c>
      <c r="T353" t="s">
        <v>90</v>
      </c>
      <c r="U353" t="b">
        <v>0</v>
      </c>
      <c r="V353" t="s">
        <v>177</v>
      </c>
      <c r="W353" s="1">
        <v>44606.649328703701</v>
      </c>
      <c r="X353">
        <v>518</v>
      </c>
      <c r="Y353">
        <v>52</v>
      </c>
      <c r="Z353">
        <v>0</v>
      </c>
      <c r="AA353">
        <v>52</v>
      </c>
      <c r="AB353">
        <v>0</v>
      </c>
      <c r="AC353">
        <v>25</v>
      </c>
      <c r="AD353">
        <v>14</v>
      </c>
      <c r="AE353">
        <v>0</v>
      </c>
      <c r="AF353">
        <v>0</v>
      </c>
      <c r="AG353">
        <v>0</v>
      </c>
      <c r="AH353" t="s">
        <v>97</v>
      </c>
      <c r="AI353" s="1">
        <v>44606.699872685182</v>
      </c>
      <c r="AJ353">
        <v>414</v>
      </c>
      <c r="AK353">
        <v>3</v>
      </c>
      <c r="AL353">
        <v>0</v>
      </c>
      <c r="AM353">
        <v>3</v>
      </c>
      <c r="AN353">
        <v>0</v>
      </c>
      <c r="AO353">
        <v>2</v>
      </c>
      <c r="AP353">
        <v>11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x14ac:dyDescent="0.45">
      <c r="A354" t="s">
        <v>985</v>
      </c>
      <c r="B354" t="s">
        <v>82</v>
      </c>
      <c r="C354" t="s">
        <v>986</v>
      </c>
      <c r="D354" t="s">
        <v>84</v>
      </c>
      <c r="E354" s="2" t="str">
        <f>HYPERLINK("capsilon://?command=openfolder&amp;siteaddress=FAM.docvelocity-na8.net&amp;folderid=FX262C3C3F-0FD3-D65B-4C00-3A39D2686406","FX22025833")</f>
        <v>FX22025833</v>
      </c>
      <c r="F354" t="s">
        <v>19</v>
      </c>
      <c r="G354" t="s">
        <v>19</v>
      </c>
      <c r="H354" t="s">
        <v>85</v>
      </c>
      <c r="I354" t="s">
        <v>987</v>
      </c>
      <c r="J354">
        <v>140</v>
      </c>
      <c r="K354" t="s">
        <v>87</v>
      </c>
      <c r="L354" t="s">
        <v>88</v>
      </c>
      <c r="M354" t="s">
        <v>89</v>
      </c>
      <c r="N354">
        <v>2</v>
      </c>
      <c r="O354" s="1">
        <v>44606.65247685185</v>
      </c>
      <c r="P354" s="1">
        <v>44606.702164351853</v>
      </c>
      <c r="Q354">
        <v>3183</v>
      </c>
      <c r="R354">
        <v>1110</v>
      </c>
      <c r="S354" t="b">
        <v>0</v>
      </c>
      <c r="T354" t="s">
        <v>90</v>
      </c>
      <c r="U354" t="b">
        <v>0</v>
      </c>
      <c r="V354" t="s">
        <v>186</v>
      </c>
      <c r="W354" s="1">
        <v>44606.6637962963</v>
      </c>
      <c r="X354">
        <v>913</v>
      </c>
      <c r="Y354">
        <v>105</v>
      </c>
      <c r="Z354">
        <v>0</v>
      </c>
      <c r="AA354">
        <v>105</v>
      </c>
      <c r="AB354">
        <v>0</v>
      </c>
      <c r="AC354">
        <v>32</v>
      </c>
      <c r="AD354">
        <v>35</v>
      </c>
      <c r="AE354">
        <v>0</v>
      </c>
      <c r="AF354">
        <v>0</v>
      </c>
      <c r="AG354">
        <v>0</v>
      </c>
      <c r="AH354" t="s">
        <v>97</v>
      </c>
      <c r="AI354" s="1">
        <v>44606.702164351853</v>
      </c>
      <c r="AJ354">
        <v>197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35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x14ac:dyDescent="0.45">
      <c r="A355" t="s">
        <v>988</v>
      </c>
      <c r="B355" t="s">
        <v>82</v>
      </c>
      <c r="C355" t="s">
        <v>989</v>
      </c>
      <c r="D355" t="s">
        <v>84</v>
      </c>
      <c r="E355" s="2" t="str">
        <f>HYPERLINK("capsilon://?command=openfolder&amp;siteaddress=FAM.docvelocity-na8.net&amp;folderid=FX63497AB8-551A-3302-5DA7-9C7348F14B10","FX220244")</f>
        <v>FX220244</v>
      </c>
      <c r="F355" t="s">
        <v>19</v>
      </c>
      <c r="G355" t="s">
        <v>19</v>
      </c>
      <c r="H355" t="s">
        <v>85</v>
      </c>
      <c r="I355" t="s">
        <v>990</v>
      </c>
      <c r="J355">
        <v>110</v>
      </c>
      <c r="K355" t="s">
        <v>87</v>
      </c>
      <c r="L355" t="s">
        <v>88</v>
      </c>
      <c r="M355" t="s">
        <v>89</v>
      </c>
      <c r="N355">
        <v>2</v>
      </c>
      <c r="O355" s="1">
        <v>44606.6721412037</v>
      </c>
      <c r="P355" s="1">
        <v>44607.163773148146</v>
      </c>
      <c r="Q355">
        <v>41566</v>
      </c>
      <c r="R355">
        <v>911</v>
      </c>
      <c r="S355" t="b">
        <v>0</v>
      </c>
      <c r="T355" t="s">
        <v>90</v>
      </c>
      <c r="U355" t="b">
        <v>0</v>
      </c>
      <c r="V355" t="s">
        <v>246</v>
      </c>
      <c r="W355" s="1">
        <v>44606.677673611113</v>
      </c>
      <c r="X355">
        <v>331</v>
      </c>
      <c r="Y355">
        <v>93</v>
      </c>
      <c r="Z355">
        <v>0</v>
      </c>
      <c r="AA355">
        <v>93</v>
      </c>
      <c r="AB355">
        <v>0</v>
      </c>
      <c r="AC355">
        <v>36</v>
      </c>
      <c r="AD355">
        <v>17</v>
      </c>
      <c r="AE355">
        <v>0</v>
      </c>
      <c r="AF355">
        <v>0</v>
      </c>
      <c r="AG355">
        <v>0</v>
      </c>
      <c r="AH355" t="s">
        <v>194</v>
      </c>
      <c r="AI355" s="1">
        <v>44607.163773148146</v>
      </c>
      <c r="AJ355">
        <v>569</v>
      </c>
      <c r="AK355">
        <v>1</v>
      </c>
      <c r="AL355">
        <v>0</v>
      </c>
      <c r="AM355">
        <v>1</v>
      </c>
      <c r="AN355">
        <v>0</v>
      </c>
      <c r="AO355">
        <v>0</v>
      </c>
      <c r="AP355">
        <v>16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x14ac:dyDescent="0.45">
      <c r="A356" t="s">
        <v>991</v>
      </c>
      <c r="B356" t="s">
        <v>82</v>
      </c>
      <c r="C356" t="s">
        <v>992</v>
      </c>
      <c r="D356" t="s">
        <v>84</v>
      </c>
      <c r="E356" s="2" t="str">
        <f>HYPERLINK("capsilon://?command=openfolder&amp;siteaddress=FAM.docvelocity-na8.net&amp;folderid=FXF37ABFA2-803D-82DB-6694-6DFE9618E394","FX22017975")</f>
        <v>FX22017975</v>
      </c>
      <c r="F356" t="s">
        <v>19</v>
      </c>
      <c r="G356" t="s">
        <v>19</v>
      </c>
      <c r="H356" t="s">
        <v>85</v>
      </c>
      <c r="I356" t="s">
        <v>993</v>
      </c>
      <c r="J356">
        <v>66</v>
      </c>
      <c r="K356" t="s">
        <v>87</v>
      </c>
      <c r="L356" t="s">
        <v>88</v>
      </c>
      <c r="M356" t="s">
        <v>89</v>
      </c>
      <c r="N356">
        <v>2</v>
      </c>
      <c r="O356" s="1">
        <v>44606.684976851851</v>
      </c>
      <c r="P356" s="1">
        <v>44606.702499999999</v>
      </c>
      <c r="Q356">
        <v>1199</v>
      </c>
      <c r="R356">
        <v>315</v>
      </c>
      <c r="S356" t="b">
        <v>0</v>
      </c>
      <c r="T356" t="s">
        <v>90</v>
      </c>
      <c r="U356" t="b">
        <v>0</v>
      </c>
      <c r="V356" t="s">
        <v>114</v>
      </c>
      <c r="W356" s="1">
        <v>44606.690150462964</v>
      </c>
      <c r="X356">
        <v>58</v>
      </c>
      <c r="Y356">
        <v>0</v>
      </c>
      <c r="Z356">
        <v>0</v>
      </c>
      <c r="AA356">
        <v>0</v>
      </c>
      <c r="AB356">
        <v>52</v>
      </c>
      <c r="AC356">
        <v>0</v>
      </c>
      <c r="AD356">
        <v>66</v>
      </c>
      <c r="AE356">
        <v>0</v>
      </c>
      <c r="AF356">
        <v>0</v>
      </c>
      <c r="AG356">
        <v>0</v>
      </c>
      <c r="AH356" t="s">
        <v>97</v>
      </c>
      <c r="AI356" s="1">
        <v>44606.702499999999</v>
      </c>
      <c r="AJ356">
        <v>16</v>
      </c>
      <c r="AK356">
        <v>0</v>
      </c>
      <c r="AL356">
        <v>0</v>
      </c>
      <c r="AM356">
        <v>0</v>
      </c>
      <c r="AN356">
        <v>52</v>
      </c>
      <c r="AO356">
        <v>0</v>
      </c>
      <c r="AP356">
        <v>66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x14ac:dyDescent="0.45">
      <c r="A357" t="s">
        <v>994</v>
      </c>
      <c r="B357" t="s">
        <v>82</v>
      </c>
      <c r="C357" t="s">
        <v>995</v>
      </c>
      <c r="D357" t="s">
        <v>84</v>
      </c>
      <c r="E357" s="2" t="str">
        <f>HYPERLINK("capsilon://?command=openfolder&amp;siteaddress=FAM.docvelocity-na8.net&amp;folderid=FX3BCB3BAD-0EF5-E3BF-3E11-FAFC8C5F00A0","FX22024114")</f>
        <v>FX22024114</v>
      </c>
      <c r="F357" t="s">
        <v>19</v>
      </c>
      <c r="G357" t="s">
        <v>19</v>
      </c>
      <c r="H357" t="s">
        <v>85</v>
      </c>
      <c r="I357" t="s">
        <v>996</v>
      </c>
      <c r="J357">
        <v>66</v>
      </c>
      <c r="K357" t="s">
        <v>87</v>
      </c>
      <c r="L357" t="s">
        <v>88</v>
      </c>
      <c r="M357" t="s">
        <v>89</v>
      </c>
      <c r="N357">
        <v>2</v>
      </c>
      <c r="O357" s="1">
        <v>44606.696388888886</v>
      </c>
      <c r="P357" s="1">
        <v>44606.703333333331</v>
      </c>
      <c r="Q357">
        <v>73</v>
      </c>
      <c r="R357">
        <v>527</v>
      </c>
      <c r="S357" t="b">
        <v>0</v>
      </c>
      <c r="T357" t="s">
        <v>90</v>
      </c>
      <c r="U357" t="b">
        <v>0</v>
      </c>
      <c r="V357" t="s">
        <v>101</v>
      </c>
      <c r="W357" s="1">
        <v>44606.701782407406</v>
      </c>
      <c r="X357">
        <v>456</v>
      </c>
      <c r="Y357">
        <v>49</v>
      </c>
      <c r="Z357">
        <v>0</v>
      </c>
      <c r="AA357">
        <v>49</v>
      </c>
      <c r="AB357">
        <v>0</v>
      </c>
      <c r="AC357">
        <v>13</v>
      </c>
      <c r="AD357">
        <v>17</v>
      </c>
      <c r="AE357">
        <v>0</v>
      </c>
      <c r="AF357">
        <v>0</v>
      </c>
      <c r="AG357">
        <v>0</v>
      </c>
      <c r="AH357" t="s">
        <v>97</v>
      </c>
      <c r="AI357" s="1">
        <v>44606.703333333331</v>
      </c>
      <c r="AJ357">
        <v>71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17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x14ac:dyDescent="0.45">
      <c r="A358" t="s">
        <v>997</v>
      </c>
      <c r="B358" t="s">
        <v>82</v>
      </c>
      <c r="C358" t="s">
        <v>995</v>
      </c>
      <c r="D358" t="s">
        <v>84</v>
      </c>
      <c r="E358" s="2" t="str">
        <f>HYPERLINK("capsilon://?command=openfolder&amp;siteaddress=FAM.docvelocity-na8.net&amp;folderid=FX3BCB3BAD-0EF5-E3BF-3E11-FAFC8C5F00A0","FX22024114")</f>
        <v>FX22024114</v>
      </c>
      <c r="F358" t="s">
        <v>19</v>
      </c>
      <c r="G358" t="s">
        <v>19</v>
      </c>
      <c r="H358" t="s">
        <v>85</v>
      </c>
      <c r="I358" t="s">
        <v>998</v>
      </c>
      <c r="J358">
        <v>28</v>
      </c>
      <c r="K358" t="s">
        <v>87</v>
      </c>
      <c r="L358" t="s">
        <v>88</v>
      </c>
      <c r="M358" t="s">
        <v>89</v>
      </c>
      <c r="N358">
        <v>2</v>
      </c>
      <c r="O358" s="1">
        <v>44606.697256944448</v>
      </c>
      <c r="P358" s="1">
        <v>44606.703981481478</v>
      </c>
      <c r="Q358">
        <v>244</v>
      </c>
      <c r="R358">
        <v>337</v>
      </c>
      <c r="S358" t="b">
        <v>0</v>
      </c>
      <c r="T358" t="s">
        <v>90</v>
      </c>
      <c r="U358" t="b">
        <v>0</v>
      </c>
      <c r="V358" t="s">
        <v>177</v>
      </c>
      <c r="W358" s="1">
        <v>44606.700613425928</v>
      </c>
      <c r="X358">
        <v>282</v>
      </c>
      <c r="Y358">
        <v>21</v>
      </c>
      <c r="Z358">
        <v>0</v>
      </c>
      <c r="AA358">
        <v>21</v>
      </c>
      <c r="AB358">
        <v>0</v>
      </c>
      <c r="AC358">
        <v>5</v>
      </c>
      <c r="AD358">
        <v>7</v>
      </c>
      <c r="AE358">
        <v>0</v>
      </c>
      <c r="AF358">
        <v>0</v>
      </c>
      <c r="AG358">
        <v>0</v>
      </c>
      <c r="AH358" t="s">
        <v>97</v>
      </c>
      <c r="AI358" s="1">
        <v>44606.703981481478</v>
      </c>
      <c r="AJ358">
        <v>55</v>
      </c>
      <c r="AK358">
        <v>1</v>
      </c>
      <c r="AL358">
        <v>0</v>
      </c>
      <c r="AM358">
        <v>1</v>
      </c>
      <c r="AN358">
        <v>0</v>
      </c>
      <c r="AO358">
        <v>0</v>
      </c>
      <c r="AP358">
        <v>6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x14ac:dyDescent="0.45">
      <c r="A359" t="s">
        <v>999</v>
      </c>
      <c r="B359" t="s">
        <v>82</v>
      </c>
      <c r="C359" t="s">
        <v>1000</v>
      </c>
      <c r="D359" t="s">
        <v>84</v>
      </c>
      <c r="E359" s="2" t="str">
        <f>HYPERLINK("capsilon://?command=openfolder&amp;siteaddress=FAM.docvelocity-na8.net&amp;folderid=FXFA66ABF9-9A8A-6C55-315D-A76BAFB1BE9A","FX22022905")</f>
        <v>FX22022905</v>
      </c>
      <c r="F359" t="s">
        <v>19</v>
      </c>
      <c r="G359" t="s">
        <v>19</v>
      </c>
      <c r="H359" t="s">
        <v>85</v>
      </c>
      <c r="I359" t="s">
        <v>1001</v>
      </c>
      <c r="J359">
        <v>304</v>
      </c>
      <c r="K359" t="s">
        <v>87</v>
      </c>
      <c r="L359" t="s">
        <v>88</v>
      </c>
      <c r="M359" t="s">
        <v>89</v>
      </c>
      <c r="N359">
        <v>2</v>
      </c>
      <c r="O359" s="1">
        <v>44606.701736111114</v>
      </c>
      <c r="P359" s="1">
        <v>44607.185891203706</v>
      </c>
      <c r="Q359">
        <v>38307</v>
      </c>
      <c r="R359">
        <v>3524</v>
      </c>
      <c r="S359" t="b">
        <v>0</v>
      </c>
      <c r="T359" t="s">
        <v>90</v>
      </c>
      <c r="U359" t="b">
        <v>0</v>
      </c>
      <c r="V359" t="s">
        <v>114</v>
      </c>
      <c r="W359" s="1">
        <v>44606.722893518519</v>
      </c>
      <c r="X359">
        <v>1801</v>
      </c>
      <c r="Y359">
        <v>283</v>
      </c>
      <c r="Z359">
        <v>0</v>
      </c>
      <c r="AA359">
        <v>283</v>
      </c>
      <c r="AB359">
        <v>21</v>
      </c>
      <c r="AC359">
        <v>149</v>
      </c>
      <c r="AD359">
        <v>21</v>
      </c>
      <c r="AE359">
        <v>0</v>
      </c>
      <c r="AF359">
        <v>0</v>
      </c>
      <c r="AG359">
        <v>0</v>
      </c>
      <c r="AH359" t="s">
        <v>190</v>
      </c>
      <c r="AI359" s="1">
        <v>44607.185891203706</v>
      </c>
      <c r="AJ359">
        <v>1537</v>
      </c>
      <c r="AK359">
        <v>1</v>
      </c>
      <c r="AL359">
        <v>0</v>
      </c>
      <c r="AM359">
        <v>1</v>
      </c>
      <c r="AN359">
        <v>21</v>
      </c>
      <c r="AO359">
        <v>0</v>
      </c>
      <c r="AP359">
        <v>20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x14ac:dyDescent="0.45">
      <c r="A360" t="s">
        <v>1002</v>
      </c>
      <c r="B360" t="s">
        <v>82</v>
      </c>
      <c r="C360" t="s">
        <v>1003</v>
      </c>
      <c r="D360" t="s">
        <v>84</v>
      </c>
      <c r="E360" s="2" t="str">
        <f>HYPERLINK("capsilon://?command=openfolder&amp;siteaddress=FAM.docvelocity-na8.net&amp;folderid=FX0A624614-7A7E-FEC8-C024-2E1C77AB536E","FX22024050")</f>
        <v>FX22024050</v>
      </c>
      <c r="F360" t="s">
        <v>19</v>
      </c>
      <c r="G360" t="s">
        <v>19</v>
      </c>
      <c r="H360" t="s">
        <v>85</v>
      </c>
      <c r="I360" t="s">
        <v>1004</v>
      </c>
      <c r="J360">
        <v>76</v>
      </c>
      <c r="K360" t="s">
        <v>87</v>
      </c>
      <c r="L360" t="s">
        <v>88</v>
      </c>
      <c r="M360" t="s">
        <v>89</v>
      </c>
      <c r="N360">
        <v>2</v>
      </c>
      <c r="O360" s="1">
        <v>44606.710555555554</v>
      </c>
      <c r="P360" s="1">
        <v>44606.744120370371</v>
      </c>
      <c r="Q360">
        <v>2238</v>
      </c>
      <c r="R360">
        <v>662</v>
      </c>
      <c r="S360" t="b">
        <v>0</v>
      </c>
      <c r="T360" t="s">
        <v>90</v>
      </c>
      <c r="U360" t="b">
        <v>0</v>
      </c>
      <c r="V360" t="s">
        <v>101</v>
      </c>
      <c r="W360" s="1">
        <v>44606.71638888889</v>
      </c>
      <c r="X360">
        <v>501</v>
      </c>
      <c r="Y360">
        <v>74</v>
      </c>
      <c r="Z360">
        <v>0</v>
      </c>
      <c r="AA360">
        <v>74</v>
      </c>
      <c r="AB360">
        <v>0</v>
      </c>
      <c r="AC360">
        <v>16</v>
      </c>
      <c r="AD360">
        <v>2</v>
      </c>
      <c r="AE360">
        <v>0</v>
      </c>
      <c r="AF360">
        <v>0</v>
      </c>
      <c r="AG360">
        <v>0</v>
      </c>
      <c r="AH360" t="s">
        <v>97</v>
      </c>
      <c r="AI360" s="1">
        <v>44606.744120370371</v>
      </c>
      <c r="AJ360">
        <v>161</v>
      </c>
      <c r="AK360">
        <v>2</v>
      </c>
      <c r="AL360">
        <v>0</v>
      </c>
      <c r="AM360">
        <v>2</v>
      </c>
      <c r="AN360">
        <v>0</v>
      </c>
      <c r="AO360">
        <v>1</v>
      </c>
      <c r="AP360">
        <v>0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x14ac:dyDescent="0.45">
      <c r="A361" t="s">
        <v>1005</v>
      </c>
      <c r="B361" t="s">
        <v>82</v>
      </c>
      <c r="C361" t="s">
        <v>970</v>
      </c>
      <c r="D361" t="s">
        <v>84</v>
      </c>
      <c r="E361" s="2" t="str">
        <f>HYPERLINK("capsilon://?command=openfolder&amp;siteaddress=FAM.docvelocity-na8.net&amp;folderid=FX44302215-824D-63EC-A5AD-AFB457598144","FX22016560")</f>
        <v>FX22016560</v>
      </c>
      <c r="F361" t="s">
        <v>19</v>
      </c>
      <c r="G361" t="s">
        <v>19</v>
      </c>
      <c r="H361" t="s">
        <v>85</v>
      </c>
      <c r="I361" t="s">
        <v>1006</v>
      </c>
      <c r="J361">
        <v>66</v>
      </c>
      <c r="K361" t="s">
        <v>87</v>
      </c>
      <c r="L361" t="s">
        <v>88</v>
      </c>
      <c r="M361" t="s">
        <v>89</v>
      </c>
      <c r="N361">
        <v>2</v>
      </c>
      <c r="O361" s="1">
        <v>44606.7340625</v>
      </c>
      <c r="P361" s="1">
        <v>44606.74428240741</v>
      </c>
      <c r="Q361">
        <v>761</v>
      </c>
      <c r="R361">
        <v>122</v>
      </c>
      <c r="S361" t="b">
        <v>0</v>
      </c>
      <c r="T361" t="s">
        <v>90</v>
      </c>
      <c r="U361" t="b">
        <v>0</v>
      </c>
      <c r="V361" t="s">
        <v>177</v>
      </c>
      <c r="W361" s="1">
        <v>44606.73542824074</v>
      </c>
      <c r="X361">
        <v>84</v>
      </c>
      <c r="Y361">
        <v>0</v>
      </c>
      <c r="Z361">
        <v>0</v>
      </c>
      <c r="AA361">
        <v>0</v>
      </c>
      <c r="AB361">
        <v>52</v>
      </c>
      <c r="AC361">
        <v>0</v>
      </c>
      <c r="AD361">
        <v>66</v>
      </c>
      <c r="AE361">
        <v>0</v>
      </c>
      <c r="AF361">
        <v>0</v>
      </c>
      <c r="AG361">
        <v>0</v>
      </c>
      <c r="AH361" t="s">
        <v>97</v>
      </c>
      <c r="AI361" s="1">
        <v>44606.74428240741</v>
      </c>
      <c r="AJ361">
        <v>13</v>
      </c>
      <c r="AK361">
        <v>0</v>
      </c>
      <c r="AL361">
        <v>0</v>
      </c>
      <c r="AM361">
        <v>0</v>
      </c>
      <c r="AN361">
        <v>52</v>
      </c>
      <c r="AO361">
        <v>0</v>
      </c>
      <c r="AP361">
        <v>66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x14ac:dyDescent="0.45">
      <c r="A362" t="s">
        <v>1007</v>
      </c>
      <c r="B362" t="s">
        <v>82</v>
      </c>
      <c r="C362" t="s">
        <v>471</v>
      </c>
      <c r="D362" t="s">
        <v>84</v>
      </c>
      <c r="E362" s="2" t="str">
        <f>HYPERLINK("capsilon://?command=openfolder&amp;siteaddress=FAM.docvelocity-na8.net&amp;folderid=FX2C3C9074-87DB-1567-1E58-A9E2A6DA25A3","FX220111120")</f>
        <v>FX220111120</v>
      </c>
      <c r="F362" t="s">
        <v>19</v>
      </c>
      <c r="G362" t="s">
        <v>19</v>
      </c>
      <c r="H362" t="s">
        <v>85</v>
      </c>
      <c r="I362" t="s">
        <v>1008</v>
      </c>
      <c r="J362">
        <v>66</v>
      </c>
      <c r="K362" t="s">
        <v>87</v>
      </c>
      <c r="L362" t="s">
        <v>88</v>
      </c>
      <c r="M362" t="s">
        <v>89</v>
      </c>
      <c r="N362">
        <v>1</v>
      </c>
      <c r="O362" s="1">
        <v>44606.766712962963</v>
      </c>
      <c r="P362" s="1">
        <v>44607.144085648149</v>
      </c>
      <c r="Q362">
        <v>31781</v>
      </c>
      <c r="R362">
        <v>824</v>
      </c>
      <c r="S362" t="b">
        <v>0</v>
      </c>
      <c r="T362" t="s">
        <v>90</v>
      </c>
      <c r="U362" t="b">
        <v>0</v>
      </c>
      <c r="V362" t="s">
        <v>285</v>
      </c>
      <c r="W362" s="1">
        <v>44607.144085648149</v>
      </c>
      <c r="X362">
        <v>86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66</v>
      </c>
      <c r="AE362">
        <v>52</v>
      </c>
      <c r="AF362">
        <v>0</v>
      </c>
      <c r="AG362">
        <v>1</v>
      </c>
      <c r="AH362" t="s">
        <v>90</v>
      </c>
      <c r="AI362" t="s">
        <v>90</v>
      </c>
      <c r="AJ362" t="s">
        <v>90</v>
      </c>
      <c r="AK362" t="s">
        <v>90</v>
      </c>
      <c r="AL362" t="s">
        <v>90</v>
      </c>
      <c r="AM362" t="s">
        <v>90</v>
      </c>
      <c r="AN362" t="s">
        <v>90</v>
      </c>
      <c r="AO362" t="s">
        <v>90</v>
      </c>
      <c r="AP362" t="s">
        <v>90</v>
      </c>
      <c r="AQ362" t="s">
        <v>90</v>
      </c>
      <c r="AR362" t="s">
        <v>90</v>
      </c>
      <c r="AS362" t="s">
        <v>90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x14ac:dyDescent="0.45">
      <c r="A363" t="s">
        <v>1009</v>
      </c>
      <c r="B363" t="s">
        <v>82</v>
      </c>
      <c r="C363" t="s">
        <v>471</v>
      </c>
      <c r="D363" t="s">
        <v>84</v>
      </c>
      <c r="E363" s="2" t="str">
        <f>HYPERLINK("capsilon://?command=openfolder&amp;siteaddress=FAM.docvelocity-na8.net&amp;folderid=FX2C3C9074-87DB-1567-1E58-A9E2A6DA25A3","FX220111120")</f>
        <v>FX220111120</v>
      </c>
      <c r="F363" t="s">
        <v>19</v>
      </c>
      <c r="G363" t="s">
        <v>19</v>
      </c>
      <c r="H363" t="s">
        <v>85</v>
      </c>
      <c r="I363" t="s">
        <v>1008</v>
      </c>
      <c r="J363">
        <v>38</v>
      </c>
      <c r="K363" t="s">
        <v>87</v>
      </c>
      <c r="L363" t="s">
        <v>88</v>
      </c>
      <c r="M363" t="s">
        <v>89</v>
      </c>
      <c r="N363">
        <v>2</v>
      </c>
      <c r="O363" s="1">
        <v>44607.144386574073</v>
      </c>
      <c r="P363" s="1">
        <v>44607.157175925924</v>
      </c>
      <c r="Q363">
        <v>530</v>
      </c>
      <c r="R363">
        <v>575</v>
      </c>
      <c r="S363" t="b">
        <v>0</v>
      </c>
      <c r="T363" t="s">
        <v>90</v>
      </c>
      <c r="U363" t="b">
        <v>1</v>
      </c>
      <c r="V363" t="s">
        <v>285</v>
      </c>
      <c r="W363" s="1">
        <v>44607.148553240739</v>
      </c>
      <c r="X363">
        <v>359</v>
      </c>
      <c r="Y363">
        <v>37</v>
      </c>
      <c r="Z363">
        <v>0</v>
      </c>
      <c r="AA363">
        <v>37</v>
      </c>
      <c r="AB363">
        <v>0</v>
      </c>
      <c r="AC363">
        <v>24</v>
      </c>
      <c r="AD363">
        <v>1</v>
      </c>
      <c r="AE363">
        <v>0</v>
      </c>
      <c r="AF363">
        <v>0</v>
      </c>
      <c r="AG363">
        <v>0</v>
      </c>
      <c r="AH363" t="s">
        <v>194</v>
      </c>
      <c r="AI363" s="1">
        <v>44607.157175925924</v>
      </c>
      <c r="AJ363">
        <v>216</v>
      </c>
      <c r="AK363">
        <v>1</v>
      </c>
      <c r="AL363">
        <v>0</v>
      </c>
      <c r="AM363">
        <v>1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x14ac:dyDescent="0.45">
      <c r="A364" t="s">
        <v>1010</v>
      </c>
      <c r="B364" t="s">
        <v>82</v>
      </c>
      <c r="C364" t="s">
        <v>1011</v>
      </c>
      <c r="D364" t="s">
        <v>84</v>
      </c>
      <c r="E364" s="2" t="str">
        <f>HYPERLINK("capsilon://?command=openfolder&amp;siteaddress=FAM.docvelocity-na8.net&amp;folderid=FXB4727376-D219-0466-98F1-CB9176E1FE34","FX2112141")</f>
        <v>FX2112141</v>
      </c>
      <c r="F364" t="s">
        <v>19</v>
      </c>
      <c r="G364" t="s">
        <v>19</v>
      </c>
      <c r="H364" t="s">
        <v>85</v>
      </c>
      <c r="I364" t="s">
        <v>1012</v>
      </c>
      <c r="J364">
        <v>66</v>
      </c>
      <c r="K364" t="s">
        <v>87</v>
      </c>
      <c r="L364" t="s">
        <v>88</v>
      </c>
      <c r="M364" t="s">
        <v>89</v>
      </c>
      <c r="N364">
        <v>2</v>
      </c>
      <c r="O364" s="1">
        <v>44607.334699074076</v>
      </c>
      <c r="P364" s="1">
        <v>44607.3591087963</v>
      </c>
      <c r="Q364">
        <v>1996</v>
      </c>
      <c r="R364">
        <v>113</v>
      </c>
      <c r="S364" t="b">
        <v>0</v>
      </c>
      <c r="T364" t="s">
        <v>90</v>
      </c>
      <c r="U364" t="b">
        <v>0</v>
      </c>
      <c r="V364" t="s">
        <v>186</v>
      </c>
      <c r="W364" s="1">
        <v>44607.345694444448</v>
      </c>
      <c r="X364">
        <v>45</v>
      </c>
      <c r="Y364">
        <v>0</v>
      </c>
      <c r="Z364">
        <v>0</v>
      </c>
      <c r="AA364">
        <v>0</v>
      </c>
      <c r="AB364">
        <v>52</v>
      </c>
      <c r="AC364">
        <v>0</v>
      </c>
      <c r="AD364">
        <v>66</v>
      </c>
      <c r="AE364">
        <v>0</v>
      </c>
      <c r="AF364">
        <v>0</v>
      </c>
      <c r="AG364">
        <v>0</v>
      </c>
      <c r="AH364" t="s">
        <v>187</v>
      </c>
      <c r="AI364" s="1">
        <v>44607.3591087963</v>
      </c>
      <c r="AJ364">
        <v>56</v>
      </c>
      <c r="AK364">
        <v>0</v>
      </c>
      <c r="AL364">
        <v>0</v>
      </c>
      <c r="AM364">
        <v>0</v>
      </c>
      <c r="AN364">
        <v>52</v>
      </c>
      <c r="AO364">
        <v>0</v>
      </c>
      <c r="AP364">
        <v>66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x14ac:dyDescent="0.45">
      <c r="A365" t="s">
        <v>1013</v>
      </c>
      <c r="B365" t="s">
        <v>82</v>
      </c>
      <c r="C365" t="s">
        <v>931</v>
      </c>
      <c r="D365" t="s">
        <v>84</v>
      </c>
      <c r="E365" s="2" t="str">
        <f>HYPERLINK("capsilon://?command=openfolder&amp;siteaddress=FAM.docvelocity-na8.net&amp;folderid=FXC2E08881-5078-E9E8-C5D4-5AB0313A1D11","FX22025222")</f>
        <v>FX22025222</v>
      </c>
      <c r="F365" t="s">
        <v>19</v>
      </c>
      <c r="G365" t="s">
        <v>19</v>
      </c>
      <c r="H365" t="s">
        <v>85</v>
      </c>
      <c r="I365" t="s">
        <v>1014</v>
      </c>
      <c r="J365">
        <v>118</v>
      </c>
      <c r="K365" t="s">
        <v>87</v>
      </c>
      <c r="L365" t="s">
        <v>88</v>
      </c>
      <c r="M365" t="s">
        <v>89</v>
      </c>
      <c r="N365">
        <v>2</v>
      </c>
      <c r="O365" s="1">
        <v>44607.336678240739</v>
      </c>
      <c r="P365" s="1">
        <v>44607.364884259259</v>
      </c>
      <c r="Q365">
        <v>1588</v>
      </c>
      <c r="R365">
        <v>849</v>
      </c>
      <c r="S365" t="b">
        <v>0</v>
      </c>
      <c r="T365" t="s">
        <v>90</v>
      </c>
      <c r="U365" t="b">
        <v>0</v>
      </c>
      <c r="V365" t="s">
        <v>186</v>
      </c>
      <c r="W365" s="1">
        <v>44607.349756944444</v>
      </c>
      <c r="X365">
        <v>351</v>
      </c>
      <c r="Y365">
        <v>66</v>
      </c>
      <c r="Z365">
        <v>0</v>
      </c>
      <c r="AA365">
        <v>66</v>
      </c>
      <c r="AB365">
        <v>0</v>
      </c>
      <c r="AC365">
        <v>20</v>
      </c>
      <c r="AD365">
        <v>52</v>
      </c>
      <c r="AE365">
        <v>0</v>
      </c>
      <c r="AF365">
        <v>0</v>
      </c>
      <c r="AG365">
        <v>0</v>
      </c>
      <c r="AH365" t="s">
        <v>187</v>
      </c>
      <c r="AI365" s="1">
        <v>44607.364884259259</v>
      </c>
      <c r="AJ365">
        <v>498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52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x14ac:dyDescent="0.45">
      <c r="A366" t="s">
        <v>1015</v>
      </c>
      <c r="B366" t="s">
        <v>82</v>
      </c>
      <c r="C366" t="s">
        <v>931</v>
      </c>
      <c r="D366" t="s">
        <v>84</v>
      </c>
      <c r="E366" s="2" t="str">
        <f>HYPERLINK("capsilon://?command=openfolder&amp;siteaddress=FAM.docvelocity-na8.net&amp;folderid=FXC2E08881-5078-E9E8-C5D4-5AB0313A1D11","FX22025222")</f>
        <v>FX22025222</v>
      </c>
      <c r="F366" t="s">
        <v>19</v>
      </c>
      <c r="G366" t="s">
        <v>19</v>
      </c>
      <c r="H366" t="s">
        <v>85</v>
      </c>
      <c r="I366" t="s">
        <v>1016</v>
      </c>
      <c r="J366">
        <v>28</v>
      </c>
      <c r="K366" t="s">
        <v>87</v>
      </c>
      <c r="L366" t="s">
        <v>88</v>
      </c>
      <c r="M366" t="s">
        <v>89</v>
      </c>
      <c r="N366">
        <v>2</v>
      </c>
      <c r="O366" s="1">
        <v>44607.337210648147</v>
      </c>
      <c r="P366" s="1">
        <v>44607.362708333334</v>
      </c>
      <c r="Q366">
        <v>1935</v>
      </c>
      <c r="R366">
        <v>268</v>
      </c>
      <c r="S366" t="b">
        <v>0</v>
      </c>
      <c r="T366" t="s">
        <v>90</v>
      </c>
      <c r="U366" t="b">
        <v>0</v>
      </c>
      <c r="V366" t="s">
        <v>186</v>
      </c>
      <c r="W366" s="1">
        <v>44607.350671296299</v>
      </c>
      <c r="X366">
        <v>79</v>
      </c>
      <c r="Y366">
        <v>21</v>
      </c>
      <c r="Z366">
        <v>0</v>
      </c>
      <c r="AA366">
        <v>21</v>
      </c>
      <c r="AB366">
        <v>0</v>
      </c>
      <c r="AC366">
        <v>1</v>
      </c>
      <c r="AD366">
        <v>7</v>
      </c>
      <c r="AE366">
        <v>0</v>
      </c>
      <c r="AF366">
        <v>0</v>
      </c>
      <c r="AG366">
        <v>0</v>
      </c>
      <c r="AH366" t="s">
        <v>190</v>
      </c>
      <c r="AI366" s="1">
        <v>44607.362708333334</v>
      </c>
      <c r="AJ366">
        <v>178</v>
      </c>
      <c r="AK366">
        <v>1</v>
      </c>
      <c r="AL366">
        <v>0</v>
      </c>
      <c r="AM366">
        <v>1</v>
      </c>
      <c r="AN366">
        <v>0</v>
      </c>
      <c r="AO366">
        <v>0</v>
      </c>
      <c r="AP366">
        <v>6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x14ac:dyDescent="0.45">
      <c r="A367" t="s">
        <v>1017</v>
      </c>
      <c r="B367" t="s">
        <v>82</v>
      </c>
      <c r="C367" t="s">
        <v>1018</v>
      </c>
      <c r="D367" t="s">
        <v>84</v>
      </c>
      <c r="E367" s="2" t="str">
        <f>HYPERLINK("capsilon://?command=openfolder&amp;siteaddress=FAM.docvelocity-na8.net&amp;folderid=FXBF433310-448E-11B7-9CB5-A8CDEC7CCD04","FX21126238")</f>
        <v>FX21126238</v>
      </c>
      <c r="F367" t="s">
        <v>19</v>
      </c>
      <c r="G367" t="s">
        <v>19</v>
      </c>
      <c r="H367" t="s">
        <v>85</v>
      </c>
      <c r="I367" t="s">
        <v>1019</v>
      </c>
      <c r="J367">
        <v>38</v>
      </c>
      <c r="K367" t="s">
        <v>87</v>
      </c>
      <c r="L367" t="s">
        <v>88</v>
      </c>
      <c r="M367" t="s">
        <v>89</v>
      </c>
      <c r="N367">
        <v>1</v>
      </c>
      <c r="O367" s="1">
        <v>44607.350266203706</v>
      </c>
      <c r="P367" s="1">
        <v>44607.444884259261</v>
      </c>
      <c r="Q367">
        <v>6933</v>
      </c>
      <c r="R367">
        <v>1242</v>
      </c>
      <c r="S367" t="b">
        <v>0</v>
      </c>
      <c r="T367" t="s">
        <v>90</v>
      </c>
      <c r="U367" t="b">
        <v>0</v>
      </c>
      <c r="V367" t="s">
        <v>307</v>
      </c>
      <c r="W367" s="1">
        <v>44607.444884259261</v>
      </c>
      <c r="X367">
        <v>202</v>
      </c>
      <c r="Y367">
        <v>2</v>
      </c>
      <c r="Z367">
        <v>0</v>
      </c>
      <c r="AA367">
        <v>2</v>
      </c>
      <c r="AB367">
        <v>0</v>
      </c>
      <c r="AC367">
        <v>1</v>
      </c>
      <c r="AD367">
        <v>36</v>
      </c>
      <c r="AE367">
        <v>37</v>
      </c>
      <c r="AF367">
        <v>0</v>
      </c>
      <c r="AG367">
        <v>2</v>
      </c>
      <c r="AH367" t="s">
        <v>90</v>
      </c>
      <c r="AI367" t="s">
        <v>90</v>
      </c>
      <c r="AJ367" t="s">
        <v>90</v>
      </c>
      <c r="AK367" t="s">
        <v>90</v>
      </c>
      <c r="AL367" t="s">
        <v>90</v>
      </c>
      <c r="AM367" t="s">
        <v>90</v>
      </c>
      <c r="AN367" t="s">
        <v>90</v>
      </c>
      <c r="AO367" t="s">
        <v>90</v>
      </c>
      <c r="AP367" t="s">
        <v>90</v>
      </c>
      <c r="AQ367" t="s">
        <v>90</v>
      </c>
      <c r="AR367" t="s">
        <v>90</v>
      </c>
      <c r="AS367" t="s">
        <v>90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x14ac:dyDescent="0.45">
      <c r="A368" t="s">
        <v>1020</v>
      </c>
      <c r="B368" t="s">
        <v>82</v>
      </c>
      <c r="C368" t="s">
        <v>606</v>
      </c>
      <c r="D368" t="s">
        <v>84</v>
      </c>
      <c r="E368" s="2" t="str">
        <f>HYPERLINK("capsilon://?command=openfolder&amp;siteaddress=FAM.docvelocity-na8.net&amp;folderid=FX41C00BE0-246C-3741-BD5F-500B2ED1B869","FX22014244")</f>
        <v>FX22014244</v>
      </c>
      <c r="F368" t="s">
        <v>19</v>
      </c>
      <c r="G368" t="s">
        <v>19</v>
      </c>
      <c r="H368" t="s">
        <v>85</v>
      </c>
      <c r="I368" t="s">
        <v>1021</v>
      </c>
      <c r="J368">
        <v>28</v>
      </c>
      <c r="K368" t="s">
        <v>87</v>
      </c>
      <c r="L368" t="s">
        <v>88</v>
      </c>
      <c r="M368" t="s">
        <v>89</v>
      </c>
      <c r="N368">
        <v>2</v>
      </c>
      <c r="O368" s="1">
        <v>44607.35597222222</v>
      </c>
      <c r="P368" s="1">
        <v>44607.429039351853</v>
      </c>
      <c r="Q368">
        <v>6035</v>
      </c>
      <c r="R368">
        <v>278</v>
      </c>
      <c r="S368" t="b">
        <v>0</v>
      </c>
      <c r="T368" t="s">
        <v>90</v>
      </c>
      <c r="U368" t="b">
        <v>0</v>
      </c>
      <c r="V368" t="s">
        <v>374</v>
      </c>
      <c r="W368" s="1">
        <v>44607.415509259263</v>
      </c>
      <c r="X368">
        <v>76</v>
      </c>
      <c r="Y368">
        <v>21</v>
      </c>
      <c r="Z368">
        <v>0</v>
      </c>
      <c r="AA368">
        <v>21</v>
      </c>
      <c r="AB368">
        <v>0</v>
      </c>
      <c r="AC368">
        <v>2</v>
      </c>
      <c r="AD368">
        <v>7</v>
      </c>
      <c r="AE368">
        <v>0</v>
      </c>
      <c r="AF368">
        <v>0</v>
      </c>
      <c r="AG368">
        <v>0</v>
      </c>
      <c r="AH368" t="s">
        <v>187</v>
      </c>
      <c r="AI368" s="1">
        <v>44607.429039351853</v>
      </c>
      <c r="AJ368">
        <v>196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7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x14ac:dyDescent="0.45">
      <c r="A369" t="s">
        <v>1022</v>
      </c>
      <c r="B369" t="s">
        <v>82</v>
      </c>
      <c r="C369" t="s">
        <v>989</v>
      </c>
      <c r="D369" t="s">
        <v>84</v>
      </c>
      <c r="E369" s="2" t="str">
        <f>HYPERLINK("capsilon://?command=openfolder&amp;siteaddress=FAM.docvelocity-na8.net&amp;folderid=FX63497AB8-551A-3302-5DA7-9C7348F14B10","FX220244")</f>
        <v>FX220244</v>
      </c>
      <c r="F369" t="s">
        <v>19</v>
      </c>
      <c r="G369" t="s">
        <v>19</v>
      </c>
      <c r="H369" t="s">
        <v>85</v>
      </c>
      <c r="I369" t="s">
        <v>1023</v>
      </c>
      <c r="J369">
        <v>66</v>
      </c>
      <c r="K369" t="s">
        <v>87</v>
      </c>
      <c r="L369" t="s">
        <v>88</v>
      </c>
      <c r="M369" t="s">
        <v>89</v>
      </c>
      <c r="N369">
        <v>1</v>
      </c>
      <c r="O369" s="1">
        <v>44607.361828703702</v>
      </c>
      <c r="P369" s="1">
        <v>44607.44703703704</v>
      </c>
      <c r="Q369">
        <v>7102</v>
      </c>
      <c r="R369">
        <v>260</v>
      </c>
      <c r="S369" t="b">
        <v>0</v>
      </c>
      <c r="T369" t="s">
        <v>90</v>
      </c>
      <c r="U369" t="b">
        <v>0</v>
      </c>
      <c r="V369" t="s">
        <v>307</v>
      </c>
      <c r="W369" s="1">
        <v>44607.44703703704</v>
      </c>
      <c r="X369">
        <v>136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66</v>
      </c>
      <c r="AE369">
        <v>52</v>
      </c>
      <c r="AF369">
        <v>0</v>
      </c>
      <c r="AG369">
        <v>1</v>
      </c>
      <c r="AH369" t="s">
        <v>90</v>
      </c>
      <c r="AI369" t="s">
        <v>90</v>
      </c>
      <c r="AJ369" t="s">
        <v>90</v>
      </c>
      <c r="AK369" t="s">
        <v>90</v>
      </c>
      <c r="AL369" t="s">
        <v>90</v>
      </c>
      <c r="AM369" t="s">
        <v>90</v>
      </c>
      <c r="AN369" t="s">
        <v>90</v>
      </c>
      <c r="AO369" t="s">
        <v>90</v>
      </c>
      <c r="AP369" t="s">
        <v>90</v>
      </c>
      <c r="AQ369" t="s">
        <v>90</v>
      </c>
      <c r="AR369" t="s">
        <v>90</v>
      </c>
      <c r="AS369" t="s">
        <v>90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x14ac:dyDescent="0.45">
      <c r="A370" t="s">
        <v>1024</v>
      </c>
      <c r="B370" t="s">
        <v>82</v>
      </c>
      <c r="C370" t="s">
        <v>1025</v>
      </c>
      <c r="D370" t="s">
        <v>84</v>
      </c>
      <c r="E370" s="2" t="str">
        <f>HYPERLINK("capsilon://?command=openfolder&amp;siteaddress=FAM.docvelocity-na8.net&amp;folderid=FX872BBB1D-9885-433C-AF6E-900F3FEA62B5","FX211211865")</f>
        <v>FX211211865</v>
      </c>
      <c r="F370" t="s">
        <v>19</v>
      </c>
      <c r="G370" t="s">
        <v>19</v>
      </c>
      <c r="H370" t="s">
        <v>85</v>
      </c>
      <c r="I370" t="s">
        <v>1026</v>
      </c>
      <c r="J370">
        <v>84</v>
      </c>
      <c r="K370" t="s">
        <v>87</v>
      </c>
      <c r="L370" t="s">
        <v>88</v>
      </c>
      <c r="M370" t="s">
        <v>89</v>
      </c>
      <c r="N370">
        <v>2</v>
      </c>
      <c r="O370" s="1">
        <v>44607.364675925928</v>
      </c>
      <c r="P370" s="1">
        <v>44607.4371875</v>
      </c>
      <c r="Q370">
        <v>5226</v>
      </c>
      <c r="R370">
        <v>1039</v>
      </c>
      <c r="S370" t="b">
        <v>0</v>
      </c>
      <c r="T370" t="s">
        <v>90</v>
      </c>
      <c r="U370" t="b">
        <v>0</v>
      </c>
      <c r="V370" t="s">
        <v>374</v>
      </c>
      <c r="W370" s="1">
        <v>44607.421388888892</v>
      </c>
      <c r="X370">
        <v>336</v>
      </c>
      <c r="Y370">
        <v>63</v>
      </c>
      <c r="Z370">
        <v>0</v>
      </c>
      <c r="AA370">
        <v>63</v>
      </c>
      <c r="AB370">
        <v>0</v>
      </c>
      <c r="AC370">
        <v>21</v>
      </c>
      <c r="AD370">
        <v>21</v>
      </c>
      <c r="AE370">
        <v>0</v>
      </c>
      <c r="AF370">
        <v>0</v>
      </c>
      <c r="AG370">
        <v>0</v>
      </c>
      <c r="AH370" t="s">
        <v>187</v>
      </c>
      <c r="AI370" s="1">
        <v>44607.4371875</v>
      </c>
      <c r="AJ370">
        <v>703</v>
      </c>
      <c r="AK370">
        <v>1</v>
      </c>
      <c r="AL370">
        <v>0</v>
      </c>
      <c r="AM370">
        <v>1</v>
      </c>
      <c r="AN370">
        <v>0</v>
      </c>
      <c r="AO370">
        <v>1</v>
      </c>
      <c r="AP370">
        <v>20</v>
      </c>
      <c r="AQ370">
        <v>0</v>
      </c>
      <c r="AR370">
        <v>0</v>
      </c>
      <c r="AS370">
        <v>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x14ac:dyDescent="0.45">
      <c r="A371" t="s">
        <v>1027</v>
      </c>
      <c r="B371" t="s">
        <v>82</v>
      </c>
      <c r="C371" t="s">
        <v>1028</v>
      </c>
      <c r="D371" t="s">
        <v>84</v>
      </c>
      <c r="E371" s="2" t="str">
        <f>HYPERLINK("capsilon://?command=openfolder&amp;siteaddress=FAM.docvelocity-na8.net&amp;folderid=FX98C5383A-5D65-D166-4FB2-4D4FBF47CB90","FX22015840")</f>
        <v>FX22015840</v>
      </c>
      <c r="F371" t="s">
        <v>19</v>
      </c>
      <c r="G371" t="s">
        <v>19</v>
      </c>
      <c r="H371" t="s">
        <v>85</v>
      </c>
      <c r="I371" t="s">
        <v>1029</v>
      </c>
      <c r="J371">
        <v>66</v>
      </c>
      <c r="K371" t="s">
        <v>87</v>
      </c>
      <c r="L371" t="s">
        <v>88</v>
      </c>
      <c r="M371" t="s">
        <v>89</v>
      </c>
      <c r="N371">
        <v>2</v>
      </c>
      <c r="O371" s="1">
        <v>44607.383206018516</v>
      </c>
      <c r="P371" s="1">
        <v>44607.436122685183</v>
      </c>
      <c r="Q371">
        <v>4476</v>
      </c>
      <c r="R371">
        <v>96</v>
      </c>
      <c r="S371" t="b">
        <v>0</v>
      </c>
      <c r="T371" t="s">
        <v>90</v>
      </c>
      <c r="U371" t="b">
        <v>0</v>
      </c>
      <c r="V371" t="s">
        <v>374</v>
      </c>
      <c r="W371" s="1">
        <v>44607.421863425923</v>
      </c>
      <c r="X371">
        <v>40</v>
      </c>
      <c r="Y371">
        <v>0</v>
      </c>
      <c r="Z371">
        <v>0</v>
      </c>
      <c r="AA371">
        <v>0</v>
      </c>
      <c r="AB371">
        <v>52</v>
      </c>
      <c r="AC371">
        <v>0</v>
      </c>
      <c r="AD371">
        <v>66</v>
      </c>
      <c r="AE371">
        <v>0</v>
      </c>
      <c r="AF371">
        <v>0</v>
      </c>
      <c r="AG371">
        <v>0</v>
      </c>
      <c r="AH371" t="s">
        <v>190</v>
      </c>
      <c r="AI371" s="1">
        <v>44607.436122685183</v>
      </c>
      <c r="AJ371">
        <v>56</v>
      </c>
      <c r="AK371">
        <v>0</v>
      </c>
      <c r="AL371">
        <v>0</v>
      </c>
      <c r="AM371">
        <v>0</v>
      </c>
      <c r="AN371">
        <v>52</v>
      </c>
      <c r="AO371">
        <v>0</v>
      </c>
      <c r="AP371">
        <v>66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x14ac:dyDescent="0.45">
      <c r="A372" t="s">
        <v>1030</v>
      </c>
      <c r="B372" t="s">
        <v>82</v>
      </c>
      <c r="C372" t="s">
        <v>1031</v>
      </c>
      <c r="D372" t="s">
        <v>84</v>
      </c>
      <c r="E372" s="2" t="str">
        <f>HYPERLINK("capsilon://?command=openfolder&amp;siteaddress=FAM.docvelocity-na8.net&amp;folderid=FXC796F9A5-2F0F-96A0-4984-48206EAB8C69","FX220112563")</f>
        <v>FX220112563</v>
      </c>
      <c r="F372" t="s">
        <v>19</v>
      </c>
      <c r="G372" t="s">
        <v>19</v>
      </c>
      <c r="H372" t="s">
        <v>85</v>
      </c>
      <c r="I372" t="s">
        <v>1032</v>
      </c>
      <c r="J372">
        <v>145</v>
      </c>
      <c r="K372" t="s">
        <v>87</v>
      </c>
      <c r="L372" t="s">
        <v>88</v>
      </c>
      <c r="M372" t="s">
        <v>89</v>
      </c>
      <c r="N372">
        <v>2</v>
      </c>
      <c r="O372" s="1">
        <v>44607.392581018517</v>
      </c>
      <c r="P372" s="1">
        <v>44607.4450462963</v>
      </c>
      <c r="Q372">
        <v>3152</v>
      </c>
      <c r="R372">
        <v>1381</v>
      </c>
      <c r="S372" t="b">
        <v>0</v>
      </c>
      <c r="T372" t="s">
        <v>90</v>
      </c>
      <c r="U372" t="b">
        <v>0</v>
      </c>
      <c r="V372" t="s">
        <v>374</v>
      </c>
      <c r="W372" s="1">
        <v>44607.429699074077</v>
      </c>
      <c r="X372">
        <v>677</v>
      </c>
      <c r="Y372">
        <v>128</v>
      </c>
      <c r="Z372">
        <v>0</v>
      </c>
      <c r="AA372">
        <v>128</v>
      </c>
      <c r="AB372">
        <v>0</v>
      </c>
      <c r="AC372">
        <v>62</v>
      </c>
      <c r="AD372">
        <v>17</v>
      </c>
      <c r="AE372">
        <v>0</v>
      </c>
      <c r="AF372">
        <v>0</v>
      </c>
      <c r="AG372">
        <v>0</v>
      </c>
      <c r="AH372" t="s">
        <v>187</v>
      </c>
      <c r="AI372" s="1">
        <v>44607.4450462963</v>
      </c>
      <c r="AJ372">
        <v>678</v>
      </c>
      <c r="AK372">
        <v>1</v>
      </c>
      <c r="AL372">
        <v>0</v>
      </c>
      <c r="AM372">
        <v>1</v>
      </c>
      <c r="AN372">
        <v>0</v>
      </c>
      <c r="AO372">
        <v>1</v>
      </c>
      <c r="AP372">
        <v>16</v>
      </c>
      <c r="AQ372">
        <v>0</v>
      </c>
      <c r="AR372">
        <v>0</v>
      </c>
      <c r="AS372">
        <v>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x14ac:dyDescent="0.45">
      <c r="A373" t="s">
        <v>1033</v>
      </c>
      <c r="B373" t="s">
        <v>82</v>
      </c>
      <c r="C373" t="s">
        <v>931</v>
      </c>
      <c r="D373" t="s">
        <v>84</v>
      </c>
      <c r="E373" s="2" t="str">
        <f>HYPERLINK("capsilon://?command=openfolder&amp;siteaddress=FAM.docvelocity-na8.net&amp;folderid=FXC2E08881-5078-E9E8-C5D4-5AB0313A1D11","FX22025222")</f>
        <v>FX22025222</v>
      </c>
      <c r="F373" t="s">
        <v>19</v>
      </c>
      <c r="G373" t="s">
        <v>19</v>
      </c>
      <c r="H373" t="s">
        <v>85</v>
      </c>
      <c r="I373" t="s">
        <v>1034</v>
      </c>
      <c r="J373">
        <v>66</v>
      </c>
      <c r="K373" t="s">
        <v>87</v>
      </c>
      <c r="L373" t="s">
        <v>88</v>
      </c>
      <c r="M373" t="s">
        <v>89</v>
      </c>
      <c r="N373">
        <v>2</v>
      </c>
      <c r="O373" s="1">
        <v>44607.39267361111</v>
      </c>
      <c r="P373" s="1">
        <v>44607.449479166666</v>
      </c>
      <c r="Q373">
        <v>4199</v>
      </c>
      <c r="R373">
        <v>709</v>
      </c>
      <c r="S373" t="b">
        <v>0</v>
      </c>
      <c r="T373" t="s">
        <v>90</v>
      </c>
      <c r="U373" t="b">
        <v>0</v>
      </c>
      <c r="V373" t="s">
        <v>374</v>
      </c>
      <c r="W373" s="1">
        <v>44607.434583333335</v>
      </c>
      <c r="X373">
        <v>197</v>
      </c>
      <c r="Y373">
        <v>52</v>
      </c>
      <c r="Z373">
        <v>0</v>
      </c>
      <c r="AA373">
        <v>52</v>
      </c>
      <c r="AB373">
        <v>0</v>
      </c>
      <c r="AC373">
        <v>23</v>
      </c>
      <c r="AD373">
        <v>14</v>
      </c>
      <c r="AE373">
        <v>0</v>
      </c>
      <c r="AF373">
        <v>0</v>
      </c>
      <c r="AG373">
        <v>0</v>
      </c>
      <c r="AH373" t="s">
        <v>187</v>
      </c>
      <c r="AI373" s="1">
        <v>44607.449479166666</v>
      </c>
      <c r="AJ373">
        <v>382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14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x14ac:dyDescent="0.45">
      <c r="A374" t="s">
        <v>1035</v>
      </c>
      <c r="B374" t="s">
        <v>82</v>
      </c>
      <c r="C374" t="s">
        <v>1036</v>
      </c>
      <c r="D374" t="s">
        <v>84</v>
      </c>
      <c r="E374" s="2" t="str">
        <f>HYPERLINK("capsilon://?command=openfolder&amp;siteaddress=FAM.docvelocity-na8.net&amp;folderid=FX2AC6293C-91C4-7374-C2CD-8B4747759684","FX22025925")</f>
        <v>FX22025925</v>
      </c>
      <c r="F374" t="s">
        <v>19</v>
      </c>
      <c r="G374" t="s">
        <v>19</v>
      </c>
      <c r="H374" t="s">
        <v>85</v>
      </c>
      <c r="I374" t="s">
        <v>1037</v>
      </c>
      <c r="J374">
        <v>180</v>
      </c>
      <c r="K374" t="s">
        <v>87</v>
      </c>
      <c r="L374" t="s">
        <v>88</v>
      </c>
      <c r="M374" t="s">
        <v>89</v>
      </c>
      <c r="N374">
        <v>2</v>
      </c>
      <c r="O374" s="1">
        <v>44607.395810185182</v>
      </c>
      <c r="P374" s="1">
        <v>44607.459224537037</v>
      </c>
      <c r="Q374">
        <v>4281</v>
      </c>
      <c r="R374">
        <v>1198</v>
      </c>
      <c r="S374" t="b">
        <v>0</v>
      </c>
      <c r="T374" t="s">
        <v>90</v>
      </c>
      <c r="U374" t="b">
        <v>0</v>
      </c>
      <c r="V374" t="s">
        <v>374</v>
      </c>
      <c r="W374" s="1">
        <v>44607.438715277778</v>
      </c>
      <c r="X374">
        <v>356</v>
      </c>
      <c r="Y374">
        <v>141</v>
      </c>
      <c r="Z374">
        <v>0</v>
      </c>
      <c r="AA374">
        <v>141</v>
      </c>
      <c r="AB374">
        <v>0</v>
      </c>
      <c r="AC374">
        <v>23</v>
      </c>
      <c r="AD374">
        <v>39</v>
      </c>
      <c r="AE374">
        <v>0</v>
      </c>
      <c r="AF374">
        <v>0</v>
      </c>
      <c r="AG374">
        <v>0</v>
      </c>
      <c r="AH374" t="s">
        <v>187</v>
      </c>
      <c r="AI374" s="1">
        <v>44607.459224537037</v>
      </c>
      <c r="AJ374">
        <v>842</v>
      </c>
      <c r="AK374">
        <v>1</v>
      </c>
      <c r="AL374">
        <v>0</v>
      </c>
      <c r="AM374">
        <v>1</v>
      </c>
      <c r="AN374">
        <v>0</v>
      </c>
      <c r="AO374">
        <v>1</v>
      </c>
      <c r="AP374">
        <v>38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x14ac:dyDescent="0.45">
      <c r="A375" t="s">
        <v>1038</v>
      </c>
      <c r="B375" t="s">
        <v>82</v>
      </c>
      <c r="C375" t="s">
        <v>931</v>
      </c>
      <c r="D375" t="s">
        <v>84</v>
      </c>
      <c r="E375" s="2" t="str">
        <f>HYPERLINK("capsilon://?command=openfolder&amp;siteaddress=FAM.docvelocity-na8.net&amp;folderid=FXC2E08881-5078-E9E8-C5D4-5AB0313A1D11","FX22025222")</f>
        <v>FX22025222</v>
      </c>
      <c r="F375" t="s">
        <v>19</v>
      </c>
      <c r="G375" t="s">
        <v>19</v>
      </c>
      <c r="H375" t="s">
        <v>85</v>
      </c>
      <c r="I375" t="s">
        <v>1039</v>
      </c>
      <c r="J375">
        <v>66</v>
      </c>
      <c r="K375" t="s">
        <v>87</v>
      </c>
      <c r="L375" t="s">
        <v>88</v>
      </c>
      <c r="M375" t="s">
        <v>89</v>
      </c>
      <c r="N375">
        <v>2</v>
      </c>
      <c r="O375" s="1">
        <v>44607.396203703705</v>
      </c>
      <c r="P375" s="1">
        <v>44607.56622685185</v>
      </c>
      <c r="Q375">
        <v>14141</v>
      </c>
      <c r="R375">
        <v>549</v>
      </c>
      <c r="S375" t="b">
        <v>0</v>
      </c>
      <c r="T375" t="s">
        <v>90</v>
      </c>
      <c r="U375" t="b">
        <v>0</v>
      </c>
      <c r="V375" t="s">
        <v>374</v>
      </c>
      <c r="W375" s="1">
        <v>44607.499988425923</v>
      </c>
      <c r="X375">
        <v>410</v>
      </c>
      <c r="Y375">
        <v>52</v>
      </c>
      <c r="Z375">
        <v>0</v>
      </c>
      <c r="AA375">
        <v>52</v>
      </c>
      <c r="AB375">
        <v>0</v>
      </c>
      <c r="AC375">
        <v>34</v>
      </c>
      <c r="AD375">
        <v>14</v>
      </c>
      <c r="AE375">
        <v>0</v>
      </c>
      <c r="AF375">
        <v>0</v>
      </c>
      <c r="AG375">
        <v>0</v>
      </c>
      <c r="AH375" t="s">
        <v>97</v>
      </c>
      <c r="AI375" s="1">
        <v>44607.56622685185</v>
      </c>
      <c r="AJ375">
        <v>106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14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x14ac:dyDescent="0.45">
      <c r="A376" t="s">
        <v>1040</v>
      </c>
      <c r="B376" t="s">
        <v>82</v>
      </c>
      <c r="C376" t="s">
        <v>1041</v>
      </c>
      <c r="D376" t="s">
        <v>84</v>
      </c>
      <c r="E376" s="2" t="str">
        <f>HYPERLINK("capsilon://?command=openfolder&amp;siteaddress=FAM.docvelocity-na8.net&amp;folderid=FX4B76C43B-41B0-6AEC-A894-04DF02CC16E6","FX220112148")</f>
        <v>FX220112148</v>
      </c>
      <c r="F376" t="s">
        <v>19</v>
      </c>
      <c r="G376" t="s">
        <v>19</v>
      </c>
      <c r="H376" t="s">
        <v>85</v>
      </c>
      <c r="I376" t="s">
        <v>1042</v>
      </c>
      <c r="J376">
        <v>66</v>
      </c>
      <c r="K376" t="s">
        <v>87</v>
      </c>
      <c r="L376" t="s">
        <v>88</v>
      </c>
      <c r="M376" t="s">
        <v>89</v>
      </c>
      <c r="N376">
        <v>2</v>
      </c>
      <c r="O376" s="1">
        <v>44607.40047453704</v>
      </c>
      <c r="P376" s="1">
        <v>44607.566493055558</v>
      </c>
      <c r="Q376">
        <v>14024</v>
      </c>
      <c r="R376">
        <v>320</v>
      </c>
      <c r="S376" t="b">
        <v>0</v>
      </c>
      <c r="T376" t="s">
        <v>90</v>
      </c>
      <c r="U376" t="b">
        <v>0</v>
      </c>
      <c r="V376" t="s">
        <v>374</v>
      </c>
      <c r="W376" s="1">
        <v>44607.502997685187</v>
      </c>
      <c r="X376">
        <v>259</v>
      </c>
      <c r="Y376">
        <v>14</v>
      </c>
      <c r="Z376">
        <v>0</v>
      </c>
      <c r="AA376">
        <v>14</v>
      </c>
      <c r="AB376">
        <v>52</v>
      </c>
      <c r="AC376">
        <v>10</v>
      </c>
      <c r="AD376">
        <v>52</v>
      </c>
      <c r="AE376">
        <v>0</v>
      </c>
      <c r="AF376">
        <v>0</v>
      </c>
      <c r="AG376">
        <v>0</v>
      </c>
      <c r="AH376" t="s">
        <v>97</v>
      </c>
      <c r="AI376" s="1">
        <v>44607.566493055558</v>
      </c>
      <c r="AJ376">
        <v>22</v>
      </c>
      <c r="AK376">
        <v>0</v>
      </c>
      <c r="AL376">
        <v>0</v>
      </c>
      <c r="AM376">
        <v>0</v>
      </c>
      <c r="AN376">
        <v>52</v>
      </c>
      <c r="AO376">
        <v>0</v>
      </c>
      <c r="AP376">
        <v>52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x14ac:dyDescent="0.45">
      <c r="A377" t="s">
        <v>1043</v>
      </c>
      <c r="B377" t="s">
        <v>82</v>
      </c>
      <c r="C377" t="s">
        <v>1044</v>
      </c>
      <c r="D377" t="s">
        <v>84</v>
      </c>
      <c r="E377" s="2" t="str">
        <f>HYPERLINK("capsilon://?command=openfolder&amp;siteaddress=FAM.docvelocity-na8.net&amp;folderid=FXB4A4E019-A676-31EA-89F1-B27C68CF1690","FX22019293")</f>
        <v>FX22019293</v>
      </c>
      <c r="F377" t="s">
        <v>19</v>
      </c>
      <c r="G377" t="s">
        <v>19</v>
      </c>
      <c r="H377" t="s">
        <v>85</v>
      </c>
      <c r="I377" t="s">
        <v>1045</v>
      </c>
      <c r="J377">
        <v>66</v>
      </c>
      <c r="K377" t="s">
        <v>87</v>
      </c>
      <c r="L377" t="s">
        <v>88</v>
      </c>
      <c r="M377" t="s">
        <v>89</v>
      </c>
      <c r="N377">
        <v>2</v>
      </c>
      <c r="O377" s="1">
        <v>44607.412037037036</v>
      </c>
      <c r="P377" s="1">
        <v>44607.451701388891</v>
      </c>
      <c r="Q377">
        <v>3375</v>
      </c>
      <c r="R377">
        <v>52</v>
      </c>
      <c r="S377" t="b">
        <v>0</v>
      </c>
      <c r="T377" t="s">
        <v>90</v>
      </c>
      <c r="U377" t="b">
        <v>0</v>
      </c>
      <c r="V377" t="s">
        <v>307</v>
      </c>
      <c r="W377" s="1">
        <v>44607.447835648149</v>
      </c>
      <c r="X377">
        <v>34</v>
      </c>
      <c r="Y377">
        <v>0</v>
      </c>
      <c r="Z377">
        <v>0</v>
      </c>
      <c r="AA377">
        <v>0</v>
      </c>
      <c r="AB377">
        <v>52</v>
      </c>
      <c r="AC377">
        <v>0</v>
      </c>
      <c r="AD377">
        <v>66</v>
      </c>
      <c r="AE377">
        <v>0</v>
      </c>
      <c r="AF377">
        <v>0</v>
      </c>
      <c r="AG377">
        <v>0</v>
      </c>
      <c r="AH377" t="s">
        <v>92</v>
      </c>
      <c r="AI377" s="1">
        <v>44607.451701388891</v>
      </c>
      <c r="AJ377">
        <v>18</v>
      </c>
      <c r="AK377">
        <v>0</v>
      </c>
      <c r="AL377">
        <v>0</v>
      </c>
      <c r="AM377">
        <v>0</v>
      </c>
      <c r="AN377">
        <v>52</v>
      </c>
      <c r="AO377">
        <v>0</v>
      </c>
      <c r="AP377">
        <v>66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x14ac:dyDescent="0.45">
      <c r="A378" t="s">
        <v>1046</v>
      </c>
      <c r="B378" t="s">
        <v>82</v>
      </c>
      <c r="C378" t="s">
        <v>1047</v>
      </c>
      <c r="D378" t="s">
        <v>84</v>
      </c>
      <c r="E378" s="2" t="str">
        <f>HYPERLINK("capsilon://?command=openfolder&amp;siteaddress=FAM.docvelocity-na8.net&amp;folderid=FXF7FC1BC4-CA20-0CB7-6F3A-7B6D60173073","FX22025408")</f>
        <v>FX22025408</v>
      </c>
      <c r="F378" t="s">
        <v>19</v>
      </c>
      <c r="G378" t="s">
        <v>19</v>
      </c>
      <c r="H378" t="s">
        <v>85</v>
      </c>
      <c r="I378" t="s">
        <v>1048</v>
      </c>
      <c r="J378">
        <v>42</v>
      </c>
      <c r="K378" t="s">
        <v>87</v>
      </c>
      <c r="L378" t="s">
        <v>88</v>
      </c>
      <c r="M378" t="s">
        <v>89</v>
      </c>
      <c r="N378">
        <v>2</v>
      </c>
      <c r="O378" s="1">
        <v>44607.415972222225</v>
      </c>
      <c r="P378" s="1">
        <v>44607.568668981483</v>
      </c>
      <c r="Q378">
        <v>12532</v>
      </c>
      <c r="R378">
        <v>661</v>
      </c>
      <c r="S378" t="b">
        <v>0</v>
      </c>
      <c r="T378" t="s">
        <v>90</v>
      </c>
      <c r="U378" t="b">
        <v>0</v>
      </c>
      <c r="V378" t="s">
        <v>246</v>
      </c>
      <c r="W378" s="1">
        <v>44607.506342592591</v>
      </c>
      <c r="X378">
        <v>420</v>
      </c>
      <c r="Y378">
        <v>37</v>
      </c>
      <c r="Z378">
        <v>0</v>
      </c>
      <c r="AA378">
        <v>37</v>
      </c>
      <c r="AB378">
        <v>0</v>
      </c>
      <c r="AC378">
        <v>9</v>
      </c>
      <c r="AD378">
        <v>5</v>
      </c>
      <c r="AE378">
        <v>0</v>
      </c>
      <c r="AF378">
        <v>0</v>
      </c>
      <c r="AG378">
        <v>0</v>
      </c>
      <c r="AH378" t="s">
        <v>97</v>
      </c>
      <c r="AI378" s="1">
        <v>44607.568668981483</v>
      </c>
      <c r="AJ378">
        <v>188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5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x14ac:dyDescent="0.45">
      <c r="A379" t="s">
        <v>1049</v>
      </c>
      <c r="B379" t="s">
        <v>82</v>
      </c>
      <c r="C379" t="s">
        <v>631</v>
      </c>
      <c r="D379" t="s">
        <v>84</v>
      </c>
      <c r="E379" s="2" t="str">
        <f>HYPERLINK("capsilon://?command=openfolder&amp;siteaddress=FAM.docvelocity-na8.net&amp;folderid=FX3C2900B8-8071-83AE-CA70-5EF32C0D8F69","FX22022396")</f>
        <v>FX22022396</v>
      </c>
      <c r="F379" t="s">
        <v>19</v>
      </c>
      <c r="G379" t="s">
        <v>19</v>
      </c>
      <c r="H379" t="s">
        <v>85</v>
      </c>
      <c r="I379" t="s">
        <v>1050</v>
      </c>
      <c r="J379">
        <v>66</v>
      </c>
      <c r="K379" t="s">
        <v>87</v>
      </c>
      <c r="L379" t="s">
        <v>88</v>
      </c>
      <c r="M379" t="s">
        <v>89</v>
      </c>
      <c r="N379">
        <v>1</v>
      </c>
      <c r="O379" s="1">
        <v>44607.419108796297</v>
      </c>
      <c r="P379" s="1">
        <v>44607.826215277775</v>
      </c>
      <c r="Q379">
        <v>33446</v>
      </c>
      <c r="R379">
        <v>1728</v>
      </c>
      <c r="S379" t="b">
        <v>0</v>
      </c>
      <c r="T379" t="s">
        <v>90</v>
      </c>
      <c r="U379" t="b">
        <v>0</v>
      </c>
      <c r="V379" t="s">
        <v>110</v>
      </c>
      <c r="W379" s="1">
        <v>44607.826215277775</v>
      </c>
      <c r="X379">
        <v>93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66</v>
      </c>
      <c r="AE379">
        <v>52</v>
      </c>
      <c r="AF379">
        <v>0</v>
      </c>
      <c r="AG379">
        <v>1</v>
      </c>
      <c r="AH379" t="s">
        <v>90</v>
      </c>
      <c r="AI379" t="s">
        <v>90</v>
      </c>
      <c r="AJ379" t="s">
        <v>90</v>
      </c>
      <c r="AK379" t="s">
        <v>90</v>
      </c>
      <c r="AL379" t="s">
        <v>90</v>
      </c>
      <c r="AM379" t="s">
        <v>90</v>
      </c>
      <c r="AN379" t="s">
        <v>90</v>
      </c>
      <c r="AO379" t="s">
        <v>90</v>
      </c>
      <c r="AP379" t="s">
        <v>90</v>
      </c>
      <c r="AQ379" t="s">
        <v>90</v>
      </c>
      <c r="AR379" t="s">
        <v>90</v>
      </c>
      <c r="AS379" t="s">
        <v>90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x14ac:dyDescent="0.45">
      <c r="A380" t="s">
        <v>1051</v>
      </c>
      <c r="B380" t="s">
        <v>82</v>
      </c>
      <c r="C380" t="s">
        <v>1052</v>
      </c>
      <c r="D380" t="s">
        <v>84</v>
      </c>
      <c r="E380" s="2" t="str">
        <f>HYPERLINK("capsilon://?command=openfolder&amp;siteaddress=FAM.docvelocity-na8.net&amp;folderid=FX88CD83D8-23B5-56B8-0343-3FD4690C052E","FX22026071")</f>
        <v>FX22026071</v>
      </c>
      <c r="F380" t="s">
        <v>19</v>
      </c>
      <c r="G380" t="s">
        <v>19</v>
      </c>
      <c r="H380" t="s">
        <v>85</v>
      </c>
      <c r="I380" t="s">
        <v>1053</v>
      </c>
      <c r="J380">
        <v>38</v>
      </c>
      <c r="K380" t="s">
        <v>87</v>
      </c>
      <c r="L380" t="s">
        <v>88</v>
      </c>
      <c r="M380" t="s">
        <v>89</v>
      </c>
      <c r="N380">
        <v>2</v>
      </c>
      <c r="O380" s="1">
        <v>44607.423275462963</v>
      </c>
      <c r="P380" s="1">
        <v>44607.569398148145</v>
      </c>
      <c r="Q380">
        <v>12450</v>
      </c>
      <c r="R380">
        <v>175</v>
      </c>
      <c r="S380" t="b">
        <v>0</v>
      </c>
      <c r="T380" t="s">
        <v>90</v>
      </c>
      <c r="U380" t="b">
        <v>0</v>
      </c>
      <c r="V380" t="s">
        <v>374</v>
      </c>
      <c r="W380" s="1">
        <v>44607.504872685182</v>
      </c>
      <c r="X380">
        <v>113</v>
      </c>
      <c r="Y380">
        <v>37</v>
      </c>
      <c r="Z380">
        <v>0</v>
      </c>
      <c r="AA380">
        <v>37</v>
      </c>
      <c r="AB380">
        <v>0</v>
      </c>
      <c r="AC380">
        <v>13</v>
      </c>
      <c r="AD380">
        <v>1</v>
      </c>
      <c r="AE380">
        <v>0</v>
      </c>
      <c r="AF380">
        <v>0</v>
      </c>
      <c r="AG380">
        <v>0</v>
      </c>
      <c r="AH380" t="s">
        <v>97</v>
      </c>
      <c r="AI380" s="1">
        <v>44607.569398148145</v>
      </c>
      <c r="AJ380">
        <v>62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1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x14ac:dyDescent="0.45">
      <c r="A381" t="s">
        <v>1054</v>
      </c>
      <c r="B381" t="s">
        <v>82</v>
      </c>
      <c r="C381" t="s">
        <v>1055</v>
      </c>
      <c r="D381" t="s">
        <v>84</v>
      </c>
      <c r="E381" s="2" t="str">
        <f>HYPERLINK("capsilon://?command=openfolder&amp;siteaddress=FAM.docvelocity-na8.net&amp;folderid=FX459B2993-BC05-291C-3048-8EE7542CF5DA","FX220112348")</f>
        <v>FX220112348</v>
      </c>
      <c r="F381" t="s">
        <v>19</v>
      </c>
      <c r="G381" t="s">
        <v>19</v>
      </c>
      <c r="H381" t="s">
        <v>85</v>
      </c>
      <c r="I381" t="s">
        <v>1056</v>
      </c>
      <c r="J381">
        <v>272</v>
      </c>
      <c r="K381" t="s">
        <v>87</v>
      </c>
      <c r="L381" t="s">
        <v>88</v>
      </c>
      <c r="M381" t="s">
        <v>89</v>
      </c>
      <c r="N381">
        <v>2</v>
      </c>
      <c r="O381" s="1">
        <v>44607.439097222225</v>
      </c>
      <c r="P381" s="1">
        <v>44607.571863425925</v>
      </c>
      <c r="Q381">
        <v>10314</v>
      </c>
      <c r="R381">
        <v>1157</v>
      </c>
      <c r="S381" t="b">
        <v>0</v>
      </c>
      <c r="T381" t="s">
        <v>90</v>
      </c>
      <c r="U381" t="b">
        <v>0</v>
      </c>
      <c r="V381" t="s">
        <v>177</v>
      </c>
      <c r="W381" s="1">
        <v>44607.526516203703</v>
      </c>
      <c r="X381">
        <v>795</v>
      </c>
      <c r="Y381">
        <v>140</v>
      </c>
      <c r="Z381">
        <v>0</v>
      </c>
      <c r="AA381">
        <v>140</v>
      </c>
      <c r="AB381">
        <v>98</v>
      </c>
      <c r="AC381">
        <v>39</v>
      </c>
      <c r="AD381">
        <v>132</v>
      </c>
      <c r="AE381">
        <v>0</v>
      </c>
      <c r="AF381">
        <v>0</v>
      </c>
      <c r="AG381">
        <v>0</v>
      </c>
      <c r="AH381" t="s">
        <v>97</v>
      </c>
      <c r="AI381" s="1">
        <v>44607.571863425925</v>
      </c>
      <c r="AJ381">
        <v>212</v>
      </c>
      <c r="AK381">
        <v>0</v>
      </c>
      <c r="AL381">
        <v>0</v>
      </c>
      <c r="AM381">
        <v>0</v>
      </c>
      <c r="AN381">
        <v>98</v>
      </c>
      <c r="AO381">
        <v>0</v>
      </c>
      <c r="AP381">
        <v>132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x14ac:dyDescent="0.45">
      <c r="A382" t="s">
        <v>1057</v>
      </c>
      <c r="B382" t="s">
        <v>82</v>
      </c>
      <c r="C382" t="s">
        <v>474</v>
      </c>
      <c r="D382" t="s">
        <v>84</v>
      </c>
      <c r="E382" s="2" t="str">
        <f>HYPERLINK("capsilon://?command=openfolder&amp;siteaddress=FAM.docvelocity-na8.net&amp;folderid=FX62ACBC60-7337-901B-F0A7-4C4A655C1014","FX220112818")</f>
        <v>FX220112818</v>
      </c>
      <c r="F382" t="s">
        <v>19</v>
      </c>
      <c r="G382" t="s">
        <v>19</v>
      </c>
      <c r="H382" t="s">
        <v>85</v>
      </c>
      <c r="I382" t="s">
        <v>1058</v>
      </c>
      <c r="J382">
        <v>114</v>
      </c>
      <c r="K382" t="s">
        <v>87</v>
      </c>
      <c r="L382" t="s">
        <v>88</v>
      </c>
      <c r="M382" t="s">
        <v>89</v>
      </c>
      <c r="N382">
        <v>2</v>
      </c>
      <c r="O382" s="1">
        <v>44607.44253472222</v>
      </c>
      <c r="P382" s="1">
        <v>44607.57439814815</v>
      </c>
      <c r="Q382">
        <v>10782</v>
      </c>
      <c r="R382">
        <v>611</v>
      </c>
      <c r="S382" t="b">
        <v>0</v>
      </c>
      <c r="T382" t="s">
        <v>90</v>
      </c>
      <c r="U382" t="b">
        <v>0</v>
      </c>
      <c r="V382" t="s">
        <v>91</v>
      </c>
      <c r="W382" s="1">
        <v>44607.525902777779</v>
      </c>
      <c r="X382">
        <v>392</v>
      </c>
      <c r="Y382">
        <v>99</v>
      </c>
      <c r="Z382">
        <v>0</v>
      </c>
      <c r="AA382">
        <v>99</v>
      </c>
      <c r="AB382">
        <v>0</v>
      </c>
      <c r="AC382">
        <v>9</v>
      </c>
      <c r="AD382">
        <v>15</v>
      </c>
      <c r="AE382">
        <v>0</v>
      </c>
      <c r="AF382">
        <v>0</v>
      </c>
      <c r="AG382">
        <v>0</v>
      </c>
      <c r="AH382" t="s">
        <v>97</v>
      </c>
      <c r="AI382" s="1">
        <v>44607.57439814815</v>
      </c>
      <c r="AJ382">
        <v>219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15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x14ac:dyDescent="0.45">
      <c r="A383" t="s">
        <v>1059</v>
      </c>
      <c r="B383" t="s">
        <v>82</v>
      </c>
      <c r="C383" t="s">
        <v>1060</v>
      </c>
      <c r="D383" t="s">
        <v>84</v>
      </c>
      <c r="E383" s="2" t="str">
        <f>HYPERLINK("capsilon://?command=openfolder&amp;siteaddress=FAM.docvelocity-na8.net&amp;folderid=FXBDAA35D3-88EB-E975-2346-2D1FFB651C19","FX22026413")</f>
        <v>FX22026413</v>
      </c>
      <c r="F383" t="s">
        <v>19</v>
      </c>
      <c r="G383" t="s">
        <v>19</v>
      </c>
      <c r="H383" t="s">
        <v>85</v>
      </c>
      <c r="I383" t="s">
        <v>1061</v>
      </c>
      <c r="J383">
        <v>331</v>
      </c>
      <c r="K383" t="s">
        <v>87</v>
      </c>
      <c r="L383" t="s">
        <v>88</v>
      </c>
      <c r="M383" t="s">
        <v>89</v>
      </c>
      <c r="N383">
        <v>2</v>
      </c>
      <c r="O383" s="1">
        <v>44607.444756944446</v>
      </c>
      <c r="P383" s="1">
        <v>44607.579571759263</v>
      </c>
      <c r="Q383">
        <v>9233</v>
      </c>
      <c r="R383">
        <v>2415</v>
      </c>
      <c r="S383" t="b">
        <v>0</v>
      </c>
      <c r="T383" t="s">
        <v>90</v>
      </c>
      <c r="U383" t="b">
        <v>0</v>
      </c>
      <c r="V383" t="s">
        <v>91</v>
      </c>
      <c r="W383" s="1">
        <v>44607.549085648148</v>
      </c>
      <c r="X383">
        <v>1969</v>
      </c>
      <c r="Y383">
        <v>282</v>
      </c>
      <c r="Z383">
        <v>0</v>
      </c>
      <c r="AA383">
        <v>282</v>
      </c>
      <c r="AB383">
        <v>0</v>
      </c>
      <c r="AC383">
        <v>89</v>
      </c>
      <c r="AD383">
        <v>49</v>
      </c>
      <c r="AE383">
        <v>0</v>
      </c>
      <c r="AF383">
        <v>0</v>
      </c>
      <c r="AG383">
        <v>0</v>
      </c>
      <c r="AH383" t="s">
        <v>97</v>
      </c>
      <c r="AI383" s="1">
        <v>44607.579571759263</v>
      </c>
      <c r="AJ383">
        <v>446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49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x14ac:dyDescent="0.45">
      <c r="A384" t="s">
        <v>1062</v>
      </c>
      <c r="B384" t="s">
        <v>82</v>
      </c>
      <c r="C384" t="s">
        <v>1018</v>
      </c>
      <c r="D384" t="s">
        <v>84</v>
      </c>
      <c r="E384" s="2" t="str">
        <f>HYPERLINK("capsilon://?command=openfolder&amp;siteaddress=FAM.docvelocity-na8.net&amp;folderid=FXBF433310-448E-11B7-9CB5-A8CDEC7CCD04","FX21126238")</f>
        <v>FX21126238</v>
      </c>
      <c r="F384" t="s">
        <v>19</v>
      </c>
      <c r="G384" t="s">
        <v>19</v>
      </c>
      <c r="H384" t="s">
        <v>85</v>
      </c>
      <c r="I384" t="s">
        <v>1019</v>
      </c>
      <c r="J384">
        <v>76</v>
      </c>
      <c r="K384" t="s">
        <v>87</v>
      </c>
      <c r="L384" t="s">
        <v>88</v>
      </c>
      <c r="M384" t="s">
        <v>89</v>
      </c>
      <c r="N384">
        <v>2</v>
      </c>
      <c r="O384" s="1">
        <v>44607.445289351854</v>
      </c>
      <c r="P384" s="1">
        <v>44607.460115740738</v>
      </c>
      <c r="Q384">
        <v>449</v>
      </c>
      <c r="R384">
        <v>832</v>
      </c>
      <c r="S384" t="b">
        <v>0</v>
      </c>
      <c r="T384" t="s">
        <v>90</v>
      </c>
      <c r="U384" t="b">
        <v>1</v>
      </c>
      <c r="V384" t="s">
        <v>285</v>
      </c>
      <c r="W384" s="1">
        <v>44607.456319444442</v>
      </c>
      <c r="X384">
        <v>511</v>
      </c>
      <c r="Y384">
        <v>74</v>
      </c>
      <c r="Z384">
        <v>0</v>
      </c>
      <c r="AA384">
        <v>74</v>
      </c>
      <c r="AB384">
        <v>0</v>
      </c>
      <c r="AC384">
        <v>35</v>
      </c>
      <c r="AD384">
        <v>2</v>
      </c>
      <c r="AE384">
        <v>0</v>
      </c>
      <c r="AF384">
        <v>0</v>
      </c>
      <c r="AG384">
        <v>0</v>
      </c>
      <c r="AH384" t="s">
        <v>190</v>
      </c>
      <c r="AI384" s="1">
        <v>44607.460115740738</v>
      </c>
      <c r="AJ384">
        <v>316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2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x14ac:dyDescent="0.45">
      <c r="A385" t="s">
        <v>1063</v>
      </c>
      <c r="B385" t="s">
        <v>82</v>
      </c>
      <c r="C385" t="s">
        <v>989</v>
      </c>
      <c r="D385" t="s">
        <v>84</v>
      </c>
      <c r="E385" s="2" t="str">
        <f>HYPERLINK("capsilon://?command=openfolder&amp;siteaddress=FAM.docvelocity-na8.net&amp;folderid=FX63497AB8-551A-3302-5DA7-9C7348F14B10","FX220244")</f>
        <v>FX220244</v>
      </c>
      <c r="F385" t="s">
        <v>19</v>
      </c>
      <c r="G385" t="s">
        <v>19</v>
      </c>
      <c r="H385" t="s">
        <v>85</v>
      </c>
      <c r="I385" t="s">
        <v>1023</v>
      </c>
      <c r="J385">
        <v>38</v>
      </c>
      <c r="K385" t="s">
        <v>87</v>
      </c>
      <c r="L385" t="s">
        <v>88</v>
      </c>
      <c r="M385" t="s">
        <v>89</v>
      </c>
      <c r="N385">
        <v>2</v>
      </c>
      <c r="O385" s="1">
        <v>44607.447442129633</v>
      </c>
      <c r="P385" s="1">
        <v>44607.564988425926</v>
      </c>
      <c r="Q385">
        <v>9053</v>
      </c>
      <c r="R385">
        <v>1103</v>
      </c>
      <c r="S385" t="b">
        <v>0</v>
      </c>
      <c r="T385" t="s">
        <v>90</v>
      </c>
      <c r="U385" t="b">
        <v>1</v>
      </c>
      <c r="V385" t="s">
        <v>285</v>
      </c>
      <c r="W385" s="1">
        <v>44607.465879629628</v>
      </c>
      <c r="X385">
        <v>825</v>
      </c>
      <c r="Y385">
        <v>37</v>
      </c>
      <c r="Z385">
        <v>0</v>
      </c>
      <c r="AA385">
        <v>37</v>
      </c>
      <c r="AB385">
        <v>0</v>
      </c>
      <c r="AC385">
        <v>18</v>
      </c>
      <c r="AD385">
        <v>1</v>
      </c>
      <c r="AE385">
        <v>0</v>
      </c>
      <c r="AF385">
        <v>0</v>
      </c>
      <c r="AG385">
        <v>0</v>
      </c>
      <c r="AH385" t="s">
        <v>97</v>
      </c>
      <c r="AI385" s="1">
        <v>44607.564988425926</v>
      </c>
      <c r="AJ385">
        <v>253</v>
      </c>
      <c r="AK385">
        <v>2</v>
      </c>
      <c r="AL385">
        <v>0</v>
      </c>
      <c r="AM385">
        <v>2</v>
      </c>
      <c r="AN385">
        <v>0</v>
      </c>
      <c r="AO385">
        <v>1</v>
      </c>
      <c r="AP385">
        <v>-1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x14ac:dyDescent="0.45">
      <c r="A386" t="s">
        <v>1064</v>
      </c>
      <c r="B386" t="s">
        <v>82</v>
      </c>
      <c r="C386" t="s">
        <v>642</v>
      </c>
      <c r="D386" t="s">
        <v>84</v>
      </c>
      <c r="E386" s="2" t="str">
        <f>HYPERLINK("capsilon://?command=openfolder&amp;siteaddress=FAM.docvelocity-na8.net&amp;folderid=FX1B6715EA-8CE4-8C46-A5F6-BB26FF4C58A6","FX21128940")</f>
        <v>FX21128940</v>
      </c>
      <c r="F386" t="s">
        <v>19</v>
      </c>
      <c r="G386" t="s">
        <v>19</v>
      </c>
      <c r="H386" t="s">
        <v>85</v>
      </c>
      <c r="I386" t="s">
        <v>1065</v>
      </c>
      <c r="J386">
        <v>75</v>
      </c>
      <c r="K386" t="s">
        <v>87</v>
      </c>
      <c r="L386" t="s">
        <v>88</v>
      </c>
      <c r="M386" t="s">
        <v>89</v>
      </c>
      <c r="N386">
        <v>2</v>
      </c>
      <c r="O386" s="1">
        <v>44607.448692129627</v>
      </c>
      <c r="P386" s="1">
        <v>44607.581238425926</v>
      </c>
      <c r="Q386">
        <v>11131</v>
      </c>
      <c r="R386">
        <v>321</v>
      </c>
      <c r="S386" t="b">
        <v>0</v>
      </c>
      <c r="T386" t="s">
        <v>90</v>
      </c>
      <c r="U386" t="b">
        <v>0</v>
      </c>
      <c r="V386" t="s">
        <v>177</v>
      </c>
      <c r="W386" s="1">
        <v>44607.52857638889</v>
      </c>
      <c r="X386">
        <v>177</v>
      </c>
      <c r="Y386">
        <v>43</v>
      </c>
      <c r="Z386">
        <v>0</v>
      </c>
      <c r="AA386">
        <v>43</v>
      </c>
      <c r="AB386">
        <v>0</v>
      </c>
      <c r="AC386">
        <v>11</v>
      </c>
      <c r="AD386">
        <v>32</v>
      </c>
      <c r="AE386">
        <v>0</v>
      </c>
      <c r="AF386">
        <v>0</v>
      </c>
      <c r="AG386">
        <v>0</v>
      </c>
      <c r="AH386" t="s">
        <v>97</v>
      </c>
      <c r="AI386" s="1">
        <v>44607.581238425926</v>
      </c>
      <c r="AJ386">
        <v>144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32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x14ac:dyDescent="0.45">
      <c r="A387" t="s">
        <v>1066</v>
      </c>
      <c r="B387" t="s">
        <v>82</v>
      </c>
      <c r="C387" t="s">
        <v>642</v>
      </c>
      <c r="D387" t="s">
        <v>84</v>
      </c>
      <c r="E387" s="2" t="str">
        <f>HYPERLINK("capsilon://?command=openfolder&amp;siteaddress=FAM.docvelocity-na8.net&amp;folderid=FX1B6715EA-8CE4-8C46-A5F6-BB26FF4C58A6","FX21128940")</f>
        <v>FX21128940</v>
      </c>
      <c r="F387" t="s">
        <v>19</v>
      </c>
      <c r="G387" t="s">
        <v>19</v>
      </c>
      <c r="H387" t="s">
        <v>85</v>
      </c>
      <c r="I387" t="s">
        <v>1067</v>
      </c>
      <c r="J387">
        <v>75</v>
      </c>
      <c r="K387" t="s">
        <v>87</v>
      </c>
      <c r="L387" t="s">
        <v>88</v>
      </c>
      <c r="M387" t="s">
        <v>89</v>
      </c>
      <c r="N387">
        <v>2</v>
      </c>
      <c r="O387" s="1">
        <v>44607.448900462965</v>
      </c>
      <c r="P387" s="1">
        <v>44607.581979166665</v>
      </c>
      <c r="Q387">
        <v>11311</v>
      </c>
      <c r="R387">
        <v>187</v>
      </c>
      <c r="S387" t="b">
        <v>0</v>
      </c>
      <c r="T387" t="s">
        <v>90</v>
      </c>
      <c r="U387" t="b">
        <v>0</v>
      </c>
      <c r="V387" t="s">
        <v>177</v>
      </c>
      <c r="W387" s="1">
        <v>44607.530011574076</v>
      </c>
      <c r="X387">
        <v>124</v>
      </c>
      <c r="Y387">
        <v>43</v>
      </c>
      <c r="Z387">
        <v>0</v>
      </c>
      <c r="AA387">
        <v>43</v>
      </c>
      <c r="AB387">
        <v>0</v>
      </c>
      <c r="AC387">
        <v>10</v>
      </c>
      <c r="AD387">
        <v>32</v>
      </c>
      <c r="AE387">
        <v>0</v>
      </c>
      <c r="AF387">
        <v>0</v>
      </c>
      <c r="AG387">
        <v>0</v>
      </c>
      <c r="AH387" t="s">
        <v>97</v>
      </c>
      <c r="AI387" s="1">
        <v>44607.581979166665</v>
      </c>
      <c r="AJ387">
        <v>63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32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x14ac:dyDescent="0.45">
      <c r="A388" t="s">
        <v>1068</v>
      </c>
      <c r="B388" t="s">
        <v>82</v>
      </c>
      <c r="C388" t="s">
        <v>254</v>
      </c>
      <c r="D388" t="s">
        <v>84</v>
      </c>
      <c r="E388" s="2" t="str">
        <f>HYPERLINK("capsilon://?command=openfolder&amp;siteaddress=FAM.docvelocity-na8.net&amp;folderid=FX83171467-0055-467D-2E84-89B69F00A9AC","FX22022708")</f>
        <v>FX22022708</v>
      </c>
      <c r="F388" t="s">
        <v>19</v>
      </c>
      <c r="G388" t="s">
        <v>19</v>
      </c>
      <c r="H388" t="s">
        <v>85</v>
      </c>
      <c r="I388" t="s">
        <v>1069</v>
      </c>
      <c r="J388">
        <v>38</v>
      </c>
      <c r="K388" t="s">
        <v>87</v>
      </c>
      <c r="L388" t="s">
        <v>88</v>
      </c>
      <c r="M388" t="s">
        <v>89</v>
      </c>
      <c r="N388">
        <v>2</v>
      </c>
      <c r="O388" s="1">
        <v>44607.457245370373</v>
      </c>
      <c r="P388" s="1">
        <v>44607.58320601852</v>
      </c>
      <c r="Q388">
        <v>10319</v>
      </c>
      <c r="R388">
        <v>564</v>
      </c>
      <c r="S388" t="b">
        <v>0</v>
      </c>
      <c r="T388" t="s">
        <v>90</v>
      </c>
      <c r="U388" t="b">
        <v>0</v>
      </c>
      <c r="V388" t="s">
        <v>101</v>
      </c>
      <c r="W388" s="1">
        <v>44607.53465277778</v>
      </c>
      <c r="X388">
        <v>458</v>
      </c>
      <c r="Y388">
        <v>37</v>
      </c>
      <c r="Z388">
        <v>0</v>
      </c>
      <c r="AA388">
        <v>37</v>
      </c>
      <c r="AB388">
        <v>0</v>
      </c>
      <c r="AC388">
        <v>25</v>
      </c>
      <c r="AD388">
        <v>1</v>
      </c>
      <c r="AE388">
        <v>0</v>
      </c>
      <c r="AF388">
        <v>0</v>
      </c>
      <c r="AG388">
        <v>0</v>
      </c>
      <c r="AH388" t="s">
        <v>97</v>
      </c>
      <c r="AI388" s="1">
        <v>44607.58320601852</v>
      </c>
      <c r="AJ388">
        <v>106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1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x14ac:dyDescent="0.45">
      <c r="A389" t="s">
        <v>1070</v>
      </c>
      <c r="B389" t="s">
        <v>82</v>
      </c>
      <c r="C389" t="s">
        <v>1071</v>
      </c>
      <c r="D389" t="s">
        <v>84</v>
      </c>
      <c r="E389" s="2" t="str">
        <f>HYPERLINK("capsilon://?command=openfolder&amp;siteaddress=FAM.docvelocity-na8.net&amp;folderid=FX4A208904-D5EF-6843-D3AB-B13C63A72E15","FX22011248")</f>
        <v>FX22011248</v>
      </c>
      <c r="F389" t="s">
        <v>19</v>
      </c>
      <c r="G389" t="s">
        <v>19</v>
      </c>
      <c r="H389" t="s">
        <v>85</v>
      </c>
      <c r="I389" t="s">
        <v>1072</v>
      </c>
      <c r="J389">
        <v>38</v>
      </c>
      <c r="K389" t="s">
        <v>87</v>
      </c>
      <c r="L389" t="s">
        <v>88</v>
      </c>
      <c r="M389" t="s">
        <v>89</v>
      </c>
      <c r="N389">
        <v>2</v>
      </c>
      <c r="O389" s="1">
        <v>44607.460069444445</v>
      </c>
      <c r="P389" s="1">
        <v>44607.584363425929</v>
      </c>
      <c r="Q389">
        <v>10208</v>
      </c>
      <c r="R389">
        <v>531</v>
      </c>
      <c r="S389" t="b">
        <v>0</v>
      </c>
      <c r="T389" t="s">
        <v>90</v>
      </c>
      <c r="U389" t="b">
        <v>0</v>
      </c>
      <c r="V389" t="s">
        <v>177</v>
      </c>
      <c r="W389" s="1">
        <v>44607.53502314815</v>
      </c>
      <c r="X389">
        <v>432</v>
      </c>
      <c r="Y389">
        <v>37</v>
      </c>
      <c r="Z389">
        <v>0</v>
      </c>
      <c r="AA389">
        <v>37</v>
      </c>
      <c r="AB389">
        <v>0</v>
      </c>
      <c r="AC389">
        <v>15</v>
      </c>
      <c r="AD389">
        <v>1</v>
      </c>
      <c r="AE389">
        <v>0</v>
      </c>
      <c r="AF389">
        <v>0</v>
      </c>
      <c r="AG389">
        <v>0</v>
      </c>
      <c r="AH389" t="s">
        <v>97</v>
      </c>
      <c r="AI389" s="1">
        <v>44607.584363425929</v>
      </c>
      <c r="AJ389">
        <v>99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1</v>
      </c>
      <c r="AQ389">
        <v>0</v>
      </c>
      <c r="AR389">
        <v>0</v>
      </c>
      <c r="AS389">
        <v>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x14ac:dyDescent="0.45">
      <c r="A390" t="s">
        <v>1073</v>
      </c>
      <c r="B390" t="s">
        <v>82</v>
      </c>
      <c r="C390" t="s">
        <v>1074</v>
      </c>
      <c r="D390" t="s">
        <v>84</v>
      </c>
      <c r="E390" s="2" t="str">
        <f>HYPERLINK("capsilon://?command=openfolder&amp;siteaddress=FAM.docvelocity-na8.net&amp;folderid=FXCC5C3883-A9E9-A3E6-B18D-931DF6881D0A","FX22026553")</f>
        <v>FX22026553</v>
      </c>
      <c r="F390" t="s">
        <v>19</v>
      </c>
      <c r="G390" t="s">
        <v>19</v>
      </c>
      <c r="H390" t="s">
        <v>85</v>
      </c>
      <c r="I390" t="s">
        <v>1075</v>
      </c>
      <c r="J390">
        <v>295</v>
      </c>
      <c r="K390" t="s">
        <v>87</v>
      </c>
      <c r="L390" t="s">
        <v>88</v>
      </c>
      <c r="M390" t="s">
        <v>89</v>
      </c>
      <c r="N390">
        <v>2</v>
      </c>
      <c r="O390" s="1">
        <v>44607.461770833332</v>
      </c>
      <c r="P390" s="1">
        <v>44607.590138888889</v>
      </c>
      <c r="Q390">
        <v>8036</v>
      </c>
      <c r="R390">
        <v>3055</v>
      </c>
      <c r="S390" t="b">
        <v>0</v>
      </c>
      <c r="T390" t="s">
        <v>90</v>
      </c>
      <c r="U390" t="b">
        <v>0</v>
      </c>
      <c r="V390" t="s">
        <v>101</v>
      </c>
      <c r="W390" s="1">
        <v>44607.564259259256</v>
      </c>
      <c r="X390">
        <v>2557</v>
      </c>
      <c r="Y390">
        <v>237</v>
      </c>
      <c r="Z390">
        <v>0</v>
      </c>
      <c r="AA390">
        <v>237</v>
      </c>
      <c r="AB390">
        <v>0</v>
      </c>
      <c r="AC390">
        <v>75</v>
      </c>
      <c r="AD390">
        <v>58</v>
      </c>
      <c r="AE390">
        <v>0</v>
      </c>
      <c r="AF390">
        <v>0</v>
      </c>
      <c r="AG390">
        <v>0</v>
      </c>
      <c r="AH390" t="s">
        <v>97</v>
      </c>
      <c r="AI390" s="1">
        <v>44607.590138888889</v>
      </c>
      <c r="AJ390">
        <v>498</v>
      </c>
      <c r="AK390">
        <v>2</v>
      </c>
      <c r="AL390">
        <v>0</v>
      </c>
      <c r="AM390">
        <v>2</v>
      </c>
      <c r="AN390">
        <v>0</v>
      </c>
      <c r="AO390">
        <v>1</v>
      </c>
      <c r="AP390">
        <v>56</v>
      </c>
      <c r="AQ390">
        <v>0</v>
      </c>
      <c r="AR390">
        <v>0</v>
      </c>
      <c r="AS390">
        <v>0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x14ac:dyDescent="0.45">
      <c r="A391" t="s">
        <v>1076</v>
      </c>
      <c r="B391" t="s">
        <v>82</v>
      </c>
      <c r="C391" t="s">
        <v>1077</v>
      </c>
      <c r="D391" t="s">
        <v>84</v>
      </c>
      <c r="E391" s="2" t="str">
        <f>HYPERLINK("capsilon://?command=openfolder&amp;siteaddress=FAM.docvelocity-na8.net&amp;folderid=FXF941008F-40E5-EAEA-3E12-27EE5C6C5AF7","FX22021937")</f>
        <v>FX22021937</v>
      </c>
      <c r="F391" t="s">
        <v>19</v>
      </c>
      <c r="G391" t="s">
        <v>19</v>
      </c>
      <c r="H391" t="s">
        <v>85</v>
      </c>
      <c r="I391" t="s">
        <v>1078</v>
      </c>
      <c r="J391">
        <v>87</v>
      </c>
      <c r="K391" t="s">
        <v>87</v>
      </c>
      <c r="L391" t="s">
        <v>88</v>
      </c>
      <c r="M391" t="s">
        <v>89</v>
      </c>
      <c r="N391">
        <v>2</v>
      </c>
      <c r="O391" s="1">
        <v>44607.470462962963</v>
      </c>
      <c r="P391" s="1">
        <v>44607.594826388886</v>
      </c>
      <c r="Q391">
        <v>9762</v>
      </c>
      <c r="R391">
        <v>983</v>
      </c>
      <c r="S391" t="b">
        <v>0</v>
      </c>
      <c r="T391" t="s">
        <v>90</v>
      </c>
      <c r="U391" t="b">
        <v>0</v>
      </c>
      <c r="V391" t="s">
        <v>177</v>
      </c>
      <c r="W391" s="1">
        <v>44607.541724537034</v>
      </c>
      <c r="X391">
        <v>578</v>
      </c>
      <c r="Y391">
        <v>111</v>
      </c>
      <c r="Z391">
        <v>0</v>
      </c>
      <c r="AA391">
        <v>111</v>
      </c>
      <c r="AB391">
        <v>0</v>
      </c>
      <c r="AC391">
        <v>78</v>
      </c>
      <c r="AD391">
        <v>-24</v>
      </c>
      <c r="AE391">
        <v>0</v>
      </c>
      <c r="AF391">
        <v>0</v>
      </c>
      <c r="AG391">
        <v>0</v>
      </c>
      <c r="AH391" t="s">
        <v>97</v>
      </c>
      <c r="AI391" s="1">
        <v>44607.594826388886</v>
      </c>
      <c r="AJ391">
        <v>405</v>
      </c>
      <c r="AK391">
        <v>2</v>
      </c>
      <c r="AL391">
        <v>0</v>
      </c>
      <c r="AM391">
        <v>2</v>
      </c>
      <c r="AN391">
        <v>0</v>
      </c>
      <c r="AO391">
        <v>1</v>
      </c>
      <c r="AP391">
        <v>-26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x14ac:dyDescent="0.45">
      <c r="A392" t="s">
        <v>1079</v>
      </c>
      <c r="B392" t="s">
        <v>82</v>
      </c>
      <c r="C392" t="s">
        <v>1080</v>
      </c>
      <c r="D392" t="s">
        <v>84</v>
      </c>
      <c r="E392" s="2" t="str">
        <f>HYPERLINK("capsilon://?command=openfolder&amp;siteaddress=FAM.docvelocity-na8.net&amp;folderid=FX901065F2-6C9F-79EF-D138-3DD2EBAD2336","FX220267")</f>
        <v>FX220267</v>
      </c>
      <c r="F392" t="s">
        <v>19</v>
      </c>
      <c r="G392" t="s">
        <v>19</v>
      </c>
      <c r="H392" t="s">
        <v>85</v>
      </c>
      <c r="I392" t="s">
        <v>1081</v>
      </c>
      <c r="J392">
        <v>346</v>
      </c>
      <c r="K392" t="s">
        <v>87</v>
      </c>
      <c r="L392" t="s">
        <v>88</v>
      </c>
      <c r="M392" t="s">
        <v>89</v>
      </c>
      <c r="N392">
        <v>2</v>
      </c>
      <c r="O392" s="1">
        <v>44607.473530092589</v>
      </c>
      <c r="P392" s="1">
        <v>44607.76152777778</v>
      </c>
      <c r="Q392">
        <v>21117</v>
      </c>
      <c r="R392">
        <v>3766</v>
      </c>
      <c r="S392" t="b">
        <v>0</v>
      </c>
      <c r="T392" t="s">
        <v>90</v>
      </c>
      <c r="U392" t="b">
        <v>0</v>
      </c>
      <c r="V392" t="s">
        <v>114</v>
      </c>
      <c r="W392" s="1">
        <v>44607.581909722219</v>
      </c>
      <c r="X392">
        <v>1693</v>
      </c>
      <c r="Y392">
        <v>253</v>
      </c>
      <c r="Z392">
        <v>0</v>
      </c>
      <c r="AA392">
        <v>253</v>
      </c>
      <c r="AB392">
        <v>0</v>
      </c>
      <c r="AC392">
        <v>133</v>
      </c>
      <c r="AD392">
        <v>93</v>
      </c>
      <c r="AE392">
        <v>0</v>
      </c>
      <c r="AF392">
        <v>0</v>
      </c>
      <c r="AG392">
        <v>0</v>
      </c>
      <c r="AH392" t="s">
        <v>92</v>
      </c>
      <c r="AI392" s="1">
        <v>44607.76152777778</v>
      </c>
      <c r="AJ392">
        <v>687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93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x14ac:dyDescent="0.45">
      <c r="A393" t="s">
        <v>1082</v>
      </c>
      <c r="B393" t="s">
        <v>82</v>
      </c>
      <c r="C393" t="s">
        <v>471</v>
      </c>
      <c r="D393" t="s">
        <v>84</v>
      </c>
      <c r="E393" s="2" t="str">
        <f>HYPERLINK("capsilon://?command=openfolder&amp;siteaddress=FAM.docvelocity-na8.net&amp;folderid=FX2C3C9074-87DB-1567-1E58-A9E2A6DA25A3","FX220111120")</f>
        <v>FX220111120</v>
      </c>
      <c r="F393" t="s">
        <v>19</v>
      </c>
      <c r="G393" t="s">
        <v>19</v>
      </c>
      <c r="H393" t="s">
        <v>85</v>
      </c>
      <c r="I393" t="s">
        <v>1083</v>
      </c>
      <c r="J393">
        <v>41</v>
      </c>
      <c r="K393" t="s">
        <v>87</v>
      </c>
      <c r="L393" t="s">
        <v>88</v>
      </c>
      <c r="M393" t="s">
        <v>89</v>
      </c>
      <c r="N393">
        <v>2</v>
      </c>
      <c r="O393" s="1">
        <v>44607.482835648145</v>
      </c>
      <c r="P393" s="1">
        <v>44607.76390046296</v>
      </c>
      <c r="Q393">
        <v>23890</v>
      </c>
      <c r="R393">
        <v>394</v>
      </c>
      <c r="S393" t="b">
        <v>0</v>
      </c>
      <c r="T393" t="s">
        <v>90</v>
      </c>
      <c r="U393" t="b">
        <v>0</v>
      </c>
      <c r="V393" t="s">
        <v>186</v>
      </c>
      <c r="W393" s="1">
        <v>44607.546018518522</v>
      </c>
      <c r="X393">
        <v>190</v>
      </c>
      <c r="Y393">
        <v>36</v>
      </c>
      <c r="Z393">
        <v>0</v>
      </c>
      <c r="AA393">
        <v>36</v>
      </c>
      <c r="AB393">
        <v>0</v>
      </c>
      <c r="AC393">
        <v>6</v>
      </c>
      <c r="AD393">
        <v>5</v>
      </c>
      <c r="AE393">
        <v>0</v>
      </c>
      <c r="AF393">
        <v>0</v>
      </c>
      <c r="AG393">
        <v>0</v>
      </c>
      <c r="AH393" t="s">
        <v>92</v>
      </c>
      <c r="AI393" s="1">
        <v>44607.76390046296</v>
      </c>
      <c r="AJ393">
        <v>204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5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x14ac:dyDescent="0.45">
      <c r="A394" t="s">
        <v>1084</v>
      </c>
      <c r="B394" t="s">
        <v>82</v>
      </c>
      <c r="C394" t="s">
        <v>1085</v>
      </c>
      <c r="D394" t="s">
        <v>84</v>
      </c>
      <c r="E394" s="2" t="str">
        <f>HYPERLINK("capsilon://?command=openfolder&amp;siteaddress=FAM.docvelocity-na8.net&amp;folderid=FXBBAF5BF8-E1B7-A9D6-1DF3-E789E219769F","FX22026439")</f>
        <v>FX22026439</v>
      </c>
      <c r="F394" t="s">
        <v>19</v>
      </c>
      <c r="G394" t="s">
        <v>19</v>
      </c>
      <c r="H394" t="s">
        <v>85</v>
      </c>
      <c r="I394" t="s">
        <v>1086</v>
      </c>
      <c r="J394">
        <v>414</v>
      </c>
      <c r="K394" t="s">
        <v>87</v>
      </c>
      <c r="L394" t="s">
        <v>88</v>
      </c>
      <c r="M394" t="s">
        <v>89</v>
      </c>
      <c r="N394">
        <v>2</v>
      </c>
      <c r="O394" s="1">
        <v>44607.501469907409</v>
      </c>
      <c r="P394" s="1">
        <v>44607.772696759261</v>
      </c>
      <c r="Q394">
        <v>21066</v>
      </c>
      <c r="R394">
        <v>2368</v>
      </c>
      <c r="S394" t="b">
        <v>0</v>
      </c>
      <c r="T394" t="s">
        <v>90</v>
      </c>
      <c r="U394" t="b">
        <v>0</v>
      </c>
      <c r="V394" t="s">
        <v>186</v>
      </c>
      <c r="W394" s="1">
        <v>44607.564652777779</v>
      </c>
      <c r="X394">
        <v>1609</v>
      </c>
      <c r="Y394">
        <v>259</v>
      </c>
      <c r="Z394">
        <v>0</v>
      </c>
      <c r="AA394">
        <v>259</v>
      </c>
      <c r="AB394">
        <v>0</v>
      </c>
      <c r="AC394">
        <v>97</v>
      </c>
      <c r="AD394">
        <v>155</v>
      </c>
      <c r="AE394">
        <v>0</v>
      </c>
      <c r="AF394">
        <v>0</v>
      </c>
      <c r="AG394">
        <v>0</v>
      </c>
      <c r="AH394" t="s">
        <v>92</v>
      </c>
      <c r="AI394" s="1">
        <v>44607.772696759261</v>
      </c>
      <c r="AJ394">
        <v>759</v>
      </c>
      <c r="AK394">
        <v>2</v>
      </c>
      <c r="AL394">
        <v>0</v>
      </c>
      <c r="AM394">
        <v>2</v>
      </c>
      <c r="AN394">
        <v>0</v>
      </c>
      <c r="AO394">
        <v>2</v>
      </c>
      <c r="AP394">
        <v>153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x14ac:dyDescent="0.45">
      <c r="A395" t="s">
        <v>1087</v>
      </c>
      <c r="B395" t="s">
        <v>82</v>
      </c>
      <c r="C395" t="s">
        <v>924</v>
      </c>
      <c r="D395" t="s">
        <v>84</v>
      </c>
      <c r="E395" s="2" t="str">
        <f>HYPERLINK("capsilon://?command=openfolder&amp;siteaddress=FAM.docvelocity-na8.net&amp;folderid=FXC52C3987-991A-AB8F-9FDD-5BB78F92CE8E","FX22021287")</f>
        <v>FX22021287</v>
      </c>
      <c r="F395" t="s">
        <v>19</v>
      </c>
      <c r="G395" t="s">
        <v>19</v>
      </c>
      <c r="H395" t="s">
        <v>85</v>
      </c>
      <c r="I395" t="s">
        <v>1088</v>
      </c>
      <c r="J395">
        <v>38</v>
      </c>
      <c r="K395" t="s">
        <v>87</v>
      </c>
      <c r="L395" t="s">
        <v>88</v>
      </c>
      <c r="M395" t="s">
        <v>89</v>
      </c>
      <c r="N395">
        <v>2</v>
      </c>
      <c r="O395" s="1">
        <v>44607.505879629629</v>
      </c>
      <c r="P395" s="1">
        <v>44607.774537037039</v>
      </c>
      <c r="Q395">
        <v>22813</v>
      </c>
      <c r="R395">
        <v>399</v>
      </c>
      <c r="S395" t="b">
        <v>0</v>
      </c>
      <c r="T395" t="s">
        <v>90</v>
      </c>
      <c r="U395" t="b">
        <v>0</v>
      </c>
      <c r="V395" t="s">
        <v>374</v>
      </c>
      <c r="W395" s="1">
        <v>44607.550208333334</v>
      </c>
      <c r="X395">
        <v>241</v>
      </c>
      <c r="Y395">
        <v>37</v>
      </c>
      <c r="Z395">
        <v>0</v>
      </c>
      <c r="AA395">
        <v>37</v>
      </c>
      <c r="AB395">
        <v>0</v>
      </c>
      <c r="AC395">
        <v>9</v>
      </c>
      <c r="AD395">
        <v>1</v>
      </c>
      <c r="AE395">
        <v>0</v>
      </c>
      <c r="AF395">
        <v>0</v>
      </c>
      <c r="AG395">
        <v>0</v>
      </c>
      <c r="AH395" t="s">
        <v>92</v>
      </c>
      <c r="AI395" s="1">
        <v>44607.774537037039</v>
      </c>
      <c r="AJ395">
        <v>158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1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x14ac:dyDescent="0.45">
      <c r="A396" t="s">
        <v>1089</v>
      </c>
      <c r="B396" t="s">
        <v>82</v>
      </c>
      <c r="C396" t="s">
        <v>924</v>
      </c>
      <c r="D396" t="s">
        <v>84</v>
      </c>
      <c r="E396" s="2" t="str">
        <f>HYPERLINK("capsilon://?command=openfolder&amp;siteaddress=FAM.docvelocity-na8.net&amp;folderid=FXC52C3987-991A-AB8F-9FDD-5BB78F92CE8E","FX22021287")</f>
        <v>FX22021287</v>
      </c>
      <c r="F396" t="s">
        <v>19</v>
      </c>
      <c r="G396" t="s">
        <v>19</v>
      </c>
      <c r="H396" t="s">
        <v>85</v>
      </c>
      <c r="I396" t="s">
        <v>1090</v>
      </c>
      <c r="J396">
        <v>38</v>
      </c>
      <c r="K396" t="s">
        <v>87</v>
      </c>
      <c r="L396" t="s">
        <v>88</v>
      </c>
      <c r="M396" t="s">
        <v>89</v>
      </c>
      <c r="N396">
        <v>2</v>
      </c>
      <c r="O396" s="1">
        <v>44607.506990740738</v>
      </c>
      <c r="P396" s="1">
        <v>44607.775891203702</v>
      </c>
      <c r="Q396">
        <v>22739</v>
      </c>
      <c r="R396">
        <v>494</v>
      </c>
      <c r="S396" t="b">
        <v>0</v>
      </c>
      <c r="T396" t="s">
        <v>90</v>
      </c>
      <c r="U396" t="b">
        <v>0</v>
      </c>
      <c r="V396" t="s">
        <v>91</v>
      </c>
      <c r="W396" s="1">
        <v>44607.553460648145</v>
      </c>
      <c r="X396">
        <v>377</v>
      </c>
      <c r="Y396">
        <v>37</v>
      </c>
      <c r="Z396">
        <v>0</v>
      </c>
      <c r="AA396">
        <v>37</v>
      </c>
      <c r="AB396">
        <v>0</v>
      </c>
      <c r="AC396">
        <v>9</v>
      </c>
      <c r="AD396">
        <v>1</v>
      </c>
      <c r="AE396">
        <v>0</v>
      </c>
      <c r="AF396">
        <v>0</v>
      </c>
      <c r="AG396">
        <v>0</v>
      </c>
      <c r="AH396" t="s">
        <v>92</v>
      </c>
      <c r="AI396" s="1">
        <v>44607.775891203702</v>
      </c>
      <c r="AJ396">
        <v>117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1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x14ac:dyDescent="0.45">
      <c r="A397" t="s">
        <v>1091</v>
      </c>
      <c r="B397" t="s">
        <v>82</v>
      </c>
      <c r="C397" t="s">
        <v>1092</v>
      </c>
      <c r="D397" t="s">
        <v>84</v>
      </c>
      <c r="E397" s="2" t="str">
        <f>HYPERLINK("capsilon://?command=openfolder&amp;siteaddress=FAM.docvelocity-na8.net&amp;folderid=FX6BF5A670-C1EF-9628-2703-F95390694552","FX22025688")</f>
        <v>FX22025688</v>
      </c>
      <c r="F397" t="s">
        <v>19</v>
      </c>
      <c r="G397" t="s">
        <v>19</v>
      </c>
      <c r="H397" t="s">
        <v>85</v>
      </c>
      <c r="I397" t="s">
        <v>1093</v>
      </c>
      <c r="J397">
        <v>632</v>
      </c>
      <c r="K397" t="s">
        <v>87</v>
      </c>
      <c r="L397" t="s">
        <v>88</v>
      </c>
      <c r="M397" t="s">
        <v>89</v>
      </c>
      <c r="N397">
        <v>2</v>
      </c>
      <c r="O397" s="1">
        <v>44607.510798611111</v>
      </c>
      <c r="P397" s="1">
        <v>44607.839895833335</v>
      </c>
      <c r="Q397">
        <v>20432</v>
      </c>
      <c r="R397">
        <v>8002</v>
      </c>
      <c r="S397" t="b">
        <v>0</v>
      </c>
      <c r="T397" t="s">
        <v>90</v>
      </c>
      <c r="U397" t="b">
        <v>0</v>
      </c>
      <c r="V397" t="s">
        <v>374</v>
      </c>
      <c r="W397" s="1">
        <v>44607.618043981478</v>
      </c>
      <c r="X397">
        <v>5860</v>
      </c>
      <c r="Y397">
        <v>551</v>
      </c>
      <c r="Z397">
        <v>0</v>
      </c>
      <c r="AA397">
        <v>551</v>
      </c>
      <c r="AB397">
        <v>21</v>
      </c>
      <c r="AC397">
        <v>276</v>
      </c>
      <c r="AD397">
        <v>81</v>
      </c>
      <c r="AE397">
        <v>0</v>
      </c>
      <c r="AF397">
        <v>0</v>
      </c>
      <c r="AG397">
        <v>0</v>
      </c>
      <c r="AH397" t="s">
        <v>219</v>
      </c>
      <c r="AI397" s="1">
        <v>44607.839895833335</v>
      </c>
      <c r="AJ397">
        <v>2032</v>
      </c>
      <c r="AK397">
        <v>18</v>
      </c>
      <c r="AL397">
        <v>0</v>
      </c>
      <c r="AM397">
        <v>18</v>
      </c>
      <c r="AN397">
        <v>21</v>
      </c>
      <c r="AO397">
        <v>18</v>
      </c>
      <c r="AP397">
        <v>63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x14ac:dyDescent="0.45">
      <c r="A398" t="s">
        <v>1094</v>
      </c>
      <c r="B398" t="s">
        <v>82</v>
      </c>
      <c r="C398" t="s">
        <v>931</v>
      </c>
      <c r="D398" t="s">
        <v>84</v>
      </c>
      <c r="E398" s="2" t="str">
        <f>HYPERLINK("capsilon://?command=openfolder&amp;siteaddress=FAM.docvelocity-na8.net&amp;folderid=FXC2E08881-5078-E9E8-C5D4-5AB0313A1D11","FX22025222")</f>
        <v>FX22025222</v>
      </c>
      <c r="F398" t="s">
        <v>19</v>
      </c>
      <c r="G398" t="s">
        <v>19</v>
      </c>
      <c r="H398" t="s">
        <v>85</v>
      </c>
      <c r="I398" t="s">
        <v>1095</v>
      </c>
      <c r="J398">
        <v>66</v>
      </c>
      <c r="K398" t="s">
        <v>87</v>
      </c>
      <c r="L398" t="s">
        <v>88</v>
      </c>
      <c r="M398" t="s">
        <v>89</v>
      </c>
      <c r="N398">
        <v>2</v>
      </c>
      <c r="O398" s="1">
        <v>44607.511446759258</v>
      </c>
      <c r="P398" s="1">
        <v>44607.780416666668</v>
      </c>
      <c r="Q398">
        <v>22927</v>
      </c>
      <c r="R398">
        <v>312</v>
      </c>
      <c r="S398" t="b">
        <v>0</v>
      </c>
      <c r="T398" t="s">
        <v>90</v>
      </c>
      <c r="U398" t="b">
        <v>0</v>
      </c>
      <c r="V398" t="s">
        <v>246</v>
      </c>
      <c r="W398" s="1">
        <v>44607.553472222222</v>
      </c>
      <c r="X398">
        <v>214</v>
      </c>
      <c r="Y398">
        <v>52</v>
      </c>
      <c r="Z398">
        <v>0</v>
      </c>
      <c r="AA398">
        <v>52</v>
      </c>
      <c r="AB398">
        <v>0</v>
      </c>
      <c r="AC398">
        <v>22</v>
      </c>
      <c r="AD398">
        <v>14</v>
      </c>
      <c r="AE398">
        <v>0</v>
      </c>
      <c r="AF398">
        <v>0</v>
      </c>
      <c r="AG398">
        <v>0</v>
      </c>
      <c r="AH398" t="s">
        <v>97</v>
      </c>
      <c r="AI398" s="1">
        <v>44607.780416666668</v>
      </c>
      <c r="AJ398">
        <v>98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14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x14ac:dyDescent="0.45">
      <c r="A399" t="s">
        <v>1096</v>
      </c>
      <c r="B399" t="s">
        <v>82</v>
      </c>
      <c r="C399" t="s">
        <v>1041</v>
      </c>
      <c r="D399" t="s">
        <v>84</v>
      </c>
      <c r="E399" s="2" t="str">
        <f>HYPERLINK("capsilon://?command=openfolder&amp;siteaddress=FAM.docvelocity-na8.net&amp;folderid=FX4B76C43B-41B0-6AEC-A894-04DF02CC16E6","FX220112148")</f>
        <v>FX220112148</v>
      </c>
      <c r="F399" t="s">
        <v>19</v>
      </c>
      <c r="G399" t="s">
        <v>19</v>
      </c>
      <c r="H399" t="s">
        <v>85</v>
      </c>
      <c r="I399" t="s">
        <v>1097</v>
      </c>
      <c r="J399">
        <v>140</v>
      </c>
      <c r="K399" t="s">
        <v>87</v>
      </c>
      <c r="L399" t="s">
        <v>88</v>
      </c>
      <c r="M399" t="s">
        <v>89</v>
      </c>
      <c r="N399">
        <v>1</v>
      </c>
      <c r="O399" s="1">
        <v>44607.52884259259</v>
      </c>
      <c r="P399" s="1">
        <v>44607.830879629626</v>
      </c>
      <c r="Q399">
        <v>24115</v>
      </c>
      <c r="R399">
        <v>1981</v>
      </c>
      <c r="S399" t="b">
        <v>0</v>
      </c>
      <c r="T399" t="s">
        <v>90</v>
      </c>
      <c r="U399" t="b">
        <v>0</v>
      </c>
      <c r="V399" t="s">
        <v>110</v>
      </c>
      <c r="W399" s="1">
        <v>44607.830879629626</v>
      </c>
      <c r="X399">
        <v>403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140</v>
      </c>
      <c r="AE399">
        <v>105</v>
      </c>
      <c r="AF399">
        <v>0</v>
      </c>
      <c r="AG399">
        <v>5</v>
      </c>
      <c r="AH399" t="s">
        <v>90</v>
      </c>
      <c r="AI399" t="s">
        <v>90</v>
      </c>
      <c r="AJ399" t="s">
        <v>90</v>
      </c>
      <c r="AK399" t="s">
        <v>90</v>
      </c>
      <c r="AL399" t="s">
        <v>90</v>
      </c>
      <c r="AM399" t="s">
        <v>90</v>
      </c>
      <c r="AN399" t="s">
        <v>90</v>
      </c>
      <c r="AO399" t="s">
        <v>90</v>
      </c>
      <c r="AP399" t="s">
        <v>90</v>
      </c>
      <c r="AQ399" t="s">
        <v>90</v>
      </c>
      <c r="AR399" t="s">
        <v>90</v>
      </c>
      <c r="AS399" t="s">
        <v>90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x14ac:dyDescent="0.45">
      <c r="A400" t="s">
        <v>1098</v>
      </c>
      <c r="B400" t="s">
        <v>82</v>
      </c>
      <c r="C400" t="s">
        <v>1099</v>
      </c>
      <c r="D400" t="s">
        <v>84</v>
      </c>
      <c r="E400" s="2" t="str">
        <f>HYPERLINK("capsilon://?command=openfolder&amp;siteaddress=FAM.docvelocity-na8.net&amp;folderid=FX98243251-0CCC-5E9F-D4EE-91825350242D","FX22023320")</f>
        <v>FX22023320</v>
      </c>
      <c r="F400" t="s">
        <v>19</v>
      </c>
      <c r="G400" t="s">
        <v>19</v>
      </c>
      <c r="H400" t="s">
        <v>85</v>
      </c>
      <c r="I400" t="s">
        <v>1100</v>
      </c>
      <c r="J400">
        <v>763</v>
      </c>
      <c r="K400" t="s">
        <v>87</v>
      </c>
      <c r="L400" t="s">
        <v>88</v>
      </c>
      <c r="M400" t="s">
        <v>89</v>
      </c>
      <c r="N400">
        <v>1</v>
      </c>
      <c r="O400" s="1">
        <v>44607.529849537037</v>
      </c>
      <c r="P400" s="1">
        <v>44608.341377314813</v>
      </c>
      <c r="Q400">
        <v>67430</v>
      </c>
      <c r="R400">
        <v>2686</v>
      </c>
      <c r="S400" t="b">
        <v>0</v>
      </c>
      <c r="T400" t="s">
        <v>90</v>
      </c>
      <c r="U400" t="b">
        <v>0</v>
      </c>
      <c r="V400" t="s">
        <v>307</v>
      </c>
      <c r="W400" s="1">
        <v>44608.341377314813</v>
      </c>
      <c r="X400">
        <v>1147</v>
      </c>
      <c r="Y400">
        <v>1</v>
      </c>
      <c r="Z400">
        <v>0</v>
      </c>
      <c r="AA400">
        <v>1</v>
      </c>
      <c r="AB400">
        <v>0</v>
      </c>
      <c r="AC400">
        <v>3</v>
      </c>
      <c r="AD400">
        <v>762</v>
      </c>
      <c r="AE400">
        <v>683</v>
      </c>
      <c r="AF400">
        <v>0</v>
      </c>
      <c r="AG400">
        <v>16</v>
      </c>
      <c r="AH400" t="s">
        <v>90</v>
      </c>
      <c r="AI400" t="s">
        <v>90</v>
      </c>
      <c r="AJ400" t="s">
        <v>90</v>
      </c>
      <c r="AK400" t="s">
        <v>90</v>
      </c>
      <c r="AL400" t="s">
        <v>90</v>
      </c>
      <c r="AM400" t="s">
        <v>90</v>
      </c>
      <c r="AN400" t="s">
        <v>90</v>
      </c>
      <c r="AO400" t="s">
        <v>90</v>
      </c>
      <c r="AP400" t="s">
        <v>90</v>
      </c>
      <c r="AQ400" t="s">
        <v>90</v>
      </c>
      <c r="AR400" t="s">
        <v>90</v>
      </c>
      <c r="AS400" t="s">
        <v>90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x14ac:dyDescent="0.45">
      <c r="A401" t="s">
        <v>1101</v>
      </c>
      <c r="B401" t="s">
        <v>82</v>
      </c>
      <c r="C401" t="s">
        <v>705</v>
      </c>
      <c r="D401" t="s">
        <v>84</v>
      </c>
      <c r="E401" s="2" t="str">
        <f>HYPERLINK("capsilon://?command=openfolder&amp;siteaddress=FAM.docvelocity-na8.net&amp;folderid=FX3F2B94C5-1CFD-F70E-5CC5-05C706A09F7B","FX22024153")</f>
        <v>FX22024153</v>
      </c>
      <c r="F401" t="s">
        <v>19</v>
      </c>
      <c r="G401" t="s">
        <v>19</v>
      </c>
      <c r="H401" t="s">
        <v>85</v>
      </c>
      <c r="I401" t="s">
        <v>1102</v>
      </c>
      <c r="J401">
        <v>38</v>
      </c>
      <c r="K401" t="s">
        <v>87</v>
      </c>
      <c r="L401" t="s">
        <v>88</v>
      </c>
      <c r="M401" t="s">
        <v>89</v>
      </c>
      <c r="N401">
        <v>2</v>
      </c>
      <c r="O401" s="1">
        <v>44607.530949074076</v>
      </c>
      <c r="P401" s="1">
        <v>44607.781342592592</v>
      </c>
      <c r="Q401">
        <v>21222</v>
      </c>
      <c r="R401">
        <v>412</v>
      </c>
      <c r="S401" t="b">
        <v>0</v>
      </c>
      <c r="T401" t="s">
        <v>90</v>
      </c>
      <c r="U401" t="b">
        <v>0</v>
      </c>
      <c r="V401" t="s">
        <v>246</v>
      </c>
      <c r="W401" s="1">
        <v>44607.557615740741</v>
      </c>
      <c r="X401">
        <v>333</v>
      </c>
      <c r="Y401">
        <v>37</v>
      </c>
      <c r="Z401">
        <v>0</v>
      </c>
      <c r="AA401">
        <v>37</v>
      </c>
      <c r="AB401">
        <v>0</v>
      </c>
      <c r="AC401">
        <v>24</v>
      </c>
      <c r="AD401">
        <v>1</v>
      </c>
      <c r="AE401">
        <v>0</v>
      </c>
      <c r="AF401">
        <v>0</v>
      </c>
      <c r="AG401">
        <v>0</v>
      </c>
      <c r="AH401" t="s">
        <v>97</v>
      </c>
      <c r="AI401" s="1">
        <v>44607.781342592592</v>
      </c>
      <c r="AJ401">
        <v>79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1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x14ac:dyDescent="0.45">
      <c r="A402" t="s">
        <v>1103</v>
      </c>
      <c r="B402" t="s">
        <v>82</v>
      </c>
      <c r="C402" t="s">
        <v>1104</v>
      </c>
      <c r="D402" t="s">
        <v>84</v>
      </c>
      <c r="E402" s="2" t="str">
        <f>HYPERLINK("capsilon://?command=openfolder&amp;siteaddress=FAM.docvelocity-na8.net&amp;folderid=FXEF89E56E-BBCB-9728-122E-8BB1BEA25FC1","FX220112697")</f>
        <v>FX220112697</v>
      </c>
      <c r="F402" t="s">
        <v>19</v>
      </c>
      <c r="G402" t="s">
        <v>19</v>
      </c>
      <c r="H402" t="s">
        <v>85</v>
      </c>
      <c r="I402" t="s">
        <v>1105</v>
      </c>
      <c r="J402">
        <v>178</v>
      </c>
      <c r="K402" t="s">
        <v>87</v>
      </c>
      <c r="L402" t="s">
        <v>88</v>
      </c>
      <c r="M402" t="s">
        <v>89</v>
      </c>
      <c r="N402">
        <v>2</v>
      </c>
      <c r="O402" s="1">
        <v>44607.532997685186</v>
      </c>
      <c r="P402" s="1">
        <v>44607.784282407411</v>
      </c>
      <c r="Q402">
        <v>18722</v>
      </c>
      <c r="R402">
        <v>2989</v>
      </c>
      <c r="S402" t="b">
        <v>0</v>
      </c>
      <c r="T402" t="s">
        <v>90</v>
      </c>
      <c r="U402" t="b">
        <v>0</v>
      </c>
      <c r="V402" t="s">
        <v>91</v>
      </c>
      <c r="W402" s="1">
        <v>44607.586539351854</v>
      </c>
      <c r="X402">
        <v>2735</v>
      </c>
      <c r="Y402">
        <v>136</v>
      </c>
      <c r="Z402">
        <v>0</v>
      </c>
      <c r="AA402">
        <v>136</v>
      </c>
      <c r="AB402">
        <v>0</v>
      </c>
      <c r="AC402">
        <v>40</v>
      </c>
      <c r="AD402">
        <v>42</v>
      </c>
      <c r="AE402">
        <v>0</v>
      </c>
      <c r="AF402">
        <v>0</v>
      </c>
      <c r="AG402">
        <v>0</v>
      </c>
      <c r="AH402" t="s">
        <v>97</v>
      </c>
      <c r="AI402" s="1">
        <v>44607.784282407411</v>
      </c>
      <c r="AJ402">
        <v>254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42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x14ac:dyDescent="0.45">
      <c r="A403" t="s">
        <v>1106</v>
      </c>
      <c r="B403" t="s">
        <v>82</v>
      </c>
      <c r="C403" t="s">
        <v>1107</v>
      </c>
      <c r="D403" t="s">
        <v>84</v>
      </c>
      <c r="E403" s="2" t="str">
        <f>HYPERLINK("capsilon://?command=openfolder&amp;siteaddress=FAM.docvelocity-na8.net&amp;folderid=FX6531F289-D374-9FB4-F69D-E40D4B6D1F70","FX22014721")</f>
        <v>FX22014721</v>
      </c>
      <c r="F403" t="s">
        <v>19</v>
      </c>
      <c r="G403" t="s">
        <v>19</v>
      </c>
      <c r="H403" t="s">
        <v>85</v>
      </c>
      <c r="I403" t="s">
        <v>1108</v>
      </c>
      <c r="J403">
        <v>66</v>
      </c>
      <c r="K403" t="s">
        <v>87</v>
      </c>
      <c r="L403" t="s">
        <v>88</v>
      </c>
      <c r="M403" t="s">
        <v>89</v>
      </c>
      <c r="N403">
        <v>2</v>
      </c>
      <c r="O403" s="1">
        <v>44607.536805555559</v>
      </c>
      <c r="P403" s="1">
        <v>44607.784525462965</v>
      </c>
      <c r="Q403">
        <v>20872</v>
      </c>
      <c r="R403">
        <v>531</v>
      </c>
      <c r="S403" t="b">
        <v>0</v>
      </c>
      <c r="T403" t="s">
        <v>90</v>
      </c>
      <c r="U403" t="b">
        <v>0</v>
      </c>
      <c r="V403" t="s">
        <v>114</v>
      </c>
      <c r="W403" s="1">
        <v>44607.588043981479</v>
      </c>
      <c r="X403">
        <v>53</v>
      </c>
      <c r="Y403">
        <v>0</v>
      </c>
      <c r="Z403">
        <v>0</v>
      </c>
      <c r="AA403">
        <v>0</v>
      </c>
      <c r="AB403">
        <v>52</v>
      </c>
      <c r="AC403">
        <v>0</v>
      </c>
      <c r="AD403">
        <v>66</v>
      </c>
      <c r="AE403">
        <v>0</v>
      </c>
      <c r="AF403">
        <v>0</v>
      </c>
      <c r="AG403">
        <v>0</v>
      </c>
      <c r="AH403" t="s">
        <v>97</v>
      </c>
      <c r="AI403" s="1">
        <v>44607.784525462965</v>
      </c>
      <c r="AJ403">
        <v>20</v>
      </c>
      <c r="AK403">
        <v>0</v>
      </c>
      <c r="AL403">
        <v>0</v>
      </c>
      <c r="AM403">
        <v>0</v>
      </c>
      <c r="AN403">
        <v>52</v>
      </c>
      <c r="AO403">
        <v>0</v>
      </c>
      <c r="AP403">
        <v>66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x14ac:dyDescent="0.45">
      <c r="A404" t="s">
        <v>1109</v>
      </c>
      <c r="B404" t="s">
        <v>82</v>
      </c>
      <c r="C404" t="s">
        <v>1110</v>
      </c>
      <c r="D404" t="s">
        <v>84</v>
      </c>
      <c r="E404" s="2" t="str">
        <f>HYPERLINK("capsilon://?command=openfolder&amp;siteaddress=FAM.docvelocity-na8.net&amp;folderid=FX8DCADCF1-17A0-9E4D-CAE2-48CE84001014","FX22026334")</f>
        <v>FX22026334</v>
      </c>
      <c r="F404" t="s">
        <v>19</v>
      </c>
      <c r="G404" t="s">
        <v>19</v>
      </c>
      <c r="H404" t="s">
        <v>85</v>
      </c>
      <c r="I404" t="s">
        <v>1111</v>
      </c>
      <c r="J404">
        <v>76</v>
      </c>
      <c r="K404" t="s">
        <v>87</v>
      </c>
      <c r="L404" t="s">
        <v>88</v>
      </c>
      <c r="M404" t="s">
        <v>89</v>
      </c>
      <c r="N404">
        <v>1</v>
      </c>
      <c r="O404" s="1">
        <v>44607.540127314816</v>
      </c>
      <c r="P404" s="1">
        <v>44607.833252314813</v>
      </c>
      <c r="Q404">
        <v>24686</v>
      </c>
      <c r="R404">
        <v>640</v>
      </c>
      <c r="S404" t="b">
        <v>0</v>
      </c>
      <c r="T404" t="s">
        <v>90</v>
      </c>
      <c r="U404" t="b">
        <v>0</v>
      </c>
      <c r="V404" t="s">
        <v>110</v>
      </c>
      <c r="W404" s="1">
        <v>44607.833252314813</v>
      </c>
      <c r="X404">
        <v>124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76</v>
      </c>
      <c r="AE404">
        <v>74</v>
      </c>
      <c r="AF404">
        <v>0</v>
      </c>
      <c r="AG404">
        <v>3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 t="s">
        <v>90</v>
      </c>
      <c r="AR404" t="s">
        <v>90</v>
      </c>
      <c r="AS404" t="s">
        <v>90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x14ac:dyDescent="0.45">
      <c r="A405" t="s">
        <v>1112</v>
      </c>
      <c r="B405" t="s">
        <v>82</v>
      </c>
      <c r="C405" t="s">
        <v>486</v>
      </c>
      <c r="D405" t="s">
        <v>84</v>
      </c>
      <c r="E405" s="2" t="str">
        <f>HYPERLINK("capsilon://?command=openfolder&amp;siteaddress=FAM.docvelocity-na8.net&amp;folderid=FX6BB33165-BA47-0213-2D8E-2827DE85592C","FX22013012")</f>
        <v>FX22013012</v>
      </c>
      <c r="F405" t="s">
        <v>19</v>
      </c>
      <c r="G405" t="s">
        <v>19</v>
      </c>
      <c r="H405" t="s">
        <v>85</v>
      </c>
      <c r="I405" t="s">
        <v>1113</v>
      </c>
      <c r="J405">
        <v>28</v>
      </c>
      <c r="K405" t="s">
        <v>87</v>
      </c>
      <c r="L405" t="s">
        <v>88</v>
      </c>
      <c r="M405" t="s">
        <v>89</v>
      </c>
      <c r="N405">
        <v>2</v>
      </c>
      <c r="O405" s="1">
        <v>44607.558680555558</v>
      </c>
      <c r="P405" s="1">
        <v>44607.785266203704</v>
      </c>
      <c r="Q405">
        <v>19252</v>
      </c>
      <c r="R405">
        <v>325</v>
      </c>
      <c r="S405" t="b">
        <v>0</v>
      </c>
      <c r="T405" t="s">
        <v>90</v>
      </c>
      <c r="U405" t="b">
        <v>0</v>
      </c>
      <c r="V405" t="s">
        <v>177</v>
      </c>
      <c r="W405" s="1">
        <v>44607.565138888887</v>
      </c>
      <c r="X405">
        <v>261</v>
      </c>
      <c r="Y405">
        <v>21</v>
      </c>
      <c r="Z405">
        <v>0</v>
      </c>
      <c r="AA405">
        <v>21</v>
      </c>
      <c r="AB405">
        <v>0</v>
      </c>
      <c r="AC405">
        <v>5</v>
      </c>
      <c r="AD405">
        <v>7</v>
      </c>
      <c r="AE405">
        <v>0</v>
      </c>
      <c r="AF405">
        <v>0</v>
      </c>
      <c r="AG405">
        <v>0</v>
      </c>
      <c r="AH405" t="s">
        <v>97</v>
      </c>
      <c r="AI405" s="1">
        <v>44607.785266203704</v>
      </c>
      <c r="AJ405">
        <v>64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7</v>
      </c>
      <c r="AQ405">
        <v>0</v>
      </c>
      <c r="AR405">
        <v>0</v>
      </c>
      <c r="AS405">
        <v>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x14ac:dyDescent="0.45">
      <c r="A406" t="s">
        <v>1114</v>
      </c>
      <c r="B406" t="s">
        <v>82</v>
      </c>
      <c r="C406" t="s">
        <v>675</v>
      </c>
      <c r="D406" t="s">
        <v>84</v>
      </c>
      <c r="E406" s="2" t="str">
        <f>HYPERLINK("capsilon://?command=openfolder&amp;siteaddress=FAM.docvelocity-na8.net&amp;folderid=FX418E258F-B973-31B8-8CE3-683701D1A24E","FX22022593")</f>
        <v>FX22022593</v>
      </c>
      <c r="F406" t="s">
        <v>19</v>
      </c>
      <c r="G406" t="s">
        <v>19</v>
      </c>
      <c r="H406" t="s">
        <v>85</v>
      </c>
      <c r="I406" t="s">
        <v>1115</v>
      </c>
      <c r="J406">
        <v>28</v>
      </c>
      <c r="K406" t="s">
        <v>87</v>
      </c>
      <c r="L406" t="s">
        <v>88</v>
      </c>
      <c r="M406" t="s">
        <v>89</v>
      </c>
      <c r="N406">
        <v>2</v>
      </c>
      <c r="O406" s="1">
        <v>44607.566886574074</v>
      </c>
      <c r="P406" s="1">
        <v>44607.785902777781</v>
      </c>
      <c r="Q406">
        <v>18741</v>
      </c>
      <c r="R406">
        <v>182</v>
      </c>
      <c r="S406" t="b">
        <v>0</v>
      </c>
      <c r="T406" t="s">
        <v>90</v>
      </c>
      <c r="U406" t="b">
        <v>0</v>
      </c>
      <c r="V406" t="s">
        <v>177</v>
      </c>
      <c r="W406" s="1">
        <v>44607.568842592591</v>
      </c>
      <c r="X406">
        <v>128</v>
      </c>
      <c r="Y406">
        <v>21</v>
      </c>
      <c r="Z406">
        <v>0</v>
      </c>
      <c r="AA406">
        <v>21</v>
      </c>
      <c r="AB406">
        <v>0</v>
      </c>
      <c r="AC406">
        <v>3</v>
      </c>
      <c r="AD406">
        <v>7</v>
      </c>
      <c r="AE406">
        <v>0</v>
      </c>
      <c r="AF406">
        <v>0</v>
      </c>
      <c r="AG406">
        <v>0</v>
      </c>
      <c r="AH406" t="s">
        <v>97</v>
      </c>
      <c r="AI406" s="1">
        <v>44607.785902777781</v>
      </c>
      <c r="AJ406">
        <v>54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7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x14ac:dyDescent="0.45">
      <c r="A407" t="s">
        <v>1116</v>
      </c>
      <c r="B407" t="s">
        <v>82</v>
      </c>
      <c r="C407" t="s">
        <v>254</v>
      </c>
      <c r="D407" t="s">
        <v>84</v>
      </c>
      <c r="E407" s="2" t="str">
        <f>HYPERLINK("capsilon://?command=openfolder&amp;siteaddress=FAM.docvelocity-na8.net&amp;folderid=FX83171467-0055-467D-2E84-89B69F00A9AC","FX22022708")</f>
        <v>FX22022708</v>
      </c>
      <c r="F407" t="s">
        <v>19</v>
      </c>
      <c r="G407" t="s">
        <v>19</v>
      </c>
      <c r="H407" t="s">
        <v>85</v>
      </c>
      <c r="I407" t="s">
        <v>1117</v>
      </c>
      <c r="J407">
        <v>41</v>
      </c>
      <c r="K407" t="s">
        <v>87</v>
      </c>
      <c r="L407" t="s">
        <v>88</v>
      </c>
      <c r="M407" t="s">
        <v>89</v>
      </c>
      <c r="N407">
        <v>2</v>
      </c>
      <c r="O407" s="1">
        <v>44607.580636574072</v>
      </c>
      <c r="P407" s="1">
        <v>44607.786990740744</v>
      </c>
      <c r="Q407">
        <v>17550</v>
      </c>
      <c r="R407">
        <v>279</v>
      </c>
      <c r="S407" t="b">
        <v>0</v>
      </c>
      <c r="T407" t="s">
        <v>90</v>
      </c>
      <c r="U407" t="b">
        <v>0</v>
      </c>
      <c r="V407" t="s">
        <v>186</v>
      </c>
      <c r="W407" s="1">
        <v>44607.582824074074</v>
      </c>
      <c r="X407">
        <v>186</v>
      </c>
      <c r="Y407">
        <v>33</v>
      </c>
      <c r="Z407">
        <v>0</v>
      </c>
      <c r="AA407">
        <v>33</v>
      </c>
      <c r="AB407">
        <v>0</v>
      </c>
      <c r="AC407">
        <v>12</v>
      </c>
      <c r="AD407">
        <v>8</v>
      </c>
      <c r="AE407">
        <v>0</v>
      </c>
      <c r="AF407">
        <v>0</v>
      </c>
      <c r="AG407">
        <v>0</v>
      </c>
      <c r="AH407" t="s">
        <v>97</v>
      </c>
      <c r="AI407" s="1">
        <v>44607.786990740744</v>
      </c>
      <c r="AJ407">
        <v>93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8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x14ac:dyDescent="0.45">
      <c r="A408" t="s">
        <v>1118</v>
      </c>
      <c r="B408" t="s">
        <v>82</v>
      </c>
      <c r="C408" t="s">
        <v>1119</v>
      </c>
      <c r="D408" t="s">
        <v>84</v>
      </c>
      <c r="E408" s="2" t="str">
        <f>HYPERLINK("capsilon://?command=openfolder&amp;siteaddress=FAM.docvelocity-na8.net&amp;folderid=FXA4BAD001-076A-44CC-1960-6DD2F4AC5D90","FX22022320")</f>
        <v>FX22022320</v>
      </c>
      <c r="F408" t="s">
        <v>19</v>
      </c>
      <c r="G408" t="s">
        <v>19</v>
      </c>
      <c r="H408" t="s">
        <v>85</v>
      </c>
      <c r="I408" t="s">
        <v>1120</v>
      </c>
      <c r="J408">
        <v>365</v>
      </c>
      <c r="K408" t="s">
        <v>87</v>
      </c>
      <c r="L408" t="s">
        <v>88</v>
      </c>
      <c r="M408" t="s">
        <v>89</v>
      </c>
      <c r="N408">
        <v>2</v>
      </c>
      <c r="O408" s="1">
        <v>44607.581354166665</v>
      </c>
      <c r="P408" s="1">
        <v>44607.790555555555</v>
      </c>
      <c r="Q408">
        <v>16735</v>
      </c>
      <c r="R408">
        <v>1340</v>
      </c>
      <c r="S408" t="b">
        <v>0</v>
      </c>
      <c r="T408" t="s">
        <v>90</v>
      </c>
      <c r="U408" t="b">
        <v>0</v>
      </c>
      <c r="V408" t="s">
        <v>101</v>
      </c>
      <c r="W408" s="1">
        <v>44607.593356481484</v>
      </c>
      <c r="X408">
        <v>1033</v>
      </c>
      <c r="Y408">
        <v>226</v>
      </c>
      <c r="Z408">
        <v>0</v>
      </c>
      <c r="AA408">
        <v>226</v>
      </c>
      <c r="AB408">
        <v>0</v>
      </c>
      <c r="AC408">
        <v>32</v>
      </c>
      <c r="AD408">
        <v>139</v>
      </c>
      <c r="AE408">
        <v>0</v>
      </c>
      <c r="AF408">
        <v>0</v>
      </c>
      <c r="AG408">
        <v>0</v>
      </c>
      <c r="AH408" t="s">
        <v>97</v>
      </c>
      <c r="AI408" s="1">
        <v>44607.790555555555</v>
      </c>
      <c r="AJ408">
        <v>307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139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1121</v>
      </c>
      <c r="B409" t="s">
        <v>82</v>
      </c>
      <c r="C409" t="s">
        <v>1055</v>
      </c>
      <c r="D409" t="s">
        <v>84</v>
      </c>
      <c r="E409" s="2" t="str">
        <f>HYPERLINK("capsilon://?command=openfolder&amp;siteaddress=FAM.docvelocity-na8.net&amp;folderid=FX459B2993-BC05-291C-3048-8EE7542CF5DA","FX220112348")</f>
        <v>FX220112348</v>
      </c>
      <c r="F409" t="s">
        <v>19</v>
      </c>
      <c r="G409" t="s">
        <v>19</v>
      </c>
      <c r="H409" t="s">
        <v>85</v>
      </c>
      <c r="I409" t="s">
        <v>1122</v>
      </c>
      <c r="J409">
        <v>38</v>
      </c>
      <c r="K409" t="s">
        <v>87</v>
      </c>
      <c r="L409" t="s">
        <v>88</v>
      </c>
      <c r="M409" t="s">
        <v>89</v>
      </c>
      <c r="N409">
        <v>2</v>
      </c>
      <c r="O409" s="1">
        <v>44607.581967592596</v>
      </c>
      <c r="P409" s="1">
        <v>44607.792604166665</v>
      </c>
      <c r="Q409">
        <v>16658</v>
      </c>
      <c r="R409">
        <v>1541</v>
      </c>
      <c r="S409" t="b">
        <v>0</v>
      </c>
      <c r="T409" t="s">
        <v>90</v>
      </c>
      <c r="U409" t="b">
        <v>0</v>
      </c>
      <c r="V409" t="s">
        <v>121</v>
      </c>
      <c r="W409" s="1">
        <v>44607.599259259259</v>
      </c>
      <c r="X409">
        <v>1456</v>
      </c>
      <c r="Y409">
        <v>37</v>
      </c>
      <c r="Z409">
        <v>0</v>
      </c>
      <c r="AA409">
        <v>37</v>
      </c>
      <c r="AB409">
        <v>0</v>
      </c>
      <c r="AC409">
        <v>21</v>
      </c>
      <c r="AD409">
        <v>1</v>
      </c>
      <c r="AE409">
        <v>0</v>
      </c>
      <c r="AF409">
        <v>0</v>
      </c>
      <c r="AG409">
        <v>0</v>
      </c>
      <c r="AH409" t="s">
        <v>97</v>
      </c>
      <c r="AI409" s="1">
        <v>44607.792604166665</v>
      </c>
      <c r="AJ409">
        <v>79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1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1123</v>
      </c>
      <c r="B410" t="s">
        <v>82</v>
      </c>
      <c r="C410" t="s">
        <v>1124</v>
      </c>
      <c r="D410" t="s">
        <v>84</v>
      </c>
      <c r="E410" s="2" t="str">
        <f>HYPERLINK("capsilon://?command=openfolder&amp;siteaddress=FAM.docvelocity-na8.net&amp;folderid=FXCF896B0E-0D88-B05A-A4A9-103E389FC144","FX22016273")</f>
        <v>FX22016273</v>
      </c>
      <c r="F410" t="s">
        <v>19</v>
      </c>
      <c r="G410" t="s">
        <v>19</v>
      </c>
      <c r="H410" t="s">
        <v>85</v>
      </c>
      <c r="I410" t="s">
        <v>1125</v>
      </c>
      <c r="J410">
        <v>66</v>
      </c>
      <c r="K410" t="s">
        <v>87</v>
      </c>
      <c r="L410" t="s">
        <v>88</v>
      </c>
      <c r="M410" t="s">
        <v>89</v>
      </c>
      <c r="N410">
        <v>2</v>
      </c>
      <c r="O410" s="1">
        <v>44607.586192129631</v>
      </c>
      <c r="P410" s="1">
        <v>44607.792847222219</v>
      </c>
      <c r="Q410">
        <v>17784</v>
      </c>
      <c r="R410">
        <v>71</v>
      </c>
      <c r="S410" t="b">
        <v>0</v>
      </c>
      <c r="T410" t="s">
        <v>90</v>
      </c>
      <c r="U410" t="b">
        <v>0</v>
      </c>
      <c r="V410" t="s">
        <v>177</v>
      </c>
      <c r="W410" s="1">
        <v>44607.587083333332</v>
      </c>
      <c r="X410">
        <v>51</v>
      </c>
      <c r="Y410">
        <v>0</v>
      </c>
      <c r="Z410">
        <v>0</v>
      </c>
      <c r="AA410">
        <v>0</v>
      </c>
      <c r="AB410">
        <v>52</v>
      </c>
      <c r="AC410">
        <v>0</v>
      </c>
      <c r="AD410">
        <v>66</v>
      </c>
      <c r="AE410">
        <v>0</v>
      </c>
      <c r="AF410">
        <v>0</v>
      </c>
      <c r="AG410">
        <v>0</v>
      </c>
      <c r="AH410" t="s">
        <v>97</v>
      </c>
      <c r="AI410" s="1">
        <v>44607.792847222219</v>
      </c>
      <c r="AJ410">
        <v>20</v>
      </c>
      <c r="AK410">
        <v>0</v>
      </c>
      <c r="AL410">
        <v>0</v>
      </c>
      <c r="AM410">
        <v>0</v>
      </c>
      <c r="AN410">
        <v>52</v>
      </c>
      <c r="AO410">
        <v>0</v>
      </c>
      <c r="AP410">
        <v>66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1126</v>
      </c>
      <c r="B411" t="s">
        <v>82</v>
      </c>
      <c r="C411" t="s">
        <v>1127</v>
      </c>
      <c r="D411" t="s">
        <v>84</v>
      </c>
      <c r="E411" s="2" t="str">
        <f>HYPERLINK("capsilon://?command=openfolder&amp;siteaddress=FAM.docvelocity-na8.net&amp;folderid=FXB686A9E0-20FD-17F7-088A-A13FDE8D7217","FX22016324")</f>
        <v>FX22016324</v>
      </c>
      <c r="F411" t="s">
        <v>19</v>
      </c>
      <c r="G411" t="s">
        <v>19</v>
      </c>
      <c r="H411" t="s">
        <v>85</v>
      </c>
      <c r="I411" t="s">
        <v>1128</v>
      </c>
      <c r="J411">
        <v>66</v>
      </c>
      <c r="K411" t="s">
        <v>87</v>
      </c>
      <c r="L411" t="s">
        <v>88</v>
      </c>
      <c r="M411" t="s">
        <v>89</v>
      </c>
      <c r="N411">
        <v>2</v>
      </c>
      <c r="O411" s="1">
        <v>44607.586446759262</v>
      </c>
      <c r="P411" s="1">
        <v>44607.793009259258</v>
      </c>
      <c r="Q411">
        <v>17646</v>
      </c>
      <c r="R411">
        <v>201</v>
      </c>
      <c r="S411" t="b">
        <v>0</v>
      </c>
      <c r="T411" t="s">
        <v>90</v>
      </c>
      <c r="U411" t="b">
        <v>0</v>
      </c>
      <c r="V411" t="s">
        <v>177</v>
      </c>
      <c r="W411" s="1">
        <v>44607.588865740741</v>
      </c>
      <c r="X411">
        <v>40</v>
      </c>
      <c r="Y411">
        <v>0</v>
      </c>
      <c r="Z411">
        <v>0</v>
      </c>
      <c r="AA411">
        <v>0</v>
      </c>
      <c r="AB411">
        <v>52</v>
      </c>
      <c r="AC411">
        <v>0</v>
      </c>
      <c r="AD411">
        <v>66</v>
      </c>
      <c r="AE411">
        <v>0</v>
      </c>
      <c r="AF411">
        <v>0</v>
      </c>
      <c r="AG411">
        <v>0</v>
      </c>
      <c r="AH411" t="s">
        <v>97</v>
      </c>
      <c r="AI411" s="1">
        <v>44607.793009259258</v>
      </c>
      <c r="AJ411">
        <v>13</v>
      </c>
      <c r="AK411">
        <v>0</v>
      </c>
      <c r="AL411">
        <v>0</v>
      </c>
      <c r="AM411">
        <v>0</v>
      </c>
      <c r="AN411">
        <v>52</v>
      </c>
      <c r="AO411">
        <v>0</v>
      </c>
      <c r="AP411">
        <v>66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1129</v>
      </c>
      <c r="B412" t="s">
        <v>82</v>
      </c>
      <c r="C412" t="s">
        <v>409</v>
      </c>
      <c r="D412" t="s">
        <v>84</v>
      </c>
      <c r="E412" s="2" t="str">
        <f>HYPERLINK("capsilon://?command=openfolder&amp;siteaddress=FAM.docvelocity-na8.net&amp;folderid=FX7D22CF7A-8B9A-830B-5C07-C1F96E45B674","FX22022829")</f>
        <v>FX22022829</v>
      </c>
      <c r="F412" t="s">
        <v>19</v>
      </c>
      <c r="G412" t="s">
        <v>19</v>
      </c>
      <c r="H412" t="s">
        <v>85</v>
      </c>
      <c r="I412" t="s">
        <v>1130</v>
      </c>
      <c r="J412">
        <v>32</v>
      </c>
      <c r="K412" t="s">
        <v>87</v>
      </c>
      <c r="L412" t="s">
        <v>88</v>
      </c>
      <c r="M412" t="s">
        <v>89</v>
      </c>
      <c r="N412">
        <v>1</v>
      </c>
      <c r="O412" s="1">
        <v>44607.586608796293</v>
      </c>
      <c r="P412" s="1">
        <v>44607.834675925929</v>
      </c>
      <c r="Q412">
        <v>20981</v>
      </c>
      <c r="R412">
        <v>452</v>
      </c>
      <c r="S412" t="b">
        <v>0</v>
      </c>
      <c r="T412" t="s">
        <v>90</v>
      </c>
      <c r="U412" t="b">
        <v>0</v>
      </c>
      <c r="V412" t="s">
        <v>110</v>
      </c>
      <c r="W412" s="1">
        <v>44607.834675925929</v>
      </c>
      <c r="X412">
        <v>122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32</v>
      </c>
      <c r="AE412">
        <v>27</v>
      </c>
      <c r="AF412">
        <v>0</v>
      </c>
      <c r="AG412">
        <v>2</v>
      </c>
      <c r="AH412" t="s">
        <v>90</v>
      </c>
      <c r="AI412" t="s">
        <v>90</v>
      </c>
      <c r="AJ412" t="s">
        <v>90</v>
      </c>
      <c r="AK412" t="s">
        <v>90</v>
      </c>
      <c r="AL412" t="s">
        <v>90</v>
      </c>
      <c r="AM412" t="s">
        <v>90</v>
      </c>
      <c r="AN412" t="s">
        <v>90</v>
      </c>
      <c r="AO412" t="s">
        <v>90</v>
      </c>
      <c r="AP412" t="s">
        <v>90</v>
      </c>
      <c r="AQ412" t="s">
        <v>90</v>
      </c>
      <c r="AR412" t="s">
        <v>90</v>
      </c>
      <c r="AS412" t="s">
        <v>90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1131</v>
      </c>
      <c r="B413" t="s">
        <v>82</v>
      </c>
      <c r="C413" t="s">
        <v>1132</v>
      </c>
      <c r="D413" t="s">
        <v>84</v>
      </c>
      <c r="E413" s="2" t="str">
        <f>HYPERLINK("capsilon://?command=openfolder&amp;siteaddress=FAM.docvelocity-na8.net&amp;folderid=FX6DE2E07D-E440-6B2D-A256-288500E1253C","FX22016121")</f>
        <v>FX22016121</v>
      </c>
      <c r="F413" t="s">
        <v>19</v>
      </c>
      <c r="G413" t="s">
        <v>19</v>
      </c>
      <c r="H413" t="s">
        <v>85</v>
      </c>
      <c r="I413" t="s">
        <v>1133</v>
      </c>
      <c r="J413">
        <v>28</v>
      </c>
      <c r="K413" t="s">
        <v>87</v>
      </c>
      <c r="L413" t="s">
        <v>88</v>
      </c>
      <c r="M413" t="s">
        <v>89</v>
      </c>
      <c r="N413">
        <v>2</v>
      </c>
      <c r="O413" s="1">
        <v>44607.592569444445</v>
      </c>
      <c r="P413" s="1">
        <v>44607.794016203705</v>
      </c>
      <c r="Q413">
        <v>17073</v>
      </c>
      <c r="R413">
        <v>332</v>
      </c>
      <c r="S413" t="b">
        <v>0</v>
      </c>
      <c r="T413" t="s">
        <v>90</v>
      </c>
      <c r="U413" t="b">
        <v>0</v>
      </c>
      <c r="V413" t="s">
        <v>285</v>
      </c>
      <c r="W413" s="1">
        <v>44607.595520833333</v>
      </c>
      <c r="X413">
        <v>246</v>
      </c>
      <c r="Y413">
        <v>21</v>
      </c>
      <c r="Z413">
        <v>0</v>
      </c>
      <c r="AA413">
        <v>21</v>
      </c>
      <c r="AB413">
        <v>0</v>
      </c>
      <c r="AC413">
        <v>6</v>
      </c>
      <c r="AD413">
        <v>7</v>
      </c>
      <c r="AE413">
        <v>0</v>
      </c>
      <c r="AF413">
        <v>0</v>
      </c>
      <c r="AG413">
        <v>0</v>
      </c>
      <c r="AH413" t="s">
        <v>97</v>
      </c>
      <c r="AI413" s="1">
        <v>44607.794016203705</v>
      </c>
      <c r="AJ413">
        <v>86</v>
      </c>
      <c r="AK413">
        <v>2</v>
      </c>
      <c r="AL413">
        <v>0</v>
      </c>
      <c r="AM413">
        <v>2</v>
      </c>
      <c r="AN413">
        <v>0</v>
      </c>
      <c r="AO413">
        <v>1</v>
      </c>
      <c r="AP413">
        <v>5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1134</v>
      </c>
      <c r="B414" t="s">
        <v>82</v>
      </c>
      <c r="C414" t="s">
        <v>1135</v>
      </c>
      <c r="D414" t="s">
        <v>84</v>
      </c>
      <c r="E414" s="2" t="str">
        <f>HYPERLINK("capsilon://?command=openfolder&amp;siteaddress=FAM.docvelocity-na8.net&amp;folderid=FX85FE4412-D9D8-EF14-273B-1E1B1964895C","FX220113137")</f>
        <v>FX220113137</v>
      </c>
      <c r="F414" t="s">
        <v>19</v>
      </c>
      <c r="G414" t="s">
        <v>19</v>
      </c>
      <c r="H414" t="s">
        <v>85</v>
      </c>
      <c r="I414" t="s">
        <v>1136</v>
      </c>
      <c r="J414">
        <v>95</v>
      </c>
      <c r="K414" t="s">
        <v>87</v>
      </c>
      <c r="L414" t="s">
        <v>88</v>
      </c>
      <c r="M414" t="s">
        <v>89</v>
      </c>
      <c r="N414">
        <v>2</v>
      </c>
      <c r="O414" s="1">
        <v>44607.595127314817</v>
      </c>
      <c r="P414" s="1">
        <v>44607.795810185184</v>
      </c>
      <c r="Q414">
        <v>16400</v>
      </c>
      <c r="R414">
        <v>939</v>
      </c>
      <c r="S414" t="b">
        <v>0</v>
      </c>
      <c r="T414" t="s">
        <v>90</v>
      </c>
      <c r="U414" t="b">
        <v>0</v>
      </c>
      <c r="V414" t="s">
        <v>114</v>
      </c>
      <c r="W414" s="1">
        <v>44607.604398148149</v>
      </c>
      <c r="X414">
        <v>784</v>
      </c>
      <c r="Y414">
        <v>83</v>
      </c>
      <c r="Z414">
        <v>0</v>
      </c>
      <c r="AA414">
        <v>83</v>
      </c>
      <c r="AB414">
        <v>0</v>
      </c>
      <c r="AC414">
        <v>32</v>
      </c>
      <c r="AD414">
        <v>12</v>
      </c>
      <c r="AE414">
        <v>0</v>
      </c>
      <c r="AF414">
        <v>0</v>
      </c>
      <c r="AG414">
        <v>0</v>
      </c>
      <c r="AH414" t="s">
        <v>97</v>
      </c>
      <c r="AI414" s="1">
        <v>44607.795810185184</v>
      </c>
      <c r="AJ414">
        <v>155</v>
      </c>
      <c r="AK414">
        <v>3</v>
      </c>
      <c r="AL414">
        <v>0</v>
      </c>
      <c r="AM414">
        <v>3</v>
      </c>
      <c r="AN414">
        <v>0</v>
      </c>
      <c r="AO414">
        <v>1</v>
      </c>
      <c r="AP414">
        <v>9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1137</v>
      </c>
      <c r="B415" t="s">
        <v>82</v>
      </c>
      <c r="C415" t="s">
        <v>343</v>
      </c>
      <c r="D415" t="s">
        <v>84</v>
      </c>
      <c r="E415" s="2" t="str">
        <f>HYPERLINK("capsilon://?command=openfolder&amp;siteaddress=FAM.docvelocity-na8.net&amp;folderid=FX907348FD-04DD-6EBD-636C-8F710A236423","FX22022140")</f>
        <v>FX22022140</v>
      </c>
      <c r="F415" t="s">
        <v>19</v>
      </c>
      <c r="G415" t="s">
        <v>19</v>
      </c>
      <c r="H415" t="s">
        <v>85</v>
      </c>
      <c r="I415" t="s">
        <v>1138</v>
      </c>
      <c r="J415">
        <v>66</v>
      </c>
      <c r="K415" t="s">
        <v>87</v>
      </c>
      <c r="L415" t="s">
        <v>88</v>
      </c>
      <c r="M415" t="s">
        <v>89</v>
      </c>
      <c r="N415">
        <v>2</v>
      </c>
      <c r="O415" s="1">
        <v>44607.601180555554</v>
      </c>
      <c r="P415" s="1">
        <v>44607.795983796299</v>
      </c>
      <c r="Q415">
        <v>14447</v>
      </c>
      <c r="R415">
        <v>2384</v>
      </c>
      <c r="S415" t="b">
        <v>0</v>
      </c>
      <c r="T415" t="s">
        <v>90</v>
      </c>
      <c r="U415" t="b">
        <v>0</v>
      </c>
      <c r="V415" t="s">
        <v>177</v>
      </c>
      <c r="W415" s="1">
        <v>44607.6330787037</v>
      </c>
      <c r="X415">
        <v>22</v>
      </c>
      <c r="Y415">
        <v>0</v>
      </c>
      <c r="Z415">
        <v>0</v>
      </c>
      <c r="AA415">
        <v>0</v>
      </c>
      <c r="AB415">
        <v>52</v>
      </c>
      <c r="AC415">
        <v>0</v>
      </c>
      <c r="AD415">
        <v>66</v>
      </c>
      <c r="AE415">
        <v>0</v>
      </c>
      <c r="AF415">
        <v>0</v>
      </c>
      <c r="AG415">
        <v>0</v>
      </c>
      <c r="AH415" t="s">
        <v>97</v>
      </c>
      <c r="AI415" s="1">
        <v>44607.795983796299</v>
      </c>
      <c r="AJ415">
        <v>14</v>
      </c>
      <c r="AK415">
        <v>0</v>
      </c>
      <c r="AL415">
        <v>0</v>
      </c>
      <c r="AM415">
        <v>0</v>
      </c>
      <c r="AN415">
        <v>52</v>
      </c>
      <c r="AO415">
        <v>0</v>
      </c>
      <c r="AP415">
        <v>66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1139</v>
      </c>
      <c r="B416" t="s">
        <v>82</v>
      </c>
      <c r="C416" t="s">
        <v>1140</v>
      </c>
      <c r="D416" t="s">
        <v>84</v>
      </c>
      <c r="E416" s="2" t="str">
        <f>HYPERLINK("capsilon://?command=openfolder&amp;siteaddress=FAM.docvelocity-na8.net&amp;folderid=FX7538B8DC-50B9-F830-3636-E7782BD55E80","FX22025214")</f>
        <v>FX22025214</v>
      </c>
      <c r="F416" t="s">
        <v>19</v>
      </c>
      <c r="G416" t="s">
        <v>19</v>
      </c>
      <c r="H416" t="s">
        <v>85</v>
      </c>
      <c r="I416" t="s">
        <v>1141</v>
      </c>
      <c r="J416">
        <v>56</v>
      </c>
      <c r="K416" t="s">
        <v>87</v>
      </c>
      <c r="L416" t="s">
        <v>88</v>
      </c>
      <c r="M416" t="s">
        <v>89</v>
      </c>
      <c r="N416">
        <v>2</v>
      </c>
      <c r="O416" s="1">
        <v>44607.614849537036</v>
      </c>
      <c r="P416" s="1">
        <v>44607.797118055554</v>
      </c>
      <c r="Q416">
        <v>15422</v>
      </c>
      <c r="R416">
        <v>326</v>
      </c>
      <c r="S416" t="b">
        <v>0</v>
      </c>
      <c r="T416" t="s">
        <v>90</v>
      </c>
      <c r="U416" t="b">
        <v>0</v>
      </c>
      <c r="V416" t="s">
        <v>186</v>
      </c>
      <c r="W416" s="1">
        <v>44607.617534722223</v>
      </c>
      <c r="X416">
        <v>229</v>
      </c>
      <c r="Y416">
        <v>42</v>
      </c>
      <c r="Z416">
        <v>0</v>
      </c>
      <c r="AA416">
        <v>42</v>
      </c>
      <c r="AB416">
        <v>0</v>
      </c>
      <c r="AC416">
        <v>5</v>
      </c>
      <c r="AD416">
        <v>14</v>
      </c>
      <c r="AE416">
        <v>0</v>
      </c>
      <c r="AF416">
        <v>0</v>
      </c>
      <c r="AG416">
        <v>0</v>
      </c>
      <c r="AH416" t="s">
        <v>97</v>
      </c>
      <c r="AI416" s="1">
        <v>44607.797118055554</v>
      </c>
      <c r="AJ416">
        <v>97</v>
      </c>
      <c r="AK416">
        <v>2</v>
      </c>
      <c r="AL416">
        <v>0</v>
      </c>
      <c r="AM416">
        <v>2</v>
      </c>
      <c r="AN416">
        <v>0</v>
      </c>
      <c r="AO416">
        <v>1</v>
      </c>
      <c r="AP416">
        <v>12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1142</v>
      </c>
      <c r="B417" t="s">
        <v>82</v>
      </c>
      <c r="C417" t="s">
        <v>1071</v>
      </c>
      <c r="D417" t="s">
        <v>84</v>
      </c>
      <c r="E417" s="2" t="str">
        <f>HYPERLINK("capsilon://?command=openfolder&amp;siteaddress=FAM.docvelocity-na8.net&amp;folderid=FX4A208904-D5EF-6843-D3AB-B13C63A72E15","FX22011248")</f>
        <v>FX22011248</v>
      </c>
      <c r="F417" t="s">
        <v>19</v>
      </c>
      <c r="G417" t="s">
        <v>19</v>
      </c>
      <c r="H417" t="s">
        <v>85</v>
      </c>
      <c r="I417" t="s">
        <v>1143</v>
      </c>
      <c r="J417">
        <v>66</v>
      </c>
      <c r="K417" t="s">
        <v>87</v>
      </c>
      <c r="L417" t="s">
        <v>88</v>
      </c>
      <c r="M417" t="s">
        <v>89</v>
      </c>
      <c r="N417">
        <v>2</v>
      </c>
      <c r="O417" s="1">
        <v>44607.619745370372</v>
      </c>
      <c r="P417" s="1">
        <v>44607.799780092595</v>
      </c>
      <c r="Q417">
        <v>14198</v>
      </c>
      <c r="R417">
        <v>1357</v>
      </c>
      <c r="S417" t="b">
        <v>0</v>
      </c>
      <c r="T417" t="s">
        <v>90</v>
      </c>
      <c r="U417" t="b">
        <v>0</v>
      </c>
      <c r="V417" t="s">
        <v>177</v>
      </c>
      <c r="W417" s="1">
        <v>44607.632824074077</v>
      </c>
      <c r="X417">
        <v>1128</v>
      </c>
      <c r="Y417">
        <v>52</v>
      </c>
      <c r="Z417">
        <v>0</v>
      </c>
      <c r="AA417">
        <v>52</v>
      </c>
      <c r="AB417">
        <v>0</v>
      </c>
      <c r="AC417">
        <v>35</v>
      </c>
      <c r="AD417">
        <v>14</v>
      </c>
      <c r="AE417">
        <v>0</v>
      </c>
      <c r="AF417">
        <v>0</v>
      </c>
      <c r="AG417">
        <v>0</v>
      </c>
      <c r="AH417" t="s">
        <v>97</v>
      </c>
      <c r="AI417" s="1">
        <v>44607.799780092595</v>
      </c>
      <c r="AJ417">
        <v>229</v>
      </c>
      <c r="AK417">
        <v>3</v>
      </c>
      <c r="AL417">
        <v>0</v>
      </c>
      <c r="AM417">
        <v>3</v>
      </c>
      <c r="AN417">
        <v>0</v>
      </c>
      <c r="AO417">
        <v>3</v>
      </c>
      <c r="AP417">
        <v>11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1144</v>
      </c>
      <c r="B418" t="s">
        <v>82</v>
      </c>
      <c r="C418" t="s">
        <v>1145</v>
      </c>
      <c r="D418" t="s">
        <v>84</v>
      </c>
      <c r="E418" s="2" t="str">
        <f>HYPERLINK("capsilon://?command=openfolder&amp;siteaddress=FAM.docvelocity-na8.net&amp;folderid=FXEB8DF32A-5202-EDBA-0A9E-9C32B7D1668D","FX22017824")</f>
        <v>FX22017824</v>
      </c>
      <c r="F418" t="s">
        <v>19</v>
      </c>
      <c r="G418" t="s">
        <v>19</v>
      </c>
      <c r="H418" t="s">
        <v>85</v>
      </c>
      <c r="I418" t="s">
        <v>1146</v>
      </c>
      <c r="J418">
        <v>66</v>
      </c>
      <c r="K418" t="s">
        <v>87</v>
      </c>
      <c r="L418" t="s">
        <v>88</v>
      </c>
      <c r="M418" t="s">
        <v>89</v>
      </c>
      <c r="N418">
        <v>2</v>
      </c>
      <c r="O418" s="1">
        <v>44607.62023148148</v>
      </c>
      <c r="P418" s="1">
        <v>44607.8</v>
      </c>
      <c r="Q418">
        <v>15059</v>
      </c>
      <c r="R418">
        <v>473</v>
      </c>
      <c r="S418" t="b">
        <v>0</v>
      </c>
      <c r="T418" t="s">
        <v>90</v>
      </c>
      <c r="U418" t="b">
        <v>0</v>
      </c>
      <c r="V418" t="s">
        <v>177</v>
      </c>
      <c r="W418" s="1">
        <v>44607.638321759259</v>
      </c>
      <c r="X418">
        <v>69</v>
      </c>
      <c r="Y418">
        <v>0</v>
      </c>
      <c r="Z418">
        <v>0</v>
      </c>
      <c r="AA418">
        <v>0</v>
      </c>
      <c r="AB418">
        <v>52</v>
      </c>
      <c r="AC418">
        <v>0</v>
      </c>
      <c r="AD418">
        <v>66</v>
      </c>
      <c r="AE418">
        <v>0</v>
      </c>
      <c r="AF418">
        <v>0</v>
      </c>
      <c r="AG418">
        <v>0</v>
      </c>
      <c r="AH418" t="s">
        <v>97</v>
      </c>
      <c r="AI418" s="1">
        <v>44607.8</v>
      </c>
      <c r="AJ418">
        <v>18</v>
      </c>
      <c r="AK418">
        <v>0</v>
      </c>
      <c r="AL418">
        <v>0</v>
      </c>
      <c r="AM418">
        <v>0</v>
      </c>
      <c r="AN418">
        <v>52</v>
      </c>
      <c r="AO418">
        <v>0</v>
      </c>
      <c r="AP418">
        <v>66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1147</v>
      </c>
      <c r="B419" t="s">
        <v>82</v>
      </c>
      <c r="C419" t="s">
        <v>1148</v>
      </c>
      <c r="D419" t="s">
        <v>84</v>
      </c>
      <c r="E419" s="2" t="str">
        <f>HYPERLINK("capsilon://?command=openfolder&amp;siteaddress=FAM.docvelocity-na8.net&amp;folderid=FXD18ECAD9-C415-3F89-8FF1-BDF7FAE782DA","FX22026188")</f>
        <v>FX22026188</v>
      </c>
      <c r="F419" t="s">
        <v>19</v>
      </c>
      <c r="G419" t="s">
        <v>19</v>
      </c>
      <c r="H419" t="s">
        <v>85</v>
      </c>
      <c r="I419" t="s">
        <v>1149</v>
      </c>
      <c r="J419">
        <v>38</v>
      </c>
      <c r="K419" t="s">
        <v>87</v>
      </c>
      <c r="L419" t="s">
        <v>88</v>
      </c>
      <c r="M419" t="s">
        <v>89</v>
      </c>
      <c r="N419">
        <v>2</v>
      </c>
      <c r="O419" s="1">
        <v>44607.646423611113</v>
      </c>
      <c r="P419" s="1">
        <v>44607.800810185188</v>
      </c>
      <c r="Q419">
        <v>12948</v>
      </c>
      <c r="R419">
        <v>391</v>
      </c>
      <c r="S419" t="b">
        <v>0</v>
      </c>
      <c r="T419" t="s">
        <v>90</v>
      </c>
      <c r="U419" t="b">
        <v>0</v>
      </c>
      <c r="V419" t="s">
        <v>101</v>
      </c>
      <c r="W419" s="1">
        <v>44607.650567129633</v>
      </c>
      <c r="X419">
        <v>322</v>
      </c>
      <c r="Y419">
        <v>37</v>
      </c>
      <c r="Z419">
        <v>0</v>
      </c>
      <c r="AA419">
        <v>37</v>
      </c>
      <c r="AB419">
        <v>0</v>
      </c>
      <c r="AC419">
        <v>10</v>
      </c>
      <c r="AD419">
        <v>1</v>
      </c>
      <c r="AE419">
        <v>0</v>
      </c>
      <c r="AF419">
        <v>0</v>
      </c>
      <c r="AG419">
        <v>0</v>
      </c>
      <c r="AH419" t="s">
        <v>97</v>
      </c>
      <c r="AI419" s="1">
        <v>44607.800810185188</v>
      </c>
      <c r="AJ419">
        <v>69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1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1150</v>
      </c>
      <c r="B420" t="s">
        <v>82</v>
      </c>
      <c r="C420" t="s">
        <v>934</v>
      </c>
      <c r="D420" t="s">
        <v>84</v>
      </c>
      <c r="E420" s="2" t="str">
        <f>HYPERLINK("capsilon://?command=openfolder&amp;siteaddress=FAM.docvelocity-na8.net&amp;folderid=FXBDEC875C-3685-5B11-46AB-077608949873","FX220111048")</f>
        <v>FX220111048</v>
      </c>
      <c r="F420" t="s">
        <v>19</v>
      </c>
      <c r="G420" t="s">
        <v>19</v>
      </c>
      <c r="H420" t="s">
        <v>85</v>
      </c>
      <c r="I420" t="s">
        <v>1151</v>
      </c>
      <c r="J420">
        <v>84</v>
      </c>
      <c r="K420" t="s">
        <v>87</v>
      </c>
      <c r="L420" t="s">
        <v>88</v>
      </c>
      <c r="M420" t="s">
        <v>89</v>
      </c>
      <c r="N420">
        <v>2</v>
      </c>
      <c r="O420" s="1">
        <v>44607.656909722224</v>
      </c>
      <c r="P420" s="1">
        <v>44607.801759259259</v>
      </c>
      <c r="Q420">
        <v>12041</v>
      </c>
      <c r="R420">
        <v>474</v>
      </c>
      <c r="S420" t="b">
        <v>0</v>
      </c>
      <c r="T420" t="s">
        <v>90</v>
      </c>
      <c r="U420" t="b">
        <v>0</v>
      </c>
      <c r="V420" t="s">
        <v>101</v>
      </c>
      <c r="W420" s="1">
        <v>44607.66207175926</v>
      </c>
      <c r="X420">
        <v>393</v>
      </c>
      <c r="Y420">
        <v>42</v>
      </c>
      <c r="Z420">
        <v>0</v>
      </c>
      <c r="AA420">
        <v>42</v>
      </c>
      <c r="AB420">
        <v>21</v>
      </c>
      <c r="AC420">
        <v>4</v>
      </c>
      <c r="AD420">
        <v>42</v>
      </c>
      <c r="AE420">
        <v>0</v>
      </c>
      <c r="AF420">
        <v>0</v>
      </c>
      <c r="AG420">
        <v>0</v>
      </c>
      <c r="AH420" t="s">
        <v>97</v>
      </c>
      <c r="AI420" s="1">
        <v>44607.801759259259</v>
      </c>
      <c r="AJ420">
        <v>81</v>
      </c>
      <c r="AK420">
        <v>0</v>
      </c>
      <c r="AL420">
        <v>0</v>
      </c>
      <c r="AM420">
        <v>0</v>
      </c>
      <c r="AN420">
        <v>21</v>
      </c>
      <c r="AO420">
        <v>0</v>
      </c>
      <c r="AP420">
        <v>42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1152</v>
      </c>
      <c r="B421" t="s">
        <v>82</v>
      </c>
      <c r="C421" t="s">
        <v>136</v>
      </c>
      <c r="D421" t="s">
        <v>84</v>
      </c>
      <c r="E421" s="2" t="str">
        <f>HYPERLINK("capsilon://?command=openfolder&amp;siteaddress=FAM.docvelocity-na8.net&amp;folderid=FXE4E010EB-79EF-E9A2-CFE0-D9B13BC14662","FX220112936")</f>
        <v>FX220112936</v>
      </c>
      <c r="F421" t="s">
        <v>19</v>
      </c>
      <c r="G421" t="s">
        <v>19</v>
      </c>
      <c r="H421" t="s">
        <v>85</v>
      </c>
      <c r="I421" t="s">
        <v>1153</v>
      </c>
      <c r="J421">
        <v>38</v>
      </c>
      <c r="K421" t="s">
        <v>87</v>
      </c>
      <c r="L421" t="s">
        <v>88</v>
      </c>
      <c r="M421" t="s">
        <v>89</v>
      </c>
      <c r="N421">
        <v>1</v>
      </c>
      <c r="O421" s="1">
        <v>44607.665578703702</v>
      </c>
      <c r="P421" s="1">
        <v>44607.835659722223</v>
      </c>
      <c r="Q421">
        <v>12895</v>
      </c>
      <c r="R421">
        <v>1800</v>
      </c>
      <c r="S421" t="b">
        <v>0</v>
      </c>
      <c r="T421" t="s">
        <v>90</v>
      </c>
      <c r="U421" t="b">
        <v>0</v>
      </c>
      <c r="V421" t="s">
        <v>110</v>
      </c>
      <c r="W421" s="1">
        <v>44607.835659722223</v>
      </c>
      <c r="X421">
        <v>84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38</v>
      </c>
      <c r="AE421">
        <v>37</v>
      </c>
      <c r="AF421">
        <v>0</v>
      </c>
      <c r="AG421">
        <v>1</v>
      </c>
      <c r="AH421" t="s">
        <v>90</v>
      </c>
      <c r="AI421" t="s">
        <v>90</v>
      </c>
      <c r="AJ421" t="s">
        <v>90</v>
      </c>
      <c r="AK421" t="s">
        <v>90</v>
      </c>
      <c r="AL421" t="s">
        <v>90</v>
      </c>
      <c r="AM421" t="s">
        <v>90</v>
      </c>
      <c r="AN421" t="s">
        <v>90</v>
      </c>
      <c r="AO421" t="s">
        <v>90</v>
      </c>
      <c r="AP421" t="s">
        <v>90</v>
      </c>
      <c r="AQ421" t="s">
        <v>90</v>
      </c>
      <c r="AR421" t="s">
        <v>90</v>
      </c>
      <c r="AS421" t="s">
        <v>90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1154</v>
      </c>
      <c r="B422" t="s">
        <v>82</v>
      </c>
      <c r="C422" t="s">
        <v>762</v>
      </c>
      <c r="D422" t="s">
        <v>84</v>
      </c>
      <c r="E422" s="2" t="str">
        <f>HYPERLINK("capsilon://?command=openfolder&amp;siteaddress=FAM.docvelocity-na8.net&amp;folderid=FX2D637C1C-0E55-1EFE-2180-6D89785C5D62","FX22023823")</f>
        <v>FX22023823</v>
      </c>
      <c r="F422" t="s">
        <v>19</v>
      </c>
      <c r="G422" t="s">
        <v>19</v>
      </c>
      <c r="H422" t="s">
        <v>85</v>
      </c>
      <c r="I422" t="s">
        <v>1155</v>
      </c>
      <c r="J422">
        <v>38</v>
      </c>
      <c r="K422" t="s">
        <v>87</v>
      </c>
      <c r="L422" t="s">
        <v>88</v>
      </c>
      <c r="M422" t="s">
        <v>89</v>
      </c>
      <c r="N422">
        <v>1</v>
      </c>
      <c r="O422" s="1">
        <v>44607.665763888886</v>
      </c>
      <c r="P422" s="1">
        <v>44608.342870370368</v>
      </c>
      <c r="Q422">
        <v>57248</v>
      </c>
      <c r="R422">
        <v>1254</v>
      </c>
      <c r="S422" t="b">
        <v>0</v>
      </c>
      <c r="T422" t="s">
        <v>90</v>
      </c>
      <c r="U422" t="b">
        <v>0</v>
      </c>
      <c r="V422" t="s">
        <v>307</v>
      </c>
      <c r="W422" s="1">
        <v>44608.342870370368</v>
      </c>
      <c r="X422">
        <v>128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38</v>
      </c>
      <c r="AE422">
        <v>37</v>
      </c>
      <c r="AF422">
        <v>0</v>
      </c>
      <c r="AG422">
        <v>3</v>
      </c>
      <c r="AH422" t="s">
        <v>90</v>
      </c>
      <c r="AI422" t="s">
        <v>90</v>
      </c>
      <c r="AJ422" t="s">
        <v>90</v>
      </c>
      <c r="AK422" t="s">
        <v>90</v>
      </c>
      <c r="AL422" t="s">
        <v>90</v>
      </c>
      <c r="AM422" t="s">
        <v>90</v>
      </c>
      <c r="AN422" t="s">
        <v>90</v>
      </c>
      <c r="AO422" t="s">
        <v>90</v>
      </c>
      <c r="AP422" t="s">
        <v>90</v>
      </c>
      <c r="AQ422" t="s">
        <v>90</v>
      </c>
      <c r="AR422" t="s">
        <v>90</v>
      </c>
      <c r="AS422" t="s">
        <v>90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1156</v>
      </c>
      <c r="B423" t="s">
        <v>82</v>
      </c>
      <c r="C423" t="s">
        <v>1157</v>
      </c>
      <c r="D423" t="s">
        <v>84</v>
      </c>
      <c r="E423" s="2" t="str">
        <f>HYPERLINK("capsilon://?command=openfolder&amp;siteaddress=FAM.docvelocity-na8.net&amp;folderid=FX9D027F4D-6DF6-62B7-7CCB-D0F398AE396F","FX22018490")</f>
        <v>FX22018490</v>
      </c>
      <c r="F423" t="s">
        <v>19</v>
      </c>
      <c r="G423" t="s">
        <v>19</v>
      </c>
      <c r="H423" t="s">
        <v>85</v>
      </c>
      <c r="I423" t="s">
        <v>1158</v>
      </c>
      <c r="J423">
        <v>66</v>
      </c>
      <c r="K423" t="s">
        <v>87</v>
      </c>
      <c r="L423" t="s">
        <v>88</v>
      </c>
      <c r="M423" t="s">
        <v>89</v>
      </c>
      <c r="N423">
        <v>2</v>
      </c>
      <c r="O423" s="1">
        <v>44607.671030092592</v>
      </c>
      <c r="P423" s="1">
        <v>44607.801921296297</v>
      </c>
      <c r="Q423">
        <v>10878</v>
      </c>
      <c r="R423">
        <v>431</v>
      </c>
      <c r="S423" t="b">
        <v>0</v>
      </c>
      <c r="T423" t="s">
        <v>90</v>
      </c>
      <c r="U423" t="b">
        <v>0</v>
      </c>
      <c r="V423" t="s">
        <v>177</v>
      </c>
      <c r="W423" s="1">
        <v>44607.681087962963</v>
      </c>
      <c r="X423">
        <v>358</v>
      </c>
      <c r="Y423">
        <v>0</v>
      </c>
      <c r="Z423">
        <v>0</v>
      </c>
      <c r="AA423">
        <v>0</v>
      </c>
      <c r="AB423">
        <v>52</v>
      </c>
      <c r="AC423">
        <v>0</v>
      </c>
      <c r="AD423">
        <v>66</v>
      </c>
      <c r="AE423">
        <v>0</v>
      </c>
      <c r="AF423">
        <v>0</v>
      </c>
      <c r="AG423">
        <v>0</v>
      </c>
      <c r="AH423" t="s">
        <v>97</v>
      </c>
      <c r="AI423" s="1">
        <v>44607.801921296297</v>
      </c>
      <c r="AJ423">
        <v>13</v>
      </c>
      <c r="AK423">
        <v>0</v>
      </c>
      <c r="AL423">
        <v>0</v>
      </c>
      <c r="AM423">
        <v>0</v>
      </c>
      <c r="AN423">
        <v>52</v>
      </c>
      <c r="AO423">
        <v>0</v>
      </c>
      <c r="AP423">
        <v>66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1159</v>
      </c>
      <c r="B424" t="s">
        <v>82</v>
      </c>
      <c r="C424" t="s">
        <v>642</v>
      </c>
      <c r="D424" t="s">
        <v>84</v>
      </c>
      <c r="E424" s="2" t="str">
        <f>HYPERLINK("capsilon://?command=openfolder&amp;siteaddress=FAM.docvelocity-na8.net&amp;folderid=FX1B6715EA-8CE4-8C46-A5F6-BB26FF4C58A6","FX21128940")</f>
        <v>FX21128940</v>
      </c>
      <c r="F424" t="s">
        <v>19</v>
      </c>
      <c r="G424" t="s">
        <v>19</v>
      </c>
      <c r="H424" t="s">
        <v>85</v>
      </c>
      <c r="I424" t="s">
        <v>1160</v>
      </c>
      <c r="J424">
        <v>38</v>
      </c>
      <c r="K424" t="s">
        <v>87</v>
      </c>
      <c r="L424" t="s">
        <v>88</v>
      </c>
      <c r="M424" t="s">
        <v>89</v>
      </c>
      <c r="N424">
        <v>2</v>
      </c>
      <c r="O424" s="1">
        <v>44607.698113425926</v>
      </c>
      <c r="P424" s="1">
        <v>44607.802118055559</v>
      </c>
      <c r="Q424">
        <v>8901</v>
      </c>
      <c r="R424">
        <v>85</v>
      </c>
      <c r="S424" t="b">
        <v>0</v>
      </c>
      <c r="T424" t="s">
        <v>90</v>
      </c>
      <c r="U424" t="b">
        <v>0</v>
      </c>
      <c r="V424" t="s">
        <v>114</v>
      </c>
      <c r="W424" s="1">
        <v>44607.699560185189</v>
      </c>
      <c r="X424">
        <v>69</v>
      </c>
      <c r="Y424">
        <v>0</v>
      </c>
      <c r="Z424">
        <v>0</v>
      </c>
      <c r="AA424">
        <v>0</v>
      </c>
      <c r="AB424">
        <v>37</v>
      </c>
      <c r="AC424">
        <v>0</v>
      </c>
      <c r="AD424">
        <v>38</v>
      </c>
      <c r="AE424">
        <v>0</v>
      </c>
      <c r="AF424">
        <v>0</v>
      </c>
      <c r="AG424">
        <v>0</v>
      </c>
      <c r="AH424" t="s">
        <v>97</v>
      </c>
      <c r="AI424" s="1">
        <v>44607.802118055559</v>
      </c>
      <c r="AJ424">
        <v>16</v>
      </c>
      <c r="AK424">
        <v>0</v>
      </c>
      <c r="AL424">
        <v>0</v>
      </c>
      <c r="AM424">
        <v>0</v>
      </c>
      <c r="AN424">
        <v>37</v>
      </c>
      <c r="AO424">
        <v>0</v>
      </c>
      <c r="AP424">
        <v>38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1161</v>
      </c>
      <c r="B425" t="s">
        <v>82</v>
      </c>
      <c r="C425" t="s">
        <v>1162</v>
      </c>
      <c r="D425" t="s">
        <v>84</v>
      </c>
      <c r="E425" s="2" t="str">
        <f>HYPERLINK("capsilon://?command=openfolder&amp;siteaddress=FAM.docvelocity-na8.net&amp;folderid=FX98D9C19C-7381-E496-0A5B-3C6B8D84400E","FX22026534")</f>
        <v>FX22026534</v>
      </c>
      <c r="F425" t="s">
        <v>19</v>
      </c>
      <c r="G425" t="s">
        <v>19</v>
      </c>
      <c r="H425" t="s">
        <v>85</v>
      </c>
      <c r="I425" t="s">
        <v>1163</v>
      </c>
      <c r="J425">
        <v>32</v>
      </c>
      <c r="K425" t="s">
        <v>87</v>
      </c>
      <c r="L425" t="s">
        <v>88</v>
      </c>
      <c r="M425" t="s">
        <v>89</v>
      </c>
      <c r="N425">
        <v>2</v>
      </c>
      <c r="O425" s="1">
        <v>44607.706122685187</v>
      </c>
      <c r="P425" s="1">
        <v>44607.80228009259</v>
      </c>
      <c r="Q425">
        <v>8195</v>
      </c>
      <c r="R425">
        <v>113</v>
      </c>
      <c r="S425" t="b">
        <v>0</v>
      </c>
      <c r="T425" t="s">
        <v>90</v>
      </c>
      <c r="U425" t="b">
        <v>0</v>
      </c>
      <c r="V425" t="s">
        <v>114</v>
      </c>
      <c r="W425" s="1">
        <v>44607.707488425927</v>
      </c>
      <c r="X425">
        <v>99</v>
      </c>
      <c r="Y425">
        <v>0</v>
      </c>
      <c r="Z425">
        <v>0</v>
      </c>
      <c r="AA425">
        <v>0</v>
      </c>
      <c r="AB425">
        <v>27</v>
      </c>
      <c r="AC425">
        <v>0</v>
      </c>
      <c r="AD425">
        <v>32</v>
      </c>
      <c r="AE425">
        <v>0</v>
      </c>
      <c r="AF425">
        <v>0</v>
      </c>
      <c r="AG425">
        <v>0</v>
      </c>
      <c r="AH425" t="s">
        <v>97</v>
      </c>
      <c r="AI425" s="1">
        <v>44607.80228009259</v>
      </c>
      <c r="AJ425">
        <v>14</v>
      </c>
      <c r="AK425">
        <v>0</v>
      </c>
      <c r="AL425">
        <v>0</v>
      </c>
      <c r="AM425">
        <v>0</v>
      </c>
      <c r="AN425">
        <v>27</v>
      </c>
      <c r="AO425">
        <v>0</v>
      </c>
      <c r="AP425">
        <v>32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1164</v>
      </c>
      <c r="B426" t="s">
        <v>82</v>
      </c>
      <c r="C426" t="s">
        <v>459</v>
      </c>
      <c r="D426" t="s">
        <v>84</v>
      </c>
      <c r="E426" s="2" t="str">
        <f>HYPERLINK("capsilon://?command=openfolder&amp;siteaddress=FAM.docvelocity-na8.net&amp;folderid=FX10484828-FA21-4966-D98A-9DDACFA49EEF","FX220114233")</f>
        <v>FX220114233</v>
      </c>
      <c r="F426" t="s">
        <v>19</v>
      </c>
      <c r="G426" t="s">
        <v>19</v>
      </c>
      <c r="H426" t="s">
        <v>85</v>
      </c>
      <c r="I426" t="s">
        <v>1165</v>
      </c>
      <c r="J426">
        <v>66</v>
      </c>
      <c r="K426" t="s">
        <v>87</v>
      </c>
      <c r="L426" t="s">
        <v>88</v>
      </c>
      <c r="M426" t="s">
        <v>89</v>
      </c>
      <c r="N426">
        <v>2</v>
      </c>
      <c r="O426" s="1">
        <v>44607.712175925924</v>
      </c>
      <c r="P426" s="1">
        <v>44607.803935185184</v>
      </c>
      <c r="Q426">
        <v>7456</v>
      </c>
      <c r="R426">
        <v>472</v>
      </c>
      <c r="S426" t="b">
        <v>0</v>
      </c>
      <c r="T426" t="s">
        <v>90</v>
      </c>
      <c r="U426" t="b">
        <v>0</v>
      </c>
      <c r="V426" t="s">
        <v>177</v>
      </c>
      <c r="W426" s="1">
        <v>44607.716111111113</v>
      </c>
      <c r="X426">
        <v>330</v>
      </c>
      <c r="Y426">
        <v>52</v>
      </c>
      <c r="Z426">
        <v>0</v>
      </c>
      <c r="AA426">
        <v>52</v>
      </c>
      <c r="AB426">
        <v>0</v>
      </c>
      <c r="AC426">
        <v>34</v>
      </c>
      <c r="AD426">
        <v>14</v>
      </c>
      <c r="AE426">
        <v>0</v>
      </c>
      <c r="AF426">
        <v>0</v>
      </c>
      <c r="AG426">
        <v>0</v>
      </c>
      <c r="AH426" t="s">
        <v>97</v>
      </c>
      <c r="AI426" s="1">
        <v>44607.803935185184</v>
      </c>
      <c r="AJ426">
        <v>142</v>
      </c>
      <c r="AK426">
        <v>2</v>
      </c>
      <c r="AL426">
        <v>0</v>
      </c>
      <c r="AM426">
        <v>2</v>
      </c>
      <c r="AN426">
        <v>0</v>
      </c>
      <c r="AO426">
        <v>1</v>
      </c>
      <c r="AP426">
        <v>12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1166</v>
      </c>
      <c r="B427" t="s">
        <v>82</v>
      </c>
      <c r="C427" t="s">
        <v>155</v>
      </c>
      <c r="D427" t="s">
        <v>84</v>
      </c>
      <c r="E427" s="2" t="str">
        <f>HYPERLINK("capsilon://?command=openfolder&amp;siteaddress=FAM.docvelocity-na8.net&amp;folderid=FX1C8EB320-0A78-F331-C4A2-D736783B8DFA","FX220111408")</f>
        <v>FX220111408</v>
      </c>
      <c r="F427" t="s">
        <v>19</v>
      </c>
      <c r="G427" t="s">
        <v>19</v>
      </c>
      <c r="H427" t="s">
        <v>85</v>
      </c>
      <c r="I427" t="s">
        <v>1167</v>
      </c>
      <c r="J427">
        <v>38</v>
      </c>
      <c r="K427" t="s">
        <v>87</v>
      </c>
      <c r="L427" t="s">
        <v>88</v>
      </c>
      <c r="M427" t="s">
        <v>89</v>
      </c>
      <c r="N427">
        <v>2</v>
      </c>
      <c r="O427" s="1">
        <v>44607.724374999998</v>
      </c>
      <c r="P427" s="1">
        <v>44607.804675925923</v>
      </c>
      <c r="Q427">
        <v>5705</v>
      </c>
      <c r="R427">
        <v>1233</v>
      </c>
      <c r="S427" t="b">
        <v>0</v>
      </c>
      <c r="T427" t="s">
        <v>90</v>
      </c>
      <c r="U427" t="b">
        <v>0</v>
      </c>
      <c r="V427" t="s">
        <v>121</v>
      </c>
      <c r="W427" s="1">
        <v>44607.737974537034</v>
      </c>
      <c r="X427">
        <v>1170</v>
      </c>
      <c r="Y427">
        <v>37</v>
      </c>
      <c r="Z427">
        <v>0</v>
      </c>
      <c r="AA427">
        <v>37</v>
      </c>
      <c r="AB427">
        <v>0</v>
      </c>
      <c r="AC427">
        <v>25</v>
      </c>
      <c r="AD427">
        <v>1</v>
      </c>
      <c r="AE427">
        <v>0</v>
      </c>
      <c r="AF427">
        <v>0</v>
      </c>
      <c r="AG427">
        <v>0</v>
      </c>
      <c r="AH427" t="s">
        <v>97</v>
      </c>
      <c r="AI427" s="1">
        <v>44607.804675925923</v>
      </c>
      <c r="AJ427">
        <v>63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1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1168</v>
      </c>
      <c r="B428" t="s">
        <v>82</v>
      </c>
      <c r="C428" t="s">
        <v>759</v>
      </c>
      <c r="D428" t="s">
        <v>84</v>
      </c>
      <c r="E428" s="2" t="str">
        <f>HYPERLINK("capsilon://?command=openfolder&amp;siteaddress=FAM.docvelocity-na8.net&amp;folderid=FX6F4C6A9B-C9F8-083D-0B00-4D45AAFC1BE3","FX22024280")</f>
        <v>FX22024280</v>
      </c>
      <c r="F428" t="s">
        <v>19</v>
      </c>
      <c r="G428" t="s">
        <v>19</v>
      </c>
      <c r="H428" t="s">
        <v>85</v>
      </c>
      <c r="I428" t="s">
        <v>1169</v>
      </c>
      <c r="J428">
        <v>28</v>
      </c>
      <c r="K428" t="s">
        <v>87</v>
      </c>
      <c r="L428" t="s">
        <v>88</v>
      </c>
      <c r="M428" t="s">
        <v>89</v>
      </c>
      <c r="N428">
        <v>2</v>
      </c>
      <c r="O428" s="1">
        <v>44607.734594907408</v>
      </c>
      <c r="P428" s="1">
        <v>44607.805347222224</v>
      </c>
      <c r="Q428">
        <v>5476</v>
      </c>
      <c r="R428">
        <v>637</v>
      </c>
      <c r="S428" t="b">
        <v>0</v>
      </c>
      <c r="T428" t="s">
        <v>90</v>
      </c>
      <c r="U428" t="b">
        <v>0</v>
      </c>
      <c r="V428" t="s">
        <v>177</v>
      </c>
      <c r="W428" s="1">
        <v>44607.741620370369</v>
      </c>
      <c r="X428">
        <v>580</v>
      </c>
      <c r="Y428">
        <v>21</v>
      </c>
      <c r="Z428">
        <v>0</v>
      </c>
      <c r="AA428">
        <v>21</v>
      </c>
      <c r="AB428">
        <v>0</v>
      </c>
      <c r="AC428">
        <v>18</v>
      </c>
      <c r="AD428">
        <v>7</v>
      </c>
      <c r="AE428">
        <v>0</v>
      </c>
      <c r="AF428">
        <v>0</v>
      </c>
      <c r="AG428">
        <v>0</v>
      </c>
      <c r="AH428" t="s">
        <v>97</v>
      </c>
      <c r="AI428" s="1">
        <v>44607.805347222224</v>
      </c>
      <c r="AJ428">
        <v>57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7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1170</v>
      </c>
      <c r="B429" t="s">
        <v>82</v>
      </c>
      <c r="C429" t="s">
        <v>631</v>
      </c>
      <c r="D429" t="s">
        <v>84</v>
      </c>
      <c r="E429" s="2" t="str">
        <f>HYPERLINK("capsilon://?command=openfolder&amp;siteaddress=FAM.docvelocity-na8.net&amp;folderid=FX3C2900B8-8071-83AE-CA70-5EF32C0D8F69","FX22022396")</f>
        <v>FX22022396</v>
      </c>
      <c r="F429" t="s">
        <v>19</v>
      </c>
      <c r="G429" t="s">
        <v>19</v>
      </c>
      <c r="H429" t="s">
        <v>85</v>
      </c>
      <c r="I429" t="s">
        <v>1050</v>
      </c>
      <c r="J429">
        <v>38</v>
      </c>
      <c r="K429" t="s">
        <v>87</v>
      </c>
      <c r="L429" t="s">
        <v>88</v>
      </c>
      <c r="M429" t="s">
        <v>89</v>
      </c>
      <c r="N429">
        <v>2</v>
      </c>
      <c r="O429" s="1">
        <v>44607.826817129629</v>
      </c>
      <c r="P429" s="1">
        <v>44607.845347222225</v>
      </c>
      <c r="Q429">
        <v>360</v>
      </c>
      <c r="R429">
        <v>1241</v>
      </c>
      <c r="S429" t="b">
        <v>0</v>
      </c>
      <c r="T429" t="s">
        <v>90</v>
      </c>
      <c r="U429" t="b">
        <v>1</v>
      </c>
      <c r="V429" t="s">
        <v>285</v>
      </c>
      <c r="W429" s="1">
        <v>44607.841782407406</v>
      </c>
      <c r="X429">
        <v>921</v>
      </c>
      <c r="Y429">
        <v>37</v>
      </c>
      <c r="Z429">
        <v>0</v>
      </c>
      <c r="AA429">
        <v>37</v>
      </c>
      <c r="AB429">
        <v>0</v>
      </c>
      <c r="AC429">
        <v>12</v>
      </c>
      <c r="AD429">
        <v>1</v>
      </c>
      <c r="AE429">
        <v>0</v>
      </c>
      <c r="AF429">
        <v>0</v>
      </c>
      <c r="AG429">
        <v>0</v>
      </c>
      <c r="AH429" t="s">
        <v>92</v>
      </c>
      <c r="AI429" s="1">
        <v>44607.845347222225</v>
      </c>
      <c r="AJ429">
        <v>267</v>
      </c>
      <c r="AK429">
        <v>1</v>
      </c>
      <c r="AL429">
        <v>0</v>
      </c>
      <c r="AM429">
        <v>1</v>
      </c>
      <c r="AN429">
        <v>0</v>
      </c>
      <c r="AO429">
        <v>1</v>
      </c>
      <c r="AP429">
        <v>0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1171</v>
      </c>
      <c r="B430" t="s">
        <v>82</v>
      </c>
      <c r="C430" t="s">
        <v>1041</v>
      </c>
      <c r="D430" t="s">
        <v>84</v>
      </c>
      <c r="E430" s="2" t="str">
        <f>HYPERLINK("capsilon://?command=openfolder&amp;siteaddress=FAM.docvelocity-na8.net&amp;folderid=FX4B76C43B-41B0-6AEC-A894-04DF02CC16E6","FX220112148")</f>
        <v>FX220112148</v>
      </c>
      <c r="F430" t="s">
        <v>19</v>
      </c>
      <c r="G430" t="s">
        <v>19</v>
      </c>
      <c r="H430" t="s">
        <v>85</v>
      </c>
      <c r="I430" t="s">
        <v>1097</v>
      </c>
      <c r="J430">
        <v>140</v>
      </c>
      <c r="K430" t="s">
        <v>87</v>
      </c>
      <c r="L430" t="s">
        <v>88</v>
      </c>
      <c r="M430" t="s">
        <v>89</v>
      </c>
      <c r="N430">
        <v>2</v>
      </c>
      <c r="O430" s="1">
        <v>44607.831377314818</v>
      </c>
      <c r="P430" s="1">
        <v>44607.843425925923</v>
      </c>
      <c r="Q430">
        <v>136</v>
      </c>
      <c r="R430">
        <v>905</v>
      </c>
      <c r="S430" t="b">
        <v>0</v>
      </c>
      <c r="T430" t="s">
        <v>90</v>
      </c>
      <c r="U430" t="b">
        <v>1</v>
      </c>
      <c r="V430" t="s">
        <v>177</v>
      </c>
      <c r="W430" s="1">
        <v>44607.840578703705</v>
      </c>
      <c r="X430">
        <v>688</v>
      </c>
      <c r="Y430">
        <v>105</v>
      </c>
      <c r="Z430">
        <v>0</v>
      </c>
      <c r="AA430">
        <v>105</v>
      </c>
      <c r="AB430">
        <v>0</v>
      </c>
      <c r="AC430">
        <v>33</v>
      </c>
      <c r="AD430">
        <v>35</v>
      </c>
      <c r="AE430">
        <v>0</v>
      </c>
      <c r="AF430">
        <v>0</v>
      </c>
      <c r="AG430">
        <v>0</v>
      </c>
      <c r="AH430" t="s">
        <v>97</v>
      </c>
      <c r="AI430" s="1">
        <v>44607.843425925923</v>
      </c>
      <c r="AJ430">
        <v>209</v>
      </c>
      <c r="AK430">
        <v>2</v>
      </c>
      <c r="AL430">
        <v>0</v>
      </c>
      <c r="AM430">
        <v>2</v>
      </c>
      <c r="AN430">
        <v>0</v>
      </c>
      <c r="AO430">
        <v>1</v>
      </c>
      <c r="AP430">
        <v>33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1172</v>
      </c>
      <c r="B431" t="s">
        <v>82</v>
      </c>
      <c r="C431" t="s">
        <v>1110</v>
      </c>
      <c r="D431" t="s">
        <v>84</v>
      </c>
      <c r="E431" s="2" t="str">
        <f>HYPERLINK("capsilon://?command=openfolder&amp;siteaddress=FAM.docvelocity-na8.net&amp;folderid=FX8DCADCF1-17A0-9E4D-CAE2-48CE84001014","FX22026334")</f>
        <v>FX22026334</v>
      </c>
      <c r="F431" t="s">
        <v>19</v>
      </c>
      <c r="G431" t="s">
        <v>19</v>
      </c>
      <c r="H431" t="s">
        <v>85</v>
      </c>
      <c r="I431" t="s">
        <v>1111</v>
      </c>
      <c r="J431">
        <v>114</v>
      </c>
      <c r="K431" t="s">
        <v>87</v>
      </c>
      <c r="L431" t="s">
        <v>88</v>
      </c>
      <c r="M431" t="s">
        <v>89</v>
      </c>
      <c r="N431">
        <v>2</v>
      </c>
      <c r="O431" s="1">
        <v>44607.833587962959</v>
      </c>
      <c r="P431" s="1">
        <v>44607.848599537036</v>
      </c>
      <c r="Q431">
        <v>116</v>
      </c>
      <c r="R431">
        <v>1181</v>
      </c>
      <c r="S431" t="b">
        <v>0</v>
      </c>
      <c r="T431" t="s">
        <v>90</v>
      </c>
      <c r="U431" t="b">
        <v>1</v>
      </c>
      <c r="V431" t="s">
        <v>1173</v>
      </c>
      <c r="W431" s="1">
        <v>44607.844386574077</v>
      </c>
      <c r="X431">
        <v>901</v>
      </c>
      <c r="Y431">
        <v>111</v>
      </c>
      <c r="Z431">
        <v>0</v>
      </c>
      <c r="AA431">
        <v>111</v>
      </c>
      <c r="AB431">
        <v>0</v>
      </c>
      <c r="AC431">
        <v>56</v>
      </c>
      <c r="AD431">
        <v>3</v>
      </c>
      <c r="AE431">
        <v>0</v>
      </c>
      <c r="AF431">
        <v>0</v>
      </c>
      <c r="AG431">
        <v>0</v>
      </c>
      <c r="AH431" t="s">
        <v>92</v>
      </c>
      <c r="AI431" s="1">
        <v>44607.848599537036</v>
      </c>
      <c r="AJ431">
        <v>280</v>
      </c>
      <c r="AK431">
        <v>1</v>
      </c>
      <c r="AL431">
        <v>0</v>
      </c>
      <c r="AM431">
        <v>1</v>
      </c>
      <c r="AN431">
        <v>0</v>
      </c>
      <c r="AO431">
        <v>1</v>
      </c>
      <c r="AP431">
        <v>2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1174</v>
      </c>
      <c r="B432" t="s">
        <v>82</v>
      </c>
      <c r="C432" t="s">
        <v>409</v>
      </c>
      <c r="D432" t="s">
        <v>84</v>
      </c>
      <c r="E432" s="2" t="str">
        <f>HYPERLINK("capsilon://?command=openfolder&amp;siteaddress=FAM.docvelocity-na8.net&amp;folderid=FX7D22CF7A-8B9A-830B-5C07-C1F96E45B674","FX22022829")</f>
        <v>FX22022829</v>
      </c>
      <c r="F432" t="s">
        <v>19</v>
      </c>
      <c r="G432" t="s">
        <v>19</v>
      </c>
      <c r="H432" t="s">
        <v>85</v>
      </c>
      <c r="I432" t="s">
        <v>1130</v>
      </c>
      <c r="J432">
        <v>64</v>
      </c>
      <c r="K432" t="s">
        <v>87</v>
      </c>
      <c r="L432" t="s">
        <v>88</v>
      </c>
      <c r="M432" t="s">
        <v>89</v>
      </c>
      <c r="N432">
        <v>2</v>
      </c>
      <c r="O432" s="1">
        <v>44607.8359375</v>
      </c>
      <c r="P432" s="1">
        <v>44607.8746875</v>
      </c>
      <c r="Q432">
        <v>349</v>
      </c>
      <c r="R432">
        <v>2999</v>
      </c>
      <c r="S432" t="b">
        <v>0</v>
      </c>
      <c r="T432" t="s">
        <v>90</v>
      </c>
      <c r="U432" t="b">
        <v>1</v>
      </c>
      <c r="V432" t="s">
        <v>101</v>
      </c>
      <c r="W432" s="1">
        <v>44607.856631944444</v>
      </c>
      <c r="X432">
        <v>1564</v>
      </c>
      <c r="Y432">
        <v>94</v>
      </c>
      <c r="Z432">
        <v>0</v>
      </c>
      <c r="AA432">
        <v>94</v>
      </c>
      <c r="AB432">
        <v>0</v>
      </c>
      <c r="AC432">
        <v>62</v>
      </c>
      <c r="AD432">
        <v>-30</v>
      </c>
      <c r="AE432">
        <v>0</v>
      </c>
      <c r="AF432">
        <v>0</v>
      </c>
      <c r="AG432">
        <v>0</v>
      </c>
      <c r="AH432" t="s">
        <v>219</v>
      </c>
      <c r="AI432" s="1">
        <v>44607.8746875</v>
      </c>
      <c r="AJ432">
        <v>1230</v>
      </c>
      <c r="AK432">
        <v>10</v>
      </c>
      <c r="AL432">
        <v>0</v>
      </c>
      <c r="AM432">
        <v>10</v>
      </c>
      <c r="AN432">
        <v>0</v>
      </c>
      <c r="AO432">
        <v>10</v>
      </c>
      <c r="AP432">
        <v>-40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1175</v>
      </c>
      <c r="B433" t="s">
        <v>82</v>
      </c>
      <c r="C433" t="s">
        <v>136</v>
      </c>
      <c r="D433" t="s">
        <v>84</v>
      </c>
      <c r="E433" s="2" t="str">
        <f>HYPERLINK("capsilon://?command=openfolder&amp;siteaddress=FAM.docvelocity-na8.net&amp;folderid=FXE4E010EB-79EF-E9A2-CFE0-D9B13BC14662","FX220112936")</f>
        <v>FX220112936</v>
      </c>
      <c r="F433" t="s">
        <v>19</v>
      </c>
      <c r="G433" t="s">
        <v>19</v>
      </c>
      <c r="H433" t="s">
        <v>85</v>
      </c>
      <c r="I433" t="s">
        <v>1153</v>
      </c>
      <c r="J433">
        <v>66</v>
      </c>
      <c r="K433" t="s">
        <v>87</v>
      </c>
      <c r="L433" t="s">
        <v>88</v>
      </c>
      <c r="M433" t="s">
        <v>89</v>
      </c>
      <c r="N433">
        <v>2</v>
      </c>
      <c r="O433" s="1">
        <v>44607.836145833331</v>
      </c>
      <c r="P433" s="1">
        <v>44607.856377314813</v>
      </c>
      <c r="Q433">
        <v>586</v>
      </c>
      <c r="R433">
        <v>1162</v>
      </c>
      <c r="S433" t="b">
        <v>0</v>
      </c>
      <c r="T433" t="s">
        <v>90</v>
      </c>
      <c r="U433" t="b">
        <v>1</v>
      </c>
      <c r="V433" t="s">
        <v>114</v>
      </c>
      <c r="W433" s="1">
        <v>44607.85260416667</v>
      </c>
      <c r="X433">
        <v>1047</v>
      </c>
      <c r="Y433">
        <v>52</v>
      </c>
      <c r="Z433">
        <v>0</v>
      </c>
      <c r="AA433">
        <v>52</v>
      </c>
      <c r="AB433">
        <v>0</v>
      </c>
      <c r="AC433">
        <v>26</v>
      </c>
      <c r="AD433">
        <v>14</v>
      </c>
      <c r="AE433">
        <v>0</v>
      </c>
      <c r="AF433">
        <v>0</v>
      </c>
      <c r="AG433">
        <v>0</v>
      </c>
      <c r="AH433" t="s">
        <v>97</v>
      </c>
      <c r="AI433" s="1">
        <v>44607.856377314813</v>
      </c>
      <c r="AJ433">
        <v>105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14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1176</v>
      </c>
      <c r="B434" t="s">
        <v>82</v>
      </c>
      <c r="C434" t="s">
        <v>1071</v>
      </c>
      <c r="D434" t="s">
        <v>84</v>
      </c>
      <c r="E434" s="2" t="str">
        <f>HYPERLINK("capsilon://?command=openfolder&amp;siteaddress=FAM.docvelocity-na8.net&amp;folderid=FX4A208904-D5EF-6843-D3AB-B13C63A72E15","FX22011248")</f>
        <v>FX22011248</v>
      </c>
      <c r="F434" t="s">
        <v>19</v>
      </c>
      <c r="G434" t="s">
        <v>19</v>
      </c>
      <c r="H434" t="s">
        <v>85</v>
      </c>
      <c r="I434" t="s">
        <v>1177</v>
      </c>
      <c r="J434">
        <v>66</v>
      </c>
      <c r="K434" t="s">
        <v>87</v>
      </c>
      <c r="L434" t="s">
        <v>88</v>
      </c>
      <c r="M434" t="s">
        <v>89</v>
      </c>
      <c r="N434">
        <v>2</v>
      </c>
      <c r="O434" s="1">
        <v>44607.86550925926</v>
      </c>
      <c r="P434" s="1">
        <v>44607.879027777781</v>
      </c>
      <c r="Q434">
        <v>167</v>
      </c>
      <c r="R434">
        <v>1001</v>
      </c>
      <c r="S434" t="b">
        <v>0</v>
      </c>
      <c r="T434" t="s">
        <v>90</v>
      </c>
      <c r="U434" t="b">
        <v>0</v>
      </c>
      <c r="V434" t="s">
        <v>177</v>
      </c>
      <c r="W434" s="1">
        <v>44607.87295138889</v>
      </c>
      <c r="X434">
        <v>627</v>
      </c>
      <c r="Y434">
        <v>52</v>
      </c>
      <c r="Z434">
        <v>0</v>
      </c>
      <c r="AA434">
        <v>52</v>
      </c>
      <c r="AB434">
        <v>0</v>
      </c>
      <c r="AC434">
        <v>29</v>
      </c>
      <c r="AD434">
        <v>14</v>
      </c>
      <c r="AE434">
        <v>0</v>
      </c>
      <c r="AF434">
        <v>0</v>
      </c>
      <c r="AG434">
        <v>0</v>
      </c>
      <c r="AH434" t="s">
        <v>219</v>
      </c>
      <c r="AI434" s="1">
        <v>44607.879027777781</v>
      </c>
      <c r="AJ434">
        <v>374</v>
      </c>
      <c r="AK434">
        <v>3</v>
      </c>
      <c r="AL434">
        <v>0</v>
      </c>
      <c r="AM434">
        <v>3</v>
      </c>
      <c r="AN434">
        <v>0</v>
      </c>
      <c r="AO434">
        <v>3</v>
      </c>
      <c r="AP434">
        <v>11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1178</v>
      </c>
      <c r="B435" t="s">
        <v>82</v>
      </c>
      <c r="C435" t="s">
        <v>1031</v>
      </c>
      <c r="D435" t="s">
        <v>84</v>
      </c>
      <c r="E435" s="2" t="str">
        <f>HYPERLINK("capsilon://?command=openfolder&amp;siteaddress=FAM.docvelocity-na8.net&amp;folderid=FXC796F9A5-2F0F-96A0-4984-48206EAB8C69","FX220112563")</f>
        <v>FX220112563</v>
      </c>
      <c r="F435" t="s">
        <v>19</v>
      </c>
      <c r="G435" t="s">
        <v>19</v>
      </c>
      <c r="H435" t="s">
        <v>85</v>
      </c>
      <c r="I435" t="s">
        <v>1179</v>
      </c>
      <c r="J435">
        <v>66</v>
      </c>
      <c r="K435" t="s">
        <v>87</v>
      </c>
      <c r="L435" t="s">
        <v>88</v>
      </c>
      <c r="M435" t="s">
        <v>89</v>
      </c>
      <c r="N435">
        <v>2</v>
      </c>
      <c r="O435" s="1">
        <v>44608.319178240738</v>
      </c>
      <c r="P435" s="1">
        <v>44608.340486111112</v>
      </c>
      <c r="Q435">
        <v>1330</v>
      </c>
      <c r="R435">
        <v>511</v>
      </c>
      <c r="S435" t="b">
        <v>0</v>
      </c>
      <c r="T435" t="s">
        <v>90</v>
      </c>
      <c r="U435" t="b">
        <v>0</v>
      </c>
      <c r="V435" t="s">
        <v>285</v>
      </c>
      <c r="W435" s="1">
        <v>44608.326932870368</v>
      </c>
      <c r="X435">
        <v>245</v>
      </c>
      <c r="Y435">
        <v>52</v>
      </c>
      <c r="Z435">
        <v>0</v>
      </c>
      <c r="AA435">
        <v>52</v>
      </c>
      <c r="AB435">
        <v>0</v>
      </c>
      <c r="AC435">
        <v>17</v>
      </c>
      <c r="AD435">
        <v>14</v>
      </c>
      <c r="AE435">
        <v>0</v>
      </c>
      <c r="AF435">
        <v>0</v>
      </c>
      <c r="AG435">
        <v>0</v>
      </c>
      <c r="AH435" t="s">
        <v>190</v>
      </c>
      <c r="AI435" s="1">
        <v>44608.340486111112</v>
      </c>
      <c r="AJ435">
        <v>266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14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1180</v>
      </c>
      <c r="B436" t="s">
        <v>82</v>
      </c>
      <c r="C436" t="s">
        <v>675</v>
      </c>
      <c r="D436" t="s">
        <v>84</v>
      </c>
      <c r="E436" s="2" t="str">
        <f>HYPERLINK("capsilon://?command=openfolder&amp;siteaddress=FAM.docvelocity-na8.net&amp;folderid=FX418E258F-B973-31B8-8CE3-683701D1A24E","FX22022593")</f>
        <v>FX22022593</v>
      </c>
      <c r="F436" t="s">
        <v>19</v>
      </c>
      <c r="G436" t="s">
        <v>19</v>
      </c>
      <c r="H436" t="s">
        <v>85</v>
      </c>
      <c r="I436" t="s">
        <v>1181</v>
      </c>
      <c r="J436">
        <v>28</v>
      </c>
      <c r="K436" t="s">
        <v>87</v>
      </c>
      <c r="L436" t="s">
        <v>88</v>
      </c>
      <c r="M436" t="s">
        <v>89</v>
      </c>
      <c r="N436">
        <v>2</v>
      </c>
      <c r="O436" s="1">
        <v>44608.323240740741</v>
      </c>
      <c r="P436" s="1">
        <v>44608.342314814814</v>
      </c>
      <c r="Q436">
        <v>1317</v>
      </c>
      <c r="R436">
        <v>331</v>
      </c>
      <c r="S436" t="b">
        <v>0</v>
      </c>
      <c r="T436" t="s">
        <v>90</v>
      </c>
      <c r="U436" t="b">
        <v>0</v>
      </c>
      <c r="V436" t="s">
        <v>285</v>
      </c>
      <c r="W436" s="1">
        <v>44608.328888888886</v>
      </c>
      <c r="X436">
        <v>168</v>
      </c>
      <c r="Y436">
        <v>21</v>
      </c>
      <c r="Z436">
        <v>0</v>
      </c>
      <c r="AA436">
        <v>21</v>
      </c>
      <c r="AB436">
        <v>0</v>
      </c>
      <c r="AC436">
        <v>1</v>
      </c>
      <c r="AD436">
        <v>7</v>
      </c>
      <c r="AE436">
        <v>0</v>
      </c>
      <c r="AF436">
        <v>0</v>
      </c>
      <c r="AG436">
        <v>0</v>
      </c>
      <c r="AH436" t="s">
        <v>190</v>
      </c>
      <c r="AI436" s="1">
        <v>44608.342314814814</v>
      </c>
      <c r="AJ436">
        <v>157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7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1182</v>
      </c>
      <c r="B437" t="s">
        <v>82</v>
      </c>
      <c r="C437" t="s">
        <v>1099</v>
      </c>
      <c r="D437" t="s">
        <v>84</v>
      </c>
      <c r="E437" s="2" t="str">
        <f>HYPERLINK("capsilon://?command=openfolder&amp;siteaddress=FAM.docvelocity-na8.net&amp;folderid=FX98243251-0CCC-5E9F-D4EE-91825350242D","FX22023320")</f>
        <v>FX22023320</v>
      </c>
      <c r="F437" t="s">
        <v>19</v>
      </c>
      <c r="G437" t="s">
        <v>19</v>
      </c>
      <c r="H437" t="s">
        <v>85</v>
      </c>
      <c r="I437" t="s">
        <v>1100</v>
      </c>
      <c r="J437">
        <v>898</v>
      </c>
      <c r="K437" t="s">
        <v>87</v>
      </c>
      <c r="L437" t="s">
        <v>88</v>
      </c>
      <c r="M437" t="s">
        <v>89</v>
      </c>
      <c r="N437">
        <v>2</v>
      </c>
      <c r="O437" s="1">
        <v>44608.343206018515</v>
      </c>
      <c r="P437" s="1">
        <v>44608.528043981481</v>
      </c>
      <c r="Q437">
        <v>7969</v>
      </c>
      <c r="R437">
        <v>8001</v>
      </c>
      <c r="S437" t="b">
        <v>0</v>
      </c>
      <c r="T437" t="s">
        <v>90</v>
      </c>
      <c r="U437" t="b">
        <v>1</v>
      </c>
      <c r="V437" t="s">
        <v>285</v>
      </c>
      <c r="W437" s="1">
        <v>44608.430104166669</v>
      </c>
      <c r="X437">
        <v>5739</v>
      </c>
      <c r="Y437">
        <v>812</v>
      </c>
      <c r="Z437">
        <v>0</v>
      </c>
      <c r="AA437">
        <v>812</v>
      </c>
      <c r="AB437">
        <v>0</v>
      </c>
      <c r="AC437">
        <v>411</v>
      </c>
      <c r="AD437">
        <v>86</v>
      </c>
      <c r="AE437">
        <v>0</v>
      </c>
      <c r="AF437">
        <v>0</v>
      </c>
      <c r="AG437">
        <v>0</v>
      </c>
      <c r="AH437" t="s">
        <v>92</v>
      </c>
      <c r="AI437" s="1">
        <v>44608.528043981481</v>
      </c>
      <c r="AJ437">
        <v>2165</v>
      </c>
      <c r="AK437">
        <v>2</v>
      </c>
      <c r="AL437">
        <v>0</v>
      </c>
      <c r="AM437">
        <v>2</v>
      </c>
      <c r="AN437">
        <v>0</v>
      </c>
      <c r="AO437">
        <v>16</v>
      </c>
      <c r="AP437">
        <v>84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1183</v>
      </c>
      <c r="B438" t="s">
        <v>82</v>
      </c>
      <c r="C438" t="s">
        <v>762</v>
      </c>
      <c r="D438" t="s">
        <v>84</v>
      </c>
      <c r="E438" s="2" t="str">
        <f>HYPERLINK("capsilon://?command=openfolder&amp;siteaddress=FAM.docvelocity-na8.net&amp;folderid=FX2D637C1C-0E55-1EFE-2180-6D89785C5D62","FX22023823")</f>
        <v>FX22023823</v>
      </c>
      <c r="F438" t="s">
        <v>19</v>
      </c>
      <c r="G438" t="s">
        <v>19</v>
      </c>
      <c r="H438" t="s">
        <v>85</v>
      </c>
      <c r="I438" t="s">
        <v>1155</v>
      </c>
      <c r="J438">
        <v>114</v>
      </c>
      <c r="K438" t="s">
        <v>87</v>
      </c>
      <c r="L438" t="s">
        <v>88</v>
      </c>
      <c r="M438" t="s">
        <v>89</v>
      </c>
      <c r="N438">
        <v>2</v>
      </c>
      <c r="O438" s="1">
        <v>44608.343240740738</v>
      </c>
      <c r="P438" s="1">
        <v>44608.397268518522</v>
      </c>
      <c r="Q438">
        <v>3503</v>
      </c>
      <c r="R438">
        <v>1165</v>
      </c>
      <c r="S438" t="b">
        <v>0</v>
      </c>
      <c r="T438" t="s">
        <v>90</v>
      </c>
      <c r="U438" t="b">
        <v>1</v>
      </c>
      <c r="V438" t="s">
        <v>285</v>
      </c>
      <c r="W438" s="1">
        <v>44608.352939814817</v>
      </c>
      <c r="X438">
        <v>605</v>
      </c>
      <c r="Y438">
        <v>74</v>
      </c>
      <c r="Z438">
        <v>0</v>
      </c>
      <c r="AA438">
        <v>74</v>
      </c>
      <c r="AB438">
        <v>37</v>
      </c>
      <c r="AC438">
        <v>38</v>
      </c>
      <c r="AD438">
        <v>40</v>
      </c>
      <c r="AE438">
        <v>0</v>
      </c>
      <c r="AF438">
        <v>0</v>
      </c>
      <c r="AG438">
        <v>0</v>
      </c>
      <c r="AH438" t="s">
        <v>190</v>
      </c>
      <c r="AI438" s="1">
        <v>44608.397268518522</v>
      </c>
      <c r="AJ438">
        <v>554</v>
      </c>
      <c r="AK438">
        <v>0</v>
      </c>
      <c r="AL438">
        <v>0</v>
      </c>
      <c r="AM438">
        <v>0</v>
      </c>
      <c r="AN438">
        <v>37</v>
      </c>
      <c r="AO438">
        <v>0</v>
      </c>
      <c r="AP438">
        <v>40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1184</v>
      </c>
      <c r="B439" t="s">
        <v>82</v>
      </c>
      <c r="C439" t="s">
        <v>1185</v>
      </c>
      <c r="D439" t="s">
        <v>84</v>
      </c>
      <c r="E439" s="2" t="str">
        <f>HYPERLINK("capsilon://?command=openfolder&amp;siteaddress=FAM.docvelocity-na8.net&amp;folderid=FXC002F1DE-7FD0-1D21-5C6A-780495688BAB","FX21112495")</f>
        <v>FX21112495</v>
      </c>
      <c r="F439" t="s">
        <v>19</v>
      </c>
      <c r="G439" t="s">
        <v>19</v>
      </c>
      <c r="H439" t="s">
        <v>85</v>
      </c>
      <c r="I439" t="s">
        <v>1186</v>
      </c>
      <c r="J439">
        <v>66</v>
      </c>
      <c r="K439" t="s">
        <v>87</v>
      </c>
      <c r="L439" t="s">
        <v>88</v>
      </c>
      <c r="M439" t="s">
        <v>89</v>
      </c>
      <c r="N439">
        <v>2</v>
      </c>
      <c r="O439" s="1">
        <v>44608.343958333331</v>
      </c>
      <c r="P439" s="1">
        <v>44608.514374999999</v>
      </c>
      <c r="Q439">
        <v>14624</v>
      </c>
      <c r="R439">
        <v>100</v>
      </c>
      <c r="S439" t="b">
        <v>0</v>
      </c>
      <c r="T439" t="s">
        <v>90</v>
      </c>
      <c r="U439" t="b">
        <v>0</v>
      </c>
      <c r="V439" t="s">
        <v>101</v>
      </c>
      <c r="W439" s="1">
        <v>44608.410370370373</v>
      </c>
      <c r="X439">
        <v>30</v>
      </c>
      <c r="Y439">
        <v>0</v>
      </c>
      <c r="Z439">
        <v>0</v>
      </c>
      <c r="AA439">
        <v>0</v>
      </c>
      <c r="AB439">
        <v>52</v>
      </c>
      <c r="AC439">
        <v>0</v>
      </c>
      <c r="AD439">
        <v>66</v>
      </c>
      <c r="AE439">
        <v>0</v>
      </c>
      <c r="AF439">
        <v>0</v>
      </c>
      <c r="AG439">
        <v>0</v>
      </c>
      <c r="AH439" t="s">
        <v>187</v>
      </c>
      <c r="AI439" s="1">
        <v>44608.514374999999</v>
      </c>
      <c r="AJ439">
        <v>62</v>
      </c>
      <c r="AK439">
        <v>0</v>
      </c>
      <c r="AL439">
        <v>0</v>
      </c>
      <c r="AM439">
        <v>0</v>
      </c>
      <c r="AN439">
        <v>52</v>
      </c>
      <c r="AO439">
        <v>0</v>
      </c>
      <c r="AP439">
        <v>66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1187</v>
      </c>
      <c r="B440" t="s">
        <v>82</v>
      </c>
      <c r="C440" t="s">
        <v>1000</v>
      </c>
      <c r="D440" t="s">
        <v>84</v>
      </c>
      <c r="E440" s="2" t="str">
        <f>HYPERLINK("capsilon://?command=openfolder&amp;siteaddress=FAM.docvelocity-na8.net&amp;folderid=FXFA66ABF9-9A8A-6C55-315D-A76BAFB1BE9A","FX22022905")</f>
        <v>FX22022905</v>
      </c>
      <c r="F440" t="s">
        <v>19</v>
      </c>
      <c r="G440" t="s">
        <v>19</v>
      </c>
      <c r="H440" t="s">
        <v>85</v>
      </c>
      <c r="I440" t="s">
        <v>1188</v>
      </c>
      <c r="J440">
        <v>38</v>
      </c>
      <c r="K440" t="s">
        <v>87</v>
      </c>
      <c r="L440" t="s">
        <v>88</v>
      </c>
      <c r="M440" t="s">
        <v>89</v>
      </c>
      <c r="N440">
        <v>1</v>
      </c>
      <c r="O440" s="1">
        <v>44608.369953703703</v>
      </c>
      <c r="P440" s="1">
        <v>44608.525277777779</v>
      </c>
      <c r="Q440">
        <v>13047</v>
      </c>
      <c r="R440">
        <v>373</v>
      </c>
      <c r="S440" t="b">
        <v>0</v>
      </c>
      <c r="T440" t="s">
        <v>90</v>
      </c>
      <c r="U440" t="b">
        <v>0</v>
      </c>
      <c r="V440" t="s">
        <v>110</v>
      </c>
      <c r="W440" s="1">
        <v>44608.525277777779</v>
      </c>
      <c r="X440">
        <v>275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38</v>
      </c>
      <c r="AE440">
        <v>37</v>
      </c>
      <c r="AF440">
        <v>0</v>
      </c>
      <c r="AG440">
        <v>2</v>
      </c>
      <c r="AH440" t="s">
        <v>90</v>
      </c>
      <c r="AI440" t="s">
        <v>90</v>
      </c>
      <c r="AJ440" t="s">
        <v>90</v>
      </c>
      <c r="AK440" t="s">
        <v>90</v>
      </c>
      <c r="AL440" t="s">
        <v>90</v>
      </c>
      <c r="AM440" t="s">
        <v>90</v>
      </c>
      <c r="AN440" t="s">
        <v>90</v>
      </c>
      <c r="AO440" t="s">
        <v>90</v>
      </c>
      <c r="AP440" t="s">
        <v>90</v>
      </c>
      <c r="AQ440" t="s">
        <v>90</v>
      </c>
      <c r="AR440" t="s">
        <v>90</v>
      </c>
      <c r="AS440" t="s">
        <v>90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1189</v>
      </c>
      <c r="B441" t="s">
        <v>82</v>
      </c>
      <c r="C441" t="s">
        <v>811</v>
      </c>
      <c r="D441" t="s">
        <v>84</v>
      </c>
      <c r="E441" s="2" t="str">
        <f>HYPERLINK("capsilon://?command=openfolder&amp;siteaddress=FAM.docvelocity-na8.net&amp;folderid=FX2E218CEC-D8B5-D6E4-8E77-6FF81658ADF3","FX22013145")</f>
        <v>FX22013145</v>
      </c>
      <c r="F441" t="s">
        <v>19</v>
      </c>
      <c r="G441" t="s">
        <v>19</v>
      </c>
      <c r="H441" t="s">
        <v>85</v>
      </c>
      <c r="I441" t="s">
        <v>1190</v>
      </c>
      <c r="J441">
        <v>66</v>
      </c>
      <c r="K441" t="s">
        <v>87</v>
      </c>
      <c r="L441" t="s">
        <v>88</v>
      </c>
      <c r="M441" t="s">
        <v>89</v>
      </c>
      <c r="N441">
        <v>2</v>
      </c>
      <c r="O441" s="1">
        <v>44608.375196759262</v>
      </c>
      <c r="P441" s="1">
        <v>44608.514664351853</v>
      </c>
      <c r="Q441">
        <v>11991</v>
      </c>
      <c r="R441">
        <v>59</v>
      </c>
      <c r="S441" t="b">
        <v>0</v>
      </c>
      <c r="T441" t="s">
        <v>90</v>
      </c>
      <c r="U441" t="b">
        <v>0</v>
      </c>
      <c r="V441" t="s">
        <v>101</v>
      </c>
      <c r="W441" s="1">
        <v>44608.411064814813</v>
      </c>
      <c r="X441">
        <v>35</v>
      </c>
      <c r="Y441">
        <v>0</v>
      </c>
      <c r="Z441">
        <v>0</v>
      </c>
      <c r="AA441">
        <v>0</v>
      </c>
      <c r="AB441">
        <v>52</v>
      </c>
      <c r="AC441">
        <v>0</v>
      </c>
      <c r="AD441">
        <v>66</v>
      </c>
      <c r="AE441">
        <v>0</v>
      </c>
      <c r="AF441">
        <v>0</v>
      </c>
      <c r="AG441">
        <v>0</v>
      </c>
      <c r="AH441" t="s">
        <v>187</v>
      </c>
      <c r="AI441" s="1">
        <v>44608.514664351853</v>
      </c>
      <c r="AJ441">
        <v>24</v>
      </c>
      <c r="AK441">
        <v>0</v>
      </c>
      <c r="AL441">
        <v>0</v>
      </c>
      <c r="AM441">
        <v>0</v>
      </c>
      <c r="AN441">
        <v>52</v>
      </c>
      <c r="AO441">
        <v>0</v>
      </c>
      <c r="AP441">
        <v>66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1191</v>
      </c>
      <c r="B442" t="s">
        <v>82</v>
      </c>
      <c r="C442" t="s">
        <v>1192</v>
      </c>
      <c r="D442" t="s">
        <v>84</v>
      </c>
      <c r="E442" s="2" t="str">
        <f>HYPERLINK("capsilon://?command=openfolder&amp;siteaddress=FAM.docvelocity-na8.net&amp;folderid=FXE4AC4255-4369-14B2-781D-08D4BA80892F","FX22025752")</f>
        <v>FX22025752</v>
      </c>
      <c r="F442" t="s">
        <v>19</v>
      </c>
      <c r="G442" t="s">
        <v>19</v>
      </c>
      <c r="H442" t="s">
        <v>85</v>
      </c>
      <c r="I442" t="s">
        <v>1193</v>
      </c>
      <c r="J442">
        <v>243</v>
      </c>
      <c r="K442" t="s">
        <v>87</v>
      </c>
      <c r="L442" t="s">
        <v>88</v>
      </c>
      <c r="M442" t="s">
        <v>89</v>
      </c>
      <c r="N442">
        <v>2</v>
      </c>
      <c r="O442" s="1">
        <v>44608.387615740743</v>
      </c>
      <c r="P442" s="1">
        <v>44608.533692129633</v>
      </c>
      <c r="Q442">
        <v>10832</v>
      </c>
      <c r="R442">
        <v>1789</v>
      </c>
      <c r="S442" t="b">
        <v>0</v>
      </c>
      <c r="T442" t="s">
        <v>90</v>
      </c>
      <c r="U442" t="b">
        <v>0</v>
      </c>
      <c r="V442" t="s">
        <v>101</v>
      </c>
      <c r="W442" s="1">
        <v>44608.425833333335</v>
      </c>
      <c r="X442">
        <v>1275</v>
      </c>
      <c r="Y442">
        <v>184</v>
      </c>
      <c r="Z442">
        <v>0</v>
      </c>
      <c r="AA442">
        <v>184</v>
      </c>
      <c r="AB442">
        <v>0</v>
      </c>
      <c r="AC442">
        <v>111</v>
      </c>
      <c r="AD442">
        <v>59</v>
      </c>
      <c r="AE442">
        <v>0</v>
      </c>
      <c r="AF442">
        <v>0</v>
      </c>
      <c r="AG442">
        <v>0</v>
      </c>
      <c r="AH442" t="s">
        <v>92</v>
      </c>
      <c r="AI442" s="1">
        <v>44608.533692129633</v>
      </c>
      <c r="AJ442">
        <v>487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59</v>
      </c>
      <c r="AQ442">
        <v>0</v>
      </c>
      <c r="AR442">
        <v>0</v>
      </c>
      <c r="AS442">
        <v>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1194</v>
      </c>
      <c r="B443" t="s">
        <v>82</v>
      </c>
      <c r="C443" t="s">
        <v>1195</v>
      </c>
      <c r="D443" t="s">
        <v>84</v>
      </c>
      <c r="E443" s="2" t="str">
        <f>HYPERLINK("capsilon://?command=openfolder&amp;siteaddress=FAM.docvelocity-na8.net&amp;folderid=FX19F83F93-93E3-9D3D-FFCB-A9E77A65E32B","FX22026765")</f>
        <v>FX22026765</v>
      </c>
      <c r="F443" t="s">
        <v>19</v>
      </c>
      <c r="G443" t="s">
        <v>19</v>
      </c>
      <c r="H443" t="s">
        <v>85</v>
      </c>
      <c r="I443" t="s">
        <v>1196</v>
      </c>
      <c r="J443">
        <v>244</v>
      </c>
      <c r="K443" t="s">
        <v>87</v>
      </c>
      <c r="L443" t="s">
        <v>88</v>
      </c>
      <c r="M443" t="s">
        <v>89</v>
      </c>
      <c r="N443">
        <v>2</v>
      </c>
      <c r="O443" s="1">
        <v>44608.395868055559</v>
      </c>
      <c r="P443" s="1">
        <v>44608.539895833332</v>
      </c>
      <c r="Q443">
        <v>11157</v>
      </c>
      <c r="R443">
        <v>1287</v>
      </c>
      <c r="S443" t="b">
        <v>0</v>
      </c>
      <c r="T443" t="s">
        <v>90</v>
      </c>
      <c r="U443" t="b">
        <v>0</v>
      </c>
      <c r="V443" t="s">
        <v>101</v>
      </c>
      <c r="W443" s="1">
        <v>44608.436481481483</v>
      </c>
      <c r="X443">
        <v>919</v>
      </c>
      <c r="Y443">
        <v>124</v>
      </c>
      <c r="Z443">
        <v>0</v>
      </c>
      <c r="AA443">
        <v>124</v>
      </c>
      <c r="AB443">
        <v>0</v>
      </c>
      <c r="AC443">
        <v>34</v>
      </c>
      <c r="AD443">
        <v>120</v>
      </c>
      <c r="AE443">
        <v>0</v>
      </c>
      <c r="AF443">
        <v>0</v>
      </c>
      <c r="AG443">
        <v>0</v>
      </c>
      <c r="AH443" t="s">
        <v>92</v>
      </c>
      <c r="AI443" s="1">
        <v>44608.539895833332</v>
      </c>
      <c r="AJ443">
        <v>368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120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1197</v>
      </c>
      <c r="B444" t="s">
        <v>82</v>
      </c>
      <c r="C444" t="s">
        <v>158</v>
      </c>
      <c r="D444" t="s">
        <v>84</v>
      </c>
      <c r="E444" s="2" t="str">
        <f>HYPERLINK("capsilon://?command=openfolder&amp;siteaddress=FAM.docvelocity-na8.net&amp;folderid=FXEDFF2FFA-A142-EB26-871A-898E6308416E","FX22019246")</f>
        <v>FX22019246</v>
      </c>
      <c r="F444" t="s">
        <v>19</v>
      </c>
      <c r="G444" t="s">
        <v>19</v>
      </c>
      <c r="H444" t="s">
        <v>85</v>
      </c>
      <c r="I444" t="s">
        <v>1198</v>
      </c>
      <c r="J444">
        <v>66</v>
      </c>
      <c r="K444" t="s">
        <v>87</v>
      </c>
      <c r="L444" t="s">
        <v>88</v>
      </c>
      <c r="M444" t="s">
        <v>89</v>
      </c>
      <c r="N444">
        <v>2</v>
      </c>
      <c r="O444" s="1">
        <v>44608.396423611113</v>
      </c>
      <c r="P444" s="1">
        <v>44608.54011574074</v>
      </c>
      <c r="Q444">
        <v>12337</v>
      </c>
      <c r="R444">
        <v>78</v>
      </c>
      <c r="S444" t="b">
        <v>0</v>
      </c>
      <c r="T444" t="s">
        <v>90</v>
      </c>
      <c r="U444" t="b">
        <v>0</v>
      </c>
      <c r="V444" t="s">
        <v>96</v>
      </c>
      <c r="W444" s="1">
        <v>44608.490729166668</v>
      </c>
      <c r="X444">
        <v>54</v>
      </c>
      <c r="Y444">
        <v>0</v>
      </c>
      <c r="Z444">
        <v>0</v>
      </c>
      <c r="AA444">
        <v>0</v>
      </c>
      <c r="AB444">
        <v>52</v>
      </c>
      <c r="AC444">
        <v>0</v>
      </c>
      <c r="AD444">
        <v>66</v>
      </c>
      <c r="AE444">
        <v>0</v>
      </c>
      <c r="AF444">
        <v>0</v>
      </c>
      <c r="AG444">
        <v>0</v>
      </c>
      <c r="AH444" t="s">
        <v>92</v>
      </c>
      <c r="AI444" s="1">
        <v>44608.54011574074</v>
      </c>
      <c r="AJ444">
        <v>19</v>
      </c>
      <c r="AK444">
        <v>0</v>
      </c>
      <c r="AL444">
        <v>0</v>
      </c>
      <c r="AM444">
        <v>0</v>
      </c>
      <c r="AN444">
        <v>52</v>
      </c>
      <c r="AO444">
        <v>0</v>
      </c>
      <c r="AP444">
        <v>66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1199</v>
      </c>
      <c r="B445" t="s">
        <v>82</v>
      </c>
      <c r="C445" t="s">
        <v>1200</v>
      </c>
      <c r="D445" t="s">
        <v>84</v>
      </c>
      <c r="E445" s="2" t="str">
        <f>HYPERLINK("capsilon://?command=openfolder&amp;siteaddress=FAM.docvelocity-na8.net&amp;folderid=FXFA793BED-5244-ED6C-0BC1-953A2E0778CF","FX22025639")</f>
        <v>FX22025639</v>
      </c>
      <c r="F445" t="s">
        <v>19</v>
      </c>
      <c r="G445" t="s">
        <v>19</v>
      </c>
      <c r="H445" t="s">
        <v>85</v>
      </c>
      <c r="I445" t="s">
        <v>1201</v>
      </c>
      <c r="J445">
        <v>261</v>
      </c>
      <c r="K445" t="s">
        <v>87</v>
      </c>
      <c r="L445" t="s">
        <v>88</v>
      </c>
      <c r="M445" t="s">
        <v>89</v>
      </c>
      <c r="N445">
        <v>2</v>
      </c>
      <c r="O445" s="1">
        <v>44608.399039351854</v>
      </c>
      <c r="P445" s="1">
        <v>44608.547002314815</v>
      </c>
      <c r="Q445">
        <v>10395</v>
      </c>
      <c r="R445">
        <v>2389</v>
      </c>
      <c r="S445" t="b">
        <v>0</v>
      </c>
      <c r="T445" t="s">
        <v>90</v>
      </c>
      <c r="U445" t="b">
        <v>0</v>
      </c>
      <c r="V445" t="s">
        <v>177</v>
      </c>
      <c r="W445" s="1">
        <v>44608.516712962963</v>
      </c>
      <c r="X445">
        <v>1763</v>
      </c>
      <c r="Y445">
        <v>201</v>
      </c>
      <c r="Z445">
        <v>0</v>
      </c>
      <c r="AA445">
        <v>201</v>
      </c>
      <c r="AB445">
        <v>0</v>
      </c>
      <c r="AC445">
        <v>106</v>
      </c>
      <c r="AD445">
        <v>60</v>
      </c>
      <c r="AE445">
        <v>0</v>
      </c>
      <c r="AF445">
        <v>0</v>
      </c>
      <c r="AG445">
        <v>0</v>
      </c>
      <c r="AH445" t="s">
        <v>92</v>
      </c>
      <c r="AI445" s="1">
        <v>44608.547002314815</v>
      </c>
      <c r="AJ445">
        <v>595</v>
      </c>
      <c r="AK445">
        <v>5</v>
      </c>
      <c r="AL445">
        <v>0</v>
      </c>
      <c r="AM445">
        <v>5</v>
      </c>
      <c r="AN445">
        <v>0</v>
      </c>
      <c r="AO445">
        <v>5</v>
      </c>
      <c r="AP445">
        <v>55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1202</v>
      </c>
      <c r="B446" t="s">
        <v>82</v>
      </c>
      <c r="C446" t="s">
        <v>631</v>
      </c>
      <c r="D446" t="s">
        <v>84</v>
      </c>
      <c r="E446" s="2" t="str">
        <f>HYPERLINK("capsilon://?command=openfolder&amp;siteaddress=FAM.docvelocity-na8.net&amp;folderid=FX3C2900B8-8071-83AE-CA70-5EF32C0D8F69","FX22022396")</f>
        <v>FX22022396</v>
      </c>
      <c r="F446" t="s">
        <v>19</v>
      </c>
      <c r="G446" t="s">
        <v>19</v>
      </c>
      <c r="H446" t="s">
        <v>85</v>
      </c>
      <c r="I446" t="s">
        <v>1203</v>
      </c>
      <c r="J446">
        <v>38</v>
      </c>
      <c r="K446" t="s">
        <v>87</v>
      </c>
      <c r="L446" t="s">
        <v>88</v>
      </c>
      <c r="M446" t="s">
        <v>89</v>
      </c>
      <c r="N446">
        <v>2</v>
      </c>
      <c r="O446" s="1">
        <v>44608.400138888886</v>
      </c>
      <c r="P446" s="1">
        <v>44608.562326388892</v>
      </c>
      <c r="Q446">
        <v>11923</v>
      </c>
      <c r="R446">
        <v>2090</v>
      </c>
      <c r="S446" t="b">
        <v>0</v>
      </c>
      <c r="T446" t="s">
        <v>90</v>
      </c>
      <c r="U446" t="b">
        <v>0</v>
      </c>
      <c r="V446" t="s">
        <v>177</v>
      </c>
      <c r="W446" s="1">
        <v>44608.556666666664</v>
      </c>
      <c r="X446">
        <v>1709</v>
      </c>
      <c r="Y446">
        <v>37</v>
      </c>
      <c r="Z446">
        <v>0</v>
      </c>
      <c r="AA446">
        <v>37</v>
      </c>
      <c r="AB446">
        <v>0</v>
      </c>
      <c r="AC446">
        <v>32</v>
      </c>
      <c r="AD446">
        <v>1</v>
      </c>
      <c r="AE446">
        <v>0</v>
      </c>
      <c r="AF446">
        <v>0</v>
      </c>
      <c r="AG446">
        <v>0</v>
      </c>
      <c r="AH446" t="s">
        <v>92</v>
      </c>
      <c r="AI446" s="1">
        <v>44608.562326388892</v>
      </c>
      <c r="AJ446">
        <v>133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1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1204</v>
      </c>
      <c r="B447" t="s">
        <v>82</v>
      </c>
      <c r="C447" t="s">
        <v>1205</v>
      </c>
      <c r="D447" t="s">
        <v>84</v>
      </c>
      <c r="E447" s="2" t="str">
        <f>HYPERLINK("capsilon://?command=openfolder&amp;siteaddress=FAM.docvelocity-na8.net&amp;folderid=FXD012403D-95CE-23D8-86DA-A5D2CD7A600D","FX22024635")</f>
        <v>FX22024635</v>
      </c>
      <c r="F447" t="s">
        <v>19</v>
      </c>
      <c r="G447" t="s">
        <v>19</v>
      </c>
      <c r="H447" t="s">
        <v>85</v>
      </c>
      <c r="I447" t="s">
        <v>1206</v>
      </c>
      <c r="J447">
        <v>365</v>
      </c>
      <c r="K447" t="s">
        <v>87</v>
      </c>
      <c r="L447" t="s">
        <v>88</v>
      </c>
      <c r="M447" t="s">
        <v>89</v>
      </c>
      <c r="N447">
        <v>2</v>
      </c>
      <c r="O447" s="1">
        <v>44608.403055555558</v>
      </c>
      <c r="P447" s="1">
        <v>44608.838356481479</v>
      </c>
      <c r="Q447">
        <v>31971</v>
      </c>
      <c r="R447">
        <v>5639</v>
      </c>
      <c r="S447" t="b">
        <v>0</v>
      </c>
      <c r="T447" t="s">
        <v>90</v>
      </c>
      <c r="U447" t="b">
        <v>0</v>
      </c>
      <c r="V447" t="s">
        <v>101</v>
      </c>
      <c r="W447" s="1">
        <v>44608.570057870369</v>
      </c>
      <c r="X447">
        <v>2994</v>
      </c>
      <c r="Y447">
        <v>246</v>
      </c>
      <c r="Z447">
        <v>0</v>
      </c>
      <c r="AA447">
        <v>246</v>
      </c>
      <c r="AB447">
        <v>0</v>
      </c>
      <c r="AC447">
        <v>141</v>
      </c>
      <c r="AD447">
        <v>119</v>
      </c>
      <c r="AE447">
        <v>0</v>
      </c>
      <c r="AF447">
        <v>0</v>
      </c>
      <c r="AG447">
        <v>0</v>
      </c>
      <c r="AH447" t="s">
        <v>97</v>
      </c>
      <c r="AI447" s="1">
        <v>44608.838356481479</v>
      </c>
      <c r="AJ447">
        <v>2579</v>
      </c>
      <c r="AK447">
        <v>11</v>
      </c>
      <c r="AL447">
        <v>0</v>
      </c>
      <c r="AM447">
        <v>11</v>
      </c>
      <c r="AN447">
        <v>0</v>
      </c>
      <c r="AO447">
        <v>10</v>
      </c>
      <c r="AP447">
        <v>108</v>
      </c>
      <c r="AQ447">
        <v>0</v>
      </c>
      <c r="AR447">
        <v>0</v>
      </c>
      <c r="AS447">
        <v>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1207</v>
      </c>
      <c r="B448" t="s">
        <v>82</v>
      </c>
      <c r="C448" t="s">
        <v>1208</v>
      </c>
      <c r="D448" t="s">
        <v>84</v>
      </c>
      <c r="E448" s="2" t="str">
        <f>HYPERLINK("capsilon://?command=openfolder&amp;siteaddress=FAM.docvelocity-na8.net&amp;folderid=FX82044D95-A93C-8D71-46DF-58FAEA36E315","FX22025010")</f>
        <v>FX22025010</v>
      </c>
      <c r="F448" t="s">
        <v>19</v>
      </c>
      <c r="G448" t="s">
        <v>19</v>
      </c>
      <c r="H448" t="s">
        <v>85</v>
      </c>
      <c r="I448" t="s">
        <v>1209</v>
      </c>
      <c r="J448">
        <v>124</v>
      </c>
      <c r="K448" t="s">
        <v>87</v>
      </c>
      <c r="L448" t="s">
        <v>88</v>
      </c>
      <c r="M448" t="s">
        <v>89</v>
      </c>
      <c r="N448">
        <v>2</v>
      </c>
      <c r="O448" s="1">
        <v>44608.408831018518</v>
      </c>
      <c r="P448" s="1">
        <v>44608.552604166667</v>
      </c>
      <c r="Q448">
        <v>11328</v>
      </c>
      <c r="R448">
        <v>1094</v>
      </c>
      <c r="S448" t="b">
        <v>0</v>
      </c>
      <c r="T448" t="s">
        <v>90</v>
      </c>
      <c r="U448" t="b">
        <v>0</v>
      </c>
      <c r="V448" t="s">
        <v>114</v>
      </c>
      <c r="W448" s="1">
        <v>44608.54724537037</v>
      </c>
      <c r="X448">
        <v>726</v>
      </c>
      <c r="Y448">
        <v>138</v>
      </c>
      <c r="Z448">
        <v>0</v>
      </c>
      <c r="AA448">
        <v>138</v>
      </c>
      <c r="AB448">
        <v>0</v>
      </c>
      <c r="AC448">
        <v>69</v>
      </c>
      <c r="AD448">
        <v>-14</v>
      </c>
      <c r="AE448">
        <v>0</v>
      </c>
      <c r="AF448">
        <v>0</v>
      </c>
      <c r="AG448">
        <v>0</v>
      </c>
      <c r="AH448" t="s">
        <v>92</v>
      </c>
      <c r="AI448" s="1">
        <v>44608.552604166667</v>
      </c>
      <c r="AJ448">
        <v>368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-14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1210</v>
      </c>
      <c r="B449" t="s">
        <v>82</v>
      </c>
      <c r="C449" t="s">
        <v>555</v>
      </c>
      <c r="D449" t="s">
        <v>84</v>
      </c>
      <c r="E449" s="2" t="str">
        <f>HYPERLINK("capsilon://?command=openfolder&amp;siteaddress=FAM.docvelocity-na8.net&amp;folderid=FX59F862FE-77F4-F21B-C957-24C00BA297DE","FX220111920")</f>
        <v>FX220111920</v>
      </c>
      <c r="F449" t="s">
        <v>19</v>
      </c>
      <c r="G449" t="s">
        <v>19</v>
      </c>
      <c r="H449" t="s">
        <v>85</v>
      </c>
      <c r="I449" t="s">
        <v>1211</v>
      </c>
      <c r="J449">
        <v>66</v>
      </c>
      <c r="K449" t="s">
        <v>87</v>
      </c>
      <c r="L449" t="s">
        <v>88</v>
      </c>
      <c r="M449" t="s">
        <v>89</v>
      </c>
      <c r="N449">
        <v>2</v>
      </c>
      <c r="O449" s="1">
        <v>44608.413263888891</v>
      </c>
      <c r="P449" s="1">
        <v>44608.552928240744</v>
      </c>
      <c r="Q449">
        <v>11974</v>
      </c>
      <c r="R449">
        <v>93</v>
      </c>
      <c r="S449" t="b">
        <v>0</v>
      </c>
      <c r="T449" t="s">
        <v>90</v>
      </c>
      <c r="U449" t="b">
        <v>0</v>
      </c>
      <c r="V449" t="s">
        <v>114</v>
      </c>
      <c r="W449" s="1">
        <v>44608.547777777778</v>
      </c>
      <c r="X449">
        <v>45</v>
      </c>
      <c r="Y449">
        <v>0</v>
      </c>
      <c r="Z449">
        <v>0</v>
      </c>
      <c r="AA449">
        <v>0</v>
      </c>
      <c r="AB449">
        <v>52</v>
      </c>
      <c r="AC449">
        <v>0</v>
      </c>
      <c r="AD449">
        <v>66</v>
      </c>
      <c r="AE449">
        <v>0</v>
      </c>
      <c r="AF449">
        <v>0</v>
      </c>
      <c r="AG449">
        <v>0</v>
      </c>
      <c r="AH449" t="s">
        <v>92</v>
      </c>
      <c r="AI449" s="1">
        <v>44608.552928240744</v>
      </c>
      <c r="AJ449">
        <v>27</v>
      </c>
      <c r="AK449">
        <v>0</v>
      </c>
      <c r="AL449">
        <v>0</v>
      </c>
      <c r="AM449">
        <v>0</v>
      </c>
      <c r="AN449">
        <v>52</v>
      </c>
      <c r="AO449">
        <v>0</v>
      </c>
      <c r="AP449">
        <v>66</v>
      </c>
      <c r="AQ449">
        <v>0</v>
      </c>
      <c r="AR449">
        <v>0</v>
      </c>
      <c r="AS449">
        <v>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1212</v>
      </c>
      <c r="B450" t="s">
        <v>82</v>
      </c>
      <c r="C450" t="s">
        <v>904</v>
      </c>
      <c r="D450" t="s">
        <v>84</v>
      </c>
      <c r="E450" s="2" t="str">
        <f>HYPERLINK("capsilon://?command=openfolder&amp;siteaddress=FAM.docvelocity-na8.net&amp;folderid=FX6A0176DD-D3B4-7923-5EB6-6A0375656826","FX22025272")</f>
        <v>FX22025272</v>
      </c>
      <c r="F450" t="s">
        <v>19</v>
      </c>
      <c r="G450" t="s">
        <v>19</v>
      </c>
      <c r="H450" t="s">
        <v>85</v>
      </c>
      <c r="I450" t="s">
        <v>1213</v>
      </c>
      <c r="J450">
        <v>38</v>
      </c>
      <c r="K450" t="s">
        <v>87</v>
      </c>
      <c r="L450" t="s">
        <v>88</v>
      </c>
      <c r="M450" t="s">
        <v>89</v>
      </c>
      <c r="N450">
        <v>2</v>
      </c>
      <c r="O450" s="1">
        <v>44608.424560185187</v>
      </c>
      <c r="P450" s="1">
        <v>44608.548344907409</v>
      </c>
      <c r="Q450">
        <v>10439</v>
      </c>
      <c r="R450">
        <v>256</v>
      </c>
      <c r="S450" t="b">
        <v>0</v>
      </c>
      <c r="T450" t="s">
        <v>90</v>
      </c>
      <c r="U450" t="b">
        <v>0</v>
      </c>
      <c r="V450" t="s">
        <v>96</v>
      </c>
      <c r="W450" s="1">
        <v>44608.540671296294</v>
      </c>
      <c r="X450">
        <v>141</v>
      </c>
      <c r="Y450">
        <v>37</v>
      </c>
      <c r="Z450">
        <v>0</v>
      </c>
      <c r="AA450">
        <v>37</v>
      </c>
      <c r="AB450">
        <v>0</v>
      </c>
      <c r="AC450">
        <v>15</v>
      </c>
      <c r="AD450">
        <v>1</v>
      </c>
      <c r="AE450">
        <v>0</v>
      </c>
      <c r="AF450">
        <v>0</v>
      </c>
      <c r="AG450">
        <v>0</v>
      </c>
      <c r="AH450" t="s">
        <v>92</v>
      </c>
      <c r="AI450" s="1">
        <v>44608.548344907409</v>
      </c>
      <c r="AJ450">
        <v>115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1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1214</v>
      </c>
      <c r="B451" t="s">
        <v>82</v>
      </c>
      <c r="C451" t="s">
        <v>412</v>
      </c>
      <c r="D451" t="s">
        <v>84</v>
      </c>
      <c r="E451" s="2" t="str">
        <f>HYPERLINK("capsilon://?command=openfolder&amp;siteaddress=FAM.docvelocity-na8.net&amp;folderid=FXC28203D4-22FE-9EE8-D7F3-F5769824A290","FX22011428")</f>
        <v>FX22011428</v>
      </c>
      <c r="F451" t="s">
        <v>19</v>
      </c>
      <c r="G451" t="s">
        <v>19</v>
      </c>
      <c r="H451" t="s">
        <v>85</v>
      </c>
      <c r="I451" t="s">
        <v>1215</v>
      </c>
      <c r="J451">
        <v>28</v>
      </c>
      <c r="K451" t="s">
        <v>87</v>
      </c>
      <c r="L451" t="s">
        <v>88</v>
      </c>
      <c r="M451" t="s">
        <v>89</v>
      </c>
      <c r="N451">
        <v>2</v>
      </c>
      <c r="O451" s="1">
        <v>44608.427534722221</v>
      </c>
      <c r="P451" s="1">
        <v>44608.554351851853</v>
      </c>
      <c r="Q451">
        <v>10606</v>
      </c>
      <c r="R451">
        <v>351</v>
      </c>
      <c r="S451" t="b">
        <v>0</v>
      </c>
      <c r="T451" t="s">
        <v>90</v>
      </c>
      <c r="U451" t="b">
        <v>0</v>
      </c>
      <c r="V451" t="s">
        <v>96</v>
      </c>
      <c r="W451" s="1">
        <v>44608.543333333335</v>
      </c>
      <c r="X451">
        <v>229</v>
      </c>
      <c r="Y451">
        <v>21</v>
      </c>
      <c r="Z451">
        <v>0</v>
      </c>
      <c r="AA451">
        <v>21</v>
      </c>
      <c r="AB451">
        <v>0</v>
      </c>
      <c r="AC451">
        <v>21</v>
      </c>
      <c r="AD451">
        <v>7</v>
      </c>
      <c r="AE451">
        <v>0</v>
      </c>
      <c r="AF451">
        <v>0</v>
      </c>
      <c r="AG451">
        <v>0</v>
      </c>
      <c r="AH451" t="s">
        <v>92</v>
      </c>
      <c r="AI451" s="1">
        <v>44608.554351851853</v>
      </c>
      <c r="AJ451">
        <v>122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7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1216</v>
      </c>
      <c r="B452" t="s">
        <v>82</v>
      </c>
      <c r="C452" t="s">
        <v>412</v>
      </c>
      <c r="D452" t="s">
        <v>84</v>
      </c>
      <c r="E452" s="2" t="str">
        <f>HYPERLINK("capsilon://?command=openfolder&amp;siteaddress=FAM.docvelocity-na8.net&amp;folderid=FXC28203D4-22FE-9EE8-D7F3-F5769824A290","FX22011428")</f>
        <v>FX22011428</v>
      </c>
      <c r="F452" t="s">
        <v>19</v>
      </c>
      <c r="G452" t="s">
        <v>19</v>
      </c>
      <c r="H452" t="s">
        <v>85</v>
      </c>
      <c r="I452" t="s">
        <v>1217</v>
      </c>
      <c r="J452">
        <v>28</v>
      </c>
      <c r="K452" t="s">
        <v>87</v>
      </c>
      <c r="L452" t="s">
        <v>88</v>
      </c>
      <c r="M452" t="s">
        <v>89</v>
      </c>
      <c r="N452">
        <v>2</v>
      </c>
      <c r="O452" s="1">
        <v>44608.428842592592</v>
      </c>
      <c r="P452" s="1">
        <v>44608.555567129632</v>
      </c>
      <c r="Q452">
        <v>10614</v>
      </c>
      <c r="R452">
        <v>335</v>
      </c>
      <c r="S452" t="b">
        <v>0</v>
      </c>
      <c r="T452" t="s">
        <v>90</v>
      </c>
      <c r="U452" t="b">
        <v>0</v>
      </c>
      <c r="V452" t="s">
        <v>96</v>
      </c>
      <c r="W452" s="1">
        <v>44608.546018518522</v>
      </c>
      <c r="X452">
        <v>231</v>
      </c>
      <c r="Y452">
        <v>21</v>
      </c>
      <c r="Z452">
        <v>0</v>
      </c>
      <c r="AA452">
        <v>21</v>
      </c>
      <c r="AB452">
        <v>0</v>
      </c>
      <c r="AC452">
        <v>20</v>
      </c>
      <c r="AD452">
        <v>7</v>
      </c>
      <c r="AE452">
        <v>0</v>
      </c>
      <c r="AF452">
        <v>0</v>
      </c>
      <c r="AG452">
        <v>0</v>
      </c>
      <c r="AH452" t="s">
        <v>92</v>
      </c>
      <c r="AI452" s="1">
        <v>44608.555567129632</v>
      </c>
      <c r="AJ452">
        <v>104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7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1218</v>
      </c>
      <c r="B453" t="s">
        <v>82</v>
      </c>
      <c r="C453" t="s">
        <v>1219</v>
      </c>
      <c r="D453" t="s">
        <v>84</v>
      </c>
      <c r="E453" s="2" t="str">
        <f>HYPERLINK("capsilon://?command=openfolder&amp;siteaddress=FAM.docvelocity-na8.net&amp;folderid=FX9AD9132E-EE60-E06E-69C0-01C35E48E8EB","FX22016234")</f>
        <v>FX22016234</v>
      </c>
      <c r="F453" t="s">
        <v>19</v>
      </c>
      <c r="G453" t="s">
        <v>19</v>
      </c>
      <c r="H453" t="s">
        <v>85</v>
      </c>
      <c r="I453" t="s">
        <v>1220</v>
      </c>
      <c r="J453">
        <v>66</v>
      </c>
      <c r="K453" t="s">
        <v>87</v>
      </c>
      <c r="L453" t="s">
        <v>88</v>
      </c>
      <c r="M453" t="s">
        <v>89</v>
      </c>
      <c r="N453">
        <v>2</v>
      </c>
      <c r="O453" s="1">
        <v>44608.429282407407</v>
      </c>
      <c r="P453" s="1">
        <v>44608.555787037039</v>
      </c>
      <c r="Q453">
        <v>10772</v>
      </c>
      <c r="R453">
        <v>158</v>
      </c>
      <c r="S453" t="b">
        <v>0</v>
      </c>
      <c r="T453" t="s">
        <v>90</v>
      </c>
      <c r="U453" t="b">
        <v>0</v>
      </c>
      <c r="V453" t="s">
        <v>96</v>
      </c>
      <c r="W453" s="1">
        <v>44608.546388888892</v>
      </c>
      <c r="X453">
        <v>31</v>
      </c>
      <c r="Y453">
        <v>0</v>
      </c>
      <c r="Z453">
        <v>0</v>
      </c>
      <c r="AA453">
        <v>0</v>
      </c>
      <c r="AB453">
        <v>52</v>
      </c>
      <c r="AC453">
        <v>0</v>
      </c>
      <c r="AD453">
        <v>66</v>
      </c>
      <c r="AE453">
        <v>0</v>
      </c>
      <c r="AF453">
        <v>0</v>
      </c>
      <c r="AG453">
        <v>0</v>
      </c>
      <c r="AH453" t="s">
        <v>92</v>
      </c>
      <c r="AI453" s="1">
        <v>44608.555787037039</v>
      </c>
      <c r="AJ453">
        <v>18</v>
      </c>
      <c r="AK453">
        <v>0</v>
      </c>
      <c r="AL453">
        <v>0</v>
      </c>
      <c r="AM453">
        <v>0</v>
      </c>
      <c r="AN453">
        <v>52</v>
      </c>
      <c r="AO453">
        <v>0</v>
      </c>
      <c r="AP453">
        <v>66</v>
      </c>
      <c r="AQ453">
        <v>0</v>
      </c>
      <c r="AR453">
        <v>0</v>
      </c>
      <c r="AS453">
        <v>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1221</v>
      </c>
      <c r="B454" t="s">
        <v>82</v>
      </c>
      <c r="C454" t="s">
        <v>1222</v>
      </c>
      <c r="D454" t="s">
        <v>84</v>
      </c>
      <c r="E454" s="2" t="str">
        <f>HYPERLINK("capsilon://?command=openfolder&amp;siteaddress=FAM.docvelocity-na8.net&amp;folderid=FX8FEDD56D-2F19-F2FB-9F98-EFAE1969A81E","FX22015337")</f>
        <v>FX22015337</v>
      </c>
      <c r="F454" t="s">
        <v>19</v>
      </c>
      <c r="G454" t="s">
        <v>19</v>
      </c>
      <c r="H454" t="s">
        <v>85</v>
      </c>
      <c r="I454" t="s">
        <v>1223</v>
      </c>
      <c r="J454">
        <v>158</v>
      </c>
      <c r="K454" t="s">
        <v>87</v>
      </c>
      <c r="L454" t="s">
        <v>88</v>
      </c>
      <c r="M454" t="s">
        <v>89</v>
      </c>
      <c r="N454">
        <v>2</v>
      </c>
      <c r="O454" s="1">
        <v>44608.435011574074</v>
      </c>
      <c r="P454" s="1">
        <v>44608.859317129631</v>
      </c>
      <c r="Q454">
        <v>33717</v>
      </c>
      <c r="R454">
        <v>2943</v>
      </c>
      <c r="S454" t="b">
        <v>0</v>
      </c>
      <c r="T454" t="s">
        <v>90</v>
      </c>
      <c r="U454" t="b">
        <v>0</v>
      </c>
      <c r="V454" t="s">
        <v>177</v>
      </c>
      <c r="W454" s="1">
        <v>44608.568020833336</v>
      </c>
      <c r="X454">
        <v>980</v>
      </c>
      <c r="Y454">
        <v>120</v>
      </c>
      <c r="Z454">
        <v>0</v>
      </c>
      <c r="AA454">
        <v>120</v>
      </c>
      <c r="AB454">
        <v>37</v>
      </c>
      <c r="AC454">
        <v>69</v>
      </c>
      <c r="AD454">
        <v>38</v>
      </c>
      <c r="AE454">
        <v>0</v>
      </c>
      <c r="AF454">
        <v>0</v>
      </c>
      <c r="AG454">
        <v>0</v>
      </c>
      <c r="AH454" t="s">
        <v>97</v>
      </c>
      <c r="AI454" s="1">
        <v>44608.859317129631</v>
      </c>
      <c r="AJ454">
        <v>1810</v>
      </c>
      <c r="AK454">
        <v>0</v>
      </c>
      <c r="AL454">
        <v>0</v>
      </c>
      <c r="AM454">
        <v>0</v>
      </c>
      <c r="AN454">
        <v>37</v>
      </c>
      <c r="AO454">
        <v>0</v>
      </c>
      <c r="AP454">
        <v>38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1224</v>
      </c>
      <c r="B455" t="s">
        <v>82</v>
      </c>
      <c r="C455" t="s">
        <v>1225</v>
      </c>
      <c r="D455" t="s">
        <v>84</v>
      </c>
      <c r="E455" s="2" t="str">
        <f>HYPERLINK("capsilon://?command=openfolder&amp;siteaddress=FAM.docvelocity-na8.net&amp;folderid=FX01F2050A-3A1C-EC17-9A6C-F37BFAFC354D","FX22024806")</f>
        <v>FX22024806</v>
      </c>
      <c r="F455" t="s">
        <v>19</v>
      </c>
      <c r="G455" t="s">
        <v>19</v>
      </c>
      <c r="H455" t="s">
        <v>85</v>
      </c>
      <c r="I455" t="s">
        <v>1226</v>
      </c>
      <c r="J455">
        <v>195</v>
      </c>
      <c r="K455" t="s">
        <v>87</v>
      </c>
      <c r="L455" t="s">
        <v>88</v>
      </c>
      <c r="M455" t="s">
        <v>89</v>
      </c>
      <c r="N455">
        <v>2</v>
      </c>
      <c r="O455" s="1">
        <v>44608.439525462964</v>
      </c>
      <c r="P455" s="1">
        <v>44608.56077546296</v>
      </c>
      <c r="Q455">
        <v>9379</v>
      </c>
      <c r="R455">
        <v>1097</v>
      </c>
      <c r="S455" t="b">
        <v>0</v>
      </c>
      <c r="T455" t="s">
        <v>90</v>
      </c>
      <c r="U455" t="b">
        <v>0</v>
      </c>
      <c r="V455" t="s">
        <v>96</v>
      </c>
      <c r="W455" s="1">
        <v>44608.554120370369</v>
      </c>
      <c r="X455">
        <v>667</v>
      </c>
      <c r="Y455">
        <v>186</v>
      </c>
      <c r="Z455">
        <v>0</v>
      </c>
      <c r="AA455">
        <v>186</v>
      </c>
      <c r="AB455">
        <v>0</v>
      </c>
      <c r="AC455">
        <v>81</v>
      </c>
      <c r="AD455">
        <v>9</v>
      </c>
      <c r="AE455">
        <v>0</v>
      </c>
      <c r="AF455">
        <v>0</v>
      </c>
      <c r="AG455">
        <v>0</v>
      </c>
      <c r="AH455" t="s">
        <v>92</v>
      </c>
      <c r="AI455" s="1">
        <v>44608.56077546296</v>
      </c>
      <c r="AJ455">
        <v>430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9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1227</v>
      </c>
      <c r="B456" t="s">
        <v>82</v>
      </c>
      <c r="C456" t="s">
        <v>1228</v>
      </c>
      <c r="D456" t="s">
        <v>84</v>
      </c>
      <c r="E456" s="2" t="str">
        <f>HYPERLINK("capsilon://?command=openfolder&amp;siteaddress=FAM.docvelocity-na8.net&amp;folderid=FX1B735967-CC9D-9210-148C-AC2A9D32EF13","FX22026741")</f>
        <v>FX22026741</v>
      </c>
      <c r="F456" t="s">
        <v>19</v>
      </c>
      <c r="G456" t="s">
        <v>19</v>
      </c>
      <c r="H456" t="s">
        <v>85</v>
      </c>
      <c r="I456" t="s">
        <v>1229</v>
      </c>
      <c r="J456">
        <v>378</v>
      </c>
      <c r="K456" t="s">
        <v>87</v>
      </c>
      <c r="L456" t="s">
        <v>88</v>
      </c>
      <c r="M456" t="s">
        <v>89</v>
      </c>
      <c r="N456">
        <v>2</v>
      </c>
      <c r="O456" s="1">
        <v>44608.44122685185</v>
      </c>
      <c r="P456" s="1">
        <v>44609.17324074074</v>
      </c>
      <c r="Q456">
        <v>59860</v>
      </c>
      <c r="R456">
        <v>3386</v>
      </c>
      <c r="S456" t="b">
        <v>0</v>
      </c>
      <c r="T456" t="s">
        <v>90</v>
      </c>
      <c r="U456" t="b">
        <v>0</v>
      </c>
      <c r="V456" t="s">
        <v>114</v>
      </c>
      <c r="W456" s="1">
        <v>44608.570972222224</v>
      </c>
      <c r="X456">
        <v>1921</v>
      </c>
      <c r="Y456">
        <v>277</v>
      </c>
      <c r="Z456">
        <v>0</v>
      </c>
      <c r="AA456">
        <v>277</v>
      </c>
      <c r="AB456">
        <v>27</v>
      </c>
      <c r="AC456">
        <v>139</v>
      </c>
      <c r="AD456">
        <v>101</v>
      </c>
      <c r="AE456">
        <v>0</v>
      </c>
      <c r="AF456">
        <v>0</v>
      </c>
      <c r="AG456">
        <v>0</v>
      </c>
      <c r="AH456" t="s">
        <v>194</v>
      </c>
      <c r="AI456" s="1">
        <v>44609.17324074074</v>
      </c>
      <c r="AJ456">
        <v>1390</v>
      </c>
      <c r="AK456">
        <v>4</v>
      </c>
      <c r="AL456">
        <v>0</v>
      </c>
      <c r="AM456">
        <v>4</v>
      </c>
      <c r="AN456">
        <v>27</v>
      </c>
      <c r="AO456">
        <v>3</v>
      </c>
      <c r="AP456">
        <v>97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1230</v>
      </c>
      <c r="B457" t="s">
        <v>82</v>
      </c>
      <c r="C457" t="s">
        <v>838</v>
      </c>
      <c r="D457" t="s">
        <v>84</v>
      </c>
      <c r="E457" s="2" t="str">
        <f>HYPERLINK("capsilon://?command=openfolder&amp;siteaddress=FAM.docvelocity-na8.net&amp;folderid=FX39B73463-AF0E-1C81-3C33-945BD1AE5FDE","FX22021366")</f>
        <v>FX22021366</v>
      </c>
      <c r="F457" t="s">
        <v>19</v>
      </c>
      <c r="G457" t="s">
        <v>19</v>
      </c>
      <c r="H457" t="s">
        <v>85</v>
      </c>
      <c r="I457" t="s">
        <v>1231</v>
      </c>
      <c r="J457">
        <v>66</v>
      </c>
      <c r="K457" t="s">
        <v>87</v>
      </c>
      <c r="L457" t="s">
        <v>88</v>
      </c>
      <c r="M457" t="s">
        <v>89</v>
      </c>
      <c r="N457">
        <v>2</v>
      </c>
      <c r="O457" s="1">
        <v>44608.451203703706</v>
      </c>
      <c r="P457" s="1">
        <v>44608.848692129628</v>
      </c>
      <c r="Q457">
        <v>32853</v>
      </c>
      <c r="R457">
        <v>1490</v>
      </c>
      <c r="S457" t="b">
        <v>0</v>
      </c>
      <c r="T457" t="s">
        <v>90</v>
      </c>
      <c r="U457" t="b">
        <v>0</v>
      </c>
      <c r="V457" t="s">
        <v>177</v>
      </c>
      <c r="W457" s="1">
        <v>44608.582997685182</v>
      </c>
      <c r="X457">
        <v>1293</v>
      </c>
      <c r="Y457">
        <v>52</v>
      </c>
      <c r="Z457">
        <v>0</v>
      </c>
      <c r="AA457">
        <v>52</v>
      </c>
      <c r="AB457">
        <v>0</v>
      </c>
      <c r="AC457">
        <v>38</v>
      </c>
      <c r="AD457">
        <v>14</v>
      </c>
      <c r="AE457">
        <v>0</v>
      </c>
      <c r="AF457">
        <v>0</v>
      </c>
      <c r="AG457">
        <v>0</v>
      </c>
      <c r="AH457" t="s">
        <v>92</v>
      </c>
      <c r="AI457" s="1">
        <v>44608.848692129628</v>
      </c>
      <c r="AJ457">
        <v>165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14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1232</v>
      </c>
      <c r="B458" t="s">
        <v>82</v>
      </c>
      <c r="C458" t="s">
        <v>1233</v>
      </c>
      <c r="D458" t="s">
        <v>84</v>
      </c>
      <c r="E458" s="2" t="str">
        <f>HYPERLINK("capsilon://?command=openfolder&amp;siteaddress=FAM.docvelocity-na8.net&amp;folderid=FXBB9C6DE4-AA31-4D89-7931-82453F5B9797","FX220112938")</f>
        <v>FX220112938</v>
      </c>
      <c r="F458" t="s">
        <v>19</v>
      </c>
      <c r="G458" t="s">
        <v>19</v>
      </c>
      <c r="H458" t="s">
        <v>85</v>
      </c>
      <c r="I458" t="s">
        <v>1234</v>
      </c>
      <c r="J458">
        <v>66</v>
      </c>
      <c r="K458" t="s">
        <v>87</v>
      </c>
      <c r="L458" t="s">
        <v>88</v>
      </c>
      <c r="M458" t="s">
        <v>89</v>
      </c>
      <c r="N458">
        <v>1</v>
      </c>
      <c r="O458" s="1">
        <v>44608.453032407408</v>
      </c>
      <c r="P458" s="1">
        <v>44608.651412037034</v>
      </c>
      <c r="Q458">
        <v>14686</v>
      </c>
      <c r="R458">
        <v>2454</v>
      </c>
      <c r="S458" t="b">
        <v>0</v>
      </c>
      <c r="T458" t="s">
        <v>90</v>
      </c>
      <c r="U458" t="b">
        <v>0</v>
      </c>
      <c r="V458" t="s">
        <v>110</v>
      </c>
      <c r="W458" s="1">
        <v>44608.651412037034</v>
      </c>
      <c r="X458">
        <v>113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66</v>
      </c>
      <c r="AE458">
        <v>52</v>
      </c>
      <c r="AF458">
        <v>0</v>
      </c>
      <c r="AG458">
        <v>1</v>
      </c>
      <c r="AH458" t="s">
        <v>90</v>
      </c>
      <c r="AI458" t="s">
        <v>90</v>
      </c>
      <c r="AJ458" t="s">
        <v>90</v>
      </c>
      <c r="AK458" t="s">
        <v>90</v>
      </c>
      <c r="AL458" t="s">
        <v>90</v>
      </c>
      <c r="AM458" t="s">
        <v>90</v>
      </c>
      <c r="AN458" t="s">
        <v>90</v>
      </c>
      <c r="AO458" t="s">
        <v>90</v>
      </c>
      <c r="AP458" t="s">
        <v>90</v>
      </c>
      <c r="AQ458" t="s">
        <v>90</v>
      </c>
      <c r="AR458" t="s">
        <v>90</v>
      </c>
      <c r="AS458" t="s">
        <v>90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1235</v>
      </c>
      <c r="B459" t="s">
        <v>82</v>
      </c>
      <c r="C459" t="s">
        <v>1236</v>
      </c>
      <c r="D459" t="s">
        <v>84</v>
      </c>
      <c r="E459" s="2" t="str">
        <f>HYPERLINK("capsilon://?command=openfolder&amp;siteaddress=FAM.docvelocity-na8.net&amp;folderid=FX14A6A84B-4A25-C44A-1F46-436E84145A81","FX22015133")</f>
        <v>FX22015133</v>
      </c>
      <c r="F459" t="s">
        <v>19</v>
      </c>
      <c r="G459" t="s">
        <v>19</v>
      </c>
      <c r="H459" t="s">
        <v>85</v>
      </c>
      <c r="I459" t="s">
        <v>1237</v>
      </c>
      <c r="J459">
        <v>66</v>
      </c>
      <c r="K459" t="s">
        <v>87</v>
      </c>
      <c r="L459" t="s">
        <v>88</v>
      </c>
      <c r="M459" t="s">
        <v>89</v>
      </c>
      <c r="N459">
        <v>2</v>
      </c>
      <c r="O459" s="1">
        <v>44608.459513888891</v>
      </c>
      <c r="P459" s="1">
        <v>44608.563344907408</v>
      </c>
      <c r="Q459">
        <v>8866</v>
      </c>
      <c r="R459">
        <v>105</v>
      </c>
      <c r="S459" t="b">
        <v>0</v>
      </c>
      <c r="T459" t="s">
        <v>90</v>
      </c>
      <c r="U459" t="b">
        <v>0</v>
      </c>
      <c r="V459" t="s">
        <v>96</v>
      </c>
      <c r="W459" s="1">
        <v>44608.557650462964</v>
      </c>
      <c r="X459">
        <v>18</v>
      </c>
      <c r="Y459">
        <v>0</v>
      </c>
      <c r="Z459">
        <v>0</v>
      </c>
      <c r="AA459">
        <v>0</v>
      </c>
      <c r="AB459">
        <v>52</v>
      </c>
      <c r="AC459">
        <v>0</v>
      </c>
      <c r="AD459">
        <v>66</v>
      </c>
      <c r="AE459">
        <v>0</v>
      </c>
      <c r="AF459">
        <v>0</v>
      </c>
      <c r="AG459">
        <v>0</v>
      </c>
      <c r="AH459" t="s">
        <v>92</v>
      </c>
      <c r="AI459" s="1">
        <v>44608.563344907408</v>
      </c>
      <c r="AJ459">
        <v>87</v>
      </c>
      <c r="AK459">
        <v>0</v>
      </c>
      <c r="AL459">
        <v>0</v>
      </c>
      <c r="AM459">
        <v>0</v>
      </c>
      <c r="AN459">
        <v>52</v>
      </c>
      <c r="AO459">
        <v>0</v>
      </c>
      <c r="AP459">
        <v>66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1238</v>
      </c>
      <c r="B460" t="s">
        <v>82</v>
      </c>
      <c r="C460" t="s">
        <v>1132</v>
      </c>
      <c r="D460" t="s">
        <v>84</v>
      </c>
      <c r="E460" s="2" t="str">
        <f>HYPERLINK("capsilon://?command=openfolder&amp;siteaddress=FAM.docvelocity-na8.net&amp;folderid=FX6DE2E07D-E440-6B2D-A256-288500E1253C","FX22016121")</f>
        <v>FX22016121</v>
      </c>
      <c r="F460" t="s">
        <v>19</v>
      </c>
      <c r="G460" t="s">
        <v>19</v>
      </c>
      <c r="H460" t="s">
        <v>85</v>
      </c>
      <c r="I460" t="s">
        <v>1239</v>
      </c>
      <c r="J460">
        <v>32</v>
      </c>
      <c r="K460" t="s">
        <v>87</v>
      </c>
      <c r="L460" t="s">
        <v>88</v>
      </c>
      <c r="M460" t="s">
        <v>89</v>
      </c>
      <c r="N460">
        <v>2</v>
      </c>
      <c r="O460" s="1">
        <v>44608.47519675926</v>
      </c>
      <c r="P460" s="1">
        <v>44608.565081018518</v>
      </c>
      <c r="Q460">
        <v>7331</v>
      </c>
      <c r="R460">
        <v>435</v>
      </c>
      <c r="S460" t="b">
        <v>0</v>
      </c>
      <c r="T460" t="s">
        <v>90</v>
      </c>
      <c r="U460" t="b">
        <v>0</v>
      </c>
      <c r="V460" t="s">
        <v>96</v>
      </c>
      <c r="W460" s="1">
        <v>44608.560960648145</v>
      </c>
      <c r="X460">
        <v>286</v>
      </c>
      <c r="Y460">
        <v>46</v>
      </c>
      <c r="Z460">
        <v>0</v>
      </c>
      <c r="AA460">
        <v>46</v>
      </c>
      <c r="AB460">
        <v>0</v>
      </c>
      <c r="AC460">
        <v>36</v>
      </c>
      <c r="AD460">
        <v>-14</v>
      </c>
      <c r="AE460">
        <v>0</v>
      </c>
      <c r="AF460">
        <v>0</v>
      </c>
      <c r="AG460">
        <v>0</v>
      </c>
      <c r="AH460" t="s">
        <v>92</v>
      </c>
      <c r="AI460" s="1">
        <v>44608.565081018518</v>
      </c>
      <c r="AJ460">
        <v>149</v>
      </c>
      <c r="AK460">
        <v>2</v>
      </c>
      <c r="AL460">
        <v>0</v>
      </c>
      <c r="AM460">
        <v>2</v>
      </c>
      <c r="AN460">
        <v>0</v>
      </c>
      <c r="AO460">
        <v>2</v>
      </c>
      <c r="AP460">
        <v>-16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1240</v>
      </c>
      <c r="B461" t="s">
        <v>82</v>
      </c>
      <c r="C461" t="s">
        <v>1080</v>
      </c>
      <c r="D461" t="s">
        <v>84</v>
      </c>
      <c r="E461" s="2" t="str">
        <f>HYPERLINK("capsilon://?command=openfolder&amp;siteaddress=FAM.docvelocity-na8.net&amp;folderid=FX901065F2-6C9F-79EF-D138-3DD2EBAD2336","FX220267")</f>
        <v>FX220267</v>
      </c>
      <c r="F461" t="s">
        <v>19</v>
      </c>
      <c r="G461" t="s">
        <v>19</v>
      </c>
      <c r="H461" t="s">
        <v>85</v>
      </c>
      <c r="I461" t="s">
        <v>1241</v>
      </c>
      <c r="J461">
        <v>66</v>
      </c>
      <c r="K461" t="s">
        <v>87</v>
      </c>
      <c r="L461" t="s">
        <v>88</v>
      </c>
      <c r="M461" t="s">
        <v>89</v>
      </c>
      <c r="N461">
        <v>2</v>
      </c>
      <c r="O461" s="1">
        <v>44608.475937499999</v>
      </c>
      <c r="P461" s="1">
        <v>44608.566412037035</v>
      </c>
      <c r="Q461">
        <v>7503</v>
      </c>
      <c r="R461">
        <v>314</v>
      </c>
      <c r="S461" t="b">
        <v>0</v>
      </c>
      <c r="T461" t="s">
        <v>90</v>
      </c>
      <c r="U461" t="b">
        <v>0</v>
      </c>
      <c r="V461" t="s">
        <v>96</v>
      </c>
      <c r="W461" s="1">
        <v>44608.563287037039</v>
      </c>
      <c r="X461">
        <v>200</v>
      </c>
      <c r="Y461">
        <v>52</v>
      </c>
      <c r="Z461">
        <v>0</v>
      </c>
      <c r="AA461">
        <v>52</v>
      </c>
      <c r="AB461">
        <v>0</v>
      </c>
      <c r="AC461">
        <v>30</v>
      </c>
      <c r="AD461">
        <v>14</v>
      </c>
      <c r="AE461">
        <v>0</v>
      </c>
      <c r="AF461">
        <v>0</v>
      </c>
      <c r="AG461">
        <v>0</v>
      </c>
      <c r="AH461" t="s">
        <v>92</v>
      </c>
      <c r="AI461" s="1">
        <v>44608.566412037035</v>
      </c>
      <c r="AJ461">
        <v>114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14</v>
      </c>
      <c r="AQ461">
        <v>0</v>
      </c>
      <c r="AR461">
        <v>0</v>
      </c>
      <c r="AS461">
        <v>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1242</v>
      </c>
      <c r="B462" t="s">
        <v>82</v>
      </c>
      <c r="C462" t="s">
        <v>1243</v>
      </c>
      <c r="D462" t="s">
        <v>84</v>
      </c>
      <c r="E462" s="2" t="str">
        <f>HYPERLINK("capsilon://?command=openfolder&amp;siteaddress=FAM.docvelocity-na8.net&amp;folderid=FX05F640EE-9C0A-7DE1-19C9-5A03F5EF5C63","FX22024517")</f>
        <v>FX22024517</v>
      </c>
      <c r="F462" t="s">
        <v>19</v>
      </c>
      <c r="G462" t="s">
        <v>19</v>
      </c>
      <c r="H462" t="s">
        <v>85</v>
      </c>
      <c r="I462" t="s">
        <v>1244</v>
      </c>
      <c r="J462">
        <v>162</v>
      </c>
      <c r="K462" t="s">
        <v>87</v>
      </c>
      <c r="L462" t="s">
        <v>88</v>
      </c>
      <c r="M462" t="s">
        <v>89</v>
      </c>
      <c r="N462">
        <v>2</v>
      </c>
      <c r="O462" s="1">
        <v>44608.490833333337</v>
      </c>
      <c r="P462" s="1">
        <v>44609.172118055554</v>
      </c>
      <c r="Q462">
        <v>56138</v>
      </c>
      <c r="R462">
        <v>2725</v>
      </c>
      <c r="S462" t="b">
        <v>0</v>
      </c>
      <c r="T462" t="s">
        <v>90</v>
      </c>
      <c r="U462" t="b">
        <v>0</v>
      </c>
      <c r="V462" t="s">
        <v>101</v>
      </c>
      <c r="W462" s="1">
        <v>44608.586226851854</v>
      </c>
      <c r="X462">
        <v>1358</v>
      </c>
      <c r="Y462">
        <v>138</v>
      </c>
      <c r="Z462">
        <v>0</v>
      </c>
      <c r="AA462">
        <v>138</v>
      </c>
      <c r="AB462">
        <v>0</v>
      </c>
      <c r="AC462">
        <v>50</v>
      </c>
      <c r="AD462">
        <v>24</v>
      </c>
      <c r="AE462">
        <v>0</v>
      </c>
      <c r="AF462">
        <v>0</v>
      </c>
      <c r="AG462">
        <v>0</v>
      </c>
      <c r="AH462" t="s">
        <v>187</v>
      </c>
      <c r="AI462" s="1">
        <v>44609.172118055554</v>
      </c>
      <c r="AJ462">
        <v>1006</v>
      </c>
      <c r="AK462">
        <v>12</v>
      </c>
      <c r="AL462">
        <v>0</v>
      </c>
      <c r="AM462">
        <v>12</v>
      </c>
      <c r="AN462">
        <v>0</v>
      </c>
      <c r="AO462">
        <v>12</v>
      </c>
      <c r="AP462">
        <v>12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1245</v>
      </c>
      <c r="B463" t="s">
        <v>82</v>
      </c>
      <c r="C463" t="s">
        <v>1246</v>
      </c>
      <c r="D463" t="s">
        <v>84</v>
      </c>
      <c r="E463" s="2" t="str">
        <f>HYPERLINK("capsilon://?command=openfolder&amp;siteaddress=FAM.docvelocity-na8.net&amp;folderid=FXEB0ACDC1-08A3-984E-12FA-5E7E3F1F3CCE","FX22023295")</f>
        <v>FX22023295</v>
      </c>
      <c r="F463" t="s">
        <v>19</v>
      </c>
      <c r="G463" t="s">
        <v>19</v>
      </c>
      <c r="H463" t="s">
        <v>85</v>
      </c>
      <c r="I463" t="s">
        <v>1247</v>
      </c>
      <c r="J463">
        <v>38</v>
      </c>
      <c r="K463" t="s">
        <v>87</v>
      </c>
      <c r="L463" t="s">
        <v>88</v>
      </c>
      <c r="M463" t="s">
        <v>89</v>
      </c>
      <c r="N463">
        <v>2</v>
      </c>
      <c r="O463" s="1">
        <v>44608.493819444448</v>
      </c>
      <c r="P463" s="1">
        <v>44608.855324074073</v>
      </c>
      <c r="Q463">
        <v>30867</v>
      </c>
      <c r="R463">
        <v>367</v>
      </c>
      <c r="S463" t="b">
        <v>0</v>
      </c>
      <c r="T463" t="s">
        <v>90</v>
      </c>
      <c r="U463" t="b">
        <v>0</v>
      </c>
      <c r="V463" t="s">
        <v>186</v>
      </c>
      <c r="W463" s="1">
        <v>44608.57775462963</v>
      </c>
      <c r="X463">
        <v>173</v>
      </c>
      <c r="Y463">
        <v>37</v>
      </c>
      <c r="Z463">
        <v>0</v>
      </c>
      <c r="AA463">
        <v>37</v>
      </c>
      <c r="AB463">
        <v>0</v>
      </c>
      <c r="AC463">
        <v>9</v>
      </c>
      <c r="AD463">
        <v>1</v>
      </c>
      <c r="AE463">
        <v>0</v>
      </c>
      <c r="AF463">
        <v>0</v>
      </c>
      <c r="AG463">
        <v>0</v>
      </c>
      <c r="AH463" t="s">
        <v>92</v>
      </c>
      <c r="AI463" s="1">
        <v>44608.855324074073</v>
      </c>
      <c r="AJ463">
        <v>194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1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1248</v>
      </c>
      <c r="B464" t="s">
        <v>82</v>
      </c>
      <c r="C464" t="s">
        <v>334</v>
      </c>
      <c r="D464" t="s">
        <v>84</v>
      </c>
      <c r="E464" s="2" t="str">
        <f>HYPERLINK("capsilon://?command=openfolder&amp;siteaddress=FAM.docvelocity-na8.net&amp;folderid=FX3A842C55-C321-C73F-551E-0D02F0958F8C","FX22022177")</f>
        <v>FX22022177</v>
      </c>
      <c r="F464" t="s">
        <v>19</v>
      </c>
      <c r="G464" t="s">
        <v>19</v>
      </c>
      <c r="H464" t="s">
        <v>85</v>
      </c>
      <c r="I464" t="s">
        <v>1249</v>
      </c>
      <c r="J464">
        <v>66</v>
      </c>
      <c r="K464" t="s">
        <v>87</v>
      </c>
      <c r="L464" t="s">
        <v>88</v>
      </c>
      <c r="M464" t="s">
        <v>89</v>
      </c>
      <c r="N464">
        <v>2</v>
      </c>
      <c r="O464" s="1">
        <v>44608.503344907411</v>
      </c>
      <c r="P464" s="1">
        <v>44608.855509259258</v>
      </c>
      <c r="Q464">
        <v>30389</v>
      </c>
      <c r="R464">
        <v>38</v>
      </c>
      <c r="S464" t="b">
        <v>0</v>
      </c>
      <c r="T464" t="s">
        <v>90</v>
      </c>
      <c r="U464" t="b">
        <v>0</v>
      </c>
      <c r="V464" t="s">
        <v>96</v>
      </c>
      <c r="W464" s="1">
        <v>44608.577384259261</v>
      </c>
      <c r="X464">
        <v>23</v>
      </c>
      <c r="Y464">
        <v>0</v>
      </c>
      <c r="Z464">
        <v>0</v>
      </c>
      <c r="AA464">
        <v>0</v>
      </c>
      <c r="AB464">
        <v>52</v>
      </c>
      <c r="AC464">
        <v>0</v>
      </c>
      <c r="AD464">
        <v>66</v>
      </c>
      <c r="AE464">
        <v>0</v>
      </c>
      <c r="AF464">
        <v>0</v>
      </c>
      <c r="AG464">
        <v>0</v>
      </c>
      <c r="AH464" t="s">
        <v>92</v>
      </c>
      <c r="AI464" s="1">
        <v>44608.855509259258</v>
      </c>
      <c r="AJ464">
        <v>15</v>
      </c>
      <c r="AK464">
        <v>0</v>
      </c>
      <c r="AL464">
        <v>0</v>
      </c>
      <c r="AM464">
        <v>0</v>
      </c>
      <c r="AN464">
        <v>52</v>
      </c>
      <c r="AO464">
        <v>0</v>
      </c>
      <c r="AP464">
        <v>66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1250</v>
      </c>
      <c r="B465" t="s">
        <v>82</v>
      </c>
      <c r="C465" t="s">
        <v>1077</v>
      </c>
      <c r="D465" t="s">
        <v>84</v>
      </c>
      <c r="E465" s="2" t="str">
        <f>HYPERLINK("capsilon://?command=openfolder&amp;siteaddress=FAM.docvelocity-na8.net&amp;folderid=FXF941008F-40E5-EAEA-3E12-27EE5C6C5AF7","FX22021937")</f>
        <v>FX22021937</v>
      </c>
      <c r="F465" t="s">
        <v>19</v>
      </c>
      <c r="G465" t="s">
        <v>19</v>
      </c>
      <c r="H465" t="s">
        <v>85</v>
      </c>
      <c r="I465" t="s">
        <v>1251</v>
      </c>
      <c r="J465">
        <v>66</v>
      </c>
      <c r="K465" t="s">
        <v>87</v>
      </c>
      <c r="L465" t="s">
        <v>88</v>
      </c>
      <c r="M465" t="s">
        <v>89</v>
      </c>
      <c r="N465">
        <v>2</v>
      </c>
      <c r="O465" s="1">
        <v>44608.505381944444</v>
      </c>
      <c r="P465" s="1">
        <v>44608.857442129629</v>
      </c>
      <c r="Q465">
        <v>29850</v>
      </c>
      <c r="R465">
        <v>568</v>
      </c>
      <c r="S465" t="b">
        <v>0</v>
      </c>
      <c r="T465" t="s">
        <v>90</v>
      </c>
      <c r="U465" t="b">
        <v>0</v>
      </c>
      <c r="V465" t="s">
        <v>96</v>
      </c>
      <c r="W465" s="1">
        <v>44608.582037037035</v>
      </c>
      <c r="X465">
        <v>401</v>
      </c>
      <c r="Y465">
        <v>52</v>
      </c>
      <c r="Z465">
        <v>0</v>
      </c>
      <c r="AA465">
        <v>52</v>
      </c>
      <c r="AB465">
        <v>0</v>
      </c>
      <c r="AC465">
        <v>28</v>
      </c>
      <c r="AD465">
        <v>14</v>
      </c>
      <c r="AE465">
        <v>0</v>
      </c>
      <c r="AF465">
        <v>0</v>
      </c>
      <c r="AG465">
        <v>0</v>
      </c>
      <c r="AH465" t="s">
        <v>92</v>
      </c>
      <c r="AI465" s="1">
        <v>44608.857442129629</v>
      </c>
      <c r="AJ465">
        <v>167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14</v>
      </c>
      <c r="AQ465">
        <v>0</v>
      </c>
      <c r="AR465">
        <v>0</v>
      </c>
      <c r="AS465">
        <v>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1252</v>
      </c>
      <c r="B466" t="s">
        <v>82</v>
      </c>
      <c r="C466" t="s">
        <v>1253</v>
      </c>
      <c r="D466" t="s">
        <v>84</v>
      </c>
      <c r="E466" s="2" t="str">
        <f>HYPERLINK("capsilon://?command=openfolder&amp;siteaddress=FAM.docvelocity-na8.net&amp;folderid=FX7F35BA01-9931-6332-C2C4-469EA00D1DC6","FX22026713")</f>
        <v>FX22026713</v>
      </c>
      <c r="F466" t="s">
        <v>19</v>
      </c>
      <c r="G466" t="s">
        <v>19</v>
      </c>
      <c r="H466" t="s">
        <v>85</v>
      </c>
      <c r="I466" t="s">
        <v>1254</v>
      </c>
      <c r="J466">
        <v>94</v>
      </c>
      <c r="K466" t="s">
        <v>87</v>
      </c>
      <c r="L466" t="s">
        <v>88</v>
      </c>
      <c r="M466" t="s">
        <v>89</v>
      </c>
      <c r="N466">
        <v>2</v>
      </c>
      <c r="O466" s="1">
        <v>44608.5078125</v>
      </c>
      <c r="P466" s="1">
        <v>44608.860995370371</v>
      </c>
      <c r="Q466">
        <v>29789</v>
      </c>
      <c r="R466">
        <v>726</v>
      </c>
      <c r="S466" t="b">
        <v>0</v>
      </c>
      <c r="T466" t="s">
        <v>90</v>
      </c>
      <c r="U466" t="b">
        <v>0</v>
      </c>
      <c r="V466" t="s">
        <v>186</v>
      </c>
      <c r="W466" s="1">
        <v>44608.582615740743</v>
      </c>
      <c r="X466">
        <v>419</v>
      </c>
      <c r="Y466">
        <v>79</v>
      </c>
      <c r="Z466">
        <v>0</v>
      </c>
      <c r="AA466">
        <v>79</v>
      </c>
      <c r="AB466">
        <v>0</v>
      </c>
      <c r="AC466">
        <v>35</v>
      </c>
      <c r="AD466">
        <v>15</v>
      </c>
      <c r="AE466">
        <v>0</v>
      </c>
      <c r="AF466">
        <v>0</v>
      </c>
      <c r="AG466">
        <v>0</v>
      </c>
      <c r="AH466" t="s">
        <v>92</v>
      </c>
      <c r="AI466" s="1">
        <v>44608.860995370371</v>
      </c>
      <c r="AJ466">
        <v>307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15</v>
      </c>
      <c r="AQ466">
        <v>0</v>
      </c>
      <c r="AR466">
        <v>0</v>
      </c>
      <c r="AS466">
        <v>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1255</v>
      </c>
      <c r="B467" t="s">
        <v>82</v>
      </c>
      <c r="C467" t="s">
        <v>995</v>
      </c>
      <c r="D467" t="s">
        <v>84</v>
      </c>
      <c r="E467" s="2" t="str">
        <f>HYPERLINK("capsilon://?command=openfolder&amp;siteaddress=FAM.docvelocity-na8.net&amp;folderid=FX3BCB3BAD-0EF5-E3BF-3E11-FAFC8C5F00A0","FX22024114")</f>
        <v>FX22024114</v>
      </c>
      <c r="F467" t="s">
        <v>19</v>
      </c>
      <c r="G467" t="s">
        <v>19</v>
      </c>
      <c r="H467" t="s">
        <v>85</v>
      </c>
      <c r="I467" t="s">
        <v>1256</v>
      </c>
      <c r="J467">
        <v>38</v>
      </c>
      <c r="K467" t="s">
        <v>646</v>
      </c>
      <c r="L467" t="s">
        <v>19</v>
      </c>
      <c r="M467" t="s">
        <v>84</v>
      </c>
      <c r="N467">
        <v>0</v>
      </c>
      <c r="O467" s="1">
        <v>44608.525208333333</v>
      </c>
      <c r="P467" s="1">
        <v>44608.527708333335</v>
      </c>
      <c r="Q467">
        <v>216</v>
      </c>
      <c r="R467">
        <v>0</v>
      </c>
      <c r="S467" t="b">
        <v>0</v>
      </c>
      <c r="T467" t="s">
        <v>90</v>
      </c>
      <c r="U467" t="b">
        <v>0</v>
      </c>
      <c r="V467" t="s">
        <v>90</v>
      </c>
      <c r="W467" t="s">
        <v>90</v>
      </c>
      <c r="X467" t="s">
        <v>90</v>
      </c>
      <c r="Y467" t="s">
        <v>90</v>
      </c>
      <c r="Z467" t="s">
        <v>90</v>
      </c>
      <c r="AA467" t="s">
        <v>90</v>
      </c>
      <c r="AB467" t="s">
        <v>90</v>
      </c>
      <c r="AC467" t="s">
        <v>90</v>
      </c>
      <c r="AD467" t="s">
        <v>90</v>
      </c>
      <c r="AE467" t="s">
        <v>90</v>
      </c>
      <c r="AF467" t="s">
        <v>90</v>
      </c>
      <c r="AG467" t="s">
        <v>90</v>
      </c>
      <c r="AH467" t="s">
        <v>90</v>
      </c>
      <c r="AI467" t="s">
        <v>90</v>
      </c>
      <c r="AJ467" t="s">
        <v>90</v>
      </c>
      <c r="AK467" t="s">
        <v>90</v>
      </c>
      <c r="AL467" t="s">
        <v>90</v>
      </c>
      <c r="AM467" t="s">
        <v>90</v>
      </c>
      <c r="AN467" t="s">
        <v>90</v>
      </c>
      <c r="AO467" t="s">
        <v>90</v>
      </c>
      <c r="AP467" t="s">
        <v>90</v>
      </c>
      <c r="AQ467" t="s">
        <v>90</v>
      </c>
      <c r="AR467" t="s">
        <v>90</v>
      </c>
      <c r="AS467" t="s">
        <v>90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1257</v>
      </c>
      <c r="B468" t="s">
        <v>82</v>
      </c>
      <c r="C468" t="s">
        <v>1000</v>
      </c>
      <c r="D468" t="s">
        <v>84</v>
      </c>
      <c r="E468" s="2" t="str">
        <f>HYPERLINK("capsilon://?command=openfolder&amp;siteaddress=FAM.docvelocity-na8.net&amp;folderid=FXFA66ABF9-9A8A-6C55-315D-A76BAFB1BE9A","FX22022905")</f>
        <v>FX22022905</v>
      </c>
      <c r="F468" t="s">
        <v>19</v>
      </c>
      <c r="G468" t="s">
        <v>19</v>
      </c>
      <c r="H468" t="s">
        <v>85</v>
      </c>
      <c r="I468" t="s">
        <v>1188</v>
      </c>
      <c r="J468">
        <v>76</v>
      </c>
      <c r="K468" t="s">
        <v>87</v>
      </c>
      <c r="L468" t="s">
        <v>88</v>
      </c>
      <c r="M468" t="s">
        <v>89</v>
      </c>
      <c r="N468">
        <v>2</v>
      </c>
      <c r="O468" s="1">
        <v>44608.525601851848</v>
      </c>
      <c r="P468" s="1">
        <v>44608.535624999997</v>
      </c>
      <c r="Q468">
        <v>169</v>
      </c>
      <c r="R468">
        <v>697</v>
      </c>
      <c r="S468" t="b">
        <v>0</v>
      </c>
      <c r="T468" t="s">
        <v>90</v>
      </c>
      <c r="U468" t="b">
        <v>1</v>
      </c>
      <c r="V468" t="s">
        <v>101</v>
      </c>
      <c r="W468" s="1">
        <v>44608.533518518518</v>
      </c>
      <c r="X468">
        <v>531</v>
      </c>
      <c r="Y468">
        <v>74</v>
      </c>
      <c r="Z468">
        <v>0</v>
      </c>
      <c r="AA468">
        <v>74</v>
      </c>
      <c r="AB468">
        <v>0</v>
      </c>
      <c r="AC468">
        <v>38</v>
      </c>
      <c r="AD468">
        <v>2</v>
      </c>
      <c r="AE468">
        <v>0</v>
      </c>
      <c r="AF468">
        <v>0</v>
      </c>
      <c r="AG468">
        <v>0</v>
      </c>
      <c r="AH468" t="s">
        <v>92</v>
      </c>
      <c r="AI468" s="1">
        <v>44608.535624999997</v>
      </c>
      <c r="AJ468">
        <v>166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2</v>
      </c>
      <c r="AQ468">
        <v>0</v>
      </c>
      <c r="AR468">
        <v>0</v>
      </c>
      <c r="AS468">
        <v>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1258</v>
      </c>
      <c r="B469" t="s">
        <v>82</v>
      </c>
      <c r="C469" t="s">
        <v>1259</v>
      </c>
      <c r="D469" t="s">
        <v>84</v>
      </c>
      <c r="E469" s="2" t="str">
        <f>HYPERLINK("capsilon://?command=openfolder&amp;siteaddress=FAM.docvelocity-na8.net&amp;folderid=FXAA24516C-0D68-3558-2C2C-945167DB4AF4","FX220110812")</f>
        <v>FX220110812</v>
      </c>
      <c r="F469" t="s">
        <v>19</v>
      </c>
      <c r="G469" t="s">
        <v>19</v>
      </c>
      <c r="H469" t="s">
        <v>85</v>
      </c>
      <c r="I469" t="s">
        <v>1260</v>
      </c>
      <c r="J469">
        <v>403</v>
      </c>
      <c r="K469" t="s">
        <v>87</v>
      </c>
      <c r="L469" t="s">
        <v>88</v>
      </c>
      <c r="M469" t="s">
        <v>89</v>
      </c>
      <c r="N469">
        <v>2</v>
      </c>
      <c r="O469" s="1">
        <v>44608.528124999997</v>
      </c>
      <c r="P469" s="1">
        <v>44609.190787037034</v>
      </c>
      <c r="Q469">
        <v>51177</v>
      </c>
      <c r="R469">
        <v>6077</v>
      </c>
      <c r="S469" t="b">
        <v>0</v>
      </c>
      <c r="T469" t="s">
        <v>90</v>
      </c>
      <c r="U469" t="b">
        <v>0</v>
      </c>
      <c r="V469" t="s">
        <v>101</v>
      </c>
      <c r="W469" s="1">
        <v>44608.653414351851</v>
      </c>
      <c r="X469">
        <v>4396</v>
      </c>
      <c r="Y469">
        <v>249</v>
      </c>
      <c r="Z469">
        <v>0</v>
      </c>
      <c r="AA469">
        <v>249</v>
      </c>
      <c r="AB469">
        <v>21</v>
      </c>
      <c r="AC469">
        <v>106</v>
      </c>
      <c r="AD469">
        <v>154</v>
      </c>
      <c r="AE469">
        <v>0</v>
      </c>
      <c r="AF469">
        <v>0</v>
      </c>
      <c r="AG469">
        <v>0</v>
      </c>
      <c r="AH469" t="s">
        <v>187</v>
      </c>
      <c r="AI469" s="1">
        <v>44609.190787037034</v>
      </c>
      <c r="AJ469">
        <v>1612</v>
      </c>
      <c r="AK469">
        <v>3</v>
      </c>
      <c r="AL469">
        <v>0</v>
      </c>
      <c r="AM469">
        <v>3</v>
      </c>
      <c r="AN469">
        <v>21</v>
      </c>
      <c r="AO469">
        <v>3</v>
      </c>
      <c r="AP469">
        <v>151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1261</v>
      </c>
      <c r="B470" t="s">
        <v>82</v>
      </c>
      <c r="C470" t="s">
        <v>1262</v>
      </c>
      <c r="D470" t="s">
        <v>84</v>
      </c>
      <c r="E470" s="2" t="str">
        <f>HYPERLINK("capsilon://?command=openfolder&amp;siteaddress=FAM.docvelocity-na8.net&amp;folderid=FX73008326-9A5B-6B33-454D-C40DD4D44219","FX22022883")</f>
        <v>FX22022883</v>
      </c>
      <c r="F470" t="s">
        <v>19</v>
      </c>
      <c r="G470" t="s">
        <v>19</v>
      </c>
      <c r="H470" t="s">
        <v>85</v>
      </c>
      <c r="I470" t="s">
        <v>1263</v>
      </c>
      <c r="J470">
        <v>120</v>
      </c>
      <c r="K470" t="s">
        <v>87</v>
      </c>
      <c r="L470" t="s">
        <v>88</v>
      </c>
      <c r="M470" t="s">
        <v>89</v>
      </c>
      <c r="N470">
        <v>2</v>
      </c>
      <c r="O470" s="1">
        <v>44608.534108796295</v>
      </c>
      <c r="P470" s="1">
        <v>44609.193171296298</v>
      </c>
      <c r="Q470">
        <v>51854</v>
      </c>
      <c r="R470">
        <v>5089</v>
      </c>
      <c r="S470" t="b">
        <v>0</v>
      </c>
      <c r="T470" t="s">
        <v>90</v>
      </c>
      <c r="U470" t="b">
        <v>0</v>
      </c>
      <c r="V470" t="s">
        <v>101</v>
      </c>
      <c r="W470" s="1">
        <v>44608.624918981484</v>
      </c>
      <c r="X470">
        <v>3342</v>
      </c>
      <c r="Y470">
        <v>172</v>
      </c>
      <c r="Z470">
        <v>0</v>
      </c>
      <c r="AA470">
        <v>172</v>
      </c>
      <c r="AB470">
        <v>0</v>
      </c>
      <c r="AC470">
        <v>138</v>
      </c>
      <c r="AD470">
        <v>-52</v>
      </c>
      <c r="AE470">
        <v>0</v>
      </c>
      <c r="AF470">
        <v>0</v>
      </c>
      <c r="AG470">
        <v>0</v>
      </c>
      <c r="AH470" t="s">
        <v>194</v>
      </c>
      <c r="AI470" s="1">
        <v>44609.193171296298</v>
      </c>
      <c r="AJ470">
        <v>1721</v>
      </c>
      <c r="AK470">
        <v>9</v>
      </c>
      <c r="AL470">
        <v>0</v>
      </c>
      <c r="AM470">
        <v>9</v>
      </c>
      <c r="AN470">
        <v>0</v>
      </c>
      <c r="AO470">
        <v>8</v>
      </c>
      <c r="AP470">
        <v>-61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1264</v>
      </c>
      <c r="B471" t="s">
        <v>82</v>
      </c>
      <c r="C471" t="s">
        <v>564</v>
      </c>
      <c r="D471" t="s">
        <v>84</v>
      </c>
      <c r="E471" s="2" t="str">
        <f>HYPERLINK("capsilon://?command=openfolder&amp;siteaddress=FAM.docvelocity-na8.net&amp;folderid=FXA9C1246A-83E3-ABBB-CED7-923DF329C59C","FX22021225")</f>
        <v>FX22021225</v>
      </c>
      <c r="F471" t="s">
        <v>19</v>
      </c>
      <c r="G471" t="s">
        <v>19</v>
      </c>
      <c r="H471" t="s">
        <v>85</v>
      </c>
      <c r="I471" t="s">
        <v>1265</v>
      </c>
      <c r="J471">
        <v>66</v>
      </c>
      <c r="K471" t="s">
        <v>87</v>
      </c>
      <c r="L471" t="s">
        <v>88</v>
      </c>
      <c r="M471" t="s">
        <v>89</v>
      </c>
      <c r="N471">
        <v>2</v>
      </c>
      <c r="O471" s="1">
        <v>44608.540532407409</v>
      </c>
      <c r="P471" s="1">
        <v>44608.860046296293</v>
      </c>
      <c r="Q471">
        <v>27514</v>
      </c>
      <c r="R471">
        <v>92</v>
      </c>
      <c r="S471" t="b">
        <v>0</v>
      </c>
      <c r="T471" t="s">
        <v>90</v>
      </c>
      <c r="U471" t="b">
        <v>0</v>
      </c>
      <c r="V471" t="s">
        <v>114</v>
      </c>
      <c r="W471" s="1">
        <v>44608.59715277778</v>
      </c>
      <c r="X471">
        <v>63</v>
      </c>
      <c r="Y471">
        <v>0</v>
      </c>
      <c r="Z471">
        <v>0</v>
      </c>
      <c r="AA471">
        <v>0</v>
      </c>
      <c r="AB471">
        <v>52</v>
      </c>
      <c r="AC471">
        <v>0</v>
      </c>
      <c r="AD471">
        <v>66</v>
      </c>
      <c r="AE471">
        <v>0</v>
      </c>
      <c r="AF471">
        <v>0</v>
      </c>
      <c r="AG471">
        <v>0</v>
      </c>
      <c r="AH471" t="s">
        <v>97</v>
      </c>
      <c r="AI471" s="1">
        <v>44608.860046296293</v>
      </c>
      <c r="AJ471">
        <v>29</v>
      </c>
      <c r="AK471">
        <v>0</v>
      </c>
      <c r="AL471">
        <v>0</v>
      </c>
      <c r="AM471">
        <v>0</v>
      </c>
      <c r="AN471">
        <v>52</v>
      </c>
      <c r="AO471">
        <v>0</v>
      </c>
      <c r="AP471">
        <v>66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1266</v>
      </c>
      <c r="B472" t="s">
        <v>82</v>
      </c>
      <c r="C472" t="s">
        <v>572</v>
      </c>
      <c r="D472" t="s">
        <v>84</v>
      </c>
      <c r="E472" s="2" t="str">
        <f>HYPERLINK("capsilon://?command=openfolder&amp;siteaddress=FAM.docvelocity-na8.net&amp;folderid=FXA48DD07D-3644-06A3-938D-68313C0C82EB","FX22021258")</f>
        <v>FX22021258</v>
      </c>
      <c r="F472" t="s">
        <v>19</v>
      </c>
      <c r="G472" t="s">
        <v>19</v>
      </c>
      <c r="H472" t="s">
        <v>85</v>
      </c>
      <c r="I472" t="s">
        <v>1267</v>
      </c>
      <c r="J472">
        <v>66</v>
      </c>
      <c r="K472" t="s">
        <v>87</v>
      </c>
      <c r="L472" t="s">
        <v>88</v>
      </c>
      <c r="M472" t="s">
        <v>89</v>
      </c>
      <c r="N472">
        <v>2</v>
      </c>
      <c r="O472" s="1">
        <v>44608.54074074074</v>
      </c>
      <c r="P472" s="1">
        <v>44608.860266203701</v>
      </c>
      <c r="Q472">
        <v>27550</v>
      </c>
      <c r="R472">
        <v>57</v>
      </c>
      <c r="S472" t="b">
        <v>0</v>
      </c>
      <c r="T472" t="s">
        <v>90</v>
      </c>
      <c r="U472" t="b">
        <v>0</v>
      </c>
      <c r="V472" t="s">
        <v>114</v>
      </c>
      <c r="W472" s="1">
        <v>44608.597604166665</v>
      </c>
      <c r="X472">
        <v>38</v>
      </c>
      <c r="Y472">
        <v>0</v>
      </c>
      <c r="Z472">
        <v>0</v>
      </c>
      <c r="AA472">
        <v>0</v>
      </c>
      <c r="AB472">
        <v>52</v>
      </c>
      <c r="AC472">
        <v>0</v>
      </c>
      <c r="AD472">
        <v>66</v>
      </c>
      <c r="AE472">
        <v>0</v>
      </c>
      <c r="AF472">
        <v>0</v>
      </c>
      <c r="AG472">
        <v>0</v>
      </c>
      <c r="AH472" t="s">
        <v>97</v>
      </c>
      <c r="AI472" s="1">
        <v>44608.860266203701</v>
      </c>
      <c r="AJ472">
        <v>19</v>
      </c>
      <c r="AK472">
        <v>0</v>
      </c>
      <c r="AL472">
        <v>0</v>
      </c>
      <c r="AM472">
        <v>0</v>
      </c>
      <c r="AN472">
        <v>52</v>
      </c>
      <c r="AO472">
        <v>0</v>
      </c>
      <c r="AP472">
        <v>66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1268</v>
      </c>
      <c r="B473" t="s">
        <v>82</v>
      </c>
      <c r="C473" t="s">
        <v>1060</v>
      </c>
      <c r="D473" t="s">
        <v>84</v>
      </c>
      <c r="E473" s="2" t="str">
        <f>HYPERLINK("capsilon://?command=openfolder&amp;siteaddress=FAM.docvelocity-na8.net&amp;folderid=FXBDAA35D3-88EB-E975-2346-2D1FFB651C19","FX22026413")</f>
        <v>FX22026413</v>
      </c>
      <c r="F473" t="s">
        <v>19</v>
      </c>
      <c r="G473" t="s">
        <v>19</v>
      </c>
      <c r="H473" t="s">
        <v>85</v>
      </c>
      <c r="I473" t="s">
        <v>1269</v>
      </c>
      <c r="J473">
        <v>66</v>
      </c>
      <c r="K473" t="s">
        <v>87</v>
      </c>
      <c r="L473" t="s">
        <v>88</v>
      </c>
      <c r="M473" t="s">
        <v>89</v>
      </c>
      <c r="N473">
        <v>2</v>
      </c>
      <c r="O473" s="1">
        <v>44608.562708333331</v>
      </c>
      <c r="P473" s="1">
        <v>44608.871261574073</v>
      </c>
      <c r="Q473">
        <v>25391</v>
      </c>
      <c r="R473">
        <v>1268</v>
      </c>
      <c r="S473" t="b">
        <v>0</v>
      </c>
      <c r="T473" t="s">
        <v>90</v>
      </c>
      <c r="U473" t="b">
        <v>0</v>
      </c>
      <c r="V473" t="s">
        <v>114</v>
      </c>
      <c r="W473" s="1">
        <v>44608.6012962963</v>
      </c>
      <c r="X473">
        <v>319</v>
      </c>
      <c r="Y473">
        <v>52</v>
      </c>
      <c r="Z473">
        <v>0</v>
      </c>
      <c r="AA473">
        <v>52</v>
      </c>
      <c r="AB473">
        <v>0</v>
      </c>
      <c r="AC473">
        <v>33</v>
      </c>
      <c r="AD473">
        <v>14</v>
      </c>
      <c r="AE473">
        <v>0</v>
      </c>
      <c r="AF473">
        <v>0</v>
      </c>
      <c r="AG473">
        <v>0</v>
      </c>
      <c r="AH473" t="s">
        <v>97</v>
      </c>
      <c r="AI473" s="1">
        <v>44608.871261574073</v>
      </c>
      <c r="AJ473">
        <v>949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14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1270</v>
      </c>
      <c r="B474" t="s">
        <v>82</v>
      </c>
      <c r="C474" t="s">
        <v>486</v>
      </c>
      <c r="D474" t="s">
        <v>84</v>
      </c>
      <c r="E474" s="2" t="str">
        <f>HYPERLINK("capsilon://?command=openfolder&amp;siteaddress=FAM.docvelocity-na8.net&amp;folderid=FX6BB33165-BA47-0213-2D8E-2827DE85592C","FX22013012")</f>
        <v>FX22013012</v>
      </c>
      <c r="F474" t="s">
        <v>19</v>
      </c>
      <c r="G474" t="s">
        <v>19</v>
      </c>
      <c r="H474" t="s">
        <v>85</v>
      </c>
      <c r="I474" t="s">
        <v>1271</v>
      </c>
      <c r="J474">
        <v>66</v>
      </c>
      <c r="K474" t="s">
        <v>87</v>
      </c>
      <c r="L474" t="s">
        <v>88</v>
      </c>
      <c r="M474" t="s">
        <v>89</v>
      </c>
      <c r="N474">
        <v>2</v>
      </c>
      <c r="O474" s="1">
        <v>44608.565567129626</v>
      </c>
      <c r="P474" s="1">
        <v>44608.861400462964</v>
      </c>
      <c r="Q474">
        <v>25495</v>
      </c>
      <c r="R474">
        <v>65</v>
      </c>
      <c r="S474" t="b">
        <v>0</v>
      </c>
      <c r="T474" t="s">
        <v>90</v>
      </c>
      <c r="U474" t="b">
        <v>0</v>
      </c>
      <c r="V474" t="s">
        <v>114</v>
      </c>
      <c r="W474" s="1">
        <v>44608.601597222223</v>
      </c>
      <c r="X474">
        <v>25</v>
      </c>
      <c r="Y474">
        <v>0</v>
      </c>
      <c r="Z474">
        <v>0</v>
      </c>
      <c r="AA474">
        <v>0</v>
      </c>
      <c r="AB474">
        <v>52</v>
      </c>
      <c r="AC474">
        <v>0</v>
      </c>
      <c r="AD474">
        <v>66</v>
      </c>
      <c r="AE474">
        <v>0</v>
      </c>
      <c r="AF474">
        <v>0</v>
      </c>
      <c r="AG474">
        <v>0</v>
      </c>
      <c r="AH474" t="s">
        <v>92</v>
      </c>
      <c r="AI474" s="1">
        <v>44608.861400462964</v>
      </c>
      <c r="AJ474">
        <v>18</v>
      </c>
      <c r="AK474">
        <v>0</v>
      </c>
      <c r="AL474">
        <v>0</v>
      </c>
      <c r="AM474">
        <v>0</v>
      </c>
      <c r="AN474">
        <v>52</v>
      </c>
      <c r="AO474">
        <v>0</v>
      </c>
      <c r="AP474">
        <v>66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1272</v>
      </c>
      <c r="B475" t="s">
        <v>82</v>
      </c>
      <c r="C475" t="s">
        <v>639</v>
      </c>
      <c r="D475" t="s">
        <v>84</v>
      </c>
      <c r="E475" s="2" t="str">
        <f>HYPERLINK("capsilon://?command=openfolder&amp;siteaddress=FAM.docvelocity-na8.net&amp;folderid=FXFDDDD3E9-C1B8-3B85-B80F-CE3EC34986AE","FX22022347")</f>
        <v>FX22022347</v>
      </c>
      <c r="F475" t="s">
        <v>19</v>
      </c>
      <c r="G475" t="s">
        <v>19</v>
      </c>
      <c r="H475" t="s">
        <v>85</v>
      </c>
      <c r="I475" t="s">
        <v>1273</v>
      </c>
      <c r="J475">
        <v>38</v>
      </c>
      <c r="K475" t="s">
        <v>87</v>
      </c>
      <c r="L475" t="s">
        <v>88</v>
      </c>
      <c r="M475" t="s">
        <v>89</v>
      </c>
      <c r="N475">
        <v>2</v>
      </c>
      <c r="O475" s="1">
        <v>44608.596412037034</v>
      </c>
      <c r="P475" s="1">
        <v>44608.862488425926</v>
      </c>
      <c r="Q475">
        <v>22496</v>
      </c>
      <c r="R475">
        <v>493</v>
      </c>
      <c r="S475" t="b">
        <v>0</v>
      </c>
      <c r="T475" t="s">
        <v>90</v>
      </c>
      <c r="U475" t="b">
        <v>0</v>
      </c>
      <c r="V475" t="s">
        <v>114</v>
      </c>
      <c r="W475" s="1">
        <v>44608.606134259258</v>
      </c>
      <c r="X475">
        <v>391</v>
      </c>
      <c r="Y475">
        <v>37</v>
      </c>
      <c r="Z475">
        <v>0</v>
      </c>
      <c r="AA475">
        <v>37</v>
      </c>
      <c r="AB475">
        <v>0</v>
      </c>
      <c r="AC475">
        <v>16</v>
      </c>
      <c r="AD475">
        <v>1</v>
      </c>
      <c r="AE475">
        <v>0</v>
      </c>
      <c r="AF475">
        <v>0</v>
      </c>
      <c r="AG475">
        <v>0</v>
      </c>
      <c r="AH475" t="s">
        <v>92</v>
      </c>
      <c r="AI475" s="1">
        <v>44608.862488425926</v>
      </c>
      <c r="AJ475">
        <v>93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1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1274</v>
      </c>
      <c r="B476" t="s">
        <v>82</v>
      </c>
      <c r="C476" t="s">
        <v>1275</v>
      </c>
      <c r="D476" t="s">
        <v>84</v>
      </c>
      <c r="E476" s="2" t="str">
        <f>HYPERLINK("capsilon://?command=openfolder&amp;siteaddress=FAM.docvelocity-na8.net&amp;folderid=FX1211C48F-AD26-6139-F8D4-576B4FAC564E","FX22026861")</f>
        <v>FX22026861</v>
      </c>
      <c r="F476" t="s">
        <v>19</v>
      </c>
      <c r="G476" t="s">
        <v>19</v>
      </c>
      <c r="H476" t="s">
        <v>85</v>
      </c>
      <c r="I476" t="s">
        <v>1276</v>
      </c>
      <c r="J476">
        <v>271</v>
      </c>
      <c r="K476" t="s">
        <v>87</v>
      </c>
      <c r="L476" t="s">
        <v>88</v>
      </c>
      <c r="M476" t="s">
        <v>89</v>
      </c>
      <c r="N476">
        <v>2</v>
      </c>
      <c r="O476" s="1">
        <v>44608.611087962963</v>
      </c>
      <c r="P476" s="1">
        <v>44609.198333333334</v>
      </c>
      <c r="Q476">
        <v>48795</v>
      </c>
      <c r="R476">
        <v>1943</v>
      </c>
      <c r="S476" t="b">
        <v>0</v>
      </c>
      <c r="T476" t="s">
        <v>90</v>
      </c>
      <c r="U476" t="b">
        <v>0</v>
      </c>
      <c r="V476" t="s">
        <v>121</v>
      </c>
      <c r="W476" s="1">
        <v>44608.642685185187</v>
      </c>
      <c r="X476">
        <v>1474</v>
      </c>
      <c r="Y476">
        <v>160</v>
      </c>
      <c r="Z476">
        <v>0</v>
      </c>
      <c r="AA476">
        <v>160</v>
      </c>
      <c r="AB476">
        <v>0</v>
      </c>
      <c r="AC476">
        <v>35</v>
      </c>
      <c r="AD476">
        <v>111</v>
      </c>
      <c r="AE476">
        <v>0</v>
      </c>
      <c r="AF476">
        <v>0</v>
      </c>
      <c r="AG476">
        <v>0</v>
      </c>
      <c r="AH476" t="s">
        <v>194</v>
      </c>
      <c r="AI476" s="1">
        <v>44609.198333333334</v>
      </c>
      <c r="AJ476">
        <v>446</v>
      </c>
      <c r="AK476">
        <v>1</v>
      </c>
      <c r="AL476">
        <v>0</v>
      </c>
      <c r="AM476">
        <v>1</v>
      </c>
      <c r="AN476">
        <v>0</v>
      </c>
      <c r="AO476">
        <v>0</v>
      </c>
      <c r="AP476">
        <v>110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1277</v>
      </c>
      <c r="B477" t="s">
        <v>82</v>
      </c>
      <c r="C477" t="s">
        <v>1233</v>
      </c>
      <c r="D477" t="s">
        <v>84</v>
      </c>
      <c r="E477" s="2" t="str">
        <f>HYPERLINK("capsilon://?command=openfolder&amp;siteaddress=FAM.docvelocity-na8.net&amp;folderid=FXBB9C6DE4-AA31-4D89-7931-82453F5B9797","FX220112938")</f>
        <v>FX220112938</v>
      </c>
      <c r="F477" t="s">
        <v>19</v>
      </c>
      <c r="G477" t="s">
        <v>19</v>
      </c>
      <c r="H477" t="s">
        <v>85</v>
      </c>
      <c r="I477" t="s">
        <v>1234</v>
      </c>
      <c r="J477">
        <v>38</v>
      </c>
      <c r="K477" t="s">
        <v>87</v>
      </c>
      <c r="L477" t="s">
        <v>88</v>
      </c>
      <c r="M477" t="s">
        <v>89</v>
      </c>
      <c r="N477">
        <v>2</v>
      </c>
      <c r="O477" s="1">
        <v>44608.651770833334</v>
      </c>
      <c r="P477" s="1">
        <v>44608.802314814813</v>
      </c>
      <c r="Q477">
        <v>11146</v>
      </c>
      <c r="R477">
        <v>1861</v>
      </c>
      <c r="S477" t="b">
        <v>0</v>
      </c>
      <c r="T477" t="s">
        <v>90</v>
      </c>
      <c r="U477" t="b">
        <v>1</v>
      </c>
      <c r="V477" t="s">
        <v>101</v>
      </c>
      <c r="W477" s="1">
        <v>44608.672824074078</v>
      </c>
      <c r="X477">
        <v>1676</v>
      </c>
      <c r="Y477">
        <v>37</v>
      </c>
      <c r="Z477">
        <v>0</v>
      </c>
      <c r="AA477">
        <v>37</v>
      </c>
      <c r="AB477">
        <v>0</v>
      </c>
      <c r="AC477">
        <v>32</v>
      </c>
      <c r="AD477">
        <v>1</v>
      </c>
      <c r="AE477">
        <v>0</v>
      </c>
      <c r="AF477">
        <v>0</v>
      </c>
      <c r="AG477">
        <v>0</v>
      </c>
      <c r="AH477" t="s">
        <v>92</v>
      </c>
      <c r="AI477" s="1">
        <v>44608.802314814813</v>
      </c>
      <c r="AJ477">
        <v>185</v>
      </c>
      <c r="AK477">
        <v>2</v>
      </c>
      <c r="AL477">
        <v>0</v>
      </c>
      <c r="AM477">
        <v>2</v>
      </c>
      <c r="AN477">
        <v>0</v>
      </c>
      <c r="AO477">
        <v>2</v>
      </c>
      <c r="AP477">
        <v>-1</v>
      </c>
      <c r="AQ477">
        <v>0</v>
      </c>
      <c r="AR477">
        <v>0</v>
      </c>
      <c r="AS477">
        <v>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1278</v>
      </c>
      <c r="B478" t="s">
        <v>82</v>
      </c>
      <c r="C478" t="s">
        <v>1279</v>
      </c>
      <c r="D478" t="s">
        <v>84</v>
      </c>
      <c r="E478" s="2" t="str">
        <f>HYPERLINK("capsilon://?command=openfolder&amp;siteaddress=FAM.docvelocity-na8.net&amp;folderid=FX4246BAE0-7BDC-B239-A0FB-240D6734822E","FX22026471")</f>
        <v>FX22026471</v>
      </c>
      <c r="F478" t="s">
        <v>19</v>
      </c>
      <c r="G478" t="s">
        <v>19</v>
      </c>
      <c r="H478" t="s">
        <v>85</v>
      </c>
      <c r="I478" t="s">
        <v>1280</v>
      </c>
      <c r="J478">
        <v>38</v>
      </c>
      <c r="K478" t="s">
        <v>87</v>
      </c>
      <c r="L478" t="s">
        <v>88</v>
      </c>
      <c r="M478" t="s">
        <v>89</v>
      </c>
      <c r="N478">
        <v>2</v>
      </c>
      <c r="O478" s="1">
        <v>44608.662465277775</v>
      </c>
      <c r="P478" s="1">
        <v>44608.864155092589</v>
      </c>
      <c r="Q478">
        <v>17067</v>
      </c>
      <c r="R478">
        <v>359</v>
      </c>
      <c r="S478" t="b">
        <v>0</v>
      </c>
      <c r="T478" t="s">
        <v>90</v>
      </c>
      <c r="U478" t="b">
        <v>0</v>
      </c>
      <c r="V478" t="s">
        <v>177</v>
      </c>
      <c r="W478" s="1">
        <v>44608.667349537034</v>
      </c>
      <c r="X478">
        <v>224</v>
      </c>
      <c r="Y478">
        <v>37</v>
      </c>
      <c r="Z478">
        <v>0</v>
      </c>
      <c r="AA478">
        <v>37</v>
      </c>
      <c r="AB478">
        <v>0</v>
      </c>
      <c r="AC478">
        <v>23</v>
      </c>
      <c r="AD478">
        <v>1</v>
      </c>
      <c r="AE478">
        <v>0</v>
      </c>
      <c r="AF478">
        <v>0</v>
      </c>
      <c r="AG478">
        <v>0</v>
      </c>
      <c r="AH478" t="s">
        <v>92</v>
      </c>
      <c r="AI478" s="1">
        <v>44608.864155092589</v>
      </c>
      <c r="AJ478">
        <v>135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1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1281</v>
      </c>
      <c r="B479" t="s">
        <v>82</v>
      </c>
      <c r="C479" t="s">
        <v>705</v>
      </c>
      <c r="D479" t="s">
        <v>84</v>
      </c>
      <c r="E479" s="2" t="str">
        <f>HYPERLINK("capsilon://?command=openfolder&amp;siteaddress=FAM.docvelocity-na8.net&amp;folderid=FX3F2B94C5-1CFD-F70E-5CC5-05C706A09F7B","FX22024153")</f>
        <v>FX22024153</v>
      </c>
      <c r="F479" t="s">
        <v>19</v>
      </c>
      <c r="G479" t="s">
        <v>19</v>
      </c>
      <c r="H479" t="s">
        <v>85</v>
      </c>
      <c r="I479" t="s">
        <v>1282</v>
      </c>
      <c r="J479">
        <v>66</v>
      </c>
      <c r="K479" t="s">
        <v>87</v>
      </c>
      <c r="L479" t="s">
        <v>88</v>
      </c>
      <c r="M479" t="s">
        <v>89</v>
      </c>
      <c r="N479">
        <v>2</v>
      </c>
      <c r="O479" s="1">
        <v>44608.667754629627</v>
      </c>
      <c r="P479" s="1">
        <v>44609.219780092593</v>
      </c>
      <c r="Q479">
        <v>46015</v>
      </c>
      <c r="R479">
        <v>1680</v>
      </c>
      <c r="S479" t="b">
        <v>0</v>
      </c>
      <c r="T479" t="s">
        <v>90</v>
      </c>
      <c r="U479" t="b">
        <v>0</v>
      </c>
      <c r="V479" t="s">
        <v>177</v>
      </c>
      <c r="W479" s="1">
        <v>44608.67900462963</v>
      </c>
      <c r="X479">
        <v>924</v>
      </c>
      <c r="Y479">
        <v>52</v>
      </c>
      <c r="Z479">
        <v>0</v>
      </c>
      <c r="AA479">
        <v>52</v>
      </c>
      <c r="AB479">
        <v>0</v>
      </c>
      <c r="AC479">
        <v>30</v>
      </c>
      <c r="AD479">
        <v>14</v>
      </c>
      <c r="AE479">
        <v>0</v>
      </c>
      <c r="AF479">
        <v>0</v>
      </c>
      <c r="AG479">
        <v>0</v>
      </c>
      <c r="AH479" t="s">
        <v>194</v>
      </c>
      <c r="AI479" s="1">
        <v>44609.219780092593</v>
      </c>
      <c r="AJ479">
        <v>676</v>
      </c>
      <c r="AK479">
        <v>4</v>
      </c>
      <c r="AL479">
        <v>0</v>
      </c>
      <c r="AM479">
        <v>4</v>
      </c>
      <c r="AN479">
        <v>0</v>
      </c>
      <c r="AO479">
        <v>3</v>
      </c>
      <c r="AP479">
        <v>10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1283</v>
      </c>
      <c r="B480" t="s">
        <v>82</v>
      </c>
      <c r="C480" t="s">
        <v>130</v>
      </c>
      <c r="D480" t="s">
        <v>84</v>
      </c>
      <c r="E480" s="2" t="str">
        <f>HYPERLINK("capsilon://?command=openfolder&amp;siteaddress=FAM.docvelocity-na8.net&amp;folderid=FXBF12416C-49DC-7065-620B-9B0973D6F4AD","FX220112332")</f>
        <v>FX220112332</v>
      </c>
      <c r="F480" t="s">
        <v>19</v>
      </c>
      <c r="G480" t="s">
        <v>19</v>
      </c>
      <c r="H480" t="s">
        <v>85</v>
      </c>
      <c r="I480" t="s">
        <v>1284</v>
      </c>
      <c r="J480">
        <v>66</v>
      </c>
      <c r="K480" t="s">
        <v>87</v>
      </c>
      <c r="L480" t="s">
        <v>88</v>
      </c>
      <c r="M480" t="s">
        <v>89</v>
      </c>
      <c r="N480">
        <v>2</v>
      </c>
      <c r="O480" s="1">
        <v>44608.670347222222</v>
      </c>
      <c r="P480" s="1">
        <v>44609.230115740742</v>
      </c>
      <c r="Q480">
        <v>46996</v>
      </c>
      <c r="R480">
        <v>1368</v>
      </c>
      <c r="S480" t="b">
        <v>0</v>
      </c>
      <c r="T480" t="s">
        <v>90</v>
      </c>
      <c r="U480" t="b">
        <v>0</v>
      </c>
      <c r="V480" t="s">
        <v>101</v>
      </c>
      <c r="W480" s="1">
        <v>44608.679097222222</v>
      </c>
      <c r="X480">
        <v>541</v>
      </c>
      <c r="Y480">
        <v>52</v>
      </c>
      <c r="Z480">
        <v>0</v>
      </c>
      <c r="AA480">
        <v>52</v>
      </c>
      <c r="AB480">
        <v>0</v>
      </c>
      <c r="AC480">
        <v>18</v>
      </c>
      <c r="AD480">
        <v>14</v>
      </c>
      <c r="AE480">
        <v>0</v>
      </c>
      <c r="AF480">
        <v>0</v>
      </c>
      <c r="AG480">
        <v>0</v>
      </c>
      <c r="AH480" t="s">
        <v>194</v>
      </c>
      <c r="AI480" s="1">
        <v>44609.230115740742</v>
      </c>
      <c r="AJ480">
        <v>633</v>
      </c>
      <c r="AK480">
        <v>12</v>
      </c>
      <c r="AL480">
        <v>0</v>
      </c>
      <c r="AM480">
        <v>12</v>
      </c>
      <c r="AN480">
        <v>0</v>
      </c>
      <c r="AO480">
        <v>11</v>
      </c>
      <c r="AP480">
        <v>2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1285</v>
      </c>
      <c r="B481" t="s">
        <v>82</v>
      </c>
      <c r="C481" t="s">
        <v>271</v>
      </c>
      <c r="D481" t="s">
        <v>84</v>
      </c>
      <c r="E481" s="2" t="str">
        <f>HYPERLINK("capsilon://?command=openfolder&amp;siteaddress=FAM.docvelocity-na8.net&amp;folderid=FX9B3C1982-A70E-B127-24D7-BF194C714CDE","FX2202373")</f>
        <v>FX2202373</v>
      </c>
      <c r="F481" t="s">
        <v>19</v>
      </c>
      <c r="G481" t="s">
        <v>19</v>
      </c>
      <c r="H481" t="s">
        <v>85</v>
      </c>
      <c r="I481" t="s">
        <v>1286</v>
      </c>
      <c r="J481">
        <v>66</v>
      </c>
      <c r="K481" t="s">
        <v>87</v>
      </c>
      <c r="L481" t="s">
        <v>88</v>
      </c>
      <c r="M481" t="s">
        <v>89</v>
      </c>
      <c r="N481">
        <v>2</v>
      </c>
      <c r="O481" s="1">
        <v>44608.671909722223</v>
      </c>
      <c r="P481" s="1">
        <v>44609.25099537037</v>
      </c>
      <c r="Q481">
        <v>48501</v>
      </c>
      <c r="R481">
        <v>1532</v>
      </c>
      <c r="S481" t="b">
        <v>0</v>
      </c>
      <c r="T481" t="s">
        <v>90</v>
      </c>
      <c r="U481" t="b">
        <v>0</v>
      </c>
      <c r="V481" t="s">
        <v>114</v>
      </c>
      <c r="W481" s="1">
        <v>44608.681041666663</v>
      </c>
      <c r="X481">
        <v>611</v>
      </c>
      <c r="Y481">
        <v>52</v>
      </c>
      <c r="Z481">
        <v>0</v>
      </c>
      <c r="AA481">
        <v>52</v>
      </c>
      <c r="AB481">
        <v>0</v>
      </c>
      <c r="AC481">
        <v>21</v>
      </c>
      <c r="AD481">
        <v>14</v>
      </c>
      <c r="AE481">
        <v>0</v>
      </c>
      <c r="AF481">
        <v>0</v>
      </c>
      <c r="AG481">
        <v>0</v>
      </c>
      <c r="AH481" t="s">
        <v>194</v>
      </c>
      <c r="AI481" s="1">
        <v>44609.25099537037</v>
      </c>
      <c r="AJ481">
        <v>276</v>
      </c>
      <c r="AK481">
        <v>1</v>
      </c>
      <c r="AL481">
        <v>0</v>
      </c>
      <c r="AM481">
        <v>1</v>
      </c>
      <c r="AN481">
        <v>0</v>
      </c>
      <c r="AO481">
        <v>0</v>
      </c>
      <c r="AP481">
        <v>13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1287</v>
      </c>
      <c r="B482" t="s">
        <v>82</v>
      </c>
      <c r="C482" t="s">
        <v>1279</v>
      </c>
      <c r="D482" t="s">
        <v>84</v>
      </c>
      <c r="E482" s="2" t="str">
        <f>HYPERLINK("capsilon://?command=openfolder&amp;siteaddress=FAM.docvelocity-na8.net&amp;folderid=FX4246BAE0-7BDC-B239-A0FB-240D6734822E","FX22026471")</f>
        <v>FX22026471</v>
      </c>
      <c r="F482" t="s">
        <v>19</v>
      </c>
      <c r="G482" t="s">
        <v>19</v>
      </c>
      <c r="H482" t="s">
        <v>85</v>
      </c>
      <c r="I482" t="s">
        <v>1288</v>
      </c>
      <c r="J482">
        <v>38</v>
      </c>
      <c r="K482" t="s">
        <v>87</v>
      </c>
      <c r="L482" t="s">
        <v>88</v>
      </c>
      <c r="M482" t="s">
        <v>89</v>
      </c>
      <c r="N482">
        <v>2</v>
      </c>
      <c r="O482" s="1">
        <v>44608.682847222219</v>
      </c>
      <c r="P482" s="1">
        <v>44609.265740740739</v>
      </c>
      <c r="Q482">
        <v>48861</v>
      </c>
      <c r="R482">
        <v>1501</v>
      </c>
      <c r="S482" t="b">
        <v>0</v>
      </c>
      <c r="T482" t="s">
        <v>90</v>
      </c>
      <c r="U482" t="b">
        <v>0</v>
      </c>
      <c r="V482" t="s">
        <v>121</v>
      </c>
      <c r="W482" s="1">
        <v>44608.695416666669</v>
      </c>
      <c r="X482">
        <v>802</v>
      </c>
      <c r="Y482">
        <v>37</v>
      </c>
      <c r="Z482">
        <v>0</v>
      </c>
      <c r="AA482">
        <v>37</v>
      </c>
      <c r="AB482">
        <v>0</v>
      </c>
      <c r="AC482">
        <v>18</v>
      </c>
      <c r="AD482">
        <v>1</v>
      </c>
      <c r="AE482">
        <v>0</v>
      </c>
      <c r="AF482">
        <v>0</v>
      </c>
      <c r="AG482">
        <v>0</v>
      </c>
      <c r="AH482" t="s">
        <v>182</v>
      </c>
      <c r="AI482" s="1">
        <v>44609.265740740739</v>
      </c>
      <c r="AJ482">
        <v>453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1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1289</v>
      </c>
      <c r="B483" t="s">
        <v>82</v>
      </c>
      <c r="C483" t="s">
        <v>1290</v>
      </c>
      <c r="D483" t="s">
        <v>84</v>
      </c>
      <c r="E483" s="2" t="str">
        <f>HYPERLINK("capsilon://?command=openfolder&amp;siteaddress=FAM.docvelocity-na8.net&amp;folderid=FX91B788A7-2AE7-2D88-D8E5-E7C1F4A1005F","FX22024549")</f>
        <v>FX22024549</v>
      </c>
      <c r="F483" t="s">
        <v>19</v>
      </c>
      <c r="G483" t="s">
        <v>19</v>
      </c>
      <c r="H483" t="s">
        <v>85</v>
      </c>
      <c r="I483" t="s">
        <v>1291</v>
      </c>
      <c r="J483">
        <v>298</v>
      </c>
      <c r="K483" t="s">
        <v>87</v>
      </c>
      <c r="L483" t="s">
        <v>88</v>
      </c>
      <c r="M483" t="s">
        <v>89</v>
      </c>
      <c r="N483">
        <v>2</v>
      </c>
      <c r="O483" s="1">
        <v>44608.695324074077</v>
      </c>
      <c r="P483" s="1">
        <v>44609.279502314814</v>
      </c>
      <c r="Q483">
        <v>45532</v>
      </c>
      <c r="R483">
        <v>4941</v>
      </c>
      <c r="S483" t="b">
        <v>0</v>
      </c>
      <c r="T483" t="s">
        <v>90</v>
      </c>
      <c r="U483" t="b">
        <v>0</v>
      </c>
      <c r="V483" t="s">
        <v>121</v>
      </c>
      <c r="W483" s="1">
        <v>44608.741354166668</v>
      </c>
      <c r="X483">
        <v>3968</v>
      </c>
      <c r="Y483">
        <v>237</v>
      </c>
      <c r="Z483">
        <v>0</v>
      </c>
      <c r="AA483">
        <v>237</v>
      </c>
      <c r="AB483">
        <v>0</v>
      </c>
      <c r="AC483">
        <v>112</v>
      </c>
      <c r="AD483">
        <v>61</v>
      </c>
      <c r="AE483">
        <v>0</v>
      </c>
      <c r="AF483">
        <v>0</v>
      </c>
      <c r="AG483">
        <v>0</v>
      </c>
      <c r="AH483" t="s">
        <v>194</v>
      </c>
      <c r="AI483" s="1">
        <v>44609.279502314814</v>
      </c>
      <c r="AJ483">
        <v>965</v>
      </c>
      <c r="AK483">
        <v>2</v>
      </c>
      <c r="AL483">
        <v>0</v>
      </c>
      <c r="AM483">
        <v>2</v>
      </c>
      <c r="AN483">
        <v>0</v>
      </c>
      <c r="AO483">
        <v>0</v>
      </c>
      <c r="AP483">
        <v>59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1292</v>
      </c>
      <c r="B484" t="s">
        <v>82</v>
      </c>
      <c r="C484" t="s">
        <v>1233</v>
      </c>
      <c r="D484" t="s">
        <v>84</v>
      </c>
      <c r="E484" s="2" t="str">
        <f>HYPERLINK("capsilon://?command=openfolder&amp;siteaddress=FAM.docvelocity-na8.net&amp;folderid=FXBB9C6DE4-AA31-4D89-7931-82453F5B9797","FX220112938")</f>
        <v>FX220112938</v>
      </c>
      <c r="F484" t="s">
        <v>19</v>
      </c>
      <c r="G484" t="s">
        <v>19</v>
      </c>
      <c r="H484" t="s">
        <v>85</v>
      </c>
      <c r="I484" t="s">
        <v>1293</v>
      </c>
      <c r="J484">
        <v>66</v>
      </c>
      <c r="K484" t="s">
        <v>87</v>
      </c>
      <c r="L484" t="s">
        <v>88</v>
      </c>
      <c r="M484" t="s">
        <v>89</v>
      </c>
      <c r="N484">
        <v>1</v>
      </c>
      <c r="O484" s="1">
        <v>44608.714363425926</v>
      </c>
      <c r="P484" s="1">
        <v>44608.733263888891</v>
      </c>
      <c r="Q484">
        <v>1408</v>
      </c>
      <c r="R484">
        <v>225</v>
      </c>
      <c r="S484" t="b">
        <v>0</v>
      </c>
      <c r="T484" t="s">
        <v>90</v>
      </c>
      <c r="U484" t="b">
        <v>0</v>
      </c>
      <c r="V484" t="s">
        <v>110</v>
      </c>
      <c r="W484" s="1">
        <v>44608.733263888891</v>
      </c>
      <c r="X484">
        <v>64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66</v>
      </c>
      <c r="AE484">
        <v>52</v>
      </c>
      <c r="AF484">
        <v>0</v>
      </c>
      <c r="AG484">
        <v>1</v>
      </c>
      <c r="AH484" t="s">
        <v>90</v>
      </c>
      <c r="AI484" t="s">
        <v>90</v>
      </c>
      <c r="AJ484" t="s">
        <v>90</v>
      </c>
      <c r="AK484" t="s">
        <v>90</v>
      </c>
      <c r="AL484" t="s">
        <v>90</v>
      </c>
      <c r="AM484" t="s">
        <v>90</v>
      </c>
      <c r="AN484" t="s">
        <v>90</v>
      </c>
      <c r="AO484" t="s">
        <v>90</v>
      </c>
      <c r="AP484" t="s">
        <v>90</v>
      </c>
      <c r="AQ484" t="s">
        <v>90</v>
      </c>
      <c r="AR484" t="s">
        <v>90</v>
      </c>
      <c r="AS484" t="s">
        <v>90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1294</v>
      </c>
      <c r="B485" t="s">
        <v>82</v>
      </c>
      <c r="C485" t="s">
        <v>1233</v>
      </c>
      <c r="D485" t="s">
        <v>84</v>
      </c>
      <c r="E485" s="2" t="str">
        <f>HYPERLINK("capsilon://?command=openfolder&amp;siteaddress=FAM.docvelocity-na8.net&amp;folderid=FXBB9C6DE4-AA31-4D89-7931-82453F5B9797","FX220112938")</f>
        <v>FX220112938</v>
      </c>
      <c r="F485" t="s">
        <v>19</v>
      </c>
      <c r="G485" t="s">
        <v>19</v>
      </c>
      <c r="H485" t="s">
        <v>85</v>
      </c>
      <c r="I485" t="s">
        <v>1293</v>
      </c>
      <c r="J485">
        <v>38</v>
      </c>
      <c r="K485" t="s">
        <v>87</v>
      </c>
      <c r="L485" t="s">
        <v>88</v>
      </c>
      <c r="M485" t="s">
        <v>89</v>
      </c>
      <c r="N485">
        <v>2</v>
      </c>
      <c r="O485" s="1">
        <v>44608.733726851853</v>
      </c>
      <c r="P485" s="1">
        <v>44608.804583333331</v>
      </c>
      <c r="Q485">
        <v>5367</v>
      </c>
      <c r="R485">
        <v>755</v>
      </c>
      <c r="S485" t="b">
        <v>0</v>
      </c>
      <c r="T485" t="s">
        <v>90</v>
      </c>
      <c r="U485" t="b">
        <v>1</v>
      </c>
      <c r="V485" t="s">
        <v>114</v>
      </c>
      <c r="W485" s="1">
        <v>44608.746412037035</v>
      </c>
      <c r="X485">
        <v>554</v>
      </c>
      <c r="Y485">
        <v>37</v>
      </c>
      <c r="Z485">
        <v>0</v>
      </c>
      <c r="AA485">
        <v>37</v>
      </c>
      <c r="AB485">
        <v>0</v>
      </c>
      <c r="AC485">
        <v>16</v>
      </c>
      <c r="AD485">
        <v>1</v>
      </c>
      <c r="AE485">
        <v>0</v>
      </c>
      <c r="AF485">
        <v>0</v>
      </c>
      <c r="AG485">
        <v>0</v>
      </c>
      <c r="AH485" t="s">
        <v>92</v>
      </c>
      <c r="AI485" s="1">
        <v>44608.804583333331</v>
      </c>
      <c r="AJ485">
        <v>195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1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1295</v>
      </c>
      <c r="B486" t="s">
        <v>82</v>
      </c>
      <c r="C486" t="s">
        <v>765</v>
      </c>
      <c r="D486" t="s">
        <v>84</v>
      </c>
      <c r="E486" s="2" t="str">
        <f>HYPERLINK("capsilon://?command=openfolder&amp;siteaddress=FAM.docvelocity-na8.net&amp;folderid=FXB8D1082A-07AF-7946-BB18-91C9BEBCC312","FX22019367")</f>
        <v>FX22019367</v>
      </c>
      <c r="F486" t="s">
        <v>19</v>
      </c>
      <c r="G486" t="s">
        <v>19</v>
      </c>
      <c r="H486" t="s">
        <v>85</v>
      </c>
      <c r="I486" t="s">
        <v>1296</v>
      </c>
      <c r="J486">
        <v>66</v>
      </c>
      <c r="K486" t="s">
        <v>87</v>
      </c>
      <c r="L486" t="s">
        <v>88</v>
      </c>
      <c r="M486" t="s">
        <v>89</v>
      </c>
      <c r="N486">
        <v>2</v>
      </c>
      <c r="O486" s="1">
        <v>44608.750810185185</v>
      </c>
      <c r="P486" s="1">
        <v>44609.28224537037</v>
      </c>
      <c r="Q486">
        <v>45426</v>
      </c>
      <c r="R486">
        <v>490</v>
      </c>
      <c r="S486" t="b">
        <v>0</v>
      </c>
      <c r="T486" t="s">
        <v>90</v>
      </c>
      <c r="U486" t="b">
        <v>0</v>
      </c>
      <c r="V486" t="s">
        <v>110</v>
      </c>
      <c r="W486" s="1">
        <v>44608.754641203705</v>
      </c>
      <c r="X486">
        <v>253</v>
      </c>
      <c r="Y486">
        <v>52</v>
      </c>
      <c r="Z486">
        <v>0</v>
      </c>
      <c r="AA486">
        <v>52</v>
      </c>
      <c r="AB486">
        <v>0</v>
      </c>
      <c r="AC486">
        <v>34</v>
      </c>
      <c r="AD486">
        <v>14</v>
      </c>
      <c r="AE486">
        <v>0</v>
      </c>
      <c r="AF486">
        <v>0</v>
      </c>
      <c r="AG486">
        <v>0</v>
      </c>
      <c r="AH486" t="s">
        <v>194</v>
      </c>
      <c r="AI486" s="1">
        <v>44609.28224537037</v>
      </c>
      <c r="AJ486">
        <v>237</v>
      </c>
      <c r="AK486">
        <v>2</v>
      </c>
      <c r="AL486">
        <v>0</v>
      </c>
      <c r="AM486">
        <v>2</v>
      </c>
      <c r="AN486">
        <v>0</v>
      </c>
      <c r="AO486">
        <v>1</v>
      </c>
      <c r="AP486">
        <v>12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1297</v>
      </c>
      <c r="B487" t="s">
        <v>82</v>
      </c>
      <c r="C487" t="s">
        <v>1092</v>
      </c>
      <c r="D487" t="s">
        <v>84</v>
      </c>
      <c r="E487" s="2" t="str">
        <f>HYPERLINK("capsilon://?command=openfolder&amp;siteaddress=FAM.docvelocity-na8.net&amp;folderid=FX6BF5A670-C1EF-9628-2703-F95390694552","FX22025688")</f>
        <v>FX22025688</v>
      </c>
      <c r="F487" t="s">
        <v>19</v>
      </c>
      <c r="G487" t="s">
        <v>19</v>
      </c>
      <c r="H487" t="s">
        <v>85</v>
      </c>
      <c r="I487" t="s">
        <v>1298</v>
      </c>
      <c r="J487">
        <v>76</v>
      </c>
      <c r="K487" t="s">
        <v>87</v>
      </c>
      <c r="L487" t="s">
        <v>88</v>
      </c>
      <c r="M487" t="s">
        <v>89</v>
      </c>
      <c r="N487">
        <v>2</v>
      </c>
      <c r="O487" s="1">
        <v>44609.328206018516</v>
      </c>
      <c r="P487" s="1">
        <v>44609.354062500002</v>
      </c>
      <c r="Q487">
        <v>1586</v>
      </c>
      <c r="R487">
        <v>648</v>
      </c>
      <c r="S487" t="b">
        <v>0</v>
      </c>
      <c r="T487" t="s">
        <v>90</v>
      </c>
      <c r="U487" t="b">
        <v>0</v>
      </c>
      <c r="V487" t="s">
        <v>374</v>
      </c>
      <c r="W487" s="1">
        <v>44609.336192129631</v>
      </c>
      <c r="X487">
        <v>408</v>
      </c>
      <c r="Y487">
        <v>91</v>
      </c>
      <c r="Z487">
        <v>0</v>
      </c>
      <c r="AA487">
        <v>91</v>
      </c>
      <c r="AB487">
        <v>0</v>
      </c>
      <c r="AC487">
        <v>31</v>
      </c>
      <c r="AD487">
        <v>-15</v>
      </c>
      <c r="AE487">
        <v>0</v>
      </c>
      <c r="AF487">
        <v>0</v>
      </c>
      <c r="AG487">
        <v>0</v>
      </c>
      <c r="AH487" t="s">
        <v>194</v>
      </c>
      <c r="AI487" s="1">
        <v>44609.354062500002</v>
      </c>
      <c r="AJ487">
        <v>240</v>
      </c>
      <c r="AK487">
        <v>1</v>
      </c>
      <c r="AL487">
        <v>0</v>
      </c>
      <c r="AM487">
        <v>1</v>
      </c>
      <c r="AN487">
        <v>0</v>
      </c>
      <c r="AO487">
        <v>0</v>
      </c>
      <c r="AP487">
        <v>-16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1299</v>
      </c>
      <c r="B488" t="s">
        <v>82</v>
      </c>
      <c r="C488" t="s">
        <v>1300</v>
      </c>
      <c r="D488" t="s">
        <v>84</v>
      </c>
      <c r="E488" s="2" t="str">
        <f>HYPERLINK("capsilon://?command=openfolder&amp;siteaddress=FAM.docvelocity-na8.net&amp;folderid=FXEE117754-5581-3E22-AEF1-48870778167E","FX22027404")</f>
        <v>FX22027404</v>
      </c>
      <c r="F488" t="s">
        <v>19</v>
      </c>
      <c r="G488" t="s">
        <v>19</v>
      </c>
      <c r="H488" t="s">
        <v>85</v>
      </c>
      <c r="I488" t="s">
        <v>1301</v>
      </c>
      <c r="J488">
        <v>66</v>
      </c>
      <c r="K488" t="s">
        <v>87</v>
      </c>
      <c r="L488" t="s">
        <v>88</v>
      </c>
      <c r="M488" t="s">
        <v>89</v>
      </c>
      <c r="N488">
        <v>2</v>
      </c>
      <c r="O488" s="1">
        <v>44609.36136574074</v>
      </c>
      <c r="P488" s="1">
        <v>44609.371678240743</v>
      </c>
      <c r="Q488">
        <v>346</v>
      </c>
      <c r="R488">
        <v>545</v>
      </c>
      <c r="S488" t="b">
        <v>0</v>
      </c>
      <c r="T488" t="s">
        <v>90</v>
      </c>
      <c r="U488" t="b">
        <v>0</v>
      </c>
      <c r="V488" t="s">
        <v>374</v>
      </c>
      <c r="W488" s="1">
        <v>44609.368715277778</v>
      </c>
      <c r="X488">
        <v>343</v>
      </c>
      <c r="Y488">
        <v>52</v>
      </c>
      <c r="Z488">
        <v>0</v>
      </c>
      <c r="AA488">
        <v>52</v>
      </c>
      <c r="AB488">
        <v>0</v>
      </c>
      <c r="AC488">
        <v>26</v>
      </c>
      <c r="AD488">
        <v>14</v>
      </c>
      <c r="AE488">
        <v>0</v>
      </c>
      <c r="AF488">
        <v>0</v>
      </c>
      <c r="AG488">
        <v>0</v>
      </c>
      <c r="AH488" t="s">
        <v>194</v>
      </c>
      <c r="AI488" s="1">
        <v>44609.371678240743</v>
      </c>
      <c r="AJ488">
        <v>202</v>
      </c>
      <c r="AK488">
        <v>1</v>
      </c>
      <c r="AL488">
        <v>0</v>
      </c>
      <c r="AM488">
        <v>1</v>
      </c>
      <c r="AN488">
        <v>0</v>
      </c>
      <c r="AO488">
        <v>0</v>
      </c>
      <c r="AP488">
        <v>13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1302</v>
      </c>
      <c r="B489" t="s">
        <v>82</v>
      </c>
      <c r="C489" t="s">
        <v>1205</v>
      </c>
      <c r="D489" t="s">
        <v>84</v>
      </c>
      <c r="E489" s="2" t="str">
        <f>HYPERLINK("capsilon://?command=openfolder&amp;siteaddress=FAM.docvelocity-na8.net&amp;folderid=FXD012403D-95CE-23D8-86DA-A5D2CD7A600D","FX22024635")</f>
        <v>FX22024635</v>
      </c>
      <c r="F489" t="s">
        <v>19</v>
      </c>
      <c r="G489" t="s">
        <v>19</v>
      </c>
      <c r="H489" t="s">
        <v>85</v>
      </c>
      <c r="I489" t="s">
        <v>1303</v>
      </c>
      <c r="J489">
        <v>66</v>
      </c>
      <c r="K489" t="s">
        <v>87</v>
      </c>
      <c r="L489" t="s">
        <v>88</v>
      </c>
      <c r="M489" t="s">
        <v>89</v>
      </c>
      <c r="N489">
        <v>2</v>
      </c>
      <c r="O489" s="1">
        <v>44609.364027777781</v>
      </c>
      <c r="P489" s="1">
        <v>44609.394780092596</v>
      </c>
      <c r="Q489">
        <v>2180</v>
      </c>
      <c r="R489">
        <v>477</v>
      </c>
      <c r="S489" t="b">
        <v>0</v>
      </c>
      <c r="T489" t="s">
        <v>90</v>
      </c>
      <c r="U489" t="b">
        <v>0</v>
      </c>
      <c r="V489" t="s">
        <v>374</v>
      </c>
      <c r="W489" s="1">
        <v>44609.371979166666</v>
      </c>
      <c r="X489">
        <v>281</v>
      </c>
      <c r="Y489">
        <v>52</v>
      </c>
      <c r="Z489">
        <v>0</v>
      </c>
      <c r="AA489">
        <v>52</v>
      </c>
      <c r="AB489">
        <v>0</v>
      </c>
      <c r="AC489">
        <v>25</v>
      </c>
      <c r="AD489">
        <v>14</v>
      </c>
      <c r="AE489">
        <v>0</v>
      </c>
      <c r="AF489">
        <v>0</v>
      </c>
      <c r="AG489">
        <v>0</v>
      </c>
      <c r="AH489" t="s">
        <v>194</v>
      </c>
      <c r="AI489" s="1">
        <v>44609.394780092596</v>
      </c>
      <c r="AJ489">
        <v>196</v>
      </c>
      <c r="AK489">
        <v>1</v>
      </c>
      <c r="AL489">
        <v>0</v>
      </c>
      <c r="AM489">
        <v>1</v>
      </c>
      <c r="AN489">
        <v>0</v>
      </c>
      <c r="AO489">
        <v>0</v>
      </c>
      <c r="AP489">
        <v>13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1304</v>
      </c>
      <c r="B490" t="s">
        <v>82</v>
      </c>
      <c r="C490" t="s">
        <v>1085</v>
      </c>
      <c r="D490" t="s">
        <v>84</v>
      </c>
      <c r="E490" s="2" t="str">
        <f>HYPERLINK("capsilon://?command=openfolder&amp;siteaddress=FAM.docvelocity-na8.net&amp;folderid=FXBBAF5BF8-E1B7-A9D6-1DF3-E789E219769F","FX22026439")</f>
        <v>FX22026439</v>
      </c>
      <c r="F490" t="s">
        <v>19</v>
      </c>
      <c r="G490" t="s">
        <v>19</v>
      </c>
      <c r="H490" t="s">
        <v>85</v>
      </c>
      <c r="I490" t="s">
        <v>1305</v>
      </c>
      <c r="J490">
        <v>66</v>
      </c>
      <c r="K490" t="s">
        <v>87</v>
      </c>
      <c r="L490" t="s">
        <v>88</v>
      </c>
      <c r="M490" t="s">
        <v>89</v>
      </c>
      <c r="N490">
        <v>2</v>
      </c>
      <c r="O490" s="1">
        <v>44609.365879629629</v>
      </c>
      <c r="P490" s="1">
        <v>44609.39671296296</v>
      </c>
      <c r="Q490">
        <v>2225</v>
      </c>
      <c r="R490">
        <v>439</v>
      </c>
      <c r="S490" t="b">
        <v>0</v>
      </c>
      <c r="T490" t="s">
        <v>90</v>
      </c>
      <c r="U490" t="b">
        <v>0</v>
      </c>
      <c r="V490" t="s">
        <v>186</v>
      </c>
      <c r="W490" s="1">
        <v>44609.372083333335</v>
      </c>
      <c r="X490">
        <v>273</v>
      </c>
      <c r="Y490">
        <v>52</v>
      </c>
      <c r="Z490">
        <v>0</v>
      </c>
      <c r="AA490">
        <v>52</v>
      </c>
      <c r="AB490">
        <v>0</v>
      </c>
      <c r="AC490">
        <v>23</v>
      </c>
      <c r="AD490">
        <v>14</v>
      </c>
      <c r="AE490">
        <v>0</v>
      </c>
      <c r="AF490">
        <v>0</v>
      </c>
      <c r="AG490">
        <v>0</v>
      </c>
      <c r="AH490" t="s">
        <v>194</v>
      </c>
      <c r="AI490" s="1">
        <v>44609.39671296296</v>
      </c>
      <c r="AJ490">
        <v>166</v>
      </c>
      <c r="AK490">
        <v>1</v>
      </c>
      <c r="AL490">
        <v>0</v>
      </c>
      <c r="AM490">
        <v>1</v>
      </c>
      <c r="AN490">
        <v>0</v>
      </c>
      <c r="AO490">
        <v>0</v>
      </c>
      <c r="AP490">
        <v>13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1306</v>
      </c>
      <c r="B491" t="s">
        <v>82</v>
      </c>
      <c r="C491" t="s">
        <v>1107</v>
      </c>
      <c r="D491" t="s">
        <v>84</v>
      </c>
      <c r="E491" s="2" t="str">
        <f>HYPERLINK("capsilon://?command=openfolder&amp;siteaddress=FAM.docvelocity-na8.net&amp;folderid=FX6531F289-D374-9FB4-F69D-E40D4B6D1F70","FX22014721")</f>
        <v>FX22014721</v>
      </c>
      <c r="F491" t="s">
        <v>19</v>
      </c>
      <c r="G491" t="s">
        <v>19</v>
      </c>
      <c r="H491" t="s">
        <v>85</v>
      </c>
      <c r="I491" t="s">
        <v>1307</v>
      </c>
      <c r="J491">
        <v>32</v>
      </c>
      <c r="K491" t="s">
        <v>87</v>
      </c>
      <c r="L491" t="s">
        <v>88</v>
      </c>
      <c r="M491" t="s">
        <v>89</v>
      </c>
      <c r="N491">
        <v>2</v>
      </c>
      <c r="O491" s="1">
        <v>44609.367604166669</v>
      </c>
      <c r="P491" s="1">
        <v>44609.400833333333</v>
      </c>
      <c r="Q491">
        <v>2104</v>
      </c>
      <c r="R491">
        <v>767</v>
      </c>
      <c r="S491" t="b">
        <v>0</v>
      </c>
      <c r="T491" t="s">
        <v>90</v>
      </c>
      <c r="U491" t="b">
        <v>0</v>
      </c>
      <c r="V491" t="s">
        <v>374</v>
      </c>
      <c r="W491" s="1">
        <v>44609.376747685186</v>
      </c>
      <c r="X491">
        <v>412</v>
      </c>
      <c r="Y491">
        <v>39</v>
      </c>
      <c r="Z491">
        <v>0</v>
      </c>
      <c r="AA491">
        <v>39</v>
      </c>
      <c r="AB491">
        <v>0</v>
      </c>
      <c r="AC491">
        <v>25</v>
      </c>
      <c r="AD491">
        <v>-7</v>
      </c>
      <c r="AE491">
        <v>0</v>
      </c>
      <c r="AF491">
        <v>0</v>
      </c>
      <c r="AG491">
        <v>0</v>
      </c>
      <c r="AH491" t="s">
        <v>194</v>
      </c>
      <c r="AI491" s="1">
        <v>44609.400833333333</v>
      </c>
      <c r="AJ491">
        <v>355</v>
      </c>
      <c r="AK491">
        <v>1</v>
      </c>
      <c r="AL491">
        <v>0</v>
      </c>
      <c r="AM491">
        <v>1</v>
      </c>
      <c r="AN491">
        <v>0</v>
      </c>
      <c r="AO491">
        <v>0</v>
      </c>
      <c r="AP491">
        <v>-8</v>
      </c>
      <c r="AQ491">
        <v>0</v>
      </c>
      <c r="AR491">
        <v>0</v>
      </c>
      <c r="AS491">
        <v>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1308</v>
      </c>
      <c r="B492" t="s">
        <v>82</v>
      </c>
      <c r="C492" t="s">
        <v>1309</v>
      </c>
      <c r="D492" t="s">
        <v>84</v>
      </c>
      <c r="E492" s="2" t="str">
        <f>HYPERLINK("capsilon://?command=openfolder&amp;siteaddress=FAM.docvelocity-na8.net&amp;folderid=FXECEFFF38-75D7-4A5D-CC4F-7265AC0AC0B5","FX22027382")</f>
        <v>FX22027382</v>
      </c>
      <c r="F492" t="s">
        <v>19</v>
      </c>
      <c r="G492" t="s">
        <v>19</v>
      </c>
      <c r="H492" t="s">
        <v>85</v>
      </c>
      <c r="I492" t="s">
        <v>1310</v>
      </c>
      <c r="J492">
        <v>306</v>
      </c>
      <c r="K492" t="s">
        <v>87</v>
      </c>
      <c r="L492" t="s">
        <v>88</v>
      </c>
      <c r="M492" t="s">
        <v>89</v>
      </c>
      <c r="N492">
        <v>2</v>
      </c>
      <c r="O492" s="1">
        <v>44609.40587962963</v>
      </c>
      <c r="P492" s="1">
        <v>44609.460289351853</v>
      </c>
      <c r="Q492">
        <v>1983</v>
      </c>
      <c r="R492">
        <v>2718</v>
      </c>
      <c r="S492" t="b">
        <v>0</v>
      </c>
      <c r="T492" t="s">
        <v>90</v>
      </c>
      <c r="U492" t="b">
        <v>0</v>
      </c>
      <c r="V492" t="s">
        <v>101</v>
      </c>
      <c r="W492" s="1">
        <v>44609.429780092592</v>
      </c>
      <c r="X492">
        <v>1965</v>
      </c>
      <c r="Y492">
        <v>248</v>
      </c>
      <c r="Z492">
        <v>0</v>
      </c>
      <c r="AA492">
        <v>248</v>
      </c>
      <c r="AB492">
        <v>0</v>
      </c>
      <c r="AC492">
        <v>128</v>
      </c>
      <c r="AD492">
        <v>58</v>
      </c>
      <c r="AE492">
        <v>0</v>
      </c>
      <c r="AF492">
        <v>0</v>
      </c>
      <c r="AG492">
        <v>0</v>
      </c>
      <c r="AH492" t="s">
        <v>194</v>
      </c>
      <c r="AI492" s="1">
        <v>44609.460289351853</v>
      </c>
      <c r="AJ492">
        <v>753</v>
      </c>
      <c r="AK492">
        <v>3</v>
      </c>
      <c r="AL492">
        <v>0</v>
      </c>
      <c r="AM492">
        <v>3</v>
      </c>
      <c r="AN492">
        <v>0</v>
      </c>
      <c r="AO492">
        <v>2</v>
      </c>
      <c r="AP492">
        <v>55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1311</v>
      </c>
      <c r="B493" t="s">
        <v>82</v>
      </c>
      <c r="C493" t="s">
        <v>1312</v>
      </c>
      <c r="D493" t="s">
        <v>84</v>
      </c>
      <c r="E493" s="2" t="str">
        <f>HYPERLINK("capsilon://?command=openfolder&amp;siteaddress=FAM.docvelocity-na8.net&amp;folderid=FX2D887F36-AC62-AEBC-E4D1-A1262698034C","FX22025920")</f>
        <v>FX22025920</v>
      </c>
      <c r="F493" t="s">
        <v>19</v>
      </c>
      <c r="G493" t="s">
        <v>19</v>
      </c>
      <c r="H493" t="s">
        <v>85</v>
      </c>
      <c r="I493" t="s">
        <v>1313</v>
      </c>
      <c r="J493">
        <v>92</v>
      </c>
      <c r="K493" t="s">
        <v>87</v>
      </c>
      <c r="L493" t="s">
        <v>88</v>
      </c>
      <c r="M493" t="s">
        <v>89</v>
      </c>
      <c r="N493">
        <v>2</v>
      </c>
      <c r="O493" s="1">
        <v>44609.40766203704</v>
      </c>
      <c r="P493" s="1">
        <v>44609.493587962963</v>
      </c>
      <c r="Q493">
        <v>5493</v>
      </c>
      <c r="R493">
        <v>1931</v>
      </c>
      <c r="S493" t="b">
        <v>0</v>
      </c>
      <c r="T493" t="s">
        <v>90</v>
      </c>
      <c r="U493" t="b">
        <v>0</v>
      </c>
      <c r="V493" t="s">
        <v>101</v>
      </c>
      <c r="W493" s="1">
        <v>44609.476898148147</v>
      </c>
      <c r="X493">
        <v>1171</v>
      </c>
      <c r="Y493">
        <v>113</v>
      </c>
      <c r="Z493">
        <v>0</v>
      </c>
      <c r="AA493">
        <v>113</v>
      </c>
      <c r="AB493">
        <v>0</v>
      </c>
      <c r="AC493">
        <v>71</v>
      </c>
      <c r="AD493">
        <v>-21</v>
      </c>
      <c r="AE493">
        <v>0</v>
      </c>
      <c r="AF493">
        <v>0</v>
      </c>
      <c r="AG493">
        <v>0</v>
      </c>
      <c r="AH493" t="s">
        <v>194</v>
      </c>
      <c r="AI493" s="1">
        <v>44609.493587962963</v>
      </c>
      <c r="AJ493">
        <v>705</v>
      </c>
      <c r="AK493">
        <v>3</v>
      </c>
      <c r="AL493">
        <v>0</v>
      </c>
      <c r="AM493">
        <v>3</v>
      </c>
      <c r="AN493">
        <v>0</v>
      </c>
      <c r="AO493">
        <v>2</v>
      </c>
      <c r="AP493">
        <v>-24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1314</v>
      </c>
      <c r="B494" t="s">
        <v>82</v>
      </c>
      <c r="C494" t="s">
        <v>1315</v>
      </c>
      <c r="D494" t="s">
        <v>84</v>
      </c>
      <c r="E494" s="2" t="str">
        <f>HYPERLINK("capsilon://?command=openfolder&amp;siteaddress=FAM.docvelocity-na8.net&amp;folderid=FX9DF8C639-F2AF-0D84-7941-6F9851B405AD","FX22025418")</f>
        <v>FX22025418</v>
      </c>
      <c r="F494" t="s">
        <v>19</v>
      </c>
      <c r="G494" t="s">
        <v>19</v>
      </c>
      <c r="H494" t="s">
        <v>85</v>
      </c>
      <c r="I494" t="s">
        <v>1316</v>
      </c>
      <c r="J494">
        <v>450</v>
      </c>
      <c r="K494" t="s">
        <v>87</v>
      </c>
      <c r="L494" t="s">
        <v>88</v>
      </c>
      <c r="M494" t="s">
        <v>89</v>
      </c>
      <c r="N494">
        <v>2</v>
      </c>
      <c r="O494" s="1">
        <v>44609.409189814818</v>
      </c>
      <c r="P494" s="1">
        <v>44609.512175925927</v>
      </c>
      <c r="Q494">
        <v>5255</v>
      </c>
      <c r="R494">
        <v>3643</v>
      </c>
      <c r="S494" t="b">
        <v>0</v>
      </c>
      <c r="T494" t="s">
        <v>90</v>
      </c>
      <c r="U494" t="b">
        <v>0</v>
      </c>
      <c r="V494" t="s">
        <v>285</v>
      </c>
      <c r="W494" s="1">
        <v>44609.483310185184</v>
      </c>
      <c r="X494">
        <v>1543</v>
      </c>
      <c r="Y494">
        <v>320</v>
      </c>
      <c r="Z494">
        <v>0</v>
      </c>
      <c r="AA494">
        <v>320</v>
      </c>
      <c r="AB494">
        <v>0</v>
      </c>
      <c r="AC494">
        <v>78</v>
      </c>
      <c r="AD494">
        <v>130</v>
      </c>
      <c r="AE494">
        <v>0</v>
      </c>
      <c r="AF494">
        <v>0</v>
      </c>
      <c r="AG494">
        <v>0</v>
      </c>
      <c r="AH494" t="s">
        <v>187</v>
      </c>
      <c r="AI494" s="1">
        <v>44609.512175925927</v>
      </c>
      <c r="AJ494">
        <v>2093</v>
      </c>
      <c r="AK494">
        <v>8</v>
      </c>
      <c r="AL494">
        <v>0</v>
      </c>
      <c r="AM494">
        <v>8</v>
      </c>
      <c r="AN494">
        <v>0</v>
      </c>
      <c r="AO494">
        <v>7</v>
      </c>
      <c r="AP494">
        <v>122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1317</v>
      </c>
      <c r="B495" t="s">
        <v>82</v>
      </c>
      <c r="C495" t="s">
        <v>1318</v>
      </c>
      <c r="D495" t="s">
        <v>84</v>
      </c>
      <c r="E495" s="2" t="str">
        <f>HYPERLINK("capsilon://?command=openfolder&amp;siteaddress=FAM.docvelocity-na8.net&amp;folderid=FX7D941FF6-9025-2CB0-55F6-2F38E0D98370","FX22027316")</f>
        <v>FX22027316</v>
      </c>
      <c r="F495" t="s">
        <v>19</v>
      </c>
      <c r="G495" t="s">
        <v>19</v>
      </c>
      <c r="H495" t="s">
        <v>85</v>
      </c>
      <c r="I495" t="s">
        <v>1319</v>
      </c>
      <c r="J495">
        <v>168</v>
      </c>
      <c r="K495" t="s">
        <v>87</v>
      </c>
      <c r="L495" t="s">
        <v>88</v>
      </c>
      <c r="M495" t="s">
        <v>89</v>
      </c>
      <c r="N495">
        <v>2</v>
      </c>
      <c r="O495" s="1">
        <v>44609.412164351852</v>
      </c>
      <c r="P495" s="1">
        <v>44609.532060185185</v>
      </c>
      <c r="Q495">
        <v>7983</v>
      </c>
      <c r="R495">
        <v>2376</v>
      </c>
      <c r="S495" t="b">
        <v>0</v>
      </c>
      <c r="T495" t="s">
        <v>90</v>
      </c>
      <c r="U495" t="b">
        <v>0</v>
      </c>
      <c r="V495" t="s">
        <v>125</v>
      </c>
      <c r="W495" s="1">
        <v>44609.512812499997</v>
      </c>
      <c r="X495">
        <v>1849</v>
      </c>
      <c r="Y495">
        <v>126</v>
      </c>
      <c r="Z495">
        <v>0</v>
      </c>
      <c r="AA495">
        <v>126</v>
      </c>
      <c r="AB495">
        <v>0</v>
      </c>
      <c r="AC495">
        <v>62</v>
      </c>
      <c r="AD495">
        <v>42</v>
      </c>
      <c r="AE495">
        <v>0</v>
      </c>
      <c r="AF495">
        <v>0</v>
      </c>
      <c r="AG495">
        <v>0</v>
      </c>
      <c r="AH495" t="s">
        <v>194</v>
      </c>
      <c r="AI495" s="1">
        <v>44609.532060185185</v>
      </c>
      <c r="AJ495">
        <v>420</v>
      </c>
      <c r="AK495">
        <v>1</v>
      </c>
      <c r="AL495">
        <v>0</v>
      </c>
      <c r="AM495">
        <v>1</v>
      </c>
      <c r="AN495">
        <v>0</v>
      </c>
      <c r="AO495">
        <v>0</v>
      </c>
      <c r="AP495">
        <v>41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1320</v>
      </c>
      <c r="B496" t="s">
        <v>82</v>
      </c>
      <c r="C496" t="s">
        <v>1321</v>
      </c>
      <c r="D496" t="s">
        <v>84</v>
      </c>
      <c r="E496" s="2" t="str">
        <f>HYPERLINK("capsilon://?command=openfolder&amp;siteaddress=FAM.docvelocity-na8.net&amp;folderid=FX9AD479A7-410E-C655-6178-0D92822015E2","FX22026752")</f>
        <v>FX22026752</v>
      </c>
      <c r="F496" t="s">
        <v>19</v>
      </c>
      <c r="G496" t="s">
        <v>19</v>
      </c>
      <c r="H496" t="s">
        <v>85</v>
      </c>
      <c r="I496" t="s">
        <v>1322</v>
      </c>
      <c r="J496">
        <v>260</v>
      </c>
      <c r="K496" t="s">
        <v>87</v>
      </c>
      <c r="L496" t="s">
        <v>88</v>
      </c>
      <c r="M496" t="s">
        <v>89</v>
      </c>
      <c r="N496">
        <v>2</v>
      </c>
      <c r="O496" s="1">
        <v>44609.413842592592</v>
      </c>
      <c r="P496" s="1">
        <v>44609.54105324074</v>
      </c>
      <c r="Q496">
        <v>8768</v>
      </c>
      <c r="R496">
        <v>2223</v>
      </c>
      <c r="S496" t="b">
        <v>0</v>
      </c>
      <c r="T496" t="s">
        <v>90</v>
      </c>
      <c r="U496" t="b">
        <v>0</v>
      </c>
      <c r="V496" t="s">
        <v>114</v>
      </c>
      <c r="W496" s="1">
        <v>44609.498356481483</v>
      </c>
      <c r="X496">
        <v>1285</v>
      </c>
      <c r="Y496">
        <v>226</v>
      </c>
      <c r="Z496">
        <v>0</v>
      </c>
      <c r="AA496">
        <v>226</v>
      </c>
      <c r="AB496">
        <v>0</v>
      </c>
      <c r="AC496">
        <v>62</v>
      </c>
      <c r="AD496">
        <v>34</v>
      </c>
      <c r="AE496">
        <v>0</v>
      </c>
      <c r="AF496">
        <v>0</v>
      </c>
      <c r="AG496">
        <v>0</v>
      </c>
      <c r="AH496" t="s">
        <v>187</v>
      </c>
      <c r="AI496" s="1">
        <v>44609.54105324074</v>
      </c>
      <c r="AJ496">
        <v>917</v>
      </c>
      <c r="AK496">
        <v>3</v>
      </c>
      <c r="AL496">
        <v>0</v>
      </c>
      <c r="AM496">
        <v>3</v>
      </c>
      <c r="AN496">
        <v>0</v>
      </c>
      <c r="AO496">
        <v>3</v>
      </c>
      <c r="AP496">
        <v>31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1323</v>
      </c>
      <c r="B497" t="s">
        <v>82</v>
      </c>
      <c r="C497" t="s">
        <v>1324</v>
      </c>
      <c r="D497" t="s">
        <v>84</v>
      </c>
      <c r="E497" s="2" t="str">
        <f>HYPERLINK("capsilon://?command=openfolder&amp;siteaddress=FAM.docvelocity-na8.net&amp;folderid=FX07E7CF43-C737-7414-7DDF-DB5E649A5C12","FX22019441")</f>
        <v>FX22019441</v>
      </c>
      <c r="F497" t="s">
        <v>19</v>
      </c>
      <c r="G497" t="s">
        <v>19</v>
      </c>
      <c r="H497" t="s">
        <v>85</v>
      </c>
      <c r="I497" t="s">
        <v>1325</v>
      </c>
      <c r="J497">
        <v>66</v>
      </c>
      <c r="K497" t="s">
        <v>87</v>
      </c>
      <c r="L497" t="s">
        <v>88</v>
      </c>
      <c r="M497" t="s">
        <v>89</v>
      </c>
      <c r="N497">
        <v>2</v>
      </c>
      <c r="O497" s="1">
        <v>44609.435555555552</v>
      </c>
      <c r="P497" s="1">
        <v>44609.496724537035</v>
      </c>
      <c r="Q497">
        <v>5110</v>
      </c>
      <c r="R497">
        <v>175</v>
      </c>
      <c r="S497" t="b">
        <v>0</v>
      </c>
      <c r="T497" t="s">
        <v>90</v>
      </c>
      <c r="U497" t="b">
        <v>0</v>
      </c>
      <c r="V497" t="s">
        <v>285</v>
      </c>
      <c r="W497" s="1">
        <v>44609.495717592596</v>
      </c>
      <c r="X497">
        <v>103</v>
      </c>
      <c r="Y497">
        <v>0</v>
      </c>
      <c r="Z497">
        <v>0</v>
      </c>
      <c r="AA497">
        <v>0</v>
      </c>
      <c r="AB497">
        <v>52</v>
      </c>
      <c r="AC497">
        <v>0</v>
      </c>
      <c r="AD497">
        <v>66</v>
      </c>
      <c r="AE497">
        <v>0</v>
      </c>
      <c r="AF497">
        <v>0</v>
      </c>
      <c r="AG497">
        <v>0</v>
      </c>
      <c r="AH497" t="s">
        <v>194</v>
      </c>
      <c r="AI497" s="1">
        <v>44609.496724537035</v>
      </c>
      <c r="AJ497">
        <v>55</v>
      </c>
      <c r="AK497">
        <v>0</v>
      </c>
      <c r="AL497">
        <v>0</v>
      </c>
      <c r="AM497">
        <v>0</v>
      </c>
      <c r="AN497">
        <v>52</v>
      </c>
      <c r="AO497">
        <v>0</v>
      </c>
      <c r="AP497">
        <v>66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1326</v>
      </c>
      <c r="B498" t="s">
        <v>82</v>
      </c>
      <c r="C498" t="s">
        <v>1327</v>
      </c>
      <c r="D498" t="s">
        <v>84</v>
      </c>
      <c r="E498" s="2" t="str">
        <f>HYPERLINK("capsilon://?command=openfolder&amp;siteaddress=FAM.docvelocity-na8.net&amp;folderid=FXF454E9FE-D202-E5F4-B629-F1EDA3D61783","FX220112295")</f>
        <v>FX220112295</v>
      </c>
      <c r="F498" t="s">
        <v>19</v>
      </c>
      <c r="G498" t="s">
        <v>19</v>
      </c>
      <c r="H498" t="s">
        <v>85</v>
      </c>
      <c r="I498" t="s">
        <v>1328</v>
      </c>
      <c r="J498">
        <v>66</v>
      </c>
      <c r="K498" t="s">
        <v>87</v>
      </c>
      <c r="L498" t="s">
        <v>88</v>
      </c>
      <c r="M498" t="s">
        <v>89</v>
      </c>
      <c r="N498">
        <v>2</v>
      </c>
      <c r="O498" s="1">
        <v>44609.445775462962</v>
      </c>
      <c r="P498" s="1">
        <v>44609.532314814816</v>
      </c>
      <c r="Q498">
        <v>7407</v>
      </c>
      <c r="R498">
        <v>70</v>
      </c>
      <c r="S498" t="b">
        <v>0</v>
      </c>
      <c r="T498" t="s">
        <v>90</v>
      </c>
      <c r="U498" t="b">
        <v>0</v>
      </c>
      <c r="V498" t="s">
        <v>285</v>
      </c>
      <c r="W498" s="1">
        <v>44609.496157407404</v>
      </c>
      <c r="X498">
        <v>37</v>
      </c>
      <c r="Y498">
        <v>0</v>
      </c>
      <c r="Z498">
        <v>0</v>
      </c>
      <c r="AA498">
        <v>0</v>
      </c>
      <c r="AB498">
        <v>52</v>
      </c>
      <c r="AC498">
        <v>0</v>
      </c>
      <c r="AD498">
        <v>66</v>
      </c>
      <c r="AE498">
        <v>0</v>
      </c>
      <c r="AF498">
        <v>0</v>
      </c>
      <c r="AG498">
        <v>0</v>
      </c>
      <c r="AH498" t="s">
        <v>194</v>
      </c>
      <c r="AI498" s="1">
        <v>44609.532314814816</v>
      </c>
      <c r="AJ498">
        <v>21</v>
      </c>
      <c r="AK498">
        <v>0</v>
      </c>
      <c r="AL498">
        <v>0</v>
      </c>
      <c r="AM498">
        <v>0</v>
      </c>
      <c r="AN498">
        <v>52</v>
      </c>
      <c r="AO498">
        <v>0</v>
      </c>
      <c r="AP498">
        <v>66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1329</v>
      </c>
      <c r="B499" t="s">
        <v>82</v>
      </c>
      <c r="C499" t="s">
        <v>835</v>
      </c>
      <c r="D499" t="s">
        <v>84</v>
      </c>
      <c r="E499" s="2" t="str">
        <f>HYPERLINK("capsilon://?command=openfolder&amp;siteaddress=FAM.docvelocity-na8.net&amp;folderid=FX6F617177-3090-32E0-C2A9-6295AA6D4F64","FX220111535")</f>
        <v>FX220111535</v>
      </c>
      <c r="F499" t="s">
        <v>19</v>
      </c>
      <c r="G499" t="s">
        <v>19</v>
      </c>
      <c r="H499" t="s">
        <v>85</v>
      </c>
      <c r="I499" t="s">
        <v>1330</v>
      </c>
      <c r="J499">
        <v>28</v>
      </c>
      <c r="K499" t="s">
        <v>87</v>
      </c>
      <c r="L499" t="s">
        <v>88</v>
      </c>
      <c r="M499" t="s">
        <v>89</v>
      </c>
      <c r="N499">
        <v>2</v>
      </c>
      <c r="O499" s="1">
        <v>44609.451793981483</v>
      </c>
      <c r="P499" s="1">
        <v>44609.533541666664</v>
      </c>
      <c r="Q499">
        <v>6712</v>
      </c>
      <c r="R499">
        <v>351</v>
      </c>
      <c r="S499" t="b">
        <v>0</v>
      </c>
      <c r="T499" t="s">
        <v>90</v>
      </c>
      <c r="U499" t="b">
        <v>0</v>
      </c>
      <c r="V499" t="s">
        <v>96</v>
      </c>
      <c r="W499" s="1">
        <v>44609.499409722222</v>
      </c>
      <c r="X499">
        <v>190</v>
      </c>
      <c r="Y499">
        <v>21</v>
      </c>
      <c r="Z499">
        <v>0</v>
      </c>
      <c r="AA499">
        <v>21</v>
      </c>
      <c r="AB499">
        <v>0</v>
      </c>
      <c r="AC499">
        <v>9</v>
      </c>
      <c r="AD499">
        <v>7</v>
      </c>
      <c r="AE499">
        <v>0</v>
      </c>
      <c r="AF499">
        <v>0</v>
      </c>
      <c r="AG499">
        <v>0</v>
      </c>
      <c r="AH499" t="s">
        <v>194</v>
      </c>
      <c r="AI499" s="1">
        <v>44609.533541666664</v>
      </c>
      <c r="AJ499">
        <v>105</v>
      </c>
      <c r="AK499">
        <v>1</v>
      </c>
      <c r="AL499">
        <v>0</v>
      </c>
      <c r="AM499">
        <v>1</v>
      </c>
      <c r="AN499">
        <v>0</v>
      </c>
      <c r="AO499">
        <v>0</v>
      </c>
      <c r="AP499">
        <v>6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1331</v>
      </c>
      <c r="B500" t="s">
        <v>82</v>
      </c>
      <c r="C500" t="s">
        <v>136</v>
      </c>
      <c r="D500" t="s">
        <v>84</v>
      </c>
      <c r="E500" s="2" t="str">
        <f>HYPERLINK("capsilon://?command=openfolder&amp;siteaddress=FAM.docvelocity-na8.net&amp;folderid=FXE4E010EB-79EF-E9A2-CFE0-D9B13BC14662","FX220112936")</f>
        <v>FX220112936</v>
      </c>
      <c r="F500" t="s">
        <v>19</v>
      </c>
      <c r="G500" t="s">
        <v>19</v>
      </c>
      <c r="H500" t="s">
        <v>85</v>
      </c>
      <c r="I500" t="s">
        <v>1332</v>
      </c>
      <c r="J500">
        <v>66</v>
      </c>
      <c r="K500" t="s">
        <v>87</v>
      </c>
      <c r="L500" t="s">
        <v>88</v>
      </c>
      <c r="M500" t="s">
        <v>89</v>
      </c>
      <c r="N500">
        <v>2</v>
      </c>
      <c r="O500" s="1">
        <v>44609.462372685186</v>
      </c>
      <c r="P500" s="1">
        <v>44609.538865740738</v>
      </c>
      <c r="Q500">
        <v>4200</v>
      </c>
      <c r="R500">
        <v>2409</v>
      </c>
      <c r="S500" t="b">
        <v>0</v>
      </c>
      <c r="T500" t="s">
        <v>90</v>
      </c>
      <c r="U500" t="b">
        <v>0</v>
      </c>
      <c r="V500" t="s">
        <v>110</v>
      </c>
      <c r="W500" s="1">
        <v>44609.527326388888</v>
      </c>
      <c r="X500">
        <v>1729</v>
      </c>
      <c r="Y500">
        <v>52</v>
      </c>
      <c r="Z500">
        <v>0</v>
      </c>
      <c r="AA500">
        <v>52</v>
      </c>
      <c r="AB500">
        <v>0</v>
      </c>
      <c r="AC500">
        <v>37</v>
      </c>
      <c r="AD500">
        <v>14</v>
      </c>
      <c r="AE500">
        <v>0</v>
      </c>
      <c r="AF500">
        <v>0</v>
      </c>
      <c r="AG500">
        <v>0</v>
      </c>
      <c r="AH500" t="s">
        <v>190</v>
      </c>
      <c r="AI500" s="1">
        <v>44609.538865740738</v>
      </c>
      <c r="AJ500">
        <v>498</v>
      </c>
      <c r="AK500">
        <v>2</v>
      </c>
      <c r="AL500">
        <v>0</v>
      </c>
      <c r="AM500">
        <v>2</v>
      </c>
      <c r="AN500">
        <v>0</v>
      </c>
      <c r="AO500">
        <v>2</v>
      </c>
      <c r="AP500">
        <v>12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1333</v>
      </c>
      <c r="B501" t="s">
        <v>82</v>
      </c>
      <c r="C501" t="s">
        <v>1334</v>
      </c>
      <c r="D501" t="s">
        <v>84</v>
      </c>
      <c r="E501" s="2" t="str">
        <f>HYPERLINK("capsilon://?command=openfolder&amp;siteaddress=FAM.docvelocity-na8.net&amp;folderid=FX0153486A-178E-346D-A03E-1F90DC2261E2","FX220111059")</f>
        <v>FX220111059</v>
      </c>
      <c r="F501" t="s">
        <v>19</v>
      </c>
      <c r="G501" t="s">
        <v>19</v>
      </c>
      <c r="H501" t="s">
        <v>85</v>
      </c>
      <c r="I501" t="s">
        <v>1335</v>
      </c>
      <c r="J501">
        <v>66</v>
      </c>
      <c r="K501" t="s">
        <v>87</v>
      </c>
      <c r="L501" t="s">
        <v>88</v>
      </c>
      <c r="M501" t="s">
        <v>89</v>
      </c>
      <c r="N501">
        <v>2</v>
      </c>
      <c r="O501" s="1">
        <v>44609.463078703702</v>
      </c>
      <c r="P501" s="1">
        <v>44609.534166666665</v>
      </c>
      <c r="Q501">
        <v>6071</v>
      </c>
      <c r="R501">
        <v>71</v>
      </c>
      <c r="S501" t="b">
        <v>0</v>
      </c>
      <c r="T501" t="s">
        <v>90</v>
      </c>
      <c r="U501" t="b">
        <v>0</v>
      </c>
      <c r="V501" t="s">
        <v>96</v>
      </c>
      <c r="W501" s="1">
        <v>44609.49962962963</v>
      </c>
      <c r="X501">
        <v>18</v>
      </c>
      <c r="Y501">
        <v>0</v>
      </c>
      <c r="Z501">
        <v>0</v>
      </c>
      <c r="AA501">
        <v>0</v>
      </c>
      <c r="AB501">
        <v>52</v>
      </c>
      <c r="AC501">
        <v>0</v>
      </c>
      <c r="AD501">
        <v>66</v>
      </c>
      <c r="AE501">
        <v>0</v>
      </c>
      <c r="AF501">
        <v>0</v>
      </c>
      <c r="AG501">
        <v>0</v>
      </c>
      <c r="AH501" t="s">
        <v>194</v>
      </c>
      <c r="AI501" s="1">
        <v>44609.534166666665</v>
      </c>
      <c r="AJ501">
        <v>53</v>
      </c>
      <c r="AK501">
        <v>0</v>
      </c>
      <c r="AL501">
        <v>0</v>
      </c>
      <c r="AM501">
        <v>0</v>
      </c>
      <c r="AN501">
        <v>52</v>
      </c>
      <c r="AO501">
        <v>0</v>
      </c>
      <c r="AP501">
        <v>66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1336</v>
      </c>
      <c r="B502" t="s">
        <v>82</v>
      </c>
      <c r="C502" t="s">
        <v>1052</v>
      </c>
      <c r="D502" t="s">
        <v>84</v>
      </c>
      <c r="E502" s="2" t="str">
        <f>HYPERLINK("capsilon://?command=openfolder&amp;siteaddress=FAM.docvelocity-na8.net&amp;folderid=FX88CD83D8-23B5-56B8-0343-3FD4690C052E","FX22026071")</f>
        <v>FX22026071</v>
      </c>
      <c r="F502" t="s">
        <v>19</v>
      </c>
      <c r="G502" t="s">
        <v>19</v>
      </c>
      <c r="H502" t="s">
        <v>85</v>
      </c>
      <c r="I502" t="s">
        <v>1337</v>
      </c>
      <c r="J502">
        <v>38</v>
      </c>
      <c r="K502" t="s">
        <v>87</v>
      </c>
      <c r="L502" t="s">
        <v>88</v>
      </c>
      <c r="M502" t="s">
        <v>89</v>
      </c>
      <c r="N502">
        <v>2</v>
      </c>
      <c r="O502" s="1">
        <v>44609.48578703704</v>
      </c>
      <c r="P502" s="1">
        <v>44609.535462962966</v>
      </c>
      <c r="Q502">
        <v>4032</v>
      </c>
      <c r="R502">
        <v>260</v>
      </c>
      <c r="S502" t="b">
        <v>0</v>
      </c>
      <c r="T502" t="s">
        <v>90</v>
      </c>
      <c r="U502" t="b">
        <v>0</v>
      </c>
      <c r="V502" t="s">
        <v>96</v>
      </c>
      <c r="W502" s="1">
        <v>44609.501620370371</v>
      </c>
      <c r="X502">
        <v>149</v>
      </c>
      <c r="Y502">
        <v>37</v>
      </c>
      <c r="Z502">
        <v>0</v>
      </c>
      <c r="AA502">
        <v>37</v>
      </c>
      <c r="AB502">
        <v>0</v>
      </c>
      <c r="AC502">
        <v>20</v>
      </c>
      <c r="AD502">
        <v>1</v>
      </c>
      <c r="AE502">
        <v>0</v>
      </c>
      <c r="AF502">
        <v>0</v>
      </c>
      <c r="AG502">
        <v>0</v>
      </c>
      <c r="AH502" t="s">
        <v>194</v>
      </c>
      <c r="AI502" s="1">
        <v>44609.535462962966</v>
      </c>
      <c r="AJ502">
        <v>111</v>
      </c>
      <c r="AK502">
        <v>1</v>
      </c>
      <c r="AL502">
        <v>0</v>
      </c>
      <c r="AM502">
        <v>1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1338</v>
      </c>
      <c r="B503" t="s">
        <v>82</v>
      </c>
      <c r="C503" t="s">
        <v>238</v>
      </c>
      <c r="D503" t="s">
        <v>84</v>
      </c>
      <c r="E503" s="2" t="str">
        <f>HYPERLINK("capsilon://?command=openfolder&amp;siteaddress=FAM.docvelocity-na8.net&amp;folderid=FX7A2CB418-8EFA-BE40-39BA-CD9171355E72","FX22019876")</f>
        <v>FX22019876</v>
      </c>
      <c r="F503" t="s">
        <v>19</v>
      </c>
      <c r="G503" t="s">
        <v>19</v>
      </c>
      <c r="H503" t="s">
        <v>85</v>
      </c>
      <c r="I503" t="s">
        <v>1339</v>
      </c>
      <c r="J503">
        <v>66</v>
      </c>
      <c r="K503" t="s">
        <v>87</v>
      </c>
      <c r="L503" t="s">
        <v>88</v>
      </c>
      <c r="M503" t="s">
        <v>89</v>
      </c>
      <c r="N503">
        <v>2</v>
      </c>
      <c r="O503" s="1">
        <v>44609.49009259259</v>
      </c>
      <c r="P503" s="1">
        <v>44609.535682870373</v>
      </c>
      <c r="Q503">
        <v>3901</v>
      </c>
      <c r="R503">
        <v>38</v>
      </c>
      <c r="S503" t="b">
        <v>0</v>
      </c>
      <c r="T503" t="s">
        <v>90</v>
      </c>
      <c r="U503" t="b">
        <v>0</v>
      </c>
      <c r="V503" t="s">
        <v>96</v>
      </c>
      <c r="W503" s="1">
        <v>44609.501863425925</v>
      </c>
      <c r="X503">
        <v>20</v>
      </c>
      <c r="Y503">
        <v>0</v>
      </c>
      <c r="Z503">
        <v>0</v>
      </c>
      <c r="AA503">
        <v>0</v>
      </c>
      <c r="AB503">
        <v>52</v>
      </c>
      <c r="AC503">
        <v>0</v>
      </c>
      <c r="AD503">
        <v>66</v>
      </c>
      <c r="AE503">
        <v>0</v>
      </c>
      <c r="AF503">
        <v>0</v>
      </c>
      <c r="AG503">
        <v>0</v>
      </c>
      <c r="AH503" t="s">
        <v>194</v>
      </c>
      <c r="AI503" s="1">
        <v>44609.535682870373</v>
      </c>
      <c r="AJ503">
        <v>18</v>
      </c>
      <c r="AK503">
        <v>0</v>
      </c>
      <c r="AL503">
        <v>0</v>
      </c>
      <c r="AM503">
        <v>0</v>
      </c>
      <c r="AN503">
        <v>52</v>
      </c>
      <c r="AO503">
        <v>0</v>
      </c>
      <c r="AP503">
        <v>66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1340</v>
      </c>
      <c r="B504" t="s">
        <v>82</v>
      </c>
      <c r="C504" t="s">
        <v>315</v>
      </c>
      <c r="D504" t="s">
        <v>84</v>
      </c>
      <c r="E504" s="2" t="str">
        <f>HYPERLINK("capsilon://?command=openfolder&amp;siteaddress=FAM.docvelocity-na8.net&amp;folderid=FXED8B3B3B-22FD-345D-8F88-47F19E2B6446","FX21101326")</f>
        <v>FX21101326</v>
      </c>
      <c r="F504" t="s">
        <v>19</v>
      </c>
      <c r="G504" t="s">
        <v>19</v>
      </c>
      <c r="H504" t="s">
        <v>85</v>
      </c>
      <c r="I504" t="s">
        <v>1341</v>
      </c>
      <c r="J504">
        <v>92</v>
      </c>
      <c r="K504" t="s">
        <v>87</v>
      </c>
      <c r="L504" t="s">
        <v>88</v>
      </c>
      <c r="M504" t="s">
        <v>89</v>
      </c>
      <c r="N504">
        <v>2</v>
      </c>
      <c r="O504" s="1">
        <v>44609.496712962966</v>
      </c>
      <c r="P504" s="1">
        <v>44609.538912037038</v>
      </c>
      <c r="Q504">
        <v>2917</v>
      </c>
      <c r="R504">
        <v>729</v>
      </c>
      <c r="S504" t="b">
        <v>0</v>
      </c>
      <c r="T504" t="s">
        <v>90</v>
      </c>
      <c r="U504" t="b">
        <v>0</v>
      </c>
      <c r="V504" t="s">
        <v>96</v>
      </c>
      <c r="W504" s="1">
        <v>44609.507094907407</v>
      </c>
      <c r="X504">
        <v>451</v>
      </c>
      <c r="Y504">
        <v>114</v>
      </c>
      <c r="Z504">
        <v>0</v>
      </c>
      <c r="AA504">
        <v>114</v>
      </c>
      <c r="AB504">
        <v>0</v>
      </c>
      <c r="AC504">
        <v>64</v>
      </c>
      <c r="AD504">
        <v>-22</v>
      </c>
      <c r="AE504">
        <v>0</v>
      </c>
      <c r="AF504">
        <v>0</v>
      </c>
      <c r="AG504">
        <v>0</v>
      </c>
      <c r="AH504" t="s">
        <v>194</v>
      </c>
      <c r="AI504" s="1">
        <v>44609.538912037038</v>
      </c>
      <c r="AJ504">
        <v>278</v>
      </c>
      <c r="AK504">
        <v>3</v>
      </c>
      <c r="AL504">
        <v>0</v>
      </c>
      <c r="AM504">
        <v>3</v>
      </c>
      <c r="AN504">
        <v>0</v>
      </c>
      <c r="AO504">
        <v>2</v>
      </c>
      <c r="AP504">
        <v>-25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1342</v>
      </c>
      <c r="B505" t="s">
        <v>82</v>
      </c>
      <c r="C505" t="s">
        <v>1343</v>
      </c>
      <c r="D505" t="s">
        <v>84</v>
      </c>
      <c r="E505" s="2" t="str">
        <f>HYPERLINK("capsilon://?command=openfolder&amp;siteaddress=FAM.docvelocity-na8.net&amp;folderid=FXA29F13CE-6CF9-DA22-004C-B71262326985","FX22028038")</f>
        <v>FX22028038</v>
      </c>
      <c r="F505" t="s">
        <v>19</v>
      </c>
      <c r="G505" t="s">
        <v>19</v>
      </c>
      <c r="H505" t="s">
        <v>85</v>
      </c>
      <c r="I505" t="s">
        <v>1344</v>
      </c>
      <c r="J505">
        <v>402</v>
      </c>
      <c r="K505" t="s">
        <v>87</v>
      </c>
      <c r="L505" t="s">
        <v>88</v>
      </c>
      <c r="M505" t="s">
        <v>89</v>
      </c>
      <c r="N505">
        <v>1</v>
      </c>
      <c r="O505" s="1">
        <v>44609.49894675926</v>
      </c>
      <c r="P505" s="1">
        <v>44609.55096064815</v>
      </c>
      <c r="Q505">
        <v>2673</v>
      </c>
      <c r="R505">
        <v>1821</v>
      </c>
      <c r="S505" t="b">
        <v>0</v>
      </c>
      <c r="T505" t="s">
        <v>90</v>
      </c>
      <c r="U505" t="b">
        <v>0</v>
      </c>
      <c r="V505" t="s">
        <v>110</v>
      </c>
      <c r="W505" s="1">
        <v>44609.55096064815</v>
      </c>
      <c r="X505">
        <v>414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402</v>
      </c>
      <c r="AE505">
        <v>338</v>
      </c>
      <c r="AF505">
        <v>0</v>
      </c>
      <c r="AG505">
        <v>13</v>
      </c>
      <c r="AH505" t="s">
        <v>90</v>
      </c>
      <c r="AI505" t="s">
        <v>90</v>
      </c>
      <c r="AJ505" t="s">
        <v>90</v>
      </c>
      <c r="AK505" t="s">
        <v>90</v>
      </c>
      <c r="AL505" t="s">
        <v>90</v>
      </c>
      <c r="AM505" t="s">
        <v>90</v>
      </c>
      <c r="AN505" t="s">
        <v>90</v>
      </c>
      <c r="AO505" t="s">
        <v>90</v>
      </c>
      <c r="AP505" t="s">
        <v>90</v>
      </c>
      <c r="AQ505" t="s">
        <v>90</v>
      </c>
      <c r="AR505" t="s">
        <v>90</v>
      </c>
      <c r="AS505" t="s">
        <v>90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1345</v>
      </c>
      <c r="B506" t="s">
        <v>82</v>
      </c>
      <c r="C506" t="s">
        <v>1346</v>
      </c>
      <c r="D506" t="s">
        <v>84</v>
      </c>
      <c r="E506" s="2" t="str">
        <f>HYPERLINK("capsilon://?command=openfolder&amp;siteaddress=FAM.docvelocity-na8.net&amp;folderid=FX3787C8DA-1C51-9767-B2A9-08ED69DE5052","FX22019720")</f>
        <v>FX22019720</v>
      </c>
      <c r="F506" t="s">
        <v>19</v>
      </c>
      <c r="G506" t="s">
        <v>19</v>
      </c>
      <c r="H506" t="s">
        <v>85</v>
      </c>
      <c r="I506" t="s">
        <v>1347</v>
      </c>
      <c r="J506">
        <v>66</v>
      </c>
      <c r="K506" t="s">
        <v>87</v>
      </c>
      <c r="L506" t="s">
        <v>88</v>
      </c>
      <c r="M506" t="s">
        <v>89</v>
      </c>
      <c r="N506">
        <v>2</v>
      </c>
      <c r="O506" s="1">
        <v>44609.503171296295</v>
      </c>
      <c r="P506" s="1">
        <v>44609.539212962962</v>
      </c>
      <c r="Q506">
        <v>3052</v>
      </c>
      <c r="R506">
        <v>62</v>
      </c>
      <c r="S506" t="b">
        <v>0</v>
      </c>
      <c r="T506" t="s">
        <v>90</v>
      </c>
      <c r="U506" t="b">
        <v>0</v>
      </c>
      <c r="V506" t="s">
        <v>186</v>
      </c>
      <c r="W506" s="1">
        <v>44609.512962962966</v>
      </c>
      <c r="X506">
        <v>33</v>
      </c>
      <c r="Y506">
        <v>0</v>
      </c>
      <c r="Z506">
        <v>0</v>
      </c>
      <c r="AA506">
        <v>0</v>
      </c>
      <c r="AB506">
        <v>52</v>
      </c>
      <c r="AC506">
        <v>0</v>
      </c>
      <c r="AD506">
        <v>66</v>
      </c>
      <c r="AE506">
        <v>0</v>
      </c>
      <c r="AF506">
        <v>0</v>
      </c>
      <c r="AG506">
        <v>0</v>
      </c>
      <c r="AH506" t="s">
        <v>190</v>
      </c>
      <c r="AI506" s="1">
        <v>44609.539212962962</v>
      </c>
      <c r="AJ506">
        <v>29</v>
      </c>
      <c r="AK506">
        <v>0</v>
      </c>
      <c r="AL506">
        <v>0</v>
      </c>
      <c r="AM506">
        <v>0</v>
      </c>
      <c r="AN506">
        <v>52</v>
      </c>
      <c r="AO506">
        <v>0</v>
      </c>
      <c r="AP506">
        <v>66</v>
      </c>
      <c r="AQ506">
        <v>0</v>
      </c>
      <c r="AR506">
        <v>0</v>
      </c>
      <c r="AS506">
        <v>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1348</v>
      </c>
      <c r="B507" t="s">
        <v>82</v>
      </c>
      <c r="C507" t="s">
        <v>1060</v>
      </c>
      <c r="D507" t="s">
        <v>84</v>
      </c>
      <c r="E507" s="2" t="str">
        <f>HYPERLINK("capsilon://?command=openfolder&amp;siteaddress=FAM.docvelocity-na8.net&amp;folderid=FXBDAA35D3-88EB-E975-2346-2D1FFB651C19","FX22026413")</f>
        <v>FX22026413</v>
      </c>
      <c r="F507" t="s">
        <v>19</v>
      </c>
      <c r="G507" t="s">
        <v>19</v>
      </c>
      <c r="H507" t="s">
        <v>85</v>
      </c>
      <c r="I507" t="s">
        <v>1349</v>
      </c>
      <c r="J507">
        <v>66</v>
      </c>
      <c r="K507" t="s">
        <v>87</v>
      </c>
      <c r="L507" t="s">
        <v>88</v>
      </c>
      <c r="M507" t="s">
        <v>89</v>
      </c>
      <c r="N507">
        <v>2</v>
      </c>
      <c r="O507" s="1">
        <v>44609.516168981485</v>
      </c>
      <c r="P507" s="1">
        <v>44609.540578703702</v>
      </c>
      <c r="Q507">
        <v>1767</v>
      </c>
      <c r="R507">
        <v>342</v>
      </c>
      <c r="S507" t="b">
        <v>0</v>
      </c>
      <c r="T507" t="s">
        <v>90</v>
      </c>
      <c r="U507" t="b">
        <v>0</v>
      </c>
      <c r="V507" t="s">
        <v>96</v>
      </c>
      <c r="W507" s="1">
        <v>44609.518645833334</v>
      </c>
      <c r="X507">
        <v>199</v>
      </c>
      <c r="Y507">
        <v>52</v>
      </c>
      <c r="Z507">
        <v>0</v>
      </c>
      <c r="AA507">
        <v>52</v>
      </c>
      <c r="AB507">
        <v>0</v>
      </c>
      <c r="AC507">
        <v>24</v>
      </c>
      <c r="AD507">
        <v>14</v>
      </c>
      <c r="AE507">
        <v>0</v>
      </c>
      <c r="AF507">
        <v>0</v>
      </c>
      <c r="AG507">
        <v>0</v>
      </c>
      <c r="AH507" t="s">
        <v>194</v>
      </c>
      <c r="AI507" s="1">
        <v>44609.540578703702</v>
      </c>
      <c r="AJ507">
        <v>143</v>
      </c>
      <c r="AK507">
        <v>1</v>
      </c>
      <c r="AL507">
        <v>0</v>
      </c>
      <c r="AM507">
        <v>1</v>
      </c>
      <c r="AN507">
        <v>0</v>
      </c>
      <c r="AO507">
        <v>0</v>
      </c>
      <c r="AP507">
        <v>13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1350</v>
      </c>
      <c r="B508" t="s">
        <v>82</v>
      </c>
      <c r="C508" t="s">
        <v>1107</v>
      </c>
      <c r="D508" t="s">
        <v>84</v>
      </c>
      <c r="E508" s="2" t="str">
        <f>HYPERLINK("capsilon://?command=openfolder&amp;siteaddress=FAM.docvelocity-na8.net&amp;folderid=FX6531F289-D374-9FB4-F69D-E40D4B6D1F70","FX22014721")</f>
        <v>FX22014721</v>
      </c>
      <c r="F508" t="s">
        <v>19</v>
      </c>
      <c r="G508" t="s">
        <v>19</v>
      </c>
      <c r="H508" t="s">
        <v>85</v>
      </c>
      <c r="I508" t="s">
        <v>1351</v>
      </c>
      <c r="J508">
        <v>32</v>
      </c>
      <c r="K508" t="s">
        <v>87</v>
      </c>
      <c r="L508" t="s">
        <v>88</v>
      </c>
      <c r="M508" t="s">
        <v>89</v>
      </c>
      <c r="N508">
        <v>2</v>
      </c>
      <c r="O508" s="1">
        <v>44609.542245370372</v>
      </c>
      <c r="P508" s="1">
        <v>44609.694537037038</v>
      </c>
      <c r="Q508">
        <v>12355</v>
      </c>
      <c r="R508">
        <v>803</v>
      </c>
      <c r="S508" t="b">
        <v>0</v>
      </c>
      <c r="T508" t="s">
        <v>90</v>
      </c>
      <c r="U508" t="b">
        <v>0</v>
      </c>
      <c r="V508" t="s">
        <v>177</v>
      </c>
      <c r="W508" s="1">
        <v>44609.551099537035</v>
      </c>
      <c r="X508">
        <v>468</v>
      </c>
      <c r="Y508">
        <v>39</v>
      </c>
      <c r="Z508">
        <v>0</v>
      </c>
      <c r="AA508">
        <v>39</v>
      </c>
      <c r="AB508">
        <v>0</v>
      </c>
      <c r="AC508">
        <v>25</v>
      </c>
      <c r="AD508">
        <v>-7</v>
      </c>
      <c r="AE508">
        <v>0</v>
      </c>
      <c r="AF508">
        <v>0</v>
      </c>
      <c r="AG508">
        <v>0</v>
      </c>
      <c r="AH508" t="s">
        <v>92</v>
      </c>
      <c r="AI508" s="1">
        <v>44609.694537037038</v>
      </c>
      <c r="AJ508">
        <v>328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-7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1352</v>
      </c>
      <c r="B509" t="s">
        <v>82</v>
      </c>
      <c r="C509" t="s">
        <v>1353</v>
      </c>
      <c r="D509" t="s">
        <v>84</v>
      </c>
      <c r="E509" s="2" t="str">
        <f>HYPERLINK("capsilon://?command=openfolder&amp;siteaddress=FAM.docvelocity-na8.net&amp;folderid=FXC5213459-31AF-4E71-FA6F-17A9B1821AF5","FX2202427")</f>
        <v>FX2202427</v>
      </c>
      <c r="F509" t="s">
        <v>19</v>
      </c>
      <c r="G509" t="s">
        <v>19</v>
      </c>
      <c r="H509" t="s">
        <v>85</v>
      </c>
      <c r="I509" t="s">
        <v>1354</v>
      </c>
      <c r="J509">
        <v>28</v>
      </c>
      <c r="K509" t="s">
        <v>87</v>
      </c>
      <c r="L509" t="s">
        <v>88</v>
      </c>
      <c r="M509" t="s">
        <v>89</v>
      </c>
      <c r="N509">
        <v>2</v>
      </c>
      <c r="O509" s="1">
        <v>44609.547997685186</v>
      </c>
      <c r="P509" s="1">
        <v>44609.696851851855</v>
      </c>
      <c r="Q509">
        <v>12481</v>
      </c>
      <c r="R509">
        <v>380</v>
      </c>
      <c r="S509" t="b">
        <v>0</v>
      </c>
      <c r="T509" t="s">
        <v>90</v>
      </c>
      <c r="U509" t="b">
        <v>0</v>
      </c>
      <c r="V509" t="s">
        <v>101</v>
      </c>
      <c r="W509" s="1">
        <v>44609.550891203704</v>
      </c>
      <c r="X509">
        <v>181</v>
      </c>
      <c r="Y509">
        <v>21</v>
      </c>
      <c r="Z509">
        <v>0</v>
      </c>
      <c r="AA509">
        <v>21</v>
      </c>
      <c r="AB509">
        <v>0</v>
      </c>
      <c r="AC509">
        <v>2</v>
      </c>
      <c r="AD509">
        <v>7</v>
      </c>
      <c r="AE509">
        <v>0</v>
      </c>
      <c r="AF509">
        <v>0</v>
      </c>
      <c r="AG509">
        <v>0</v>
      </c>
      <c r="AH509" t="s">
        <v>92</v>
      </c>
      <c r="AI509" s="1">
        <v>44609.696851851855</v>
      </c>
      <c r="AJ509">
        <v>199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7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1355</v>
      </c>
      <c r="B510" t="s">
        <v>82</v>
      </c>
      <c r="C510" t="s">
        <v>1052</v>
      </c>
      <c r="D510" t="s">
        <v>84</v>
      </c>
      <c r="E510" s="2" t="str">
        <f>HYPERLINK("capsilon://?command=openfolder&amp;siteaddress=FAM.docvelocity-na8.net&amp;folderid=FX88CD83D8-23B5-56B8-0343-3FD4690C052E","FX22026071")</f>
        <v>FX22026071</v>
      </c>
      <c r="F510" t="s">
        <v>19</v>
      </c>
      <c r="G510" t="s">
        <v>19</v>
      </c>
      <c r="H510" t="s">
        <v>85</v>
      </c>
      <c r="I510" t="s">
        <v>1356</v>
      </c>
      <c r="J510">
        <v>38</v>
      </c>
      <c r="K510" t="s">
        <v>87</v>
      </c>
      <c r="L510" t="s">
        <v>88</v>
      </c>
      <c r="M510" t="s">
        <v>89</v>
      </c>
      <c r="N510">
        <v>2</v>
      </c>
      <c r="O510" s="1">
        <v>44609.550138888888</v>
      </c>
      <c r="P510" s="1">
        <v>44609.698379629626</v>
      </c>
      <c r="Q510">
        <v>11989</v>
      </c>
      <c r="R510">
        <v>819</v>
      </c>
      <c r="S510" t="b">
        <v>0</v>
      </c>
      <c r="T510" t="s">
        <v>90</v>
      </c>
      <c r="U510" t="b">
        <v>0</v>
      </c>
      <c r="V510" t="s">
        <v>101</v>
      </c>
      <c r="W510" s="1">
        <v>44609.558854166666</v>
      </c>
      <c r="X510">
        <v>687</v>
      </c>
      <c r="Y510">
        <v>37</v>
      </c>
      <c r="Z510">
        <v>0</v>
      </c>
      <c r="AA510">
        <v>37</v>
      </c>
      <c r="AB510">
        <v>0</v>
      </c>
      <c r="AC510">
        <v>25</v>
      </c>
      <c r="AD510">
        <v>1</v>
      </c>
      <c r="AE510">
        <v>0</v>
      </c>
      <c r="AF510">
        <v>0</v>
      </c>
      <c r="AG510">
        <v>0</v>
      </c>
      <c r="AH510" t="s">
        <v>92</v>
      </c>
      <c r="AI510" s="1">
        <v>44609.698379629626</v>
      </c>
      <c r="AJ510">
        <v>132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1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1357</v>
      </c>
      <c r="B511" t="s">
        <v>82</v>
      </c>
      <c r="C511" t="s">
        <v>1343</v>
      </c>
      <c r="D511" t="s">
        <v>84</v>
      </c>
      <c r="E511" s="2" t="str">
        <f>HYPERLINK("capsilon://?command=openfolder&amp;siteaddress=FAM.docvelocity-na8.net&amp;folderid=FXA29F13CE-6CF9-DA22-004C-B71262326985","FX22028038")</f>
        <v>FX22028038</v>
      </c>
      <c r="F511" t="s">
        <v>19</v>
      </c>
      <c r="G511" t="s">
        <v>19</v>
      </c>
      <c r="H511" t="s">
        <v>85</v>
      </c>
      <c r="I511" t="s">
        <v>1344</v>
      </c>
      <c r="J511">
        <v>440</v>
      </c>
      <c r="K511" t="s">
        <v>87</v>
      </c>
      <c r="L511" t="s">
        <v>88</v>
      </c>
      <c r="M511" t="s">
        <v>89</v>
      </c>
      <c r="N511">
        <v>2</v>
      </c>
      <c r="O511" s="1">
        <v>44609.552337962959</v>
      </c>
      <c r="P511" s="1">
        <v>44609.682893518519</v>
      </c>
      <c r="Q511">
        <v>6762</v>
      </c>
      <c r="R511">
        <v>4518</v>
      </c>
      <c r="S511" t="b">
        <v>0</v>
      </c>
      <c r="T511" t="s">
        <v>90</v>
      </c>
      <c r="U511" t="b">
        <v>1</v>
      </c>
      <c r="V511" t="s">
        <v>101</v>
      </c>
      <c r="W511" s="1">
        <v>44609.594571759262</v>
      </c>
      <c r="X511">
        <v>3085</v>
      </c>
      <c r="Y511">
        <v>369</v>
      </c>
      <c r="Z511">
        <v>0</v>
      </c>
      <c r="AA511">
        <v>369</v>
      </c>
      <c r="AB511">
        <v>0</v>
      </c>
      <c r="AC511">
        <v>181</v>
      </c>
      <c r="AD511">
        <v>71</v>
      </c>
      <c r="AE511">
        <v>0</v>
      </c>
      <c r="AF511">
        <v>0</v>
      </c>
      <c r="AG511">
        <v>0</v>
      </c>
      <c r="AH511" t="s">
        <v>92</v>
      </c>
      <c r="AI511" s="1">
        <v>44609.682893518519</v>
      </c>
      <c r="AJ511">
        <v>1333</v>
      </c>
      <c r="AK511">
        <v>8</v>
      </c>
      <c r="AL511">
        <v>0</v>
      </c>
      <c r="AM511">
        <v>8</v>
      </c>
      <c r="AN511">
        <v>0</v>
      </c>
      <c r="AO511">
        <v>8</v>
      </c>
      <c r="AP511">
        <v>63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1358</v>
      </c>
      <c r="B512" t="s">
        <v>82</v>
      </c>
      <c r="C512" t="s">
        <v>1208</v>
      </c>
      <c r="D512" t="s">
        <v>84</v>
      </c>
      <c r="E512" s="2" t="str">
        <f>HYPERLINK("capsilon://?command=openfolder&amp;siteaddress=FAM.docvelocity-na8.net&amp;folderid=FX82044D95-A93C-8D71-46DF-58FAEA36E315","FX22025010")</f>
        <v>FX22025010</v>
      </c>
      <c r="F512" t="s">
        <v>19</v>
      </c>
      <c r="G512" t="s">
        <v>19</v>
      </c>
      <c r="H512" t="s">
        <v>85</v>
      </c>
      <c r="I512" t="s">
        <v>1359</v>
      </c>
      <c r="J512">
        <v>66</v>
      </c>
      <c r="K512" t="s">
        <v>87</v>
      </c>
      <c r="L512" t="s">
        <v>88</v>
      </c>
      <c r="M512" t="s">
        <v>89</v>
      </c>
      <c r="N512">
        <v>2</v>
      </c>
      <c r="O512" s="1">
        <v>44609.566967592589</v>
      </c>
      <c r="P512" s="1">
        <v>44609.699907407405</v>
      </c>
      <c r="Q512">
        <v>11159</v>
      </c>
      <c r="R512">
        <v>327</v>
      </c>
      <c r="S512" t="b">
        <v>0</v>
      </c>
      <c r="T512" t="s">
        <v>90</v>
      </c>
      <c r="U512" t="b">
        <v>0</v>
      </c>
      <c r="V512" t="s">
        <v>110</v>
      </c>
      <c r="W512" s="1">
        <v>44609.569525462961</v>
      </c>
      <c r="X512">
        <v>196</v>
      </c>
      <c r="Y512">
        <v>52</v>
      </c>
      <c r="Z512">
        <v>0</v>
      </c>
      <c r="AA512">
        <v>52</v>
      </c>
      <c r="AB512">
        <v>0</v>
      </c>
      <c r="AC512">
        <v>25</v>
      </c>
      <c r="AD512">
        <v>14</v>
      </c>
      <c r="AE512">
        <v>0</v>
      </c>
      <c r="AF512">
        <v>0</v>
      </c>
      <c r="AG512">
        <v>0</v>
      </c>
      <c r="AH512" t="s">
        <v>92</v>
      </c>
      <c r="AI512" s="1">
        <v>44609.699907407405</v>
      </c>
      <c r="AJ512">
        <v>131</v>
      </c>
      <c r="AK512">
        <v>1</v>
      </c>
      <c r="AL512">
        <v>0</v>
      </c>
      <c r="AM512">
        <v>1</v>
      </c>
      <c r="AN512">
        <v>0</v>
      </c>
      <c r="AO512">
        <v>1</v>
      </c>
      <c r="AP512">
        <v>13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1360</v>
      </c>
      <c r="B513" t="s">
        <v>82</v>
      </c>
      <c r="C513" t="s">
        <v>740</v>
      </c>
      <c r="D513" t="s">
        <v>84</v>
      </c>
      <c r="E513" s="2" t="str">
        <f>HYPERLINK("capsilon://?command=openfolder&amp;siteaddress=FAM.docvelocity-na8.net&amp;folderid=FX79062513-5F59-D84E-6813-B1FEC308A416","FX21127595")</f>
        <v>FX21127595</v>
      </c>
      <c r="F513" t="s">
        <v>19</v>
      </c>
      <c r="G513" t="s">
        <v>19</v>
      </c>
      <c r="H513" t="s">
        <v>85</v>
      </c>
      <c r="I513" t="s">
        <v>1361</v>
      </c>
      <c r="J513">
        <v>247</v>
      </c>
      <c r="K513" t="s">
        <v>87</v>
      </c>
      <c r="L513" t="s">
        <v>88</v>
      </c>
      <c r="M513" t="s">
        <v>89</v>
      </c>
      <c r="N513">
        <v>1</v>
      </c>
      <c r="O513" s="1">
        <v>44609.578055555554</v>
      </c>
      <c r="P513" s="1">
        <v>44609.613391203704</v>
      </c>
      <c r="Q513">
        <v>2767</v>
      </c>
      <c r="R513">
        <v>286</v>
      </c>
      <c r="S513" t="b">
        <v>0</v>
      </c>
      <c r="T513" t="s">
        <v>90</v>
      </c>
      <c r="U513" t="b">
        <v>0</v>
      </c>
      <c r="V513" t="s">
        <v>110</v>
      </c>
      <c r="W513" s="1">
        <v>44609.613391203704</v>
      </c>
      <c r="X513">
        <v>175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247</v>
      </c>
      <c r="AE513">
        <v>227</v>
      </c>
      <c r="AF513">
        <v>0</v>
      </c>
      <c r="AG513">
        <v>4</v>
      </c>
      <c r="AH513" t="s">
        <v>90</v>
      </c>
      <c r="AI513" t="s">
        <v>90</v>
      </c>
      <c r="AJ513" t="s">
        <v>90</v>
      </c>
      <c r="AK513" t="s">
        <v>90</v>
      </c>
      <c r="AL513" t="s">
        <v>90</v>
      </c>
      <c r="AM513" t="s">
        <v>90</v>
      </c>
      <c r="AN513" t="s">
        <v>90</v>
      </c>
      <c r="AO513" t="s">
        <v>90</v>
      </c>
      <c r="AP513" t="s">
        <v>90</v>
      </c>
      <c r="AQ513" t="s">
        <v>90</v>
      </c>
      <c r="AR513" t="s">
        <v>90</v>
      </c>
      <c r="AS513" t="s">
        <v>90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1362</v>
      </c>
      <c r="B514" t="s">
        <v>82</v>
      </c>
      <c r="C514" t="s">
        <v>112</v>
      </c>
      <c r="D514" t="s">
        <v>84</v>
      </c>
      <c r="E514" s="2" t="str">
        <f>HYPERLINK("capsilon://?command=openfolder&amp;siteaddress=FAM.docvelocity-na8.net&amp;folderid=FX556EB2F2-65AA-EE9A-F4EF-B1A68FBD7BA0","FX2202464")</f>
        <v>FX2202464</v>
      </c>
      <c r="F514" t="s">
        <v>19</v>
      </c>
      <c r="G514" t="s">
        <v>19</v>
      </c>
      <c r="H514" t="s">
        <v>85</v>
      </c>
      <c r="I514" t="s">
        <v>1363</v>
      </c>
      <c r="J514">
        <v>173</v>
      </c>
      <c r="K514" t="s">
        <v>87</v>
      </c>
      <c r="L514" t="s">
        <v>88</v>
      </c>
      <c r="M514" t="s">
        <v>89</v>
      </c>
      <c r="N514">
        <v>2</v>
      </c>
      <c r="O514" s="1">
        <v>44609.579131944447</v>
      </c>
      <c r="P514" s="1">
        <v>44609.702777777777</v>
      </c>
      <c r="Q514">
        <v>9537</v>
      </c>
      <c r="R514">
        <v>1146</v>
      </c>
      <c r="S514" t="b">
        <v>0</v>
      </c>
      <c r="T514" t="s">
        <v>90</v>
      </c>
      <c r="U514" t="b">
        <v>0</v>
      </c>
      <c r="V514" t="s">
        <v>101</v>
      </c>
      <c r="W514" s="1">
        <v>44609.604664351849</v>
      </c>
      <c r="X514">
        <v>857</v>
      </c>
      <c r="Y514">
        <v>85</v>
      </c>
      <c r="Z514">
        <v>0</v>
      </c>
      <c r="AA514">
        <v>85</v>
      </c>
      <c r="AB514">
        <v>0</v>
      </c>
      <c r="AC514">
        <v>52</v>
      </c>
      <c r="AD514">
        <v>88</v>
      </c>
      <c r="AE514">
        <v>0</v>
      </c>
      <c r="AF514">
        <v>0</v>
      </c>
      <c r="AG514">
        <v>0</v>
      </c>
      <c r="AH514" t="s">
        <v>92</v>
      </c>
      <c r="AI514" s="1">
        <v>44609.702777777777</v>
      </c>
      <c r="AJ514">
        <v>247</v>
      </c>
      <c r="AK514">
        <v>3</v>
      </c>
      <c r="AL514">
        <v>0</v>
      </c>
      <c r="AM514">
        <v>3</v>
      </c>
      <c r="AN514">
        <v>0</v>
      </c>
      <c r="AO514">
        <v>3</v>
      </c>
      <c r="AP514">
        <v>85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1364</v>
      </c>
      <c r="B515" t="s">
        <v>82</v>
      </c>
      <c r="C515" t="s">
        <v>1055</v>
      </c>
      <c r="D515" t="s">
        <v>84</v>
      </c>
      <c r="E515" s="2" t="str">
        <f>HYPERLINK("capsilon://?command=openfolder&amp;siteaddress=FAM.docvelocity-na8.net&amp;folderid=FX459B2993-BC05-291C-3048-8EE7542CF5DA","FX220112348")</f>
        <v>FX220112348</v>
      </c>
      <c r="F515" t="s">
        <v>19</v>
      </c>
      <c r="G515" t="s">
        <v>19</v>
      </c>
      <c r="H515" t="s">
        <v>85</v>
      </c>
      <c r="I515" t="s">
        <v>1365</v>
      </c>
      <c r="J515">
        <v>66</v>
      </c>
      <c r="K515" t="s">
        <v>87</v>
      </c>
      <c r="L515" t="s">
        <v>88</v>
      </c>
      <c r="M515" t="s">
        <v>89</v>
      </c>
      <c r="N515">
        <v>2</v>
      </c>
      <c r="O515" s="1">
        <v>44609.581469907411</v>
      </c>
      <c r="P515" s="1">
        <v>44609.702986111108</v>
      </c>
      <c r="Q515">
        <v>10307</v>
      </c>
      <c r="R515">
        <v>192</v>
      </c>
      <c r="S515" t="b">
        <v>0</v>
      </c>
      <c r="T515" t="s">
        <v>90</v>
      </c>
      <c r="U515" t="b">
        <v>0</v>
      </c>
      <c r="V515" t="s">
        <v>114</v>
      </c>
      <c r="W515" s="1">
        <v>44609.607060185182</v>
      </c>
      <c r="X515">
        <v>60</v>
      </c>
      <c r="Y515">
        <v>0</v>
      </c>
      <c r="Z515">
        <v>0</v>
      </c>
      <c r="AA515">
        <v>0</v>
      </c>
      <c r="AB515">
        <v>52</v>
      </c>
      <c r="AC515">
        <v>0</v>
      </c>
      <c r="AD515">
        <v>66</v>
      </c>
      <c r="AE515">
        <v>0</v>
      </c>
      <c r="AF515">
        <v>0</v>
      </c>
      <c r="AG515">
        <v>0</v>
      </c>
      <c r="AH515" t="s">
        <v>92</v>
      </c>
      <c r="AI515" s="1">
        <v>44609.702986111108</v>
      </c>
      <c r="AJ515">
        <v>17</v>
      </c>
      <c r="AK515">
        <v>0</v>
      </c>
      <c r="AL515">
        <v>0</v>
      </c>
      <c r="AM515">
        <v>0</v>
      </c>
      <c r="AN515">
        <v>52</v>
      </c>
      <c r="AO515">
        <v>0</v>
      </c>
      <c r="AP515">
        <v>66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1366</v>
      </c>
      <c r="B516" t="s">
        <v>82</v>
      </c>
      <c r="C516" t="s">
        <v>720</v>
      </c>
      <c r="D516" t="s">
        <v>84</v>
      </c>
      <c r="E516" s="2" t="str">
        <f>HYPERLINK("capsilon://?command=openfolder&amp;siteaddress=FAM.docvelocity-na8.net&amp;folderid=FX7B02AC4B-EE91-6A86-70C7-44B998690F00","FX21129290")</f>
        <v>FX21129290</v>
      </c>
      <c r="F516" t="s">
        <v>19</v>
      </c>
      <c r="G516" t="s">
        <v>19</v>
      </c>
      <c r="H516" t="s">
        <v>85</v>
      </c>
      <c r="I516" t="s">
        <v>1367</v>
      </c>
      <c r="J516">
        <v>66</v>
      </c>
      <c r="K516" t="s">
        <v>87</v>
      </c>
      <c r="L516" t="s">
        <v>88</v>
      </c>
      <c r="M516" t="s">
        <v>89</v>
      </c>
      <c r="N516">
        <v>2</v>
      </c>
      <c r="O516" s="1">
        <v>44609.584016203706</v>
      </c>
      <c r="P516" s="1">
        <v>44609.703946759262</v>
      </c>
      <c r="Q516">
        <v>10094</v>
      </c>
      <c r="R516">
        <v>268</v>
      </c>
      <c r="S516" t="b">
        <v>0</v>
      </c>
      <c r="T516" t="s">
        <v>90</v>
      </c>
      <c r="U516" t="b">
        <v>0</v>
      </c>
      <c r="V516" t="s">
        <v>114</v>
      </c>
      <c r="W516" s="1">
        <v>44609.608159722222</v>
      </c>
      <c r="X516">
        <v>95</v>
      </c>
      <c r="Y516">
        <v>0</v>
      </c>
      <c r="Z516">
        <v>0</v>
      </c>
      <c r="AA516">
        <v>0</v>
      </c>
      <c r="AB516">
        <v>52</v>
      </c>
      <c r="AC516">
        <v>0</v>
      </c>
      <c r="AD516">
        <v>66</v>
      </c>
      <c r="AE516">
        <v>0</v>
      </c>
      <c r="AF516">
        <v>0</v>
      </c>
      <c r="AG516">
        <v>0</v>
      </c>
      <c r="AH516" t="s">
        <v>92</v>
      </c>
      <c r="AI516" s="1">
        <v>44609.703946759262</v>
      </c>
      <c r="AJ516">
        <v>82</v>
      </c>
      <c r="AK516">
        <v>0</v>
      </c>
      <c r="AL516">
        <v>0</v>
      </c>
      <c r="AM516">
        <v>0</v>
      </c>
      <c r="AN516">
        <v>52</v>
      </c>
      <c r="AO516">
        <v>0</v>
      </c>
      <c r="AP516">
        <v>66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1368</v>
      </c>
      <c r="B517" t="s">
        <v>82</v>
      </c>
      <c r="C517" t="s">
        <v>720</v>
      </c>
      <c r="D517" t="s">
        <v>84</v>
      </c>
      <c r="E517" s="2" t="str">
        <f>HYPERLINK("capsilon://?command=openfolder&amp;siteaddress=FAM.docvelocity-na8.net&amp;folderid=FX7B02AC4B-EE91-6A86-70C7-44B998690F00","FX21129290")</f>
        <v>FX21129290</v>
      </c>
      <c r="F517" t="s">
        <v>19</v>
      </c>
      <c r="G517" t="s">
        <v>19</v>
      </c>
      <c r="H517" t="s">
        <v>85</v>
      </c>
      <c r="I517" t="s">
        <v>1369</v>
      </c>
      <c r="J517">
        <v>66</v>
      </c>
      <c r="K517" t="s">
        <v>87</v>
      </c>
      <c r="L517" t="s">
        <v>88</v>
      </c>
      <c r="M517" t="s">
        <v>89</v>
      </c>
      <c r="N517">
        <v>2</v>
      </c>
      <c r="O517" s="1">
        <v>44609.586712962962</v>
      </c>
      <c r="P517" s="1">
        <v>44609.704583333332</v>
      </c>
      <c r="Q517">
        <v>9989</v>
      </c>
      <c r="R517">
        <v>195</v>
      </c>
      <c r="S517" t="b">
        <v>0</v>
      </c>
      <c r="T517" t="s">
        <v>90</v>
      </c>
      <c r="U517" t="b">
        <v>0</v>
      </c>
      <c r="V517" t="s">
        <v>177</v>
      </c>
      <c r="W517" s="1">
        <v>44609.598773148151</v>
      </c>
      <c r="X517">
        <v>136</v>
      </c>
      <c r="Y517">
        <v>0</v>
      </c>
      <c r="Z517">
        <v>0</v>
      </c>
      <c r="AA517">
        <v>0</v>
      </c>
      <c r="AB517">
        <v>52</v>
      </c>
      <c r="AC517">
        <v>0</v>
      </c>
      <c r="AD517">
        <v>66</v>
      </c>
      <c r="AE517">
        <v>0</v>
      </c>
      <c r="AF517">
        <v>0</v>
      </c>
      <c r="AG517">
        <v>0</v>
      </c>
      <c r="AH517" t="s">
        <v>92</v>
      </c>
      <c r="AI517" s="1">
        <v>44609.704583333332</v>
      </c>
      <c r="AJ517">
        <v>54</v>
      </c>
      <c r="AK517">
        <v>0</v>
      </c>
      <c r="AL517">
        <v>0</v>
      </c>
      <c r="AM517">
        <v>0</v>
      </c>
      <c r="AN517">
        <v>52</v>
      </c>
      <c r="AO517">
        <v>0</v>
      </c>
      <c r="AP517">
        <v>66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1370</v>
      </c>
      <c r="B518" t="s">
        <v>82</v>
      </c>
      <c r="C518" t="s">
        <v>112</v>
      </c>
      <c r="D518" t="s">
        <v>84</v>
      </c>
      <c r="E518" s="2" t="str">
        <f>HYPERLINK("capsilon://?command=openfolder&amp;siteaddress=FAM.docvelocity-na8.net&amp;folderid=FX556EB2F2-65AA-EE9A-F4EF-B1A68FBD7BA0","FX2202464")</f>
        <v>FX2202464</v>
      </c>
      <c r="F518" t="s">
        <v>19</v>
      </c>
      <c r="G518" t="s">
        <v>19</v>
      </c>
      <c r="H518" t="s">
        <v>85</v>
      </c>
      <c r="I518" t="s">
        <v>1371</v>
      </c>
      <c r="J518">
        <v>144</v>
      </c>
      <c r="K518" t="s">
        <v>87</v>
      </c>
      <c r="L518" t="s">
        <v>88</v>
      </c>
      <c r="M518" t="s">
        <v>89</v>
      </c>
      <c r="N518">
        <v>2</v>
      </c>
      <c r="O518" s="1">
        <v>44609.594560185185</v>
      </c>
      <c r="P518" s="1">
        <v>44609.712708333333</v>
      </c>
      <c r="Q518">
        <v>8432</v>
      </c>
      <c r="R518">
        <v>1776</v>
      </c>
      <c r="S518" t="b">
        <v>0</v>
      </c>
      <c r="T518" t="s">
        <v>90</v>
      </c>
      <c r="U518" t="b">
        <v>0</v>
      </c>
      <c r="V518" t="s">
        <v>177</v>
      </c>
      <c r="W518" s="1">
        <v>44609.611226851855</v>
      </c>
      <c r="X518">
        <v>1075</v>
      </c>
      <c r="Y518">
        <v>116</v>
      </c>
      <c r="Z518">
        <v>0</v>
      </c>
      <c r="AA518">
        <v>116</v>
      </c>
      <c r="AB518">
        <v>0</v>
      </c>
      <c r="AC518">
        <v>82</v>
      </c>
      <c r="AD518">
        <v>28</v>
      </c>
      <c r="AE518">
        <v>0</v>
      </c>
      <c r="AF518">
        <v>0</v>
      </c>
      <c r="AG518">
        <v>0</v>
      </c>
      <c r="AH518" t="s">
        <v>92</v>
      </c>
      <c r="AI518" s="1">
        <v>44609.712708333333</v>
      </c>
      <c r="AJ518">
        <v>701</v>
      </c>
      <c r="AK518">
        <v>4</v>
      </c>
      <c r="AL518">
        <v>0</v>
      </c>
      <c r="AM518">
        <v>4</v>
      </c>
      <c r="AN518">
        <v>0</v>
      </c>
      <c r="AO518">
        <v>4</v>
      </c>
      <c r="AP518">
        <v>24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1372</v>
      </c>
      <c r="B519" t="s">
        <v>82</v>
      </c>
      <c r="C519" t="s">
        <v>1373</v>
      </c>
      <c r="D519" t="s">
        <v>84</v>
      </c>
      <c r="E519" s="2" t="str">
        <f>HYPERLINK("capsilon://?command=openfolder&amp;siteaddress=FAM.docvelocity-na8.net&amp;folderid=FX984EDF44-2C3F-6852-AC6A-DE91C24C9EA3","FX22019406")</f>
        <v>FX22019406</v>
      </c>
      <c r="F519" t="s">
        <v>19</v>
      </c>
      <c r="G519" t="s">
        <v>19</v>
      </c>
      <c r="H519" t="s">
        <v>85</v>
      </c>
      <c r="I519" t="s">
        <v>1374</v>
      </c>
      <c r="J519">
        <v>66</v>
      </c>
      <c r="K519" t="s">
        <v>87</v>
      </c>
      <c r="L519" t="s">
        <v>88</v>
      </c>
      <c r="M519" t="s">
        <v>89</v>
      </c>
      <c r="N519">
        <v>2</v>
      </c>
      <c r="O519" s="1">
        <v>44609.609791666669</v>
      </c>
      <c r="P519" s="1">
        <v>44609.712905092594</v>
      </c>
      <c r="Q519">
        <v>8865</v>
      </c>
      <c r="R519">
        <v>44</v>
      </c>
      <c r="S519" t="b">
        <v>0</v>
      </c>
      <c r="T519" t="s">
        <v>90</v>
      </c>
      <c r="U519" t="b">
        <v>0</v>
      </c>
      <c r="V519" t="s">
        <v>177</v>
      </c>
      <c r="W519" s="1">
        <v>44609.61146990741</v>
      </c>
      <c r="X519">
        <v>20</v>
      </c>
      <c r="Y519">
        <v>0</v>
      </c>
      <c r="Z519">
        <v>0</v>
      </c>
      <c r="AA519">
        <v>0</v>
      </c>
      <c r="AB519">
        <v>52</v>
      </c>
      <c r="AC519">
        <v>0</v>
      </c>
      <c r="AD519">
        <v>66</v>
      </c>
      <c r="AE519">
        <v>0</v>
      </c>
      <c r="AF519">
        <v>0</v>
      </c>
      <c r="AG519">
        <v>0</v>
      </c>
      <c r="AH519" t="s">
        <v>92</v>
      </c>
      <c r="AI519" s="1">
        <v>44609.712905092594</v>
      </c>
      <c r="AJ519">
        <v>16</v>
      </c>
      <c r="AK519">
        <v>0</v>
      </c>
      <c r="AL519">
        <v>0</v>
      </c>
      <c r="AM519">
        <v>0</v>
      </c>
      <c r="AN519">
        <v>52</v>
      </c>
      <c r="AO519">
        <v>0</v>
      </c>
      <c r="AP519">
        <v>66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1375</v>
      </c>
      <c r="B520" t="s">
        <v>82</v>
      </c>
      <c r="C520" t="s">
        <v>740</v>
      </c>
      <c r="D520" t="s">
        <v>84</v>
      </c>
      <c r="E520" s="2" t="str">
        <f>HYPERLINK("capsilon://?command=openfolder&amp;siteaddress=FAM.docvelocity-na8.net&amp;folderid=FX79062513-5F59-D84E-6813-B1FEC308A416","FX21127595")</f>
        <v>FX21127595</v>
      </c>
      <c r="F520" t="s">
        <v>19</v>
      </c>
      <c r="G520" t="s">
        <v>19</v>
      </c>
      <c r="H520" t="s">
        <v>85</v>
      </c>
      <c r="I520" t="s">
        <v>1361</v>
      </c>
      <c r="J520">
        <v>247</v>
      </c>
      <c r="K520" t="s">
        <v>87</v>
      </c>
      <c r="L520" t="s">
        <v>88</v>
      </c>
      <c r="M520" t="s">
        <v>89</v>
      </c>
      <c r="N520">
        <v>2</v>
      </c>
      <c r="O520" s="1">
        <v>44609.614733796298</v>
      </c>
      <c r="P520" s="1">
        <v>44609.690729166665</v>
      </c>
      <c r="Q520">
        <v>3438</v>
      </c>
      <c r="R520">
        <v>3128</v>
      </c>
      <c r="S520" t="b">
        <v>0</v>
      </c>
      <c r="T520" t="s">
        <v>90</v>
      </c>
      <c r="U520" t="b">
        <v>1</v>
      </c>
      <c r="V520" t="s">
        <v>125</v>
      </c>
      <c r="W520" s="1">
        <v>44609.652951388889</v>
      </c>
      <c r="X520">
        <v>2436</v>
      </c>
      <c r="Y520">
        <v>199</v>
      </c>
      <c r="Z520">
        <v>0</v>
      </c>
      <c r="AA520">
        <v>199</v>
      </c>
      <c r="AB520">
        <v>0</v>
      </c>
      <c r="AC520">
        <v>136</v>
      </c>
      <c r="AD520">
        <v>48</v>
      </c>
      <c r="AE520">
        <v>0</v>
      </c>
      <c r="AF520">
        <v>0</v>
      </c>
      <c r="AG520">
        <v>0</v>
      </c>
      <c r="AH520" t="s">
        <v>92</v>
      </c>
      <c r="AI520" s="1">
        <v>44609.690729166665</v>
      </c>
      <c r="AJ520">
        <v>676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48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1376</v>
      </c>
      <c r="B521" t="s">
        <v>82</v>
      </c>
      <c r="C521" t="s">
        <v>244</v>
      </c>
      <c r="D521" t="s">
        <v>84</v>
      </c>
      <c r="E521" s="2" t="str">
        <f>HYPERLINK("capsilon://?command=openfolder&amp;siteaddress=FAM.docvelocity-na8.net&amp;folderid=FX9DF648AB-0ED4-F51F-B85E-1105AEDA0F86","FX220111598")</f>
        <v>FX220111598</v>
      </c>
      <c r="F521" t="s">
        <v>19</v>
      </c>
      <c r="G521" t="s">
        <v>19</v>
      </c>
      <c r="H521" t="s">
        <v>85</v>
      </c>
      <c r="I521" t="s">
        <v>1377</v>
      </c>
      <c r="J521">
        <v>66</v>
      </c>
      <c r="K521" t="s">
        <v>87</v>
      </c>
      <c r="L521" t="s">
        <v>88</v>
      </c>
      <c r="M521" t="s">
        <v>89</v>
      </c>
      <c r="N521">
        <v>2</v>
      </c>
      <c r="O521" s="1">
        <v>44609.654282407406</v>
      </c>
      <c r="P521" s="1">
        <v>44609.713125000002</v>
      </c>
      <c r="Q521">
        <v>5005</v>
      </c>
      <c r="R521">
        <v>79</v>
      </c>
      <c r="S521" t="b">
        <v>0</v>
      </c>
      <c r="T521" t="s">
        <v>90</v>
      </c>
      <c r="U521" t="b">
        <v>0</v>
      </c>
      <c r="V521" t="s">
        <v>96</v>
      </c>
      <c r="W521" s="1">
        <v>44609.656319444446</v>
      </c>
      <c r="X521">
        <v>28</v>
      </c>
      <c r="Y521">
        <v>0</v>
      </c>
      <c r="Z521">
        <v>0</v>
      </c>
      <c r="AA521">
        <v>0</v>
      </c>
      <c r="AB521">
        <v>52</v>
      </c>
      <c r="AC521">
        <v>0</v>
      </c>
      <c r="AD521">
        <v>66</v>
      </c>
      <c r="AE521">
        <v>0</v>
      </c>
      <c r="AF521">
        <v>0</v>
      </c>
      <c r="AG521">
        <v>0</v>
      </c>
      <c r="AH521" t="s">
        <v>92</v>
      </c>
      <c r="AI521" s="1">
        <v>44609.713125000002</v>
      </c>
      <c r="AJ521">
        <v>18</v>
      </c>
      <c r="AK521">
        <v>0</v>
      </c>
      <c r="AL521">
        <v>0</v>
      </c>
      <c r="AM521">
        <v>0</v>
      </c>
      <c r="AN521">
        <v>52</v>
      </c>
      <c r="AO521">
        <v>0</v>
      </c>
      <c r="AP521">
        <v>66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1378</v>
      </c>
      <c r="B522" t="s">
        <v>82</v>
      </c>
      <c r="C522" t="s">
        <v>244</v>
      </c>
      <c r="D522" t="s">
        <v>84</v>
      </c>
      <c r="E522" s="2" t="str">
        <f>HYPERLINK("capsilon://?command=openfolder&amp;siteaddress=FAM.docvelocity-na8.net&amp;folderid=FX9DF648AB-0ED4-F51F-B85E-1105AEDA0F86","FX220111598")</f>
        <v>FX220111598</v>
      </c>
      <c r="F522" t="s">
        <v>19</v>
      </c>
      <c r="G522" t="s">
        <v>19</v>
      </c>
      <c r="H522" t="s">
        <v>85</v>
      </c>
      <c r="I522" t="s">
        <v>1379</v>
      </c>
      <c r="J522">
        <v>66</v>
      </c>
      <c r="K522" t="s">
        <v>87</v>
      </c>
      <c r="L522" t="s">
        <v>88</v>
      </c>
      <c r="M522" t="s">
        <v>89</v>
      </c>
      <c r="N522">
        <v>2</v>
      </c>
      <c r="O522" s="1">
        <v>44609.656956018516</v>
      </c>
      <c r="P522" s="1">
        <v>44609.71329861111</v>
      </c>
      <c r="Q522">
        <v>4769</v>
      </c>
      <c r="R522">
        <v>99</v>
      </c>
      <c r="S522" t="b">
        <v>0</v>
      </c>
      <c r="T522" t="s">
        <v>90</v>
      </c>
      <c r="U522" t="b">
        <v>0</v>
      </c>
      <c r="V522" t="s">
        <v>177</v>
      </c>
      <c r="W522" s="1">
        <v>44609.665034722224</v>
      </c>
      <c r="X522">
        <v>25</v>
      </c>
      <c r="Y522">
        <v>0</v>
      </c>
      <c r="Z522">
        <v>0</v>
      </c>
      <c r="AA522">
        <v>0</v>
      </c>
      <c r="AB522">
        <v>52</v>
      </c>
      <c r="AC522">
        <v>0</v>
      </c>
      <c r="AD522">
        <v>66</v>
      </c>
      <c r="AE522">
        <v>0</v>
      </c>
      <c r="AF522">
        <v>0</v>
      </c>
      <c r="AG522">
        <v>0</v>
      </c>
      <c r="AH522" t="s">
        <v>92</v>
      </c>
      <c r="AI522" s="1">
        <v>44609.71329861111</v>
      </c>
      <c r="AJ522">
        <v>14</v>
      </c>
      <c r="AK522">
        <v>0</v>
      </c>
      <c r="AL522">
        <v>0</v>
      </c>
      <c r="AM522">
        <v>0</v>
      </c>
      <c r="AN522">
        <v>52</v>
      </c>
      <c r="AO522">
        <v>0</v>
      </c>
      <c r="AP522">
        <v>66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1380</v>
      </c>
      <c r="B523" t="s">
        <v>82</v>
      </c>
      <c r="C523" t="s">
        <v>790</v>
      </c>
      <c r="D523" t="s">
        <v>84</v>
      </c>
      <c r="E523" s="2" t="str">
        <f>HYPERLINK("capsilon://?command=openfolder&amp;siteaddress=FAM.docvelocity-na8.net&amp;folderid=FX8FC1B826-224C-D347-3503-4564405B40DE","FX22024584")</f>
        <v>FX22024584</v>
      </c>
      <c r="F523" t="s">
        <v>19</v>
      </c>
      <c r="G523" t="s">
        <v>19</v>
      </c>
      <c r="H523" t="s">
        <v>85</v>
      </c>
      <c r="I523" t="s">
        <v>1381</v>
      </c>
      <c r="J523">
        <v>38</v>
      </c>
      <c r="K523" t="s">
        <v>646</v>
      </c>
      <c r="L523" t="s">
        <v>19</v>
      </c>
      <c r="M523" t="s">
        <v>84</v>
      </c>
      <c r="N523">
        <v>0</v>
      </c>
      <c r="O523" s="1">
        <v>44609.690613425926</v>
      </c>
      <c r="P523" s="1">
        <v>44609.695370370369</v>
      </c>
      <c r="Q523">
        <v>411</v>
      </c>
      <c r="R523">
        <v>0</v>
      </c>
      <c r="S523" t="b">
        <v>0</v>
      </c>
      <c r="T523" t="s">
        <v>90</v>
      </c>
      <c r="U523" t="b">
        <v>0</v>
      </c>
      <c r="V523" t="s">
        <v>90</v>
      </c>
      <c r="W523" t="s">
        <v>90</v>
      </c>
      <c r="X523" t="s">
        <v>90</v>
      </c>
      <c r="Y523" t="s">
        <v>90</v>
      </c>
      <c r="Z523" t="s">
        <v>90</v>
      </c>
      <c r="AA523" t="s">
        <v>90</v>
      </c>
      <c r="AB523" t="s">
        <v>90</v>
      </c>
      <c r="AC523" t="s">
        <v>90</v>
      </c>
      <c r="AD523" t="s">
        <v>90</v>
      </c>
      <c r="AE523" t="s">
        <v>90</v>
      </c>
      <c r="AF523" t="s">
        <v>90</v>
      </c>
      <c r="AG523" t="s">
        <v>90</v>
      </c>
      <c r="AH523" t="s">
        <v>90</v>
      </c>
      <c r="AI523" t="s">
        <v>90</v>
      </c>
      <c r="AJ523" t="s">
        <v>90</v>
      </c>
      <c r="AK523" t="s">
        <v>90</v>
      </c>
      <c r="AL523" t="s">
        <v>90</v>
      </c>
      <c r="AM523" t="s">
        <v>90</v>
      </c>
      <c r="AN523" t="s">
        <v>90</v>
      </c>
      <c r="AO523" t="s">
        <v>90</v>
      </c>
      <c r="AP523" t="s">
        <v>90</v>
      </c>
      <c r="AQ523" t="s">
        <v>90</v>
      </c>
      <c r="AR523" t="s">
        <v>90</v>
      </c>
      <c r="AS523" t="s">
        <v>90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1382</v>
      </c>
      <c r="B524" t="s">
        <v>82</v>
      </c>
      <c r="C524" t="s">
        <v>1383</v>
      </c>
      <c r="D524" t="s">
        <v>84</v>
      </c>
      <c r="E524" s="2" t="str">
        <f>HYPERLINK("capsilon://?command=openfolder&amp;siteaddress=FAM.docvelocity-na8.net&amp;folderid=FX1D05D2FD-B600-8CE1-0CE5-C87C53662F8D","FX22026594")</f>
        <v>FX22026594</v>
      </c>
      <c r="F524" t="s">
        <v>19</v>
      </c>
      <c r="G524" t="s">
        <v>19</v>
      </c>
      <c r="H524" t="s">
        <v>85</v>
      </c>
      <c r="I524" t="s">
        <v>1384</v>
      </c>
      <c r="J524">
        <v>228</v>
      </c>
      <c r="K524" t="s">
        <v>87</v>
      </c>
      <c r="L524" t="s">
        <v>88</v>
      </c>
      <c r="M524" t="s">
        <v>89</v>
      </c>
      <c r="N524">
        <v>2</v>
      </c>
      <c r="O524" s="1">
        <v>44609.705787037034</v>
      </c>
      <c r="P524" s="1">
        <v>44610.191932870373</v>
      </c>
      <c r="Q524">
        <v>39550</v>
      </c>
      <c r="R524">
        <v>2453</v>
      </c>
      <c r="S524" t="b">
        <v>0</v>
      </c>
      <c r="T524" t="s">
        <v>90</v>
      </c>
      <c r="U524" t="b">
        <v>0</v>
      </c>
      <c r="V524" t="s">
        <v>177</v>
      </c>
      <c r="W524" s="1">
        <v>44609.717256944445</v>
      </c>
      <c r="X524">
        <v>760</v>
      </c>
      <c r="Y524">
        <v>194</v>
      </c>
      <c r="Z524">
        <v>0</v>
      </c>
      <c r="AA524">
        <v>194</v>
      </c>
      <c r="AB524">
        <v>0</v>
      </c>
      <c r="AC524">
        <v>62</v>
      </c>
      <c r="AD524">
        <v>34</v>
      </c>
      <c r="AE524">
        <v>0</v>
      </c>
      <c r="AF524">
        <v>0</v>
      </c>
      <c r="AG524">
        <v>0</v>
      </c>
      <c r="AH524" t="s">
        <v>187</v>
      </c>
      <c r="AI524" s="1">
        <v>44610.191932870373</v>
      </c>
      <c r="AJ524">
        <v>1681</v>
      </c>
      <c r="AK524">
        <v>5</v>
      </c>
      <c r="AL524">
        <v>0</v>
      </c>
      <c r="AM524">
        <v>5</v>
      </c>
      <c r="AN524">
        <v>0</v>
      </c>
      <c r="AO524">
        <v>5</v>
      </c>
      <c r="AP524">
        <v>29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1385</v>
      </c>
      <c r="B525" t="s">
        <v>82</v>
      </c>
      <c r="C525" t="s">
        <v>921</v>
      </c>
      <c r="D525" t="s">
        <v>84</v>
      </c>
      <c r="E525" s="2" t="str">
        <f>HYPERLINK("capsilon://?command=openfolder&amp;siteaddress=FAM.docvelocity-na8.net&amp;folderid=FXDD0482AD-2FA9-CDC4-5546-506D1AAE983B","FX21107473")</f>
        <v>FX21107473</v>
      </c>
      <c r="F525" t="s">
        <v>19</v>
      </c>
      <c r="G525" t="s">
        <v>19</v>
      </c>
      <c r="H525" t="s">
        <v>85</v>
      </c>
      <c r="I525" t="s">
        <v>1386</v>
      </c>
      <c r="J525">
        <v>38</v>
      </c>
      <c r="K525" t="s">
        <v>87</v>
      </c>
      <c r="L525" t="s">
        <v>88</v>
      </c>
      <c r="M525" t="s">
        <v>89</v>
      </c>
      <c r="N525">
        <v>2</v>
      </c>
      <c r="O525" s="1">
        <v>44609.708553240744</v>
      </c>
      <c r="P525" s="1">
        <v>44609.840173611112</v>
      </c>
      <c r="Q525">
        <v>10736</v>
      </c>
      <c r="R525">
        <v>636</v>
      </c>
      <c r="S525" t="b">
        <v>0</v>
      </c>
      <c r="T525" t="s">
        <v>90</v>
      </c>
      <c r="U525" t="b">
        <v>0</v>
      </c>
      <c r="V525" t="s">
        <v>177</v>
      </c>
      <c r="W525" s="1">
        <v>44609.721608796295</v>
      </c>
      <c r="X525">
        <v>375</v>
      </c>
      <c r="Y525">
        <v>37</v>
      </c>
      <c r="Z525">
        <v>0</v>
      </c>
      <c r="AA525">
        <v>37</v>
      </c>
      <c r="AB525">
        <v>0</v>
      </c>
      <c r="AC525">
        <v>25</v>
      </c>
      <c r="AD525">
        <v>1</v>
      </c>
      <c r="AE525">
        <v>0</v>
      </c>
      <c r="AF525">
        <v>0</v>
      </c>
      <c r="AG525">
        <v>0</v>
      </c>
      <c r="AH525" t="s">
        <v>97</v>
      </c>
      <c r="AI525" s="1">
        <v>44609.840173611112</v>
      </c>
      <c r="AJ525">
        <v>261</v>
      </c>
      <c r="AK525">
        <v>1</v>
      </c>
      <c r="AL525">
        <v>0</v>
      </c>
      <c r="AM525">
        <v>1</v>
      </c>
      <c r="AN525">
        <v>0</v>
      </c>
      <c r="AO525">
        <v>1</v>
      </c>
      <c r="AP525">
        <v>0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1387</v>
      </c>
      <c r="B526" t="s">
        <v>82</v>
      </c>
      <c r="C526" t="s">
        <v>705</v>
      </c>
      <c r="D526" t="s">
        <v>84</v>
      </c>
      <c r="E526" s="2" t="str">
        <f>HYPERLINK("capsilon://?command=openfolder&amp;siteaddress=FAM.docvelocity-na8.net&amp;folderid=FX3F2B94C5-1CFD-F70E-5CC5-05C706A09F7B","FX22024153")</f>
        <v>FX22024153</v>
      </c>
      <c r="F526" t="s">
        <v>19</v>
      </c>
      <c r="G526" t="s">
        <v>19</v>
      </c>
      <c r="H526" t="s">
        <v>85</v>
      </c>
      <c r="I526" t="s">
        <v>1388</v>
      </c>
      <c r="J526">
        <v>38</v>
      </c>
      <c r="K526" t="s">
        <v>646</v>
      </c>
      <c r="L526" t="s">
        <v>19</v>
      </c>
      <c r="M526" t="s">
        <v>84</v>
      </c>
      <c r="N526">
        <v>0</v>
      </c>
      <c r="O526" s="1">
        <v>44609.749189814815</v>
      </c>
      <c r="P526" s="1">
        <v>44609.750937500001</v>
      </c>
      <c r="Q526">
        <v>151</v>
      </c>
      <c r="R526">
        <v>0</v>
      </c>
      <c r="S526" t="b">
        <v>0</v>
      </c>
      <c r="T526" t="s">
        <v>90</v>
      </c>
      <c r="U526" t="b">
        <v>0</v>
      </c>
      <c r="V526" t="s">
        <v>90</v>
      </c>
      <c r="W526" t="s">
        <v>90</v>
      </c>
      <c r="X526" t="s">
        <v>90</v>
      </c>
      <c r="Y526" t="s">
        <v>90</v>
      </c>
      <c r="Z526" t="s">
        <v>90</v>
      </c>
      <c r="AA526" t="s">
        <v>90</v>
      </c>
      <c r="AB526" t="s">
        <v>90</v>
      </c>
      <c r="AC526" t="s">
        <v>90</v>
      </c>
      <c r="AD526" t="s">
        <v>90</v>
      </c>
      <c r="AE526" t="s">
        <v>90</v>
      </c>
      <c r="AF526" t="s">
        <v>90</v>
      </c>
      <c r="AG526" t="s">
        <v>90</v>
      </c>
      <c r="AH526" t="s">
        <v>90</v>
      </c>
      <c r="AI526" t="s">
        <v>90</v>
      </c>
      <c r="AJ526" t="s">
        <v>90</v>
      </c>
      <c r="AK526" t="s">
        <v>90</v>
      </c>
      <c r="AL526" t="s">
        <v>90</v>
      </c>
      <c r="AM526" t="s">
        <v>90</v>
      </c>
      <c r="AN526" t="s">
        <v>90</v>
      </c>
      <c r="AO526" t="s">
        <v>90</v>
      </c>
      <c r="AP526" t="s">
        <v>90</v>
      </c>
      <c r="AQ526" t="s">
        <v>90</v>
      </c>
      <c r="AR526" t="s">
        <v>90</v>
      </c>
      <c r="AS526" t="s">
        <v>90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1389</v>
      </c>
      <c r="B527" t="s">
        <v>82</v>
      </c>
      <c r="C527" t="s">
        <v>989</v>
      </c>
      <c r="D527" t="s">
        <v>84</v>
      </c>
      <c r="E527" s="2" t="str">
        <f>HYPERLINK("capsilon://?command=openfolder&amp;siteaddress=FAM.docvelocity-na8.net&amp;folderid=FX63497AB8-551A-3302-5DA7-9C7348F14B10","FX220244")</f>
        <v>FX220244</v>
      </c>
      <c r="F527" t="s">
        <v>19</v>
      </c>
      <c r="G527" t="s">
        <v>19</v>
      </c>
      <c r="H527" t="s">
        <v>85</v>
      </c>
      <c r="I527" t="s">
        <v>1390</v>
      </c>
      <c r="J527">
        <v>66</v>
      </c>
      <c r="K527" t="s">
        <v>87</v>
      </c>
      <c r="L527" t="s">
        <v>88</v>
      </c>
      <c r="M527" t="s">
        <v>89</v>
      </c>
      <c r="N527">
        <v>2</v>
      </c>
      <c r="O527" s="1">
        <v>44609.756956018522</v>
      </c>
      <c r="P527" s="1">
        <v>44609.842777777776</v>
      </c>
      <c r="Q527">
        <v>6964</v>
      </c>
      <c r="R527">
        <v>451</v>
      </c>
      <c r="S527" t="b">
        <v>0</v>
      </c>
      <c r="T527" t="s">
        <v>90</v>
      </c>
      <c r="U527" t="b">
        <v>0</v>
      </c>
      <c r="V527" t="s">
        <v>96</v>
      </c>
      <c r="W527" s="1">
        <v>44609.760659722226</v>
      </c>
      <c r="X527">
        <v>227</v>
      </c>
      <c r="Y527">
        <v>52</v>
      </c>
      <c r="Z527">
        <v>0</v>
      </c>
      <c r="AA527">
        <v>52</v>
      </c>
      <c r="AB527">
        <v>0</v>
      </c>
      <c r="AC527">
        <v>30</v>
      </c>
      <c r="AD527">
        <v>14</v>
      </c>
      <c r="AE527">
        <v>0</v>
      </c>
      <c r="AF527">
        <v>0</v>
      </c>
      <c r="AG527">
        <v>0</v>
      </c>
      <c r="AH527" t="s">
        <v>97</v>
      </c>
      <c r="AI527" s="1">
        <v>44609.842777777776</v>
      </c>
      <c r="AJ527">
        <v>224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14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1391</v>
      </c>
      <c r="B528" t="s">
        <v>82</v>
      </c>
      <c r="C528" t="s">
        <v>989</v>
      </c>
      <c r="D528" t="s">
        <v>84</v>
      </c>
      <c r="E528" s="2" t="str">
        <f>HYPERLINK("capsilon://?command=openfolder&amp;siteaddress=FAM.docvelocity-na8.net&amp;folderid=FX63497AB8-551A-3302-5DA7-9C7348F14B10","FX220244")</f>
        <v>FX220244</v>
      </c>
      <c r="F528" t="s">
        <v>19</v>
      </c>
      <c r="G528" t="s">
        <v>19</v>
      </c>
      <c r="H528" t="s">
        <v>85</v>
      </c>
      <c r="I528" t="s">
        <v>1392</v>
      </c>
      <c r="J528">
        <v>66</v>
      </c>
      <c r="K528" t="s">
        <v>87</v>
      </c>
      <c r="L528" t="s">
        <v>88</v>
      </c>
      <c r="M528" t="s">
        <v>89</v>
      </c>
      <c r="N528">
        <v>1</v>
      </c>
      <c r="O528" s="1">
        <v>44609.768472222226</v>
      </c>
      <c r="P528" s="1">
        <v>44609.805335648147</v>
      </c>
      <c r="Q528">
        <v>3078</v>
      </c>
      <c r="R528">
        <v>107</v>
      </c>
      <c r="S528" t="b">
        <v>0</v>
      </c>
      <c r="T528" t="s">
        <v>90</v>
      </c>
      <c r="U528" t="b">
        <v>0</v>
      </c>
      <c r="V528" t="s">
        <v>110</v>
      </c>
      <c r="W528" s="1">
        <v>44609.805335648147</v>
      </c>
      <c r="X528">
        <v>94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66</v>
      </c>
      <c r="AE528">
        <v>52</v>
      </c>
      <c r="AF528">
        <v>0</v>
      </c>
      <c r="AG528">
        <v>1</v>
      </c>
      <c r="AH528" t="s">
        <v>90</v>
      </c>
      <c r="AI528" t="s">
        <v>90</v>
      </c>
      <c r="AJ528" t="s">
        <v>90</v>
      </c>
      <c r="AK528" t="s">
        <v>90</v>
      </c>
      <c r="AL528" t="s">
        <v>90</v>
      </c>
      <c r="AM528" t="s">
        <v>90</v>
      </c>
      <c r="AN528" t="s">
        <v>90</v>
      </c>
      <c r="AO528" t="s">
        <v>90</v>
      </c>
      <c r="AP528" t="s">
        <v>90</v>
      </c>
      <c r="AQ528" t="s">
        <v>90</v>
      </c>
      <c r="AR528" t="s">
        <v>90</v>
      </c>
      <c r="AS528" t="s">
        <v>90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1393</v>
      </c>
      <c r="B529" t="s">
        <v>82</v>
      </c>
      <c r="C529" t="s">
        <v>749</v>
      </c>
      <c r="D529" t="s">
        <v>84</v>
      </c>
      <c r="E529" s="2" t="str">
        <f>HYPERLINK("capsilon://?command=openfolder&amp;siteaddress=FAM.docvelocity-na8.net&amp;folderid=FX2FE178F3-0AAF-8B24-6E96-095D2681507B","FX22023088")</f>
        <v>FX22023088</v>
      </c>
      <c r="F529" t="s">
        <v>19</v>
      </c>
      <c r="G529" t="s">
        <v>19</v>
      </c>
      <c r="H529" t="s">
        <v>85</v>
      </c>
      <c r="I529" t="s">
        <v>1394</v>
      </c>
      <c r="J529">
        <v>66</v>
      </c>
      <c r="K529" t="s">
        <v>87</v>
      </c>
      <c r="L529" t="s">
        <v>88</v>
      </c>
      <c r="M529" t="s">
        <v>89</v>
      </c>
      <c r="N529">
        <v>2</v>
      </c>
      <c r="O529" s="1">
        <v>44609.776724537034</v>
      </c>
      <c r="P529" s="1">
        <v>44610.188287037039</v>
      </c>
      <c r="Q529">
        <v>33412</v>
      </c>
      <c r="R529">
        <v>2147</v>
      </c>
      <c r="S529" t="b">
        <v>0</v>
      </c>
      <c r="T529" t="s">
        <v>90</v>
      </c>
      <c r="U529" t="b">
        <v>0</v>
      </c>
      <c r="V529" t="s">
        <v>110</v>
      </c>
      <c r="W529" s="1">
        <v>44609.824479166666</v>
      </c>
      <c r="X529">
        <v>1628</v>
      </c>
      <c r="Y529">
        <v>52</v>
      </c>
      <c r="Z529">
        <v>0</v>
      </c>
      <c r="AA529">
        <v>52</v>
      </c>
      <c r="AB529">
        <v>0</v>
      </c>
      <c r="AC529">
        <v>34</v>
      </c>
      <c r="AD529">
        <v>14</v>
      </c>
      <c r="AE529">
        <v>0</v>
      </c>
      <c r="AF529">
        <v>0</v>
      </c>
      <c r="AG529">
        <v>0</v>
      </c>
      <c r="AH529" t="s">
        <v>194</v>
      </c>
      <c r="AI529" s="1">
        <v>44610.188287037039</v>
      </c>
      <c r="AJ529">
        <v>428</v>
      </c>
      <c r="AK529">
        <v>2</v>
      </c>
      <c r="AL529">
        <v>0</v>
      </c>
      <c r="AM529">
        <v>2</v>
      </c>
      <c r="AN529">
        <v>0</v>
      </c>
      <c r="AO529">
        <v>1</v>
      </c>
      <c r="AP529">
        <v>12</v>
      </c>
      <c r="AQ529">
        <v>0</v>
      </c>
      <c r="AR529">
        <v>0</v>
      </c>
      <c r="AS529">
        <v>0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  <row r="530" spans="1:57" x14ac:dyDescent="0.45">
      <c r="A530" t="s">
        <v>1395</v>
      </c>
      <c r="B530" t="s">
        <v>82</v>
      </c>
      <c r="C530" t="s">
        <v>989</v>
      </c>
      <c r="D530" t="s">
        <v>84</v>
      </c>
      <c r="E530" s="2" t="str">
        <f>HYPERLINK("capsilon://?command=openfolder&amp;siteaddress=FAM.docvelocity-na8.net&amp;folderid=FX63497AB8-551A-3302-5DA7-9C7348F14B10","FX220244")</f>
        <v>FX220244</v>
      </c>
      <c r="F530" t="s">
        <v>19</v>
      </c>
      <c r="G530" t="s">
        <v>19</v>
      </c>
      <c r="H530" t="s">
        <v>85</v>
      </c>
      <c r="I530" t="s">
        <v>1392</v>
      </c>
      <c r="J530">
        <v>38</v>
      </c>
      <c r="K530" t="s">
        <v>87</v>
      </c>
      <c r="L530" t="s">
        <v>88</v>
      </c>
      <c r="M530" t="s">
        <v>89</v>
      </c>
      <c r="N530">
        <v>2</v>
      </c>
      <c r="O530" s="1">
        <v>44609.805844907409</v>
      </c>
      <c r="P530" s="1">
        <v>44610.172465277778</v>
      </c>
      <c r="Q530">
        <v>28197</v>
      </c>
      <c r="R530">
        <v>3479</v>
      </c>
      <c r="S530" t="b">
        <v>0</v>
      </c>
      <c r="T530" t="s">
        <v>90</v>
      </c>
      <c r="U530" t="b">
        <v>1</v>
      </c>
      <c r="V530" t="s">
        <v>125</v>
      </c>
      <c r="W530" s="1">
        <v>44609.855729166666</v>
      </c>
      <c r="X530">
        <v>3130</v>
      </c>
      <c r="Y530">
        <v>37</v>
      </c>
      <c r="Z530">
        <v>0</v>
      </c>
      <c r="AA530">
        <v>37</v>
      </c>
      <c r="AB530">
        <v>0</v>
      </c>
      <c r="AC530">
        <v>35</v>
      </c>
      <c r="AD530">
        <v>1</v>
      </c>
      <c r="AE530">
        <v>0</v>
      </c>
      <c r="AF530">
        <v>0</v>
      </c>
      <c r="AG530">
        <v>0</v>
      </c>
      <c r="AH530" t="s">
        <v>187</v>
      </c>
      <c r="AI530" s="1">
        <v>44610.172465277778</v>
      </c>
      <c r="AJ530">
        <v>320</v>
      </c>
      <c r="AK530">
        <v>4</v>
      </c>
      <c r="AL530">
        <v>0</v>
      </c>
      <c r="AM530">
        <v>4</v>
      </c>
      <c r="AN530">
        <v>0</v>
      </c>
      <c r="AO530">
        <v>3</v>
      </c>
      <c r="AP530">
        <v>-3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</row>
    <row r="531" spans="1:57" x14ac:dyDescent="0.45">
      <c r="A531" t="s">
        <v>1396</v>
      </c>
      <c r="B531" t="s">
        <v>82</v>
      </c>
      <c r="C531" t="s">
        <v>459</v>
      </c>
      <c r="D531" t="s">
        <v>84</v>
      </c>
      <c r="E531" s="2" t="str">
        <f>HYPERLINK("capsilon://?command=openfolder&amp;siteaddress=FAM.docvelocity-na8.net&amp;folderid=FX10484828-FA21-4966-D98A-9DDACFA49EEF","FX220114233")</f>
        <v>FX220114233</v>
      </c>
      <c r="F531" t="s">
        <v>19</v>
      </c>
      <c r="G531" t="s">
        <v>19</v>
      </c>
      <c r="H531" t="s">
        <v>85</v>
      </c>
      <c r="I531" t="s">
        <v>1397</v>
      </c>
      <c r="J531">
        <v>66</v>
      </c>
      <c r="K531" t="s">
        <v>87</v>
      </c>
      <c r="L531" t="s">
        <v>88</v>
      </c>
      <c r="M531" t="s">
        <v>89</v>
      </c>
      <c r="N531">
        <v>1</v>
      </c>
      <c r="O531" s="1">
        <v>44609.821782407409</v>
      </c>
      <c r="P531" s="1">
        <v>44610.287592592591</v>
      </c>
      <c r="Q531">
        <v>36107</v>
      </c>
      <c r="R531">
        <v>4139</v>
      </c>
      <c r="S531" t="b">
        <v>0</v>
      </c>
      <c r="T531" t="s">
        <v>90</v>
      </c>
      <c r="U531" t="b">
        <v>0</v>
      </c>
      <c r="V531" t="s">
        <v>307</v>
      </c>
      <c r="W531" s="1">
        <v>44610.287592592591</v>
      </c>
      <c r="X531">
        <v>76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66</v>
      </c>
      <c r="AE531">
        <v>52</v>
      </c>
      <c r="AF531">
        <v>0</v>
      </c>
      <c r="AG531">
        <v>1</v>
      </c>
      <c r="AH531" t="s">
        <v>90</v>
      </c>
      <c r="AI531" t="s">
        <v>90</v>
      </c>
      <c r="AJ531" t="s">
        <v>90</v>
      </c>
      <c r="AK531" t="s">
        <v>90</v>
      </c>
      <c r="AL531" t="s">
        <v>90</v>
      </c>
      <c r="AM531" t="s">
        <v>90</v>
      </c>
      <c r="AN531" t="s">
        <v>90</v>
      </c>
      <c r="AO531" t="s">
        <v>90</v>
      </c>
      <c r="AP531" t="s">
        <v>90</v>
      </c>
      <c r="AQ531" t="s">
        <v>90</v>
      </c>
      <c r="AR531" t="s">
        <v>90</v>
      </c>
      <c r="AS531" t="s">
        <v>90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</row>
    <row r="532" spans="1:57" x14ac:dyDescent="0.45">
      <c r="A532" t="s">
        <v>1398</v>
      </c>
      <c r="B532" t="s">
        <v>82</v>
      </c>
      <c r="C532" t="s">
        <v>459</v>
      </c>
      <c r="D532" t="s">
        <v>84</v>
      </c>
      <c r="E532" s="2" t="str">
        <f>HYPERLINK("capsilon://?command=openfolder&amp;siteaddress=FAM.docvelocity-na8.net&amp;folderid=FX10484828-FA21-4966-D98A-9DDACFA49EEF","FX220114233")</f>
        <v>FX220114233</v>
      </c>
      <c r="F532" t="s">
        <v>19</v>
      </c>
      <c r="G532" t="s">
        <v>19</v>
      </c>
      <c r="H532" t="s">
        <v>85</v>
      </c>
      <c r="I532" t="s">
        <v>1397</v>
      </c>
      <c r="J532">
        <v>38</v>
      </c>
      <c r="K532" t="s">
        <v>87</v>
      </c>
      <c r="L532" t="s">
        <v>88</v>
      </c>
      <c r="M532" t="s">
        <v>89</v>
      </c>
      <c r="N532">
        <v>2</v>
      </c>
      <c r="O532" s="1">
        <v>44610.28800925926</v>
      </c>
      <c r="P532" s="1">
        <v>44610.35664351852</v>
      </c>
      <c r="Q532">
        <v>4958</v>
      </c>
      <c r="R532">
        <v>972</v>
      </c>
      <c r="S532" t="b">
        <v>0</v>
      </c>
      <c r="T532" t="s">
        <v>90</v>
      </c>
      <c r="U532" t="b">
        <v>1</v>
      </c>
      <c r="V532" t="s">
        <v>285</v>
      </c>
      <c r="W532" s="1">
        <v>44610.331423611111</v>
      </c>
      <c r="X532">
        <v>230</v>
      </c>
      <c r="Y532">
        <v>37</v>
      </c>
      <c r="Z532">
        <v>0</v>
      </c>
      <c r="AA532">
        <v>37</v>
      </c>
      <c r="AB532">
        <v>0</v>
      </c>
      <c r="AC532">
        <v>11</v>
      </c>
      <c r="AD532">
        <v>1</v>
      </c>
      <c r="AE532">
        <v>0</v>
      </c>
      <c r="AF532">
        <v>0</v>
      </c>
      <c r="AG532">
        <v>0</v>
      </c>
      <c r="AH532" t="s">
        <v>194</v>
      </c>
      <c r="AI532" s="1">
        <v>44610.35664351852</v>
      </c>
      <c r="AJ532">
        <v>169</v>
      </c>
      <c r="AK532">
        <v>1</v>
      </c>
      <c r="AL532">
        <v>0</v>
      </c>
      <c r="AM532">
        <v>1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</row>
    <row r="533" spans="1:57" x14ac:dyDescent="0.45">
      <c r="A533" t="s">
        <v>1399</v>
      </c>
      <c r="B533" t="s">
        <v>82</v>
      </c>
      <c r="C533" t="s">
        <v>835</v>
      </c>
      <c r="D533" t="s">
        <v>84</v>
      </c>
      <c r="E533" s="2" t="str">
        <f>HYPERLINK("capsilon://?command=openfolder&amp;siteaddress=FAM.docvelocity-na8.net&amp;folderid=FX6F617177-3090-32E0-C2A9-6295AA6D4F64","FX220111535")</f>
        <v>FX220111535</v>
      </c>
      <c r="F533" t="s">
        <v>19</v>
      </c>
      <c r="G533" t="s">
        <v>19</v>
      </c>
      <c r="H533" t="s">
        <v>85</v>
      </c>
      <c r="I533" t="s">
        <v>1400</v>
      </c>
      <c r="J533">
        <v>66</v>
      </c>
      <c r="K533" t="s">
        <v>87</v>
      </c>
      <c r="L533" t="s">
        <v>88</v>
      </c>
      <c r="M533" t="s">
        <v>89</v>
      </c>
      <c r="N533">
        <v>2</v>
      </c>
      <c r="O533" s="1">
        <v>44610.343680555554</v>
      </c>
      <c r="P533" s="1">
        <v>44610.358043981483</v>
      </c>
      <c r="Q533">
        <v>718</v>
      </c>
      <c r="R533">
        <v>523</v>
      </c>
      <c r="S533" t="b">
        <v>0</v>
      </c>
      <c r="T533" t="s">
        <v>90</v>
      </c>
      <c r="U533" t="b">
        <v>0</v>
      </c>
      <c r="V533" t="s">
        <v>285</v>
      </c>
      <c r="W533" s="1">
        <v>44610.355138888888</v>
      </c>
      <c r="X533">
        <v>403</v>
      </c>
      <c r="Y533">
        <v>52</v>
      </c>
      <c r="Z533">
        <v>0</v>
      </c>
      <c r="AA533">
        <v>52</v>
      </c>
      <c r="AB533">
        <v>0</v>
      </c>
      <c r="AC533">
        <v>23</v>
      </c>
      <c r="AD533">
        <v>14</v>
      </c>
      <c r="AE533">
        <v>0</v>
      </c>
      <c r="AF533">
        <v>0</v>
      </c>
      <c r="AG533">
        <v>0</v>
      </c>
      <c r="AH533" t="s">
        <v>194</v>
      </c>
      <c r="AI533" s="1">
        <v>44610.358043981483</v>
      </c>
      <c r="AJ533">
        <v>120</v>
      </c>
      <c r="AK533">
        <v>1</v>
      </c>
      <c r="AL533">
        <v>0</v>
      </c>
      <c r="AM533">
        <v>1</v>
      </c>
      <c r="AN533">
        <v>0</v>
      </c>
      <c r="AO533">
        <v>0</v>
      </c>
      <c r="AP533">
        <v>13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</row>
    <row r="534" spans="1:57" x14ac:dyDescent="0.45">
      <c r="A534" t="s">
        <v>1401</v>
      </c>
      <c r="B534" t="s">
        <v>82</v>
      </c>
      <c r="C534" t="s">
        <v>835</v>
      </c>
      <c r="D534" t="s">
        <v>84</v>
      </c>
      <c r="E534" s="2" t="str">
        <f>HYPERLINK("capsilon://?command=openfolder&amp;siteaddress=FAM.docvelocity-na8.net&amp;folderid=FX6F617177-3090-32E0-C2A9-6295AA6D4F64","FX220111535")</f>
        <v>FX220111535</v>
      </c>
      <c r="F534" t="s">
        <v>19</v>
      </c>
      <c r="G534" t="s">
        <v>19</v>
      </c>
      <c r="H534" t="s">
        <v>85</v>
      </c>
      <c r="I534" t="s">
        <v>1402</v>
      </c>
      <c r="J534">
        <v>66</v>
      </c>
      <c r="K534" t="s">
        <v>87</v>
      </c>
      <c r="L534" t="s">
        <v>88</v>
      </c>
      <c r="M534" t="s">
        <v>89</v>
      </c>
      <c r="N534">
        <v>2</v>
      </c>
      <c r="O534" s="1">
        <v>44610.346041666664</v>
      </c>
      <c r="P534" s="1">
        <v>44610.386643518519</v>
      </c>
      <c r="Q534">
        <v>2522</v>
      </c>
      <c r="R534">
        <v>986</v>
      </c>
      <c r="S534" t="b">
        <v>0</v>
      </c>
      <c r="T534" t="s">
        <v>90</v>
      </c>
      <c r="U534" t="b">
        <v>0</v>
      </c>
      <c r="V534" t="s">
        <v>101</v>
      </c>
      <c r="W534" s="1">
        <v>44610.35900462963</v>
      </c>
      <c r="X534">
        <v>665</v>
      </c>
      <c r="Y534">
        <v>52</v>
      </c>
      <c r="Z534">
        <v>0</v>
      </c>
      <c r="AA534">
        <v>52</v>
      </c>
      <c r="AB534">
        <v>0</v>
      </c>
      <c r="AC534">
        <v>27</v>
      </c>
      <c r="AD534">
        <v>14</v>
      </c>
      <c r="AE534">
        <v>0</v>
      </c>
      <c r="AF534">
        <v>0</v>
      </c>
      <c r="AG534">
        <v>0</v>
      </c>
      <c r="AH534" t="s">
        <v>194</v>
      </c>
      <c r="AI534" s="1">
        <v>44610.386643518519</v>
      </c>
      <c r="AJ534">
        <v>287</v>
      </c>
      <c r="AK534">
        <v>3</v>
      </c>
      <c r="AL534">
        <v>0</v>
      </c>
      <c r="AM534">
        <v>3</v>
      </c>
      <c r="AN534">
        <v>0</v>
      </c>
      <c r="AO534">
        <v>2</v>
      </c>
      <c r="AP534">
        <v>11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</row>
    <row r="535" spans="1:57" x14ac:dyDescent="0.45">
      <c r="A535" t="s">
        <v>1403</v>
      </c>
      <c r="B535" t="s">
        <v>82</v>
      </c>
      <c r="C535" t="s">
        <v>130</v>
      </c>
      <c r="D535" t="s">
        <v>84</v>
      </c>
      <c r="E535" s="2" t="str">
        <f>HYPERLINK("capsilon://?command=openfolder&amp;siteaddress=FAM.docvelocity-na8.net&amp;folderid=FXBF12416C-49DC-7065-620B-9B0973D6F4AD","FX220112332")</f>
        <v>FX220112332</v>
      </c>
      <c r="F535" t="s">
        <v>19</v>
      </c>
      <c r="G535" t="s">
        <v>19</v>
      </c>
      <c r="H535" t="s">
        <v>85</v>
      </c>
      <c r="I535" t="s">
        <v>1404</v>
      </c>
      <c r="J535">
        <v>198</v>
      </c>
      <c r="K535" t="s">
        <v>87</v>
      </c>
      <c r="L535" t="s">
        <v>88</v>
      </c>
      <c r="M535" t="s">
        <v>89</v>
      </c>
      <c r="N535">
        <v>1</v>
      </c>
      <c r="O535" s="1">
        <v>44610.375324074077</v>
      </c>
      <c r="P535" s="1">
        <v>44610.379780092589</v>
      </c>
      <c r="Q535">
        <v>32</v>
      </c>
      <c r="R535">
        <v>353</v>
      </c>
      <c r="S535" t="b">
        <v>0</v>
      </c>
      <c r="T535" t="s">
        <v>90</v>
      </c>
      <c r="U535" t="b">
        <v>0</v>
      </c>
      <c r="V535" t="s">
        <v>186</v>
      </c>
      <c r="W535" s="1">
        <v>44610.379780092589</v>
      </c>
      <c r="X535">
        <v>353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198</v>
      </c>
      <c r="AE535">
        <v>156</v>
      </c>
      <c r="AF535">
        <v>0</v>
      </c>
      <c r="AG535">
        <v>3</v>
      </c>
      <c r="AH535" t="s">
        <v>90</v>
      </c>
      <c r="AI535" t="s">
        <v>90</v>
      </c>
      <c r="AJ535" t="s">
        <v>90</v>
      </c>
      <c r="AK535" t="s">
        <v>90</v>
      </c>
      <c r="AL535" t="s">
        <v>90</v>
      </c>
      <c r="AM535" t="s">
        <v>90</v>
      </c>
      <c r="AN535" t="s">
        <v>90</v>
      </c>
      <c r="AO535" t="s">
        <v>90</v>
      </c>
      <c r="AP535" t="s">
        <v>90</v>
      </c>
      <c r="AQ535" t="s">
        <v>90</v>
      </c>
      <c r="AR535" t="s">
        <v>90</v>
      </c>
      <c r="AS535" t="s">
        <v>90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</row>
    <row r="536" spans="1:57" x14ac:dyDescent="0.45">
      <c r="A536" t="s">
        <v>1405</v>
      </c>
      <c r="B536" t="s">
        <v>82</v>
      </c>
      <c r="C536" t="s">
        <v>130</v>
      </c>
      <c r="D536" t="s">
        <v>84</v>
      </c>
      <c r="E536" s="2" t="str">
        <f>HYPERLINK("capsilon://?command=openfolder&amp;siteaddress=FAM.docvelocity-na8.net&amp;folderid=FXBF12416C-49DC-7065-620B-9B0973D6F4AD","FX220112332")</f>
        <v>FX220112332</v>
      </c>
      <c r="F536" t="s">
        <v>19</v>
      </c>
      <c r="G536" t="s">
        <v>19</v>
      </c>
      <c r="H536" t="s">
        <v>85</v>
      </c>
      <c r="I536" t="s">
        <v>1404</v>
      </c>
      <c r="J536">
        <v>105</v>
      </c>
      <c r="K536" t="s">
        <v>87</v>
      </c>
      <c r="L536" t="s">
        <v>88</v>
      </c>
      <c r="M536" t="s">
        <v>89</v>
      </c>
      <c r="N536">
        <v>2</v>
      </c>
      <c r="O536" s="1">
        <v>44610.380891203706</v>
      </c>
      <c r="P536" s="1">
        <v>44610.41615740741</v>
      </c>
      <c r="Q536">
        <v>1280</v>
      </c>
      <c r="R536">
        <v>1767</v>
      </c>
      <c r="S536" t="b">
        <v>0</v>
      </c>
      <c r="T536" t="s">
        <v>90</v>
      </c>
      <c r="U536" t="b">
        <v>1</v>
      </c>
      <c r="V536" t="s">
        <v>101</v>
      </c>
      <c r="W536" s="1">
        <v>44610.395092592589</v>
      </c>
      <c r="X536">
        <v>1140</v>
      </c>
      <c r="Y536">
        <v>148</v>
      </c>
      <c r="Z536">
        <v>0</v>
      </c>
      <c r="AA536">
        <v>148</v>
      </c>
      <c r="AB536">
        <v>0</v>
      </c>
      <c r="AC536">
        <v>108</v>
      </c>
      <c r="AD536">
        <v>-43</v>
      </c>
      <c r="AE536">
        <v>0</v>
      </c>
      <c r="AF536">
        <v>0</v>
      </c>
      <c r="AG536">
        <v>0</v>
      </c>
      <c r="AH536" t="s">
        <v>194</v>
      </c>
      <c r="AI536" s="1">
        <v>44610.41615740741</v>
      </c>
      <c r="AJ536">
        <v>627</v>
      </c>
      <c r="AK536">
        <v>1</v>
      </c>
      <c r="AL536">
        <v>0</v>
      </c>
      <c r="AM536">
        <v>1</v>
      </c>
      <c r="AN536">
        <v>0</v>
      </c>
      <c r="AO536">
        <v>0</v>
      </c>
      <c r="AP536">
        <v>-44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</row>
    <row r="537" spans="1:57" x14ac:dyDescent="0.45">
      <c r="A537" t="s">
        <v>1406</v>
      </c>
      <c r="B537" t="s">
        <v>82</v>
      </c>
      <c r="C537" t="s">
        <v>1324</v>
      </c>
      <c r="D537" t="s">
        <v>84</v>
      </c>
      <c r="E537" s="2" t="str">
        <f>HYPERLINK("capsilon://?command=openfolder&amp;siteaddress=FAM.docvelocity-na8.net&amp;folderid=FX07E7CF43-C737-7414-7DDF-DB5E649A5C12","FX22019441")</f>
        <v>FX22019441</v>
      </c>
      <c r="F537" t="s">
        <v>19</v>
      </c>
      <c r="G537" t="s">
        <v>19</v>
      </c>
      <c r="H537" t="s">
        <v>85</v>
      </c>
      <c r="I537" t="s">
        <v>1407</v>
      </c>
      <c r="J537">
        <v>66</v>
      </c>
      <c r="K537" t="s">
        <v>87</v>
      </c>
      <c r="L537" t="s">
        <v>88</v>
      </c>
      <c r="M537" t="s">
        <v>89</v>
      </c>
      <c r="N537">
        <v>2</v>
      </c>
      <c r="O537" s="1">
        <v>44610.405023148145</v>
      </c>
      <c r="P537" s="1">
        <v>44610.41238425926</v>
      </c>
      <c r="Q537">
        <v>486</v>
      </c>
      <c r="R537">
        <v>150</v>
      </c>
      <c r="S537" t="b">
        <v>0</v>
      </c>
      <c r="T537" t="s">
        <v>90</v>
      </c>
      <c r="U537" t="b">
        <v>0</v>
      </c>
      <c r="V537" t="s">
        <v>374</v>
      </c>
      <c r="W537" s="1">
        <v>44610.41</v>
      </c>
      <c r="X537">
        <v>66</v>
      </c>
      <c r="Y537">
        <v>0</v>
      </c>
      <c r="Z537">
        <v>0</v>
      </c>
      <c r="AA537">
        <v>0</v>
      </c>
      <c r="AB537">
        <v>52</v>
      </c>
      <c r="AC537">
        <v>0</v>
      </c>
      <c r="AD537">
        <v>66</v>
      </c>
      <c r="AE537">
        <v>0</v>
      </c>
      <c r="AF537">
        <v>0</v>
      </c>
      <c r="AG537">
        <v>0</v>
      </c>
      <c r="AH537" t="s">
        <v>163</v>
      </c>
      <c r="AI537" s="1">
        <v>44610.41238425926</v>
      </c>
      <c r="AJ537">
        <v>84</v>
      </c>
      <c r="AK537">
        <v>0</v>
      </c>
      <c r="AL537">
        <v>0</v>
      </c>
      <c r="AM537">
        <v>0</v>
      </c>
      <c r="AN537">
        <v>52</v>
      </c>
      <c r="AO537">
        <v>0</v>
      </c>
      <c r="AP537">
        <v>66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</row>
    <row r="538" spans="1:57" x14ac:dyDescent="0.45">
      <c r="A538" t="s">
        <v>1408</v>
      </c>
      <c r="B538" t="s">
        <v>82</v>
      </c>
      <c r="C538" t="s">
        <v>1409</v>
      </c>
      <c r="D538" t="s">
        <v>84</v>
      </c>
      <c r="E538" s="2" t="str">
        <f>HYPERLINK("capsilon://?command=openfolder&amp;siteaddress=FAM.docvelocity-na8.net&amp;folderid=FX0CEC3E8C-17CF-D7F0-2EF6-6B0CB6287B4A","FX22027132")</f>
        <v>FX22027132</v>
      </c>
      <c r="F538" t="s">
        <v>19</v>
      </c>
      <c r="G538" t="s">
        <v>19</v>
      </c>
      <c r="H538" t="s">
        <v>85</v>
      </c>
      <c r="I538" t="s">
        <v>1410</v>
      </c>
      <c r="J538">
        <v>38</v>
      </c>
      <c r="K538" t="s">
        <v>87</v>
      </c>
      <c r="L538" t="s">
        <v>88</v>
      </c>
      <c r="M538" t="s">
        <v>89</v>
      </c>
      <c r="N538">
        <v>2</v>
      </c>
      <c r="O538" s="1">
        <v>44610.439039351855</v>
      </c>
      <c r="P538" s="1">
        <v>44610.462708333333</v>
      </c>
      <c r="Q538">
        <v>1357</v>
      </c>
      <c r="R538">
        <v>688</v>
      </c>
      <c r="S538" t="b">
        <v>0</v>
      </c>
      <c r="T538" t="s">
        <v>90</v>
      </c>
      <c r="U538" t="b">
        <v>0</v>
      </c>
      <c r="V538" t="s">
        <v>186</v>
      </c>
      <c r="W538" s="1">
        <v>44610.447118055556</v>
      </c>
      <c r="X538">
        <v>460</v>
      </c>
      <c r="Y538">
        <v>37</v>
      </c>
      <c r="Z538">
        <v>0</v>
      </c>
      <c r="AA538">
        <v>37</v>
      </c>
      <c r="AB538">
        <v>0</v>
      </c>
      <c r="AC538">
        <v>22</v>
      </c>
      <c r="AD538">
        <v>1</v>
      </c>
      <c r="AE538">
        <v>0</v>
      </c>
      <c r="AF538">
        <v>0</v>
      </c>
      <c r="AG538">
        <v>0</v>
      </c>
      <c r="AH538" t="s">
        <v>194</v>
      </c>
      <c r="AI538" s="1">
        <v>44610.462708333333</v>
      </c>
      <c r="AJ538">
        <v>228</v>
      </c>
      <c r="AK538">
        <v>1</v>
      </c>
      <c r="AL538">
        <v>0</v>
      </c>
      <c r="AM538">
        <v>1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</row>
    <row r="539" spans="1:57" x14ac:dyDescent="0.45">
      <c r="A539" t="s">
        <v>1411</v>
      </c>
      <c r="B539" t="s">
        <v>82</v>
      </c>
      <c r="C539" t="s">
        <v>486</v>
      </c>
      <c r="D539" t="s">
        <v>84</v>
      </c>
      <c r="E539" s="2" t="str">
        <f>HYPERLINK("capsilon://?command=openfolder&amp;siteaddress=FAM.docvelocity-na8.net&amp;folderid=FX6BB33165-BA47-0213-2D8E-2827DE85592C","FX22013012")</f>
        <v>FX22013012</v>
      </c>
      <c r="F539" t="s">
        <v>19</v>
      </c>
      <c r="G539" t="s">
        <v>19</v>
      </c>
      <c r="H539" t="s">
        <v>85</v>
      </c>
      <c r="I539" t="s">
        <v>1412</v>
      </c>
      <c r="J539">
        <v>38</v>
      </c>
      <c r="K539" t="s">
        <v>87</v>
      </c>
      <c r="L539" t="s">
        <v>88</v>
      </c>
      <c r="M539" t="s">
        <v>89</v>
      </c>
      <c r="N539">
        <v>2</v>
      </c>
      <c r="O539" s="1">
        <v>44610.439201388886</v>
      </c>
      <c r="P539" s="1">
        <v>44610.465509259258</v>
      </c>
      <c r="Q539">
        <v>1688</v>
      </c>
      <c r="R539">
        <v>585</v>
      </c>
      <c r="S539" t="b">
        <v>0</v>
      </c>
      <c r="T539" t="s">
        <v>90</v>
      </c>
      <c r="U539" t="b">
        <v>0</v>
      </c>
      <c r="V539" t="s">
        <v>186</v>
      </c>
      <c r="W539" s="1">
        <v>44610.45108796296</v>
      </c>
      <c r="X539">
        <v>343</v>
      </c>
      <c r="Y539">
        <v>37</v>
      </c>
      <c r="Z539">
        <v>0</v>
      </c>
      <c r="AA539">
        <v>37</v>
      </c>
      <c r="AB539">
        <v>0</v>
      </c>
      <c r="AC539">
        <v>16</v>
      </c>
      <c r="AD539">
        <v>1</v>
      </c>
      <c r="AE539">
        <v>0</v>
      </c>
      <c r="AF539">
        <v>0</v>
      </c>
      <c r="AG539">
        <v>0</v>
      </c>
      <c r="AH539" t="s">
        <v>194</v>
      </c>
      <c r="AI539" s="1">
        <v>44610.465509259258</v>
      </c>
      <c r="AJ539">
        <v>242</v>
      </c>
      <c r="AK539">
        <v>1</v>
      </c>
      <c r="AL539">
        <v>0</v>
      </c>
      <c r="AM539">
        <v>1</v>
      </c>
      <c r="AN539">
        <v>0</v>
      </c>
      <c r="AO539">
        <v>1</v>
      </c>
      <c r="AP539">
        <v>0</v>
      </c>
      <c r="AQ539">
        <v>0</v>
      </c>
      <c r="AR539">
        <v>0</v>
      </c>
      <c r="AS539">
        <v>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</row>
    <row r="540" spans="1:57" x14ac:dyDescent="0.45">
      <c r="A540" t="s">
        <v>1413</v>
      </c>
      <c r="B540" t="s">
        <v>82</v>
      </c>
      <c r="C540" t="s">
        <v>1414</v>
      </c>
      <c r="D540" t="s">
        <v>84</v>
      </c>
      <c r="E540" s="2" t="str">
        <f>HYPERLINK("capsilon://?command=openfolder&amp;siteaddress=FAM.docvelocity-na8.net&amp;folderid=FXD3FF13A1-7CA1-D980-1799-3EBEB03EF079","FX22024756")</f>
        <v>FX22024756</v>
      </c>
      <c r="F540" t="s">
        <v>19</v>
      </c>
      <c r="G540" t="s">
        <v>19</v>
      </c>
      <c r="H540" t="s">
        <v>85</v>
      </c>
      <c r="I540" t="s">
        <v>1415</v>
      </c>
      <c r="J540">
        <v>28</v>
      </c>
      <c r="K540" t="s">
        <v>87</v>
      </c>
      <c r="L540" t="s">
        <v>88</v>
      </c>
      <c r="M540" t="s">
        <v>89</v>
      </c>
      <c r="N540">
        <v>2</v>
      </c>
      <c r="O540" s="1">
        <v>44610.441018518519</v>
      </c>
      <c r="P540" s="1">
        <v>44610.488993055558</v>
      </c>
      <c r="Q540">
        <v>3418</v>
      </c>
      <c r="R540">
        <v>727</v>
      </c>
      <c r="S540" t="b">
        <v>0</v>
      </c>
      <c r="T540" t="s">
        <v>90</v>
      </c>
      <c r="U540" t="b">
        <v>0</v>
      </c>
      <c r="V540" t="s">
        <v>96</v>
      </c>
      <c r="W540" s="1">
        <v>44610.481377314813</v>
      </c>
      <c r="X540">
        <v>144</v>
      </c>
      <c r="Y540">
        <v>21</v>
      </c>
      <c r="Z540">
        <v>0</v>
      </c>
      <c r="AA540">
        <v>21</v>
      </c>
      <c r="AB540">
        <v>0</v>
      </c>
      <c r="AC540">
        <v>17</v>
      </c>
      <c r="AD540">
        <v>7</v>
      </c>
      <c r="AE540">
        <v>0</v>
      </c>
      <c r="AF540">
        <v>0</v>
      </c>
      <c r="AG540">
        <v>0</v>
      </c>
      <c r="AH540" t="s">
        <v>163</v>
      </c>
      <c r="AI540" s="1">
        <v>44610.488993055558</v>
      </c>
      <c r="AJ540">
        <v>561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7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</row>
    <row r="541" spans="1:57" x14ac:dyDescent="0.45">
      <c r="A541" t="s">
        <v>1416</v>
      </c>
      <c r="B541" t="s">
        <v>82</v>
      </c>
      <c r="C541" t="s">
        <v>1417</v>
      </c>
      <c r="D541" t="s">
        <v>84</v>
      </c>
      <c r="E541" s="2" t="str">
        <f>HYPERLINK("capsilon://?command=openfolder&amp;siteaddress=FAM.docvelocity-na8.net&amp;folderid=FX8F208E51-B8A1-B0FB-E093-EA8B7742591A","FX22026032")</f>
        <v>FX22026032</v>
      </c>
      <c r="F541" t="s">
        <v>19</v>
      </c>
      <c r="G541" t="s">
        <v>19</v>
      </c>
      <c r="H541" t="s">
        <v>85</v>
      </c>
      <c r="I541" t="s">
        <v>1418</v>
      </c>
      <c r="J541">
        <v>38</v>
      </c>
      <c r="K541" t="s">
        <v>87</v>
      </c>
      <c r="L541" t="s">
        <v>88</v>
      </c>
      <c r="M541" t="s">
        <v>89</v>
      </c>
      <c r="N541">
        <v>2</v>
      </c>
      <c r="O541" s="1">
        <v>44610.448298611111</v>
      </c>
      <c r="P541" s="1">
        <v>44610.502384259256</v>
      </c>
      <c r="Q541">
        <v>3430</v>
      </c>
      <c r="R541">
        <v>1243</v>
      </c>
      <c r="S541" t="b">
        <v>0</v>
      </c>
      <c r="T541" t="s">
        <v>90</v>
      </c>
      <c r="U541" t="b">
        <v>0</v>
      </c>
      <c r="V541" t="s">
        <v>96</v>
      </c>
      <c r="W541" s="1">
        <v>44610.482395833336</v>
      </c>
      <c r="X541">
        <v>87</v>
      </c>
      <c r="Y541">
        <v>37</v>
      </c>
      <c r="Z541">
        <v>0</v>
      </c>
      <c r="AA541">
        <v>37</v>
      </c>
      <c r="AB541">
        <v>0</v>
      </c>
      <c r="AC541">
        <v>7</v>
      </c>
      <c r="AD541">
        <v>1</v>
      </c>
      <c r="AE541">
        <v>0</v>
      </c>
      <c r="AF541">
        <v>0</v>
      </c>
      <c r="AG541">
        <v>0</v>
      </c>
      <c r="AH541" t="s">
        <v>163</v>
      </c>
      <c r="AI541" s="1">
        <v>44610.502384259256</v>
      </c>
      <c r="AJ541">
        <v>1156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1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</row>
    <row r="542" spans="1:57" x14ac:dyDescent="0.45">
      <c r="A542" t="s">
        <v>1419</v>
      </c>
      <c r="B542" t="s">
        <v>82</v>
      </c>
      <c r="C542" t="s">
        <v>1420</v>
      </c>
      <c r="D542" t="s">
        <v>84</v>
      </c>
      <c r="E542" s="2" t="str">
        <f>HYPERLINK("capsilon://?command=openfolder&amp;siteaddress=FAM.docvelocity-na8.net&amp;folderid=FXB66EF76F-41E4-C90E-72BC-DDCE8D090A46","FX22027213")</f>
        <v>FX22027213</v>
      </c>
      <c r="F542" t="s">
        <v>19</v>
      </c>
      <c r="G542" t="s">
        <v>19</v>
      </c>
      <c r="H542" t="s">
        <v>85</v>
      </c>
      <c r="I542" t="s">
        <v>1421</v>
      </c>
      <c r="J542">
        <v>487</v>
      </c>
      <c r="K542" t="s">
        <v>87</v>
      </c>
      <c r="L542" t="s">
        <v>88</v>
      </c>
      <c r="M542" t="s">
        <v>89</v>
      </c>
      <c r="N542">
        <v>1</v>
      </c>
      <c r="O542" s="1">
        <v>44610.449502314812</v>
      </c>
      <c r="P542" s="1">
        <v>44610.669293981482</v>
      </c>
      <c r="Q542">
        <v>18105</v>
      </c>
      <c r="R542">
        <v>885</v>
      </c>
      <c r="S542" t="b">
        <v>0</v>
      </c>
      <c r="T542" t="s">
        <v>90</v>
      </c>
      <c r="U542" t="b">
        <v>0</v>
      </c>
      <c r="V542" t="s">
        <v>110</v>
      </c>
      <c r="W542" s="1">
        <v>44610.669293981482</v>
      </c>
      <c r="X542">
        <v>271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487</v>
      </c>
      <c r="AE542">
        <v>425</v>
      </c>
      <c r="AF542">
        <v>0</v>
      </c>
      <c r="AG542">
        <v>13</v>
      </c>
      <c r="AH542" t="s">
        <v>90</v>
      </c>
      <c r="AI542" t="s">
        <v>90</v>
      </c>
      <c r="AJ542" t="s">
        <v>90</v>
      </c>
      <c r="AK542" t="s">
        <v>90</v>
      </c>
      <c r="AL542" t="s">
        <v>90</v>
      </c>
      <c r="AM542" t="s">
        <v>90</v>
      </c>
      <c r="AN542" t="s">
        <v>90</v>
      </c>
      <c r="AO542" t="s">
        <v>90</v>
      </c>
      <c r="AP542" t="s">
        <v>90</v>
      </c>
      <c r="AQ542" t="s">
        <v>90</v>
      </c>
      <c r="AR542" t="s">
        <v>90</v>
      </c>
      <c r="AS542" t="s">
        <v>90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</row>
    <row r="543" spans="1:57" x14ac:dyDescent="0.45">
      <c r="A543" t="s">
        <v>1422</v>
      </c>
      <c r="B543" t="s">
        <v>82</v>
      </c>
      <c r="C543" t="s">
        <v>1423</v>
      </c>
      <c r="D543" t="s">
        <v>84</v>
      </c>
      <c r="E543" s="2" t="str">
        <f>HYPERLINK("capsilon://?command=openfolder&amp;siteaddress=FAM.docvelocity-na8.net&amp;folderid=FX0A44092E-469B-FB6C-AFDC-440E80E8B91D","FX22027771")</f>
        <v>FX22027771</v>
      </c>
      <c r="F543" t="s">
        <v>19</v>
      </c>
      <c r="G543" t="s">
        <v>19</v>
      </c>
      <c r="H543" t="s">
        <v>85</v>
      </c>
      <c r="I543" t="s">
        <v>1424</v>
      </c>
      <c r="J543">
        <v>28</v>
      </c>
      <c r="K543" t="s">
        <v>87</v>
      </c>
      <c r="L543" t="s">
        <v>88</v>
      </c>
      <c r="M543" t="s">
        <v>89</v>
      </c>
      <c r="N543">
        <v>2</v>
      </c>
      <c r="O543" s="1">
        <v>44610.455231481479</v>
      </c>
      <c r="P543" s="1">
        <v>44610.503263888888</v>
      </c>
      <c r="Q543">
        <v>3714</v>
      </c>
      <c r="R543">
        <v>436</v>
      </c>
      <c r="S543" t="b">
        <v>0</v>
      </c>
      <c r="T543" t="s">
        <v>90</v>
      </c>
      <c r="U543" t="b">
        <v>0</v>
      </c>
      <c r="V543" t="s">
        <v>96</v>
      </c>
      <c r="W543" s="1">
        <v>44610.485486111109</v>
      </c>
      <c r="X543">
        <v>266</v>
      </c>
      <c r="Y543">
        <v>21</v>
      </c>
      <c r="Z543">
        <v>0</v>
      </c>
      <c r="AA543">
        <v>21</v>
      </c>
      <c r="AB543">
        <v>0</v>
      </c>
      <c r="AC543">
        <v>17</v>
      </c>
      <c r="AD543">
        <v>7</v>
      </c>
      <c r="AE543">
        <v>0</v>
      </c>
      <c r="AF543">
        <v>0</v>
      </c>
      <c r="AG543">
        <v>0</v>
      </c>
      <c r="AH543" t="s">
        <v>92</v>
      </c>
      <c r="AI543" s="1">
        <v>44610.503263888888</v>
      </c>
      <c r="AJ543">
        <v>170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7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</row>
    <row r="544" spans="1:57" x14ac:dyDescent="0.45">
      <c r="A544" t="s">
        <v>1425</v>
      </c>
      <c r="B544" t="s">
        <v>82</v>
      </c>
      <c r="C544" t="s">
        <v>762</v>
      </c>
      <c r="D544" t="s">
        <v>84</v>
      </c>
      <c r="E544" s="2" t="str">
        <f>HYPERLINK("capsilon://?command=openfolder&amp;siteaddress=FAM.docvelocity-na8.net&amp;folderid=FX2D637C1C-0E55-1EFE-2180-6D89785C5D62","FX22023823")</f>
        <v>FX22023823</v>
      </c>
      <c r="F544" t="s">
        <v>19</v>
      </c>
      <c r="G544" t="s">
        <v>19</v>
      </c>
      <c r="H544" t="s">
        <v>85</v>
      </c>
      <c r="I544" t="s">
        <v>1426</v>
      </c>
      <c r="J544">
        <v>38</v>
      </c>
      <c r="K544" t="s">
        <v>87</v>
      </c>
      <c r="L544" t="s">
        <v>88</v>
      </c>
      <c r="M544" t="s">
        <v>89</v>
      </c>
      <c r="N544">
        <v>1</v>
      </c>
      <c r="O544" s="1">
        <v>44610.462060185186</v>
      </c>
      <c r="P544" s="1">
        <v>44610.676006944443</v>
      </c>
      <c r="Q544">
        <v>17632</v>
      </c>
      <c r="R544">
        <v>853</v>
      </c>
      <c r="S544" t="b">
        <v>0</v>
      </c>
      <c r="T544" t="s">
        <v>90</v>
      </c>
      <c r="U544" t="b">
        <v>0</v>
      </c>
      <c r="V544" t="s">
        <v>110</v>
      </c>
      <c r="W544" s="1">
        <v>44610.676006944443</v>
      </c>
      <c r="X544">
        <v>579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38</v>
      </c>
      <c r="AE544">
        <v>37</v>
      </c>
      <c r="AF544">
        <v>0</v>
      </c>
      <c r="AG544">
        <v>5</v>
      </c>
      <c r="AH544" t="s">
        <v>90</v>
      </c>
      <c r="AI544" t="s">
        <v>90</v>
      </c>
      <c r="AJ544" t="s">
        <v>90</v>
      </c>
      <c r="AK544" t="s">
        <v>90</v>
      </c>
      <c r="AL544" t="s">
        <v>90</v>
      </c>
      <c r="AM544" t="s">
        <v>90</v>
      </c>
      <c r="AN544" t="s">
        <v>90</v>
      </c>
      <c r="AO544" t="s">
        <v>90</v>
      </c>
      <c r="AP544" t="s">
        <v>90</v>
      </c>
      <c r="AQ544" t="s">
        <v>90</v>
      </c>
      <c r="AR544" t="s">
        <v>90</v>
      </c>
      <c r="AS544" t="s">
        <v>90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</row>
    <row r="545" spans="1:57" x14ac:dyDescent="0.45">
      <c r="A545" t="s">
        <v>1427</v>
      </c>
      <c r="B545" t="s">
        <v>82</v>
      </c>
      <c r="C545" t="s">
        <v>989</v>
      </c>
      <c r="D545" t="s">
        <v>84</v>
      </c>
      <c r="E545" s="2" t="str">
        <f>HYPERLINK("capsilon://?command=openfolder&amp;siteaddress=FAM.docvelocity-na8.net&amp;folderid=FX63497AB8-551A-3302-5DA7-9C7348F14B10","FX220244")</f>
        <v>FX220244</v>
      </c>
      <c r="F545" t="s">
        <v>19</v>
      </c>
      <c r="G545" t="s">
        <v>19</v>
      </c>
      <c r="H545" t="s">
        <v>85</v>
      </c>
      <c r="I545" t="s">
        <v>1428</v>
      </c>
      <c r="J545">
        <v>66</v>
      </c>
      <c r="K545" t="s">
        <v>646</v>
      </c>
      <c r="L545" t="s">
        <v>19</v>
      </c>
      <c r="M545" t="s">
        <v>84</v>
      </c>
      <c r="N545">
        <v>0</v>
      </c>
      <c r="O545" s="1">
        <v>44610.462685185186</v>
      </c>
      <c r="P545" s="1">
        <v>44610.577199074076</v>
      </c>
      <c r="Q545">
        <v>9482</v>
      </c>
      <c r="R545">
        <v>412</v>
      </c>
      <c r="S545" t="b">
        <v>0</v>
      </c>
      <c r="T545" t="s">
        <v>90</v>
      </c>
      <c r="U545" t="b">
        <v>0</v>
      </c>
      <c r="V545" t="s">
        <v>90</v>
      </c>
      <c r="W545" t="s">
        <v>90</v>
      </c>
      <c r="X545" t="s">
        <v>90</v>
      </c>
      <c r="Y545" t="s">
        <v>90</v>
      </c>
      <c r="Z545" t="s">
        <v>90</v>
      </c>
      <c r="AA545" t="s">
        <v>90</v>
      </c>
      <c r="AB545" t="s">
        <v>90</v>
      </c>
      <c r="AC545" t="s">
        <v>90</v>
      </c>
      <c r="AD545" t="s">
        <v>90</v>
      </c>
      <c r="AE545" t="s">
        <v>90</v>
      </c>
      <c r="AF545" t="s">
        <v>90</v>
      </c>
      <c r="AG545" t="s">
        <v>90</v>
      </c>
      <c r="AH545" t="s">
        <v>90</v>
      </c>
      <c r="AI545" t="s">
        <v>90</v>
      </c>
      <c r="AJ545" t="s">
        <v>90</v>
      </c>
      <c r="AK545" t="s">
        <v>90</v>
      </c>
      <c r="AL545" t="s">
        <v>90</v>
      </c>
      <c r="AM545" t="s">
        <v>90</v>
      </c>
      <c r="AN545" t="s">
        <v>90</v>
      </c>
      <c r="AO545" t="s">
        <v>90</v>
      </c>
      <c r="AP545" t="s">
        <v>90</v>
      </c>
      <c r="AQ545" t="s">
        <v>90</v>
      </c>
      <c r="AR545" t="s">
        <v>90</v>
      </c>
      <c r="AS545" t="s">
        <v>90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</row>
    <row r="546" spans="1:57" x14ac:dyDescent="0.45">
      <c r="A546" t="s">
        <v>1429</v>
      </c>
      <c r="B546" t="s">
        <v>82</v>
      </c>
      <c r="C546" t="s">
        <v>1430</v>
      </c>
      <c r="D546" t="s">
        <v>84</v>
      </c>
      <c r="E546" s="2" t="str">
        <f>HYPERLINK("capsilon://?command=openfolder&amp;siteaddress=FAM.docvelocity-na8.net&amp;folderid=FX57EBA31B-0EF4-32D1-98F1-FC53EB726EBC","FX22027023")</f>
        <v>FX22027023</v>
      </c>
      <c r="F546" t="s">
        <v>19</v>
      </c>
      <c r="G546" t="s">
        <v>19</v>
      </c>
      <c r="H546" t="s">
        <v>85</v>
      </c>
      <c r="I546" t="s">
        <v>1431</v>
      </c>
      <c r="J546">
        <v>290</v>
      </c>
      <c r="K546" t="s">
        <v>87</v>
      </c>
      <c r="L546" t="s">
        <v>88</v>
      </c>
      <c r="M546" t="s">
        <v>89</v>
      </c>
      <c r="N546">
        <v>2</v>
      </c>
      <c r="O546" s="1">
        <v>44610.464548611111</v>
      </c>
      <c r="P546" s="1">
        <v>44610.520266203705</v>
      </c>
      <c r="Q546">
        <v>2409</v>
      </c>
      <c r="R546">
        <v>2405</v>
      </c>
      <c r="S546" t="b">
        <v>0</v>
      </c>
      <c r="T546" t="s">
        <v>90</v>
      </c>
      <c r="U546" t="b">
        <v>0</v>
      </c>
      <c r="V546" t="s">
        <v>96</v>
      </c>
      <c r="W546" s="1">
        <v>44610.496527777781</v>
      </c>
      <c r="X546">
        <v>908</v>
      </c>
      <c r="Y546">
        <v>247</v>
      </c>
      <c r="Z546">
        <v>0</v>
      </c>
      <c r="AA546">
        <v>247</v>
      </c>
      <c r="AB546">
        <v>0</v>
      </c>
      <c r="AC546">
        <v>68</v>
      </c>
      <c r="AD546">
        <v>43</v>
      </c>
      <c r="AE546">
        <v>0</v>
      </c>
      <c r="AF546">
        <v>0</v>
      </c>
      <c r="AG546">
        <v>0</v>
      </c>
      <c r="AH546" t="s">
        <v>92</v>
      </c>
      <c r="AI546" s="1">
        <v>44610.520266203705</v>
      </c>
      <c r="AJ546">
        <v>1468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43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</row>
    <row r="547" spans="1:57" x14ac:dyDescent="0.45">
      <c r="A547" t="s">
        <v>1432</v>
      </c>
      <c r="B547" t="s">
        <v>82</v>
      </c>
      <c r="C547" t="s">
        <v>1433</v>
      </c>
      <c r="D547" t="s">
        <v>84</v>
      </c>
      <c r="E547" s="2" t="str">
        <f>HYPERLINK("capsilon://?command=openfolder&amp;siteaddress=FAM.docvelocity-na8.net&amp;folderid=FXC368CCE1-28C4-2027-49E3-C61E83D3D3C2","FX220111441")</f>
        <v>FX220111441</v>
      </c>
      <c r="F547" t="s">
        <v>19</v>
      </c>
      <c r="G547" t="s">
        <v>19</v>
      </c>
      <c r="H547" t="s">
        <v>85</v>
      </c>
      <c r="I547" t="s">
        <v>1434</v>
      </c>
      <c r="J547">
        <v>132</v>
      </c>
      <c r="K547" t="s">
        <v>87</v>
      </c>
      <c r="L547" t="s">
        <v>88</v>
      </c>
      <c r="M547" t="s">
        <v>89</v>
      </c>
      <c r="N547">
        <v>2</v>
      </c>
      <c r="O547" s="1">
        <v>44610.475578703707</v>
      </c>
      <c r="P547" s="1">
        <v>44610.521747685183</v>
      </c>
      <c r="Q547">
        <v>3940</v>
      </c>
      <c r="R547">
        <v>49</v>
      </c>
      <c r="S547" t="b">
        <v>0</v>
      </c>
      <c r="T547" t="s">
        <v>90</v>
      </c>
      <c r="U547" t="b">
        <v>0</v>
      </c>
      <c r="V547" t="s">
        <v>96</v>
      </c>
      <c r="W547" s="1">
        <v>44610.496944444443</v>
      </c>
      <c r="X547">
        <v>35</v>
      </c>
      <c r="Y547">
        <v>0</v>
      </c>
      <c r="Z547">
        <v>0</v>
      </c>
      <c r="AA547">
        <v>0</v>
      </c>
      <c r="AB547">
        <v>104</v>
      </c>
      <c r="AC547">
        <v>0</v>
      </c>
      <c r="AD547">
        <v>132</v>
      </c>
      <c r="AE547">
        <v>0</v>
      </c>
      <c r="AF547">
        <v>0</v>
      </c>
      <c r="AG547">
        <v>0</v>
      </c>
      <c r="AH547" t="s">
        <v>92</v>
      </c>
      <c r="AI547" s="1">
        <v>44610.521747685183</v>
      </c>
      <c r="AJ547">
        <v>14</v>
      </c>
      <c r="AK547">
        <v>0</v>
      </c>
      <c r="AL547">
        <v>0</v>
      </c>
      <c r="AM547">
        <v>0</v>
      </c>
      <c r="AN547">
        <v>104</v>
      </c>
      <c r="AO547">
        <v>0</v>
      </c>
      <c r="AP547">
        <v>132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</row>
    <row r="548" spans="1:57" x14ac:dyDescent="0.45">
      <c r="A548" t="s">
        <v>1435</v>
      </c>
      <c r="B548" t="s">
        <v>82</v>
      </c>
      <c r="C548" t="s">
        <v>1436</v>
      </c>
      <c r="D548" t="s">
        <v>84</v>
      </c>
      <c r="E548" s="2" t="str">
        <f>HYPERLINK("capsilon://?command=openfolder&amp;siteaddress=FAM.docvelocity-na8.net&amp;folderid=FX2D6D5D61-8B36-157E-E430-BDB01AD5B54A","FX22027685")</f>
        <v>FX22027685</v>
      </c>
      <c r="F548" t="s">
        <v>19</v>
      </c>
      <c r="G548" t="s">
        <v>19</v>
      </c>
      <c r="H548" t="s">
        <v>85</v>
      </c>
      <c r="I548" t="s">
        <v>1437</v>
      </c>
      <c r="J548">
        <v>277</v>
      </c>
      <c r="K548" t="s">
        <v>87</v>
      </c>
      <c r="L548" t="s">
        <v>88</v>
      </c>
      <c r="M548" t="s">
        <v>89</v>
      </c>
      <c r="N548">
        <v>2</v>
      </c>
      <c r="O548" s="1">
        <v>44610.481990740744</v>
      </c>
      <c r="P548" s="1">
        <v>44610.62771990741</v>
      </c>
      <c r="Q548">
        <v>10247</v>
      </c>
      <c r="R548">
        <v>2344</v>
      </c>
      <c r="S548" t="b">
        <v>0</v>
      </c>
      <c r="T548" t="s">
        <v>90</v>
      </c>
      <c r="U548" t="b">
        <v>0</v>
      </c>
      <c r="V548" t="s">
        <v>114</v>
      </c>
      <c r="W548" s="1">
        <v>44610.623414351852</v>
      </c>
      <c r="X548">
        <v>1681</v>
      </c>
      <c r="Y548">
        <v>209</v>
      </c>
      <c r="Z548">
        <v>0</v>
      </c>
      <c r="AA548">
        <v>209</v>
      </c>
      <c r="AB548">
        <v>0</v>
      </c>
      <c r="AC548">
        <v>95</v>
      </c>
      <c r="AD548">
        <v>68</v>
      </c>
      <c r="AE548">
        <v>0</v>
      </c>
      <c r="AF548">
        <v>0</v>
      </c>
      <c r="AG548">
        <v>0</v>
      </c>
      <c r="AH548" t="s">
        <v>92</v>
      </c>
      <c r="AI548" s="1">
        <v>44610.62771990741</v>
      </c>
      <c r="AJ548">
        <v>299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68</v>
      </c>
      <c r="AQ548">
        <v>0</v>
      </c>
      <c r="AR548">
        <v>0</v>
      </c>
      <c r="AS548">
        <v>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</row>
    <row r="549" spans="1:57" x14ac:dyDescent="0.45">
      <c r="A549" t="s">
        <v>1438</v>
      </c>
      <c r="B549" t="s">
        <v>82</v>
      </c>
      <c r="C549" t="s">
        <v>653</v>
      </c>
      <c r="D549" t="s">
        <v>84</v>
      </c>
      <c r="E549" s="2" t="str">
        <f>HYPERLINK("capsilon://?command=openfolder&amp;siteaddress=FAM.docvelocity-na8.net&amp;folderid=FX39FA8ECA-702F-A68E-5E1A-2F28B65CEE57","FX2202647")</f>
        <v>FX2202647</v>
      </c>
      <c r="F549" t="s">
        <v>19</v>
      </c>
      <c r="G549" t="s">
        <v>19</v>
      </c>
      <c r="H549" t="s">
        <v>85</v>
      </c>
      <c r="I549" t="s">
        <v>1439</v>
      </c>
      <c r="J549">
        <v>66</v>
      </c>
      <c r="K549" t="s">
        <v>87</v>
      </c>
      <c r="L549" t="s">
        <v>88</v>
      </c>
      <c r="M549" t="s">
        <v>89</v>
      </c>
      <c r="N549">
        <v>1</v>
      </c>
      <c r="O549" s="1">
        <v>44610.486203703702</v>
      </c>
      <c r="P549" s="1">
        <v>44610.677106481482</v>
      </c>
      <c r="Q549">
        <v>16190</v>
      </c>
      <c r="R549">
        <v>304</v>
      </c>
      <c r="S549" t="b">
        <v>0</v>
      </c>
      <c r="T549" t="s">
        <v>90</v>
      </c>
      <c r="U549" t="b">
        <v>0</v>
      </c>
      <c r="V549" t="s">
        <v>110</v>
      </c>
      <c r="W549" s="1">
        <v>44610.677106481482</v>
      </c>
      <c r="X549">
        <v>90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66</v>
      </c>
      <c r="AE549">
        <v>52</v>
      </c>
      <c r="AF549">
        <v>0</v>
      </c>
      <c r="AG549">
        <v>1</v>
      </c>
      <c r="AH549" t="s">
        <v>90</v>
      </c>
      <c r="AI549" t="s">
        <v>90</v>
      </c>
      <c r="AJ549" t="s">
        <v>90</v>
      </c>
      <c r="AK549" t="s">
        <v>90</v>
      </c>
      <c r="AL549" t="s">
        <v>90</v>
      </c>
      <c r="AM549" t="s">
        <v>90</v>
      </c>
      <c r="AN549" t="s">
        <v>90</v>
      </c>
      <c r="AO549" t="s">
        <v>90</v>
      </c>
      <c r="AP549" t="s">
        <v>90</v>
      </c>
      <c r="AQ549" t="s">
        <v>90</v>
      </c>
      <c r="AR549" t="s">
        <v>90</v>
      </c>
      <c r="AS549" t="s">
        <v>90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</row>
    <row r="550" spans="1:57" x14ac:dyDescent="0.45">
      <c r="A550" t="s">
        <v>1440</v>
      </c>
      <c r="B550" t="s">
        <v>82</v>
      </c>
      <c r="C550" t="s">
        <v>1441</v>
      </c>
      <c r="D550" t="s">
        <v>84</v>
      </c>
      <c r="E550" s="2" t="str">
        <f>HYPERLINK("capsilon://?command=openfolder&amp;siteaddress=FAM.docvelocity-na8.net&amp;folderid=FX8D381E31-4E8F-3434-EA87-42DFD0DFFA22","FX22027352")</f>
        <v>FX22027352</v>
      </c>
      <c r="F550" t="s">
        <v>19</v>
      </c>
      <c r="G550" t="s">
        <v>19</v>
      </c>
      <c r="H550" t="s">
        <v>85</v>
      </c>
      <c r="I550" t="s">
        <v>1442</v>
      </c>
      <c r="J550">
        <v>192</v>
      </c>
      <c r="K550" t="s">
        <v>87</v>
      </c>
      <c r="L550" t="s">
        <v>88</v>
      </c>
      <c r="M550" t="s">
        <v>89</v>
      </c>
      <c r="N550">
        <v>2</v>
      </c>
      <c r="O550" s="1">
        <v>44610.493125000001</v>
      </c>
      <c r="P550" s="1">
        <v>44610.622615740744</v>
      </c>
      <c r="Q550">
        <v>10301</v>
      </c>
      <c r="R550">
        <v>887</v>
      </c>
      <c r="S550" t="b">
        <v>0</v>
      </c>
      <c r="T550" t="s">
        <v>90</v>
      </c>
      <c r="U550" t="b">
        <v>0</v>
      </c>
      <c r="V550" t="s">
        <v>96</v>
      </c>
      <c r="W550" s="1">
        <v>44610.525000000001</v>
      </c>
      <c r="X550">
        <v>345</v>
      </c>
      <c r="Y550">
        <v>168</v>
      </c>
      <c r="Z550">
        <v>0</v>
      </c>
      <c r="AA550">
        <v>168</v>
      </c>
      <c r="AB550">
        <v>0</v>
      </c>
      <c r="AC550">
        <v>14</v>
      </c>
      <c r="AD550">
        <v>24</v>
      </c>
      <c r="AE550">
        <v>0</v>
      </c>
      <c r="AF550">
        <v>0</v>
      </c>
      <c r="AG550">
        <v>0</v>
      </c>
      <c r="AH550" t="s">
        <v>219</v>
      </c>
      <c r="AI550" s="1">
        <v>44610.622615740744</v>
      </c>
      <c r="AJ550">
        <v>542</v>
      </c>
      <c r="AK550">
        <v>1</v>
      </c>
      <c r="AL550">
        <v>0</v>
      </c>
      <c r="AM550">
        <v>1</v>
      </c>
      <c r="AN550">
        <v>0</v>
      </c>
      <c r="AO550">
        <v>1</v>
      </c>
      <c r="AP550">
        <v>23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</row>
    <row r="551" spans="1:57" x14ac:dyDescent="0.45">
      <c r="A551" t="s">
        <v>1443</v>
      </c>
      <c r="B551" t="s">
        <v>82</v>
      </c>
      <c r="C551" t="s">
        <v>1444</v>
      </c>
      <c r="D551" t="s">
        <v>84</v>
      </c>
      <c r="E551" s="2" t="str">
        <f>HYPERLINK("capsilon://?command=openfolder&amp;siteaddress=FAM.docvelocity-na8.net&amp;folderid=FX3FEF4DE2-BAA5-027A-3B00-4FE4822BC99F","FX22017134")</f>
        <v>FX22017134</v>
      </c>
      <c r="F551" t="s">
        <v>19</v>
      </c>
      <c r="G551" t="s">
        <v>19</v>
      </c>
      <c r="H551" t="s">
        <v>85</v>
      </c>
      <c r="I551" t="s">
        <v>1445</v>
      </c>
      <c r="J551">
        <v>338</v>
      </c>
      <c r="K551" t="s">
        <v>87</v>
      </c>
      <c r="L551" t="s">
        <v>88</v>
      </c>
      <c r="M551" t="s">
        <v>89</v>
      </c>
      <c r="N551">
        <v>2</v>
      </c>
      <c r="O551" s="1">
        <v>44610.495451388888</v>
      </c>
      <c r="P551" s="1">
        <v>44610.631192129629</v>
      </c>
      <c r="Q551">
        <v>9317</v>
      </c>
      <c r="R551">
        <v>2411</v>
      </c>
      <c r="S551" t="b">
        <v>0</v>
      </c>
      <c r="T551" t="s">
        <v>90</v>
      </c>
      <c r="U551" t="b">
        <v>0</v>
      </c>
      <c r="V551" t="s">
        <v>101</v>
      </c>
      <c r="W551" s="1">
        <v>44610.552465277775</v>
      </c>
      <c r="X551">
        <v>1726</v>
      </c>
      <c r="Y551">
        <v>191</v>
      </c>
      <c r="Z551">
        <v>0</v>
      </c>
      <c r="AA551">
        <v>191</v>
      </c>
      <c r="AB551">
        <v>73</v>
      </c>
      <c r="AC551">
        <v>47</v>
      </c>
      <c r="AD551">
        <v>147</v>
      </c>
      <c r="AE551">
        <v>0</v>
      </c>
      <c r="AF551">
        <v>0</v>
      </c>
      <c r="AG551">
        <v>0</v>
      </c>
      <c r="AH551" t="s">
        <v>92</v>
      </c>
      <c r="AI551" s="1">
        <v>44610.631192129629</v>
      </c>
      <c r="AJ551">
        <v>299</v>
      </c>
      <c r="AK551">
        <v>0</v>
      </c>
      <c r="AL551">
        <v>0</v>
      </c>
      <c r="AM551">
        <v>0</v>
      </c>
      <c r="AN551">
        <v>73</v>
      </c>
      <c r="AO551">
        <v>0</v>
      </c>
      <c r="AP551">
        <v>147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</row>
    <row r="552" spans="1:57" x14ac:dyDescent="0.45">
      <c r="A552" t="s">
        <v>1446</v>
      </c>
      <c r="B552" t="s">
        <v>82</v>
      </c>
      <c r="C552" t="s">
        <v>1225</v>
      </c>
      <c r="D552" t="s">
        <v>84</v>
      </c>
      <c r="E552" s="2" t="str">
        <f>HYPERLINK("capsilon://?command=openfolder&amp;siteaddress=FAM.docvelocity-na8.net&amp;folderid=FX01F2050A-3A1C-EC17-9A6C-F37BFAFC354D","FX22024806")</f>
        <v>FX22024806</v>
      </c>
      <c r="F552" t="s">
        <v>19</v>
      </c>
      <c r="G552" t="s">
        <v>19</v>
      </c>
      <c r="H552" t="s">
        <v>85</v>
      </c>
      <c r="I552" t="s">
        <v>1447</v>
      </c>
      <c r="J552">
        <v>38</v>
      </c>
      <c r="K552" t="s">
        <v>87</v>
      </c>
      <c r="L552" t="s">
        <v>88</v>
      </c>
      <c r="M552" t="s">
        <v>89</v>
      </c>
      <c r="N552">
        <v>2</v>
      </c>
      <c r="O552" s="1">
        <v>44610.517372685186</v>
      </c>
      <c r="P552" s="1">
        <v>44610.632222222222</v>
      </c>
      <c r="Q552">
        <v>8797</v>
      </c>
      <c r="R552">
        <v>1126</v>
      </c>
      <c r="S552" t="b">
        <v>0</v>
      </c>
      <c r="T552" t="s">
        <v>90</v>
      </c>
      <c r="U552" t="b">
        <v>0</v>
      </c>
      <c r="V552" t="s">
        <v>121</v>
      </c>
      <c r="W552" s="1">
        <v>44610.548194444447</v>
      </c>
      <c r="X552">
        <v>1038</v>
      </c>
      <c r="Y552">
        <v>37</v>
      </c>
      <c r="Z552">
        <v>0</v>
      </c>
      <c r="AA552">
        <v>37</v>
      </c>
      <c r="AB552">
        <v>0</v>
      </c>
      <c r="AC552">
        <v>16</v>
      </c>
      <c r="AD552">
        <v>1</v>
      </c>
      <c r="AE552">
        <v>0</v>
      </c>
      <c r="AF552">
        <v>0</v>
      </c>
      <c r="AG552">
        <v>0</v>
      </c>
      <c r="AH552" t="s">
        <v>92</v>
      </c>
      <c r="AI552" s="1">
        <v>44610.632222222222</v>
      </c>
      <c r="AJ552">
        <v>88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1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</row>
    <row r="553" spans="1:57" x14ac:dyDescent="0.45">
      <c r="A553" t="s">
        <v>1448</v>
      </c>
      <c r="B553" t="s">
        <v>82</v>
      </c>
      <c r="C553" t="s">
        <v>1055</v>
      </c>
      <c r="D553" t="s">
        <v>84</v>
      </c>
      <c r="E553" s="2" t="str">
        <f>HYPERLINK("capsilon://?command=openfolder&amp;siteaddress=FAM.docvelocity-na8.net&amp;folderid=FX459B2993-BC05-291C-3048-8EE7542CF5DA","FX220112348")</f>
        <v>FX220112348</v>
      </c>
      <c r="F553" t="s">
        <v>19</v>
      </c>
      <c r="G553" t="s">
        <v>19</v>
      </c>
      <c r="H553" t="s">
        <v>85</v>
      </c>
      <c r="I553" t="s">
        <v>1449</v>
      </c>
      <c r="J553">
        <v>28</v>
      </c>
      <c r="K553" t="s">
        <v>87</v>
      </c>
      <c r="L553" t="s">
        <v>88</v>
      </c>
      <c r="M553" t="s">
        <v>89</v>
      </c>
      <c r="N553">
        <v>2</v>
      </c>
      <c r="O553" s="1">
        <v>44610.529907407406</v>
      </c>
      <c r="P553" s="1">
        <v>44610.633067129631</v>
      </c>
      <c r="Q553">
        <v>6329</v>
      </c>
      <c r="R553">
        <v>2584</v>
      </c>
      <c r="S553" t="b">
        <v>0</v>
      </c>
      <c r="T553" t="s">
        <v>90</v>
      </c>
      <c r="U553" t="b">
        <v>0</v>
      </c>
      <c r="V553" t="s">
        <v>121</v>
      </c>
      <c r="W553" s="1">
        <v>44610.577280092592</v>
      </c>
      <c r="X553">
        <v>2512</v>
      </c>
      <c r="Y553">
        <v>21</v>
      </c>
      <c r="Z553">
        <v>0</v>
      </c>
      <c r="AA553">
        <v>21</v>
      </c>
      <c r="AB553">
        <v>0</v>
      </c>
      <c r="AC553">
        <v>18</v>
      </c>
      <c r="AD553">
        <v>7</v>
      </c>
      <c r="AE553">
        <v>0</v>
      </c>
      <c r="AF553">
        <v>0</v>
      </c>
      <c r="AG553">
        <v>0</v>
      </c>
      <c r="AH553" t="s">
        <v>92</v>
      </c>
      <c r="AI553" s="1">
        <v>44610.633067129631</v>
      </c>
      <c r="AJ553">
        <v>72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7</v>
      </c>
      <c r="AQ553">
        <v>0</v>
      </c>
      <c r="AR553">
        <v>0</v>
      </c>
      <c r="AS553">
        <v>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</row>
    <row r="554" spans="1:57" x14ac:dyDescent="0.45">
      <c r="A554" t="s">
        <v>1450</v>
      </c>
      <c r="B554" t="s">
        <v>82</v>
      </c>
      <c r="C554" t="s">
        <v>1451</v>
      </c>
      <c r="D554" t="s">
        <v>84</v>
      </c>
      <c r="E554" s="2" t="str">
        <f>HYPERLINK("capsilon://?command=openfolder&amp;siteaddress=FAM.docvelocity-na8.net&amp;folderid=FXF2A6E781-8F5D-2107-F6FE-5CE4EF08A26F","FX22024608")</f>
        <v>FX22024608</v>
      </c>
      <c r="F554" t="s">
        <v>19</v>
      </c>
      <c r="G554" t="s">
        <v>19</v>
      </c>
      <c r="H554" t="s">
        <v>85</v>
      </c>
      <c r="I554" t="s">
        <v>1452</v>
      </c>
      <c r="J554">
        <v>876</v>
      </c>
      <c r="K554" t="s">
        <v>87</v>
      </c>
      <c r="L554" t="s">
        <v>88</v>
      </c>
      <c r="M554" t="s">
        <v>89</v>
      </c>
      <c r="N554">
        <v>2</v>
      </c>
      <c r="O554" s="1">
        <v>44610.553310185183</v>
      </c>
      <c r="P554" s="1">
        <v>44614.365555555552</v>
      </c>
      <c r="Q554">
        <v>317467</v>
      </c>
      <c r="R554">
        <v>11911</v>
      </c>
      <c r="S554" t="b">
        <v>0</v>
      </c>
      <c r="T554" t="s">
        <v>90</v>
      </c>
      <c r="U554" t="b">
        <v>0</v>
      </c>
      <c r="V554" t="s">
        <v>1173</v>
      </c>
      <c r="W554" s="1">
        <v>44610.856180555558</v>
      </c>
      <c r="X554">
        <v>4530</v>
      </c>
      <c r="Y554">
        <v>798</v>
      </c>
      <c r="Z554">
        <v>0</v>
      </c>
      <c r="AA554">
        <v>798</v>
      </c>
      <c r="AB554">
        <v>0</v>
      </c>
      <c r="AC554">
        <v>424</v>
      </c>
      <c r="AD554">
        <v>78</v>
      </c>
      <c r="AE554">
        <v>0</v>
      </c>
      <c r="AF554">
        <v>0</v>
      </c>
      <c r="AG554">
        <v>0</v>
      </c>
      <c r="AH554" t="s">
        <v>163</v>
      </c>
      <c r="AI554" s="1">
        <v>44614.365555555552</v>
      </c>
      <c r="AJ554">
        <v>5922</v>
      </c>
      <c r="AK554">
        <v>51</v>
      </c>
      <c r="AL554">
        <v>0</v>
      </c>
      <c r="AM554">
        <v>51</v>
      </c>
      <c r="AN554">
        <v>0</v>
      </c>
      <c r="AO554">
        <v>51</v>
      </c>
      <c r="AP554">
        <v>27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</row>
    <row r="555" spans="1:57" x14ac:dyDescent="0.45">
      <c r="A555" t="s">
        <v>1453</v>
      </c>
      <c r="B555" t="s">
        <v>82</v>
      </c>
      <c r="C555" t="s">
        <v>1454</v>
      </c>
      <c r="D555" t="s">
        <v>84</v>
      </c>
      <c r="E555" s="2" t="str">
        <f>HYPERLINK("capsilon://?command=openfolder&amp;siteaddress=FAM.docvelocity-na8.net&amp;folderid=FX6230B6BD-76AD-8C0A-9488-6FD62F3EF110","FX22014682")</f>
        <v>FX22014682</v>
      </c>
      <c r="F555" t="s">
        <v>19</v>
      </c>
      <c r="G555" t="s">
        <v>19</v>
      </c>
      <c r="H555" t="s">
        <v>85</v>
      </c>
      <c r="I555" t="s">
        <v>1455</v>
      </c>
      <c r="J555">
        <v>112</v>
      </c>
      <c r="K555" t="s">
        <v>87</v>
      </c>
      <c r="L555" t="s">
        <v>88</v>
      </c>
      <c r="M555" t="s">
        <v>89</v>
      </c>
      <c r="N555">
        <v>1</v>
      </c>
      <c r="O555" s="1">
        <v>44610.597407407404</v>
      </c>
      <c r="P555" s="1">
        <v>44610.680625000001</v>
      </c>
      <c r="Q555">
        <v>6832</v>
      </c>
      <c r="R555">
        <v>358</v>
      </c>
      <c r="S555" t="b">
        <v>0</v>
      </c>
      <c r="T555" t="s">
        <v>90</v>
      </c>
      <c r="U555" t="b">
        <v>0</v>
      </c>
      <c r="V555" t="s">
        <v>110</v>
      </c>
      <c r="W555" s="1">
        <v>44610.680625000001</v>
      </c>
      <c r="X555">
        <v>173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112</v>
      </c>
      <c r="AE555">
        <v>100</v>
      </c>
      <c r="AF555">
        <v>0</v>
      </c>
      <c r="AG555">
        <v>7</v>
      </c>
      <c r="AH555" t="s">
        <v>90</v>
      </c>
      <c r="AI555" t="s">
        <v>90</v>
      </c>
      <c r="AJ555" t="s">
        <v>90</v>
      </c>
      <c r="AK555" t="s">
        <v>90</v>
      </c>
      <c r="AL555" t="s">
        <v>90</v>
      </c>
      <c r="AM555" t="s">
        <v>90</v>
      </c>
      <c r="AN555" t="s">
        <v>90</v>
      </c>
      <c r="AO555" t="s">
        <v>90</v>
      </c>
      <c r="AP555" t="s">
        <v>90</v>
      </c>
      <c r="AQ555" t="s">
        <v>90</v>
      </c>
      <c r="AR555" t="s">
        <v>90</v>
      </c>
      <c r="AS555" t="s">
        <v>90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</row>
    <row r="556" spans="1:57" x14ac:dyDescent="0.45">
      <c r="A556" t="s">
        <v>1456</v>
      </c>
      <c r="B556" t="s">
        <v>82</v>
      </c>
      <c r="C556" t="s">
        <v>1047</v>
      </c>
      <c r="D556" t="s">
        <v>84</v>
      </c>
      <c r="E556" s="2" t="str">
        <f>HYPERLINK("capsilon://?command=openfolder&amp;siteaddress=FAM.docvelocity-na8.net&amp;folderid=FXF7FC1BC4-CA20-0CB7-6F3A-7B6D60173073","FX22025408")</f>
        <v>FX22025408</v>
      </c>
      <c r="F556" t="s">
        <v>19</v>
      </c>
      <c r="G556" t="s">
        <v>19</v>
      </c>
      <c r="H556" t="s">
        <v>85</v>
      </c>
      <c r="I556" t="s">
        <v>1457</v>
      </c>
      <c r="J556">
        <v>28</v>
      </c>
      <c r="K556" t="s">
        <v>87</v>
      </c>
      <c r="L556" t="s">
        <v>88</v>
      </c>
      <c r="M556" t="s">
        <v>89</v>
      </c>
      <c r="N556">
        <v>2</v>
      </c>
      <c r="O556" s="1">
        <v>44610.597905092596</v>
      </c>
      <c r="P556" s="1">
        <v>44610.633715277778</v>
      </c>
      <c r="Q556">
        <v>2823</v>
      </c>
      <c r="R556">
        <v>271</v>
      </c>
      <c r="S556" t="b">
        <v>0</v>
      </c>
      <c r="T556" t="s">
        <v>90</v>
      </c>
      <c r="U556" t="b">
        <v>0</v>
      </c>
      <c r="V556" t="s">
        <v>101</v>
      </c>
      <c r="W556" s="1">
        <v>44610.610868055555</v>
      </c>
      <c r="X556">
        <v>216</v>
      </c>
      <c r="Y556">
        <v>21</v>
      </c>
      <c r="Z556">
        <v>0</v>
      </c>
      <c r="AA556">
        <v>21</v>
      </c>
      <c r="AB556">
        <v>0</v>
      </c>
      <c r="AC556">
        <v>0</v>
      </c>
      <c r="AD556">
        <v>7</v>
      </c>
      <c r="AE556">
        <v>0</v>
      </c>
      <c r="AF556">
        <v>0</v>
      </c>
      <c r="AG556">
        <v>0</v>
      </c>
      <c r="AH556" t="s">
        <v>92</v>
      </c>
      <c r="AI556" s="1">
        <v>44610.633715277778</v>
      </c>
      <c r="AJ556">
        <v>55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7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</row>
    <row r="557" spans="1:57" x14ac:dyDescent="0.45">
      <c r="A557" t="s">
        <v>1458</v>
      </c>
      <c r="B557" t="s">
        <v>82</v>
      </c>
      <c r="C557" t="s">
        <v>1047</v>
      </c>
      <c r="D557" t="s">
        <v>84</v>
      </c>
      <c r="E557" s="2" t="str">
        <f>HYPERLINK("capsilon://?command=openfolder&amp;siteaddress=FAM.docvelocity-na8.net&amp;folderid=FXF7FC1BC4-CA20-0CB7-6F3A-7B6D60173073","FX22025408")</f>
        <v>FX22025408</v>
      </c>
      <c r="F557" t="s">
        <v>19</v>
      </c>
      <c r="G557" t="s">
        <v>19</v>
      </c>
      <c r="H557" t="s">
        <v>85</v>
      </c>
      <c r="I557" t="s">
        <v>1459</v>
      </c>
      <c r="J557">
        <v>42</v>
      </c>
      <c r="K557" t="s">
        <v>87</v>
      </c>
      <c r="L557" t="s">
        <v>88</v>
      </c>
      <c r="M557" t="s">
        <v>89</v>
      </c>
      <c r="N557">
        <v>2</v>
      </c>
      <c r="O557" s="1">
        <v>44610.59983796296</v>
      </c>
      <c r="P557" s="1">
        <v>44610.634548611109</v>
      </c>
      <c r="Q557">
        <v>2493</v>
      </c>
      <c r="R557">
        <v>506</v>
      </c>
      <c r="S557" t="b">
        <v>0</v>
      </c>
      <c r="T557" t="s">
        <v>90</v>
      </c>
      <c r="U557" t="b">
        <v>0</v>
      </c>
      <c r="V557" t="s">
        <v>101</v>
      </c>
      <c r="W557" s="1">
        <v>44610.615914351853</v>
      </c>
      <c r="X557">
        <v>435</v>
      </c>
      <c r="Y557">
        <v>37</v>
      </c>
      <c r="Z557">
        <v>0</v>
      </c>
      <c r="AA557">
        <v>37</v>
      </c>
      <c r="AB557">
        <v>0</v>
      </c>
      <c r="AC557">
        <v>9</v>
      </c>
      <c r="AD557">
        <v>5</v>
      </c>
      <c r="AE557">
        <v>0</v>
      </c>
      <c r="AF557">
        <v>0</v>
      </c>
      <c r="AG557">
        <v>0</v>
      </c>
      <c r="AH557" t="s">
        <v>92</v>
      </c>
      <c r="AI557" s="1">
        <v>44610.634548611109</v>
      </c>
      <c r="AJ557">
        <v>71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5</v>
      </c>
      <c r="AQ557">
        <v>0</v>
      </c>
      <c r="AR557">
        <v>0</v>
      </c>
      <c r="AS557">
        <v>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</row>
    <row r="558" spans="1:57" x14ac:dyDescent="0.45">
      <c r="A558" t="s">
        <v>1460</v>
      </c>
      <c r="B558" t="s">
        <v>82</v>
      </c>
      <c r="C558" t="s">
        <v>1461</v>
      </c>
      <c r="D558" t="s">
        <v>84</v>
      </c>
      <c r="E558" s="2" t="str">
        <f>HYPERLINK("capsilon://?command=openfolder&amp;siteaddress=FAM.docvelocity-na8.net&amp;folderid=FXF4BA3D63-2EF8-0873-49DB-68E41DB3BBBA","FX22028019")</f>
        <v>FX22028019</v>
      </c>
      <c r="F558" t="s">
        <v>19</v>
      </c>
      <c r="G558" t="s">
        <v>19</v>
      </c>
      <c r="H558" t="s">
        <v>85</v>
      </c>
      <c r="I558" t="s">
        <v>1462</v>
      </c>
      <c r="J558">
        <v>168</v>
      </c>
      <c r="K558" t="s">
        <v>87</v>
      </c>
      <c r="L558" t="s">
        <v>88</v>
      </c>
      <c r="M558" t="s">
        <v>89</v>
      </c>
      <c r="N558">
        <v>2</v>
      </c>
      <c r="O558" s="1">
        <v>44610.638912037037</v>
      </c>
      <c r="P558" s="1">
        <v>44610.833807870367</v>
      </c>
      <c r="Q558">
        <v>14067</v>
      </c>
      <c r="R558">
        <v>2772</v>
      </c>
      <c r="S558" t="b">
        <v>0</v>
      </c>
      <c r="T558" t="s">
        <v>90</v>
      </c>
      <c r="U558" t="b">
        <v>0</v>
      </c>
      <c r="V558" t="s">
        <v>114</v>
      </c>
      <c r="W558" s="1">
        <v>44610.775069444448</v>
      </c>
      <c r="X558">
        <v>2585</v>
      </c>
      <c r="Y558">
        <v>81</v>
      </c>
      <c r="Z558">
        <v>0</v>
      </c>
      <c r="AA558">
        <v>81</v>
      </c>
      <c r="AB558">
        <v>21</v>
      </c>
      <c r="AC558">
        <v>50</v>
      </c>
      <c r="AD558">
        <v>87</v>
      </c>
      <c r="AE558">
        <v>0</v>
      </c>
      <c r="AF558">
        <v>0</v>
      </c>
      <c r="AG558">
        <v>0</v>
      </c>
      <c r="AH558" t="s">
        <v>92</v>
      </c>
      <c r="AI558" s="1">
        <v>44610.833807870367</v>
      </c>
      <c r="AJ558">
        <v>136</v>
      </c>
      <c r="AK558">
        <v>3</v>
      </c>
      <c r="AL558">
        <v>0</v>
      </c>
      <c r="AM558">
        <v>3</v>
      </c>
      <c r="AN558">
        <v>21</v>
      </c>
      <c r="AO558">
        <v>2</v>
      </c>
      <c r="AP558">
        <v>84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</row>
    <row r="559" spans="1:57" x14ac:dyDescent="0.45">
      <c r="A559" t="s">
        <v>1463</v>
      </c>
      <c r="B559" t="s">
        <v>82</v>
      </c>
      <c r="C559" t="s">
        <v>952</v>
      </c>
      <c r="D559" t="s">
        <v>84</v>
      </c>
      <c r="E559" s="2" t="str">
        <f>HYPERLINK("capsilon://?command=openfolder&amp;siteaddress=FAM.docvelocity-na8.net&amp;folderid=FX387632D5-2DB7-CE94-B697-3EED0A495D47","FX220111569")</f>
        <v>FX220111569</v>
      </c>
      <c r="F559" t="s">
        <v>19</v>
      </c>
      <c r="G559" t="s">
        <v>19</v>
      </c>
      <c r="H559" t="s">
        <v>85</v>
      </c>
      <c r="I559" t="s">
        <v>1464</v>
      </c>
      <c r="J559">
        <v>38</v>
      </c>
      <c r="K559" t="s">
        <v>646</v>
      </c>
      <c r="L559" t="s">
        <v>19</v>
      </c>
      <c r="M559" t="s">
        <v>84</v>
      </c>
      <c r="N559">
        <v>0</v>
      </c>
      <c r="O559" s="1">
        <v>44610.64503472222</v>
      </c>
      <c r="P559" s="1">
        <v>44610.646192129629</v>
      </c>
      <c r="Q559">
        <v>100</v>
      </c>
      <c r="R559">
        <v>0</v>
      </c>
      <c r="S559" t="b">
        <v>0</v>
      </c>
      <c r="T559" t="s">
        <v>90</v>
      </c>
      <c r="U559" t="b">
        <v>0</v>
      </c>
      <c r="V559" t="s">
        <v>90</v>
      </c>
      <c r="W559" t="s">
        <v>90</v>
      </c>
      <c r="X559" t="s">
        <v>90</v>
      </c>
      <c r="Y559" t="s">
        <v>90</v>
      </c>
      <c r="Z559" t="s">
        <v>90</v>
      </c>
      <c r="AA559" t="s">
        <v>90</v>
      </c>
      <c r="AB559" t="s">
        <v>90</v>
      </c>
      <c r="AC559" t="s">
        <v>90</v>
      </c>
      <c r="AD559" t="s">
        <v>90</v>
      </c>
      <c r="AE559" t="s">
        <v>90</v>
      </c>
      <c r="AF559" t="s">
        <v>90</v>
      </c>
      <c r="AG559" t="s">
        <v>90</v>
      </c>
      <c r="AH559" t="s">
        <v>90</v>
      </c>
      <c r="AI559" t="s">
        <v>90</v>
      </c>
      <c r="AJ559" t="s">
        <v>90</v>
      </c>
      <c r="AK559" t="s">
        <v>90</v>
      </c>
      <c r="AL559" t="s">
        <v>90</v>
      </c>
      <c r="AM559" t="s">
        <v>90</v>
      </c>
      <c r="AN559" t="s">
        <v>90</v>
      </c>
      <c r="AO559" t="s">
        <v>90</v>
      </c>
      <c r="AP559" t="s">
        <v>90</v>
      </c>
      <c r="AQ559" t="s">
        <v>90</v>
      </c>
      <c r="AR559" t="s">
        <v>90</v>
      </c>
      <c r="AS559" t="s">
        <v>90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</row>
    <row r="560" spans="1:57" x14ac:dyDescent="0.45">
      <c r="A560" t="s">
        <v>1465</v>
      </c>
      <c r="B560" t="s">
        <v>82</v>
      </c>
      <c r="C560" t="s">
        <v>1420</v>
      </c>
      <c r="D560" t="s">
        <v>84</v>
      </c>
      <c r="E560" s="2" t="str">
        <f>HYPERLINK("capsilon://?command=openfolder&amp;siteaddress=FAM.docvelocity-na8.net&amp;folderid=FXB66EF76F-41E4-C90E-72BC-DDCE8D090A46","FX22027213")</f>
        <v>FX22027213</v>
      </c>
      <c r="F560" t="s">
        <v>19</v>
      </c>
      <c r="G560" t="s">
        <v>19</v>
      </c>
      <c r="H560" t="s">
        <v>85</v>
      </c>
      <c r="I560" t="s">
        <v>1421</v>
      </c>
      <c r="J560">
        <v>525</v>
      </c>
      <c r="K560" t="s">
        <v>87</v>
      </c>
      <c r="L560" t="s">
        <v>88</v>
      </c>
      <c r="M560" t="s">
        <v>89</v>
      </c>
      <c r="N560">
        <v>2</v>
      </c>
      <c r="O560" s="1">
        <v>44610.670555555553</v>
      </c>
      <c r="P560" s="1">
        <v>44610.82304398148</v>
      </c>
      <c r="Q560">
        <v>7840</v>
      </c>
      <c r="R560">
        <v>5335</v>
      </c>
      <c r="S560" t="b">
        <v>0</v>
      </c>
      <c r="T560" t="s">
        <v>90</v>
      </c>
      <c r="U560" t="b">
        <v>1</v>
      </c>
      <c r="V560" t="s">
        <v>114</v>
      </c>
      <c r="W560" s="1">
        <v>44610.724768518521</v>
      </c>
      <c r="X560">
        <v>4016</v>
      </c>
      <c r="Y560">
        <v>493</v>
      </c>
      <c r="Z560">
        <v>0</v>
      </c>
      <c r="AA560">
        <v>493</v>
      </c>
      <c r="AB560">
        <v>0</v>
      </c>
      <c r="AC560">
        <v>272</v>
      </c>
      <c r="AD560">
        <v>32</v>
      </c>
      <c r="AE560">
        <v>0</v>
      </c>
      <c r="AF560">
        <v>0</v>
      </c>
      <c r="AG560">
        <v>0</v>
      </c>
      <c r="AH560" t="s">
        <v>92</v>
      </c>
      <c r="AI560" s="1">
        <v>44610.82304398148</v>
      </c>
      <c r="AJ560">
        <v>1186</v>
      </c>
      <c r="AK560">
        <v>5</v>
      </c>
      <c r="AL560">
        <v>0</v>
      </c>
      <c r="AM560">
        <v>5</v>
      </c>
      <c r="AN560">
        <v>0</v>
      </c>
      <c r="AO560">
        <v>3</v>
      </c>
      <c r="AP560">
        <v>27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</row>
    <row r="561" spans="1:57" x14ac:dyDescent="0.45">
      <c r="A561" t="s">
        <v>1466</v>
      </c>
      <c r="B561" t="s">
        <v>82</v>
      </c>
      <c r="C561" t="s">
        <v>762</v>
      </c>
      <c r="D561" t="s">
        <v>84</v>
      </c>
      <c r="E561" s="2" t="str">
        <f>HYPERLINK("capsilon://?command=openfolder&amp;siteaddress=FAM.docvelocity-na8.net&amp;folderid=FX2D637C1C-0E55-1EFE-2180-6D89785C5D62","FX22023823")</f>
        <v>FX22023823</v>
      </c>
      <c r="F561" t="s">
        <v>19</v>
      </c>
      <c r="G561" t="s">
        <v>19</v>
      </c>
      <c r="H561" t="s">
        <v>85</v>
      </c>
      <c r="I561" t="s">
        <v>1426</v>
      </c>
      <c r="J561">
        <v>190</v>
      </c>
      <c r="K561" t="s">
        <v>87</v>
      </c>
      <c r="L561" t="s">
        <v>88</v>
      </c>
      <c r="M561" t="s">
        <v>89</v>
      </c>
      <c r="N561">
        <v>2</v>
      </c>
      <c r="O561" s="1">
        <v>44610.676400462966</v>
      </c>
      <c r="P561" s="1">
        <v>44610.82471064815</v>
      </c>
      <c r="Q561">
        <v>10845</v>
      </c>
      <c r="R561">
        <v>1969</v>
      </c>
      <c r="S561" t="b">
        <v>0</v>
      </c>
      <c r="T561" t="s">
        <v>90</v>
      </c>
      <c r="U561" t="b">
        <v>1</v>
      </c>
      <c r="V561" t="s">
        <v>114</v>
      </c>
      <c r="W561" s="1">
        <v>44610.745138888888</v>
      </c>
      <c r="X561">
        <v>1759</v>
      </c>
      <c r="Y561">
        <v>74</v>
      </c>
      <c r="Z561">
        <v>0</v>
      </c>
      <c r="AA561">
        <v>74</v>
      </c>
      <c r="AB561">
        <v>111</v>
      </c>
      <c r="AC561">
        <v>47</v>
      </c>
      <c r="AD561">
        <v>116</v>
      </c>
      <c r="AE561">
        <v>0</v>
      </c>
      <c r="AF561">
        <v>0</v>
      </c>
      <c r="AG561">
        <v>0</v>
      </c>
      <c r="AH561" t="s">
        <v>92</v>
      </c>
      <c r="AI561" s="1">
        <v>44610.82471064815</v>
      </c>
      <c r="AJ561">
        <v>143</v>
      </c>
      <c r="AK561">
        <v>0</v>
      </c>
      <c r="AL561">
        <v>0</v>
      </c>
      <c r="AM561">
        <v>0</v>
      </c>
      <c r="AN561">
        <v>111</v>
      </c>
      <c r="AO561">
        <v>0</v>
      </c>
      <c r="AP561">
        <v>116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</row>
    <row r="562" spans="1:57" x14ac:dyDescent="0.45">
      <c r="A562" t="s">
        <v>1467</v>
      </c>
      <c r="B562" t="s">
        <v>82</v>
      </c>
      <c r="C562" t="s">
        <v>653</v>
      </c>
      <c r="D562" t="s">
        <v>84</v>
      </c>
      <c r="E562" s="2" t="str">
        <f>HYPERLINK("capsilon://?command=openfolder&amp;siteaddress=FAM.docvelocity-na8.net&amp;folderid=FX39FA8ECA-702F-A68E-5E1A-2F28B65CEE57","FX2202647")</f>
        <v>FX2202647</v>
      </c>
      <c r="F562" t="s">
        <v>19</v>
      </c>
      <c r="G562" t="s">
        <v>19</v>
      </c>
      <c r="H562" t="s">
        <v>85</v>
      </c>
      <c r="I562" t="s">
        <v>1439</v>
      </c>
      <c r="J562">
        <v>38</v>
      </c>
      <c r="K562" t="s">
        <v>87</v>
      </c>
      <c r="L562" t="s">
        <v>88</v>
      </c>
      <c r="M562" t="s">
        <v>89</v>
      </c>
      <c r="N562">
        <v>2</v>
      </c>
      <c r="O562" s="1">
        <v>44610.677453703705</v>
      </c>
      <c r="P562" s="1">
        <v>44610.825416666667</v>
      </c>
      <c r="Q562">
        <v>12044</v>
      </c>
      <c r="R562">
        <v>740</v>
      </c>
      <c r="S562" t="b">
        <v>0</v>
      </c>
      <c r="T562" t="s">
        <v>90</v>
      </c>
      <c r="U562" t="b">
        <v>1</v>
      </c>
      <c r="V562" t="s">
        <v>101</v>
      </c>
      <c r="W562" s="1">
        <v>44610.739814814813</v>
      </c>
      <c r="X562">
        <v>646</v>
      </c>
      <c r="Y562">
        <v>37</v>
      </c>
      <c r="Z562">
        <v>0</v>
      </c>
      <c r="AA562">
        <v>37</v>
      </c>
      <c r="AB562">
        <v>0</v>
      </c>
      <c r="AC562">
        <v>18</v>
      </c>
      <c r="AD562">
        <v>1</v>
      </c>
      <c r="AE562">
        <v>0</v>
      </c>
      <c r="AF562">
        <v>0</v>
      </c>
      <c r="AG562">
        <v>0</v>
      </c>
      <c r="AH562" t="s">
        <v>92</v>
      </c>
      <c r="AI562" s="1">
        <v>44610.825416666667</v>
      </c>
      <c r="AJ562">
        <v>60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0</v>
      </c>
      <c r="AS562">
        <v>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</row>
    <row r="563" spans="1:57" x14ac:dyDescent="0.45">
      <c r="A563" t="s">
        <v>1468</v>
      </c>
      <c r="B563" t="s">
        <v>82</v>
      </c>
      <c r="C563" t="s">
        <v>1469</v>
      </c>
      <c r="D563" t="s">
        <v>84</v>
      </c>
      <c r="E563" s="2" t="str">
        <f>HYPERLINK("capsilon://?command=openfolder&amp;siteaddress=FAM.docvelocity-na8.net&amp;folderid=FX8A6BC19F-8179-C8C6-1424-291AEB401F62","FX22028251")</f>
        <v>FX22028251</v>
      </c>
      <c r="F563" t="s">
        <v>19</v>
      </c>
      <c r="G563" t="s">
        <v>19</v>
      </c>
      <c r="H563" t="s">
        <v>85</v>
      </c>
      <c r="I563" t="s">
        <v>1470</v>
      </c>
      <c r="J563">
        <v>426</v>
      </c>
      <c r="K563" t="s">
        <v>87</v>
      </c>
      <c r="L563" t="s">
        <v>88</v>
      </c>
      <c r="M563" t="s">
        <v>89</v>
      </c>
      <c r="N563">
        <v>2</v>
      </c>
      <c r="O563" s="1">
        <v>44610.681932870371</v>
      </c>
      <c r="P563" s="1">
        <v>44610.840358796297</v>
      </c>
      <c r="Q563">
        <v>11102</v>
      </c>
      <c r="R563">
        <v>2586</v>
      </c>
      <c r="S563" t="b">
        <v>0</v>
      </c>
      <c r="T563" t="s">
        <v>90</v>
      </c>
      <c r="U563" t="b">
        <v>0</v>
      </c>
      <c r="V563" t="s">
        <v>114</v>
      </c>
      <c r="W563" s="1">
        <v>44610.797442129631</v>
      </c>
      <c r="X563">
        <v>1932</v>
      </c>
      <c r="Y563">
        <v>306</v>
      </c>
      <c r="Z563">
        <v>0</v>
      </c>
      <c r="AA563">
        <v>306</v>
      </c>
      <c r="AB563">
        <v>69</v>
      </c>
      <c r="AC563">
        <v>157</v>
      </c>
      <c r="AD563">
        <v>120</v>
      </c>
      <c r="AE563">
        <v>0</v>
      </c>
      <c r="AF563">
        <v>0</v>
      </c>
      <c r="AG563">
        <v>0</v>
      </c>
      <c r="AH563" t="s">
        <v>92</v>
      </c>
      <c r="AI563" s="1">
        <v>44610.840358796297</v>
      </c>
      <c r="AJ563">
        <v>566</v>
      </c>
      <c r="AK563">
        <v>7</v>
      </c>
      <c r="AL563">
        <v>0</v>
      </c>
      <c r="AM563">
        <v>7</v>
      </c>
      <c r="AN563">
        <v>69</v>
      </c>
      <c r="AO563">
        <v>6</v>
      </c>
      <c r="AP563">
        <v>113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</row>
    <row r="564" spans="1:57" x14ac:dyDescent="0.45">
      <c r="A564" t="s">
        <v>1471</v>
      </c>
      <c r="B564" t="s">
        <v>82</v>
      </c>
      <c r="C564" t="s">
        <v>1454</v>
      </c>
      <c r="D564" t="s">
        <v>84</v>
      </c>
      <c r="E564" s="2" t="str">
        <f>HYPERLINK("capsilon://?command=openfolder&amp;siteaddress=FAM.docvelocity-na8.net&amp;folderid=FX6230B6BD-76AD-8C0A-9488-6FD62F3EF110","FX22014682")</f>
        <v>FX22014682</v>
      </c>
      <c r="F564" t="s">
        <v>19</v>
      </c>
      <c r="G564" t="s">
        <v>19</v>
      </c>
      <c r="H564" t="s">
        <v>85</v>
      </c>
      <c r="I564" t="s">
        <v>1455</v>
      </c>
      <c r="J564">
        <v>294</v>
      </c>
      <c r="K564" t="s">
        <v>87</v>
      </c>
      <c r="L564" t="s">
        <v>88</v>
      </c>
      <c r="M564" t="s">
        <v>89</v>
      </c>
      <c r="N564">
        <v>2</v>
      </c>
      <c r="O564" s="1">
        <v>44610.682326388887</v>
      </c>
      <c r="P564" s="1">
        <v>44610.83222222222</v>
      </c>
      <c r="Q564">
        <v>10434</v>
      </c>
      <c r="R564">
        <v>2517</v>
      </c>
      <c r="S564" t="b">
        <v>0</v>
      </c>
      <c r="T564" t="s">
        <v>90</v>
      </c>
      <c r="U564" t="b">
        <v>1</v>
      </c>
      <c r="V564" t="s">
        <v>177</v>
      </c>
      <c r="W564" s="1">
        <v>44610.755208333336</v>
      </c>
      <c r="X564">
        <v>1924</v>
      </c>
      <c r="Y564">
        <v>296</v>
      </c>
      <c r="Z564">
        <v>0</v>
      </c>
      <c r="AA564">
        <v>296</v>
      </c>
      <c r="AB564">
        <v>0</v>
      </c>
      <c r="AC564">
        <v>174</v>
      </c>
      <c r="AD564">
        <v>-2</v>
      </c>
      <c r="AE564">
        <v>0</v>
      </c>
      <c r="AF564">
        <v>0</v>
      </c>
      <c r="AG564">
        <v>0</v>
      </c>
      <c r="AH564" t="s">
        <v>92</v>
      </c>
      <c r="AI564" s="1">
        <v>44610.83222222222</v>
      </c>
      <c r="AJ564">
        <v>587</v>
      </c>
      <c r="AK564">
        <v>3</v>
      </c>
      <c r="AL564">
        <v>0</v>
      </c>
      <c r="AM564">
        <v>3</v>
      </c>
      <c r="AN564">
        <v>0</v>
      </c>
      <c r="AO564">
        <v>2</v>
      </c>
      <c r="AP564">
        <v>-5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</row>
    <row r="565" spans="1:57" x14ac:dyDescent="0.45">
      <c r="A565" t="s">
        <v>1472</v>
      </c>
      <c r="B565" t="s">
        <v>82</v>
      </c>
      <c r="C565" t="s">
        <v>1473</v>
      </c>
      <c r="D565" t="s">
        <v>84</v>
      </c>
      <c r="E565" s="2" t="str">
        <f>HYPERLINK("capsilon://?command=openfolder&amp;siteaddress=FAM.docvelocity-na8.net&amp;folderid=FX9048EDC8-B1F9-8E71-78BC-E18752452A49","FX22028316")</f>
        <v>FX22028316</v>
      </c>
      <c r="F565" t="s">
        <v>19</v>
      </c>
      <c r="G565" t="s">
        <v>19</v>
      </c>
      <c r="H565" t="s">
        <v>85</v>
      </c>
      <c r="I565" t="s">
        <v>1474</v>
      </c>
      <c r="J565">
        <v>151</v>
      </c>
      <c r="K565" t="s">
        <v>87</v>
      </c>
      <c r="L565" t="s">
        <v>88</v>
      </c>
      <c r="M565" t="s">
        <v>89</v>
      </c>
      <c r="N565">
        <v>2</v>
      </c>
      <c r="O565" s="1">
        <v>44610.714247685188</v>
      </c>
      <c r="P565" s="1">
        <v>44610.842743055553</v>
      </c>
      <c r="Q565">
        <v>10609</v>
      </c>
      <c r="R565">
        <v>493</v>
      </c>
      <c r="S565" t="b">
        <v>0</v>
      </c>
      <c r="T565" t="s">
        <v>90</v>
      </c>
      <c r="U565" t="b">
        <v>0</v>
      </c>
      <c r="V565" t="s">
        <v>110</v>
      </c>
      <c r="W565" s="1">
        <v>44610.734039351853</v>
      </c>
      <c r="X565">
        <v>288</v>
      </c>
      <c r="Y565">
        <v>127</v>
      </c>
      <c r="Z565">
        <v>0</v>
      </c>
      <c r="AA565">
        <v>127</v>
      </c>
      <c r="AB565">
        <v>0</v>
      </c>
      <c r="AC565">
        <v>29</v>
      </c>
      <c r="AD565">
        <v>24</v>
      </c>
      <c r="AE565">
        <v>0</v>
      </c>
      <c r="AF565">
        <v>0</v>
      </c>
      <c r="AG565">
        <v>0</v>
      </c>
      <c r="AH565" t="s">
        <v>92</v>
      </c>
      <c r="AI565" s="1">
        <v>44610.842743055553</v>
      </c>
      <c r="AJ565">
        <v>205</v>
      </c>
      <c r="AK565">
        <v>4</v>
      </c>
      <c r="AL565">
        <v>0</v>
      </c>
      <c r="AM565">
        <v>4</v>
      </c>
      <c r="AN565">
        <v>0</v>
      </c>
      <c r="AO565">
        <v>3</v>
      </c>
      <c r="AP565">
        <v>20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</row>
    <row r="566" spans="1:57" x14ac:dyDescent="0.45">
      <c r="A566" t="s">
        <v>1475</v>
      </c>
      <c r="B566" t="s">
        <v>82</v>
      </c>
      <c r="C566" t="s">
        <v>1476</v>
      </c>
      <c r="D566" t="s">
        <v>84</v>
      </c>
      <c r="E566" s="2" t="str">
        <f>HYPERLINK("capsilon://?command=openfolder&amp;siteaddress=FAM.docvelocity-na8.net&amp;folderid=FX95C35200-4EBD-34A1-16F5-2FC174165A73","FX22028214")</f>
        <v>FX22028214</v>
      </c>
      <c r="F566" t="s">
        <v>19</v>
      </c>
      <c r="G566" t="s">
        <v>19</v>
      </c>
      <c r="H566" t="s">
        <v>85</v>
      </c>
      <c r="I566" t="s">
        <v>1477</v>
      </c>
      <c r="J566">
        <v>168</v>
      </c>
      <c r="K566" t="s">
        <v>87</v>
      </c>
      <c r="L566" t="s">
        <v>88</v>
      </c>
      <c r="M566" t="s">
        <v>89</v>
      </c>
      <c r="N566">
        <v>2</v>
      </c>
      <c r="O566" s="1">
        <v>44610.721458333333</v>
      </c>
      <c r="P566" s="1">
        <v>44610.84480324074</v>
      </c>
      <c r="Q566">
        <v>9476</v>
      </c>
      <c r="R566">
        <v>1181</v>
      </c>
      <c r="S566" t="b">
        <v>0</v>
      </c>
      <c r="T566" t="s">
        <v>90</v>
      </c>
      <c r="U566" t="b">
        <v>0</v>
      </c>
      <c r="V566" t="s">
        <v>114</v>
      </c>
      <c r="W566" s="1">
        <v>44610.80841435185</v>
      </c>
      <c r="X566">
        <v>947</v>
      </c>
      <c r="Y566">
        <v>93</v>
      </c>
      <c r="Z566">
        <v>0</v>
      </c>
      <c r="AA566">
        <v>93</v>
      </c>
      <c r="AB566">
        <v>54</v>
      </c>
      <c r="AC566">
        <v>23</v>
      </c>
      <c r="AD566">
        <v>75</v>
      </c>
      <c r="AE566">
        <v>0</v>
      </c>
      <c r="AF566">
        <v>0</v>
      </c>
      <c r="AG566">
        <v>0</v>
      </c>
      <c r="AH566" t="s">
        <v>92</v>
      </c>
      <c r="AI566" s="1">
        <v>44610.84480324074</v>
      </c>
      <c r="AJ566">
        <v>177</v>
      </c>
      <c r="AK566">
        <v>0</v>
      </c>
      <c r="AL566">
        <v>0</v>
      </c>
      <c r="AM566">
        <v>0</v>
      </c>
      <c r="AN566">
        <v>54</v>
      </c>
      <c r="AO566">
        <v>0</v>
      </c>
      <c r="AP566">
        <v>75</v>
      </c>
      <c r="AQ566">
        <v>0</v>
      </c>
      <c r="AR566">
        <v>0</v>
      </c>
      <c r="AS566">
        <v>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</row>
    <row r="567" spans="1:57" x14ac:dyDescent="0.45">
      <c r="A567" t="s">
        <v>1478</v>
      </c>
      <c r="B567" t="s">
        <v>82</v>
      </c>
      <c r="C567" t="s">
        <v>1479</v>
      </c>
      <c r="D567" t="s">
        <v>84</v>
      </c>
      <c r="E567" s="2" t="str">
        <f>HYPERLINK("capsilon://?command=openfolder&amp;siteaddress=FAM.docvelocity-na8.net&amp;folderid=FXC47B3BD0-7A8E-827B-3902-9565D87CA171","FX22028109")</f>
        <v>FX22028109</v>
      </c>
      <c r="F567" t="s">
        <v>19</v>
      </c>
      <c r="G567" t="s">
        <v>19</v>
      </c>
      <c r="H567" t="s">
        <v>85</v>
      </c>
      <c r="I567" t="s">
        <v>1480</v>
      </c>
      <c r="J567">
        <v>122</v>
      </c>
      <c r="K567" t="s">
        <v>87</v>
      </c>
      <c r="L567" t="s">
        <v>88</v>
      </c>
      <c r="M567" t="s">
        <v>89</v>
      </c>
      <c r="N567">
        <v>2</v>
      </c>
      <c r="O567" s="1">
        <v>44610.724942129629</v>
      </c>
      <c r="P567" s="1">
        <v>44614.326782407406</v>
      </c>
      <c r="Q567">
        <v>308458</v>
      </c>
      <c r="R567">
        <v>2741</v>
      </c>
      <c r="S567" t="b">
        <v>0</v>
      </c>
      <c r="T567" t="s">
        <v>90</v>
      </c>
      <c r="U567" t="b">
        <v>0</v>
      </c>
      <c r="V567" t="s">
        <v>114</v>
      </c>
      <c r="W567" s="1">
        <v>44610.819224537037</v>
      </c>
      <c r="X567">
        <v>934</v>
      </c>
      <c r="Y567">
        <v>131</v>
      </c>
      <c r="Z567">
        <v>0</v>
      </c>
      <c r="AA567">
        <v>131</v>
      </c>
      <c r="AB567">
        <v>0</v>
      </c>
      <c r="AC567">
        <v>89</v>
      </c>
      <c r="AD567">
        <v>-9</v>
      </c>
      <c r="AE567">
        <v>0</v>
      </c>
      <c r="AF567">
        <v>0</v>
      </c>
      <c r="AG567">
        <v>0</v>
      </c>
      <c r="AH567" t="s">
        <v>187</v>
      </c>
      <c r="AI567" s="1">
        <v>44614.326782407406</v>
      </c>
      <c r="AJ567">
        <v>1052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-9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</row>
    <row r="568" spans="1:57" x14ac:dyDescent="0.45">
      <c r="A568" t="s">
        <v>1481</v>
      </c>
      <c r="B568" t="s">
        <v>82</v>
      </c>
      <c r="C568" t="s">
        <v>870</v>
      </c>
      <c r="D568" t="s">
        <v>84</v>
      </c>
      <c r="E568" s="2" t="str">
        <f>HYPERLINK("capsilon://?command=openfolder&amp;siteaddress=FAM.docvelocity-na8.net&amp;folderid=FXF42CCCBE-DAD2-5C7E-4CD7-0DA4ED9C717C","FX22024624")</f>
        <v>FX22024624</v>
      </c>
      <c r="F568" t="s">
        <v>19</v>
      </c>
      <c r="G568" t="s">
        <v>19</v>
      </c>
      <c r="H568" t="s">
        <v>85</v>
      </c>
      <c r="I568" t="s">
        <v>1482</v>
      </c>
      <c r="J568">
        <v>38</v>
      </c>
      <c r="K568" t="s">
        <v>87</v>
      </c>
      <c r="L568" t="s">
        <v>88</v>
      </c>
      <c r="M568" t="s">
        <v>89</v>
      </c>
      <c r="N568">
        <v>2</v>
      </c>
      <c r="O568" s="1">
        <v>44610.82708333333</v>
      </c>
      <c r="P568" s="1">
        <v>44614.32984953704</v>
      </c>
      <c r="Q568">
        <v>301962</v>
      </c>
      <c r="R568">
        <v>677</v>
      </c>
      <c r="S568" t="b">
        <v>0</v>
      </c>
      <c r="T568" t="s">
        <v>90</v>
      </c>
      <c r="U568" t="b">
        <v>0</v>
      </c>
      <c r="V568" t="s">
        <v>101</v>
      </c>
      <c r="W568" s="1">
        <v>44610.83289351852</v>
      </c>
      <c r="X568">
        <v>413</v>
      </c>
      <c r="Y568">
        <v>37</v>
      </c>
      <c r="Z568">
        <v>0</v>
      </c>
      <c r="AA568">
        <v>37</v>
      </c>
      <c r="AB568">
        <v>0</v>
      </c>
      <c r="AC568">
        <v>19</v>
      </c>
      <c r="AD568">
        <v>1</v>
      </c>
      <c r="AE568">
        <v>0</v>
      </c>
      <c r="AF568">
        <v>0</v>
      </c>
      <c r="AG568">
        <v>0</v>
      </c>
      <c r="AH568" t="s">
        <v>187</v>
      </c>
      <c r="AI568" s="1">
        <v>44614.32984953704</v>
      </c>
      <c r="AJ568">
        <v>264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1</v>
      </c>
      <c r="AQ568">
        <v>0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</row>
    <row r="569" spans="1:57" x14ac:dyDescent="0.45">
      <c r="A569" t="s">
        <v>1483</v>
      </c>
      <c r="B569" t="s">
        <v>82</v>
      </c>
      <c r="C569" t="s">
        <v>1290</v>
      </c>
      <c r="D569" t="s">
        <v>84</v>
      </c>
      <c r="E569" s="2" t="str">
        <f>HYPERLINK("capsilon://?command=openfolder&amp;siteaddress=FAM.docvelocity-na8.net&amp;folderid=FX91B788A7-2AE7-2D88-D8E5-E7C1F4A1005F","FX22024549")</f>
        <v>FX22024549</v>
      </c>
      <c r="F569" t="s">
        <v>19</v>
      </c>
      <c r="G569" t="s">
        <v>19</v>
      </c>
      <c r="H569" t="s">
        <v>85</v>
      </c>
      <c r="I569" t="s">
        <v>1484</v>
      </c>
      <c r="J569">
        <v>0</v>
      </c>
      <c r="K569" t="s">
        <v>87</v>
      </c>
      <c r="L569" t="s">
        <v>88</v>
      </c>
      <c r="M569" t="s">
        <v>89</v>
      </c>
      <c r="N569">
        <v>2</v>
      </c>
      <c r="O569" s="1">
        <v>44614.352384259262</v>
      </c>
      <c r="P569" s="1">
        <v>44614.722233796296</v>
      </c>
      <c r="Q569">
        <v>31203</v>
      </c>
      <c r="R569">
        <v>752</v>
      </c>
      <c r="S569" t="b">
        <v>0</v>
      </c>
      <c r="T569" t="s">
        <v>90</v>
      </c>
      <c r="U569" t="b">
        <v>0</v>
      </c>
      <c r="V569" t="s">
        <v>374</v>
      </c>
      <c r="W569" s="1">
        <v>44614.370625000003</v>
      </c>
      <c r="X569">
        <v>449</v>
      </c>
      <c r="Y569">
        <v>52</v>
      </c>
      <c r="Z569">
        <v>0</v>
      </c>
      <c r="AA569">
        <v>52</v>
      </c>
      <c r="AB569">
        <v>0</v>
      </c>
      <c r="AC569">
        <v>36</v>
      </c>
      <c r="AD569">
        <v>-52</v>
      </c>
      <c r="AE569">
        <v>0</v>
      </c>
      <c r="AF569">
        <v>0</v>
      </c>
      <c r="AG569">
        <v>0</v>
      </c>
      <c r="AH569" t="s">
        <v>97</v>
      </c>
      <c r="AI569" s="1">
        <v>44614.722233796296</v>
      </c>
      <c r="AJ569">
        <v>248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-52</v>
      </c>
      <c r="AQ569">
        <v>0</v>
      </c>
      <c r="AR569">
        <v>0</v>
      </c>
      <c r="AS569">
        <v>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</row>
    <row r="570" spans="1:57" x14ac:dyDescent="0.45">
      <c r="A570" t="s">
        <v>1485</v>
      </c>
      <c r="B570" t="s">
        <v>82</v>
      </c>
      <c r="C570" t="s">
        <v>1486</v>
      </c>
      <c r="D570" t="s">
        <v>84</v>
      </c>
      <c r="E570" s="2" t="str">
        <f>HYPERLINK("capsilon://?command=openfolder&amp;siteaddress=FAM.docvelocity-na8.net&amp;folderid=FX30B59DEA-F9E8-E148-E5AE-302C72FE8AB7","FX22011274")</f>
        <v>FX22011274</v>
      </c>
      <c r="F570" t="s">
        <v>19</v>
      </c>
      <c r="G570" t="s">
        <v>19</v>
      </c>
      <c r="H570" t="s">
        <v>85</v>
      </c>
      <c r="I570" t="s">
        <v>1487</v>
      </c>
      <c r="J570">
        <v>0</v>
      </c>
      <c r="K570" t="s">
        <v>87</v>
      </c>
      <c r="L570" t="s">
        <v>88</v>
      </c>
      <c r="M570" t="s">
        <v>89</v>
      </c>
      <c r="N570">
        <v>2</v>
      </c>
      <c r="O570" s="1">
        <v>44614.401226851849</v>
      </c>
      <c r="P570" s="1">
        <v>44614.772858796299</v>
      </c>
      <c r="Q570">
        <v>31959</v>
      </c>
      <c r="R570">
        <v>150</v>
      </c>
      <c r="S570" t="b">
        <v>0</v>
      </c>
      <c r="T570" t="s">
        <v>90</v>
      </c>
      <c r="U570" t="b">
        <v>0</v>
      </c>
      <c r="V570" t="s">
        <v>374</v>
      </c>
      <c r="W570" s="1">
        <v>44614.460925925923</v>
      </c>
      <c r="X570">
        <v>91</v>
      </c>
      <c r="Y570">
        <v>0</v>
      </c>
      <c r="Z570">
        <v>0</v>
      </c>
      <c r="AA570">
        <v>0</v>
      </c>
      <c r="AB570">
        <v>52</v>
      </c>
      <c r="AC570">
        <v>0</v>
      </c>
      <c r="AD570">
        <v>0</v>
      </c>
      <c r="AE570">
        <v>0</v>
      </c>
      <c r="AF570">
        <v>0</v>
      </c>
      <c r="AG570">
        <v>0</v>
      </c>
      <c r="AH570" t="s">
        <v>92</v>
      </c>
      <c r="AI570" s="1">
        <v>44614.772858796299</v>
      </c>
      <c r="AJ570">
        <v>28</v>
      </c>
      <c r="AK570">
        <v>0</v>
      </c>
      <c r="AL570">
        <v>0</v>
      </c>
      <c r="AM570">
        <v>0</v>
      </c>
      <c r="AN570">
        <v>52</v>
      </c>
      <c r="AO570">
        <v>0</v>
      </c>
      <c r="AP570">
        <v>0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</row>
    <row r="571" spans="1:57" x14ac:dyDescent="0.45">
      <c r="A571" t="s">
        <v>1488</v>
      </c>
      <c r="B571" t="s">
        <v>82</v>
      </c>
      <c r="C571" t="s">
        <v>1489</v>
      </c>
      <c r="D571" t="s">
        <v>84</v>
      </c>
      <c r="E571" s="2" t="str">
        <f>HYPERLINK("capsilon://?command=openfolder&amp;siteaddress=FAM.docvelocity-na8.net&amp;folderid=FX39CA43AA-8510-4F26-8C36-6F242AFA0EBC","FX22028492")</f>
        <v>FX22028492</v>
      </c>
      <c r="F571" t="s">
        <v>19</v>
      </c>
      <c r="G571" t="s">
        <v>19</v>
      </c>
      <c r="H571" t="s">
        <v>85</v>
      </c>
      <c r="I571" t="s">
        <v>1490</v>
      </c>
      <c r="J571">
        <v>0</v>
      </c>
      <c r="K571" t="s">
        <v>87</v>
      </c>
      <c r="L571" t="s">
        <v>88</v>
      </c>
      <c r="M571" t="s">
        <v>89</v>
      </c>
      <c r="N571">
        <v>2</v>
      </c>
      <c r="O571" s="1">
        <v>44614.402488425927</v>
      </c>
      <c r="P571" s="1">
        <v>44614.713356481479</v>
      </c>
      <c r="Q571">
        <v>24564</v>
      </c>
      <c r="R571">
        <v>2295</v>
      </c>
      <c r="S571" t="b">
        <v>0</v>
      </c>
      <c r="T571" t="s">
        <v>90</v>
      </c>
      <c r="U571" t="b">
        <v>1</v>
      </c>
      <c r="V571" t="s">
        <v>186</v>
      </c>
      <c r="W571" s="1">
        <v>44614.547986111109</v>
      </c>
      <c r="X571">
        <v>1035</v>
      </c>
      <c r="Y571">
        <v>139</v>
      </c>
      <c r="Z571">
        <v>0</v>
      </c>
      <c r="AA571">
        <v>139</v>
      </c>
      <c r="AB571">
        <v>0</v>
      </c>
      <c r="AC571">
        <v>45</v>
      </c>
      <c r="AD571">
        <v>-139</v>
      </c>
      <c r="AE571">
        <v>0</v>
      </c>
      <c r="AF571">
        <v>0</v>
      </c>
      <c r="AG571">
        <v>0</v>
      </c>
      <c r="AH571" t="s">
        <v>97</v>
      </c>
      <c r="AI571" s="1">
        <v>44614.713356481479</v>
      </c>
      <c r="AJ571">
        <v>1001</v>
      </c>
      <c r="AK571">
        <v>6</v>
      </c>
      <c r="AL571">
        <v>0</v>
      </c>
      <c r="AM571">
        <v>6</v>
      </c>
      <c r="AN571">
        <v>0</v>
      </c>
      <c r="AO571">
        <v>4</v>
      </c>
      <c r="AP571">
        <v>-145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</row>
    <row r="572" spans="1:57" x14ac:dyDescent="0.45">
      <c r="A572" t="s">
        <v>1491</v>
      </c>
      <c r="B572" t="s">
        <v>82</v>
      </c>
      <c r="C572" t="s">
        <v>1092</v>
      </c>
      <c r="D572" t="s">
        <v>84</v>
      </c>
      <c r="E572" s="2" t="str">
        <f>HYPERLINK("capsilon://?command=openfolder&amp;siteaddress=FAM.docvelocity-na8.net&amp;folderid=FX6BF5A670-C1EF-9628-2703-F95390694552","FX22025688")</f>
        <v>FX22025688</v>
      </c>
      <c r="F572" t="s">
        <v>19</v>
      </c>
      <c r="G572" t="s">
        <v>19</v>
      </c>
      <c r="H572" t="s">
        <v>85</v>
      </c>
      <c r="I572" t="s">
        <v>1492</v>
      </c>
      <c r="J572">
        <v>0</v>
      </c>
      <c r="K572" t="s">
        <v>87</v>
      </c>
      <c r="L572" t="s">
        <v>88</v>
      </c>
      <c r="M572" t="s">
        <v>89</v>
      </c>
      <c r="N572">
        <v>2</v>
      </c>
      <c r="O572" s="1">
        <v>44614.40525462963</v>
      </c>
      <c r="P572" s="1">
        <v>44614.781192129631</v>
      </c>
      <c r="Q572">
        <v>31344</v>
      </c>
      <c r="R572">
        <v>1137</v>
      </c>
      <c r="S572" t="b">
        <v>0</v>
      </c>
      <c r="T572" t="s">
        <v>90</v>
      </c>
      <c r="U572" t="b">
        <v>0</v>
      </c>
      <c r="V572" t="s">
        <v>177</v>
      </c>
      <c r="W572" s="1">
        <v>44614.560578703706</v>
      </c>
      <c r="X572">
        <v>381</v>
      </c>
      <c r="Y572">
        <v>38</v>
      </c>
      <c r="Z572">
        <v>0</v>
      </c>
      <c r="AA572">
        <v>38</v>
      </c>
      <c r="AB572">
        <v>0</v>
      </c>
      <c r="AC572">
        <v>15</v>
      </c>
      <c r="AD572">
        <v>-38</v>
      </c>
      <c r="AE572">
        <v>0</v>
      </c>
      <c r="AF572">
        <v>0</v>
      </c>
      <c r="AG572">
        <v>0</v>
      </c>
      <c r="AH572" t="s">
        <v>92</v>
      </c>
      <c r="AI572" s="1">
        <v>44614.781192129631</v>
      </c>
      <c r="AJ572">
        <v>719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-38</v>
      </c>
      <c r="AQ572">
        <v>0</v>
      </c>
      <c r="AR572">
        <v>0</v>
      </c>
      <c r="AS572">
        <v>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</row>
    <row r="573" spans="1:57" x14ac:dyDescent="0.45">
      <c r="A573" t="s">
        <v>1493</v>
      </c>
      <c r="B573" t="s">
        <v>82</v>
      </c>
      <c r="C573" t="s">
        <v>1092</v>
      </c>
      <c r="D573" t="s">
        <v>84</v>
      </c>
      <c r="E573" s="2" t="str">
        <f>HYPERLINK("capsilon://?command=openfolder&amp;siteaddress=FAM.docvelocity-na8.net&amp;folderid=FX6BF5A670-C1EF-9628-2703-F95390694552","FX22025688")</f>
        <v>FX22025688</v>
      </c>
      <c r="F573" t="s">
        <v>19</v>
      </c>
      <c r="G573" t="s">
        <v>19</v>
      </c>
      <c r="H573" t="s">
        <v>85</v>
      </c>
      <c r="I573" t="s">
        <v>1494</v>
      </c>
      <c r="J573">
        <v>0</v>
      </c>
      <c r="K573" t="s">
        <v>87</v>
      </c>
      <c r="L573" t="s">
        <v>88</v>
      </c>
      <c r="M573" t="s">
        <v>89</v>
      </c>
      <c r="N573">
        <v>2</v>
      </c>
      <c r="O573" s="1">
        <v>44614.405902777777</v>
      </c>
      <c r="P573" s="1">
        <v>44614.774988425925</v>
      </c>
      <c r="Q573">
        <v>31395</v>
      </c>
      <c r="R573">
        <v>494</v>
      </c>
      <c r="S573" t="b">
        <v>0</v>
      </c>
      <c r="T573" t="s">
        <v>90</v>
      </c>
      <c r="U573" t="b">
        <v>0</v>
      </c>
      <c r="V573" t="s">
        <v>110</v>
      </c>
      <c r="W573" s="1">
        <v>44614.563842592594</v>
      </c>
      <c r="X573">
        <v>319</v>
      </c>
      <c r="Y573">
        <v>51</v>
      </c>
      <c r="Z573">
        <v>0</v>
      </c>
      <c r="AA573">
        <v>51</v>
      </c>
      <c r="AB573">
        <v>0</v>
      </c>
      <c r="AC573">
        <v>19</v>
      </c>
      <c r="AD573">
        <v>-51</v>
      </c>
      <c r="AE573">
        <v>0</v>
      </c>
      <c r="AF573">
        <v>0</v>
      </c>
      <c r="AG573">
        <v>0</v>
      </c>
      <c r="AH573" t="s">
        <v>163</v>
      </c>
      <c r="AI573" s="1">
        <v>44614.774988425925</v>
      </c>
      <c r="AJ573">
        <v>175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-51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</row>
    <row r="574" spans="1:57" x14ac:dyDescent="0.45">
      <c r="A574" t="s">
        <v>1495</v>
      </c>
      <c r="B574" t="s">
        <v>82</v>
      </c>
      <c r="C574" t="s">
        <v>1092</v>
      </c>
      <c r="D574" t="s">
        <v>84</v>
      </c>
      <c r="E574" s="2" t="str">
        <f>HYPERLINK("capsilon://?command=openfolder&amp;siteaddress=FAM.docvelocity-na8.net&amp;folderid=FX6BF5A670-C1EF-9628-2703-F95390694552","FX22025688")</f>
        <v>FX22025688</v>
      </c>
      <c r="F574" t="s">
        <v>19</v>
      </c>
      <c r="G574" t="s">
        <v>19</v>
      </c>
      <c r="H574" t="s">
        <v>85</v>
      </c>
      <c r="I574" t="s">
        <v>1496</v>
      </c>
      <c r="J574">
        <v>0</v>
      </c>
      <c r="K574" t="s">
        <v>87</v>
      </c>
      <c r="L574" t="s">
        <v>88</v>
      </c>
      <c r="M574" t="s">
        <v>89</v>
      </c>
      <c r="N574">
        <v>2</v>
      </c>
      <c r="O574" s="1">
        <v>44614.406388888892</v>
      </c>
      <c r="P574" s="1">
        <v>44614.775625000002</v>
      </c>
      <c r="Q574">
        <v>31638</v>
      </c>
      <c r="R574">
        <v>264</v>
      </c>
      <c r="S574" t="b">
        <v>0</v>
      </c>
      <c r="T574" t="s">
        <v>90</v>
      </c>
      <c r="U574" t="b">
        <v>0</v>
      </c>
      <c r="V574" t="s">
        <v>177</v>
      </c>
      <c r="W574" s="1">
        <v>44614.563020833331</v>
      </c>
      <c r="X574">
        <v>210</v>
      </c>
      <c r="Y574">
        <v>51</v>
      </c>
      <c r="Z574">
        <v>0</v>
      </c>
      <c r="AA574">
        <v>51</v>
      </c>
      <c r="AB574">
        <v>0</v>
      </c>
      <c r="AC574">
        <v>23</v>
      </c>
      <c r="AD574">
        <v>-51</v>
      </c>
      <c r="AE574">
        <v>0</v>
      </c>
      <c r="AF574">
        <v>0</v>
      </c>
      <c r="AG574">
        <v>0</v>
      </c>
      <c r="AH574" t="s">
        <v>163</v>
      </c>
      <c r="AI574" s="1">
        <v>44614.775625000002</v>
      </c>
      <c r="AJ574">
        <v>54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-51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</row>
    <row r="575" spans="1:57" x14ac:dyDescent="0.45">
      <c r="A575" t="s">
        <v>1497</v>
      </c>
      <c r="B575" t="s">
        <v>82</v>
      </c>
      <c r="C575" t="s">
        <v>1092</v>
      </c>
      <c r="D575" t="s">
        <v>84</v>
      </c>
      <c r="E575" s="2" t="str">
        <f>HYPERLINK("capsilon://?command=openfolder&amp;siteaddress=FAM.docvelocity-na8.net&amp;folderid=FX6BF5A670-C1EF-9628-2703-F95390694552","FX22025688")</f>
        <v>FX22025688</v>
      </c>
      <c r="F575" t="s">
        <v>19</v>
      </c>
      <c r="G575" t="s">
        <v>19</v>
      </c>
      <c r="H575" t="s">
        <v>85</v>
      </c>
      <c r="I575" t="s">
        <v>1498</v>
      </c>
      <c r="J575">
        <v>0</v>
      </c>
      <c r="K575" t="s">
        <v>87</v>
      </c>
      <c r="L575" t="s">
        <v>88</v>
      </c>
      <c r="M575" t="s">
        <v>89</v>
      </c>
      <c r="N575">
        <v>2</v>
      </c>
      <c r="O575" s="1">
        <v>44614.406527777777</v>
      </c>
      <c r="P575" s="1">
        <v>44614.776747685188</v>
      </c>
      <c r="Q575">
        <v>31729</v>
      </c>
      <c r="R575">
        <v>258</v>
      </c>
      <c r="S575" t="b">
        <v>0</v>
      </c>
      <c r="T575" t="s">
        <v>90</v>
      </c>
      <c r="U575" t="b">
        <v>0</v>
      </c>
      <c r="V575" t="s">
        <v>177</v>
      </c>
      <c r="W575" s="1">
        <v>44614.564895833333</v>
      </c>
      <c r="X575">
        <v>161</v>
      </c>
      <c r="Y575">
        <v>51</v>
      </c>
      <c r="Z575">
        <v>0</v>
      </c>
      <c r="AA575">
        <v>51</v>
      </c>
      <c r="AB575">
        <v>0</v>
      </c>
      <c r="AC575">
        <v>16</v>
      </c>
      <c r="AD575">
        <v>-51</v>
      </c>
      <c r="AE575">
        <v>0</v>
      </c>
      <c r="AF575">
        <v>0</v>
      </c>
      <c r="AG575">
        <v>0</v>
      </c>
      <c r="AH575" t="s">
        <v>163</v>
      </c>
      <c r="AI575" s="1">
        <v>44614.776747685188</v>
      </c>
      <c r="AJ575">
        <v>97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-51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</row>
    <row r="576" spans="1:57" x14ac:dyDescent="0.45">
      <c r="A576" t="s">
        <v>1499</v>
      </c>
      <c r="B576" t="s">
        <v>82</v>
      </c>
      <c r="C576" t="s">
        <v>1500</v>
      </c>
      <c r="D576" t="s">
        <v>84</v>
      </c>
      <c r="E576" s="2" t="str">
        <f>HYPERLINK("capsilon://?command=openfolder&amp;siteaddress=FAM.docvelocity-na8.net&amp;folderid=FXEB413287-2F7C-E793-AB0C-06479D5A1712","FX22028936")</f>
        <v>FX22028936</v>
      </c>
      <c r="F576" t="s">
        <v>19</v>
      </c>
      <c r="G576" t="s">
        <v>19</v>
      </c>
      <c r="H576" t="s">
        <v>85</v>
      </c>
      <c r="I576" t="s">
        <v>1501</v>
      </c>
      <c r="J576">
        <v>0</v>
      </c>
      <c r="K576" t="s">
        <v>87</v>
      </c>
      <c r="L576" t="s">
        <v>88</v>
      </c>
      <c r="M576" t="s">
        <v>89</v>
      </c>
      <c r="N576">
        <v>2</v>
      </c>
      <c r="O576" s="1">
        <v>44614.415324074071</v>
      </c>
      <c r="P576" s="1">
        <v>44614.778298611112</v>
      </c>
      <c r="Q576">
        <v>30356</v>
      </c>
      <c r="R576">
        <v>1005</v>
      </c>
      <c r="S576" t="b">
        <v>0</v>
      </c>
      <c r="T576" t="s">
        <v>90</v>
      </c>
      <c r="U576" t="b">
        <v>0</v>
      </c>
      <c r="V576" t="s">
        <v>177</v>
      </c>
      <c r="W576" s="1">
        <v>44614.580555555556</v>
      </c>
      <c r="X576">
        <v>778</v>
      </c>
      <c r="Y576">
        <v>97</v>
      </c>
      <c r="Z576">
        <v>0</v>
      </c>
      <c r="AA576">
        <v>97</v>
      </c>
      <c r="AB576">
        <v>21</v>
      </c>
      <c r="AC576">
        <v>41</v>
      </c>
      <c r="AD576">
        <v>-97</v>
      </c>
      <c r="AE576">
        <v>0</v>
      </c>
      <c r="AF576">
        <v>0</v>
      </c>
      <c r="AG576">
        <v>0</v>
      </c>
      <c r="AH576" t="s">
        <v>163</v>
      </c>
      <c r="AI576" s="1">
        <v>44614.778298611112</v>
      </c>
      <c r="AJ576">
        <v>133</v>
      </c>
      <c r="AK576">
        <v>0</v>
      </c>
      <c r="AL576">
        <v>0</v>
      </c>
      <c r="AM576">
        <v>0</v>
      </c>
      <c r="AN576">
        <v>21</v>
      </c>
      <c r="AO576">
        <v>0</v>
      </c>
      <c r="AP576">
        <v>-97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</row>
    <row r="577" spans="1:57" x14ac:dyDescent="0.45">
      <c r="A577" t="s">
        <v>1502</v>
      </c>
      <c r="B577" t="s">
        <v>82</v>
      </c>
      <c r="C577" t="s">
        <v>1503</v>
      </c>
      <c r="D577" t="s">
        <v>84</v>
      </c>
      <c r="E577" s="2" t="str">
        <f>HYPERLINK("capsilon://?command=openfolder&amp;siteaddress=FAM.docvelocity-na8.net&amp;folderid=FX8FFA1453-A546-A6F0-5326-EB261C98D354","FX22025949")</f>
        <v>FX22025949</v>
      </c>
      <c r="F577" t="s">
        <v>19</v>
      </c>
      <c r="G577" t="s">
        <v>19</v>
      </c>
      <c r="H577" t="s">
        <v>85</v>
      </c>
      <c r="I577" t="s">
        <v>1504</v>
      </c>
      <c r="J577">
        <v>0</v>
      </c>
      <c r="K577" t="s">
        <v>87</v>
      </c>
      <c r="L577" t="s">
        <v>88</v>
      </c>
      <c r="M577" t="s">
        <v>89</v>
      </c>
      <c r="N577">
        <v>2</v>
      </c>
      <c r="O577" s="1">
        <v>44614.432430555556</v>
      </c>
      <c r="P577" s="1">
        <v>44614.781643518516</v>
      </c>
      <c r="Q577">
        <v>29311</v>
      </c>
      <c r="R577">
        <v>861</v>
      </c>
      <c r="S577" t="b">
        <v>0</v>
      </c>
      <c r="T577" t="s">
        <v>90</v>
      </c>
      <c r="U577" t="b">
        <v>0</v>
      </c>
      <c r="V577" t="s">
        <v>177</v>
      </c>
      <c r="W577" s="1">
        <v>44614.571539351855</v>
      </c>
      <c r="X577">
        <v>573</v>
      </c>
      <c r="Y577">
        <v>190</v>
      </c>
      <c r="Z577">
        <v>0</v>
      </c>
      <c r="AA577">
        <v>190</v>
      </c>
      <c r="AB577">
        <v>0</v>
      </c>
      <c r="AC577">
        <v>53</v>
      </c>
      <c r="AD577">
        <v>-190</v>
      </c>
      <c r="AE577">
        <v>0</v>
      </c>
      <c r="AF577">
        <v>0</v>
      </c>
      <c r="AG577">
        <v>0</v>
      </c>
      <c r="AH577" t="s">
        <v>163</v>
      </c>
      <c r="AI577" s="1">
        <v>44614.781643518516</v>
      </c>
      <c r="AJ577">
        <v>288</v>
      </c>
      <c r="AK577">
        <v>7</v>
      </c>
      <c r="AL577">
        <v>0</v>
      </c>
      <c r="AM577">
        <v>7</v>
      </c>
      <c r="AN577">
        <v>0</v>
      </c>
      <c r="AO577">
        <v>6</v>
      </c>
      <c r="AP577">
        <v>-197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</row>
    <row r="578" spans="1:57" x14ac:dyDescent="0.45">
      <c r="A578" t="s">
        <v>1505</v>
      </c>
      <c r="B578" t="s">
        <v>82</v>
      </c>
      <c r="C578" t="s">
        <v>1506</v>
      </c>
      <c r="D578" t="s">
        <v>84</v>
      </c>
      <c r="E578" s="2" t="str">
        <f>HYPERLINK("capsilon://?command=openfolder&amp;siteaddress=FAM.docvelocity-na8.net&amp;folderid=FX16DBFA6A-8D1B-689C-2D9D-C6CC1CE88BA7","FX22029121")</f>
        <v>FX22029121</v>
      </c>
      <c r="F578" t="s">
        <v>19</v>
      </c>
      <c r="G578" t="s">
        <v>19</v>
      </c>
      <c r="H578" t="s">
        <v>85</v>
      </c>
      <c r="I578" t="s">
        <v>1507</v>
      </c>
      <c r="J578">
        <v>0</v>
      </c>
      <c r="K578" t="s">
        <v>87</v>
      </c>
      <c r="L578" t="s">
        <v>88</v>
      </c>
      <c r="M578" t="s">
        <v>89</v>
      </c>
      <c r="N578">
        <v>2</v>
      </c>
      <c r="O578" s="1">
        <v>44614.437465277777</v>
      </c>
      <c r="P578" s="1">
        <v>44614.807071759256</v>
      </c>
      <c r="Q578">
        <v>27954</v>
      </c>
      <c r="R578">
        <v>3980</v>
      </c>
      <c r="S578" t="b">
        <v>0</v>
      </c>
      <c r="T578" t="s">
        <v>90</v>
      </c>
      <c r="U578" t="b">
        <v>0</v>
      </c>
      <c r="V578" t="s">
        <v>177</v>
      </c>
      <c r="W578" s="1">
        <v>44614.596099537041</v>
      </c>
      <c r="X578">
        <v>1342</v>
      </c>
      <c r="Y578">
        <v>286</v>
      </c>
      <c r="Z578">
        <v>0</v>
      </c>
      <c r="AA578">
        <v>286</v>
      </c>
      <c r="AB578">
        <v>0</v>
      </c>
      <c r="AC578">
        <v>127</v>
      </c>
      <c r="AD578">
        <v>-286</v>
      </c>
      <c r="AE578">
        <v>0</v>
      </c>
      <c r="AF578">
        <v>0</v>
      </c>
      <c r="AG578">
        <v>0</v>
      </c>
      <c r="AH578" t="s">
        <v>92</v>
      </c>
      <c r="AI578" s="1">
        <v>44614.807071759256</v>
      </c>
      <c r="AJ578">
        <v>2236</v>
      </c>
      <c r="AK578">
        <v>4</v>
      </c>
      <c r="AL578">
        <v>0</v>
      </c>
      <c r="AM578">
        <v>4</v>
      </c>
      <c r="AN578">
        <v>0</v>
      </c>
      <c r="AO578">
        <v>4</v>
      </c>
      <c r="AP578">
        <v>-290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</row>
    <row r="579" spans="1:57" x14ac:dyDescent="0.45">
      <c r="A579" t="s">
        <v>1508</v>
      </c>
      <c r="B579" t="s">
        <v>82</v>
      </c>
      <c r="C579" t="s">
        <v>550</v>
      </c>
      <c r="D579" t="s">
        <v>84</v>
      </c>
      <c r="E579" s="2" t="str">
        <f>HYPERLINK("capsilon://?command=openfolder&amp;siteaddress=FAM.docvelocity-na8.net&amp;folderid=FX96E611F6-F598-25B9-2531-9794ADE64697","FX22023407")</f>
        <v>FX22023407</v>
      </c>
      <c r="F579" t="s">
        <v>19</v>
      </c>
      <c r="G579" t="s">
        <v>19</v>
      </c>
      <c r="H579" t="s">
        <v>85</v>
      </c>
      <c r="I579" t="s">
        <v>1509</v>
      </c>
      <c r="J579">
        <v>0</v>
      </c>
      <c r="K579" t="s">
        <v>87</v>
      </c>
      <c r="L579" t="s">
        <v>88</v>
      </c>
      <c r="M579" t="s">
        <v>89</v>
      </c>
      <c r="N579">
        <v>2</v>
      </c>
      <c r="O579" s="1">
        <v>44614.439618055556</v>
      </c>
      <c r="P579" s="1">
        <v>44614.782199074078</v>
      </c>
      <c r="Q579">
        <v>29532</v>
      </c>
      <c r="R579">
        <v>67</v>
      </c>
      <c r="S579" t="b">
        <v>0</v>
      </c>
      <c r="T579" t="s">
        <v>90</v>
      </c>
      <c r="U579" t="b">
        <v>0</v>
      </c>
      <c r="V579" t="s">
        <v>110</v>
      </c>
      <c r="W579" s="1">
        <v>44614.569849537038</v>
      </c>
      <c r="X579">
        <v>20</v>
      </c>
      <c r="Y579">
        <v>0</v>
      </c>
      <c r="Z579">
        <v>0</v>
      </c>
      <c r="AA579">
        <v>0</v>
      </c>
      <c r="AB579">
        <v>37</v>
      </c>
      <c r="AC579">
        <v>0</v>
      </c>
      <c r="AD579">
        <v>0</v>
      </c>
      <c r="AE579">
        <v>0</v>
      </c>
      <c r="AF579">
        <v>0</v>
      </c>
      <c r="AG579">
        <v>0</v>
      </c>
      <c r="AH579" t="s">
        <v>163</v>
      </c>
      <c r="AI579" s="1">
        <v>44614.782199074078</v>
      </c>
      <c r="AJ579">
        <v>47</v>
      </c>
      <c r="AK579">
        <v>0</v>
      </c>
      <c r="AL579">
        <v>0</v>
      </c>
      <c r="AM579">
        <v>0</v>
      </c>
      <c r="AN579">
        <v>37</v>
      </c>
      <c r="AO579">
        <v>0</v>
      </c>
      <c r="AP579">
        <v>0</v>
      </c>
      <c r="AQ579">
        <v>0</v>
      </c>
      <c r="AR579">
        <v>0</v>
      </c>
      <c r="AS579">
        <v>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</row>
    <row r="580" spans="1:57" x14ac:dyDescent="0.45">
      <c r="A580" t="s">
        <v>1510</v>
      </c>
      <c r="B580" t="s">
        <v>82</v>
      </c>
      <c r="C580" t="s">
        <v>550</v>
      </c>
      <c r="D580" t="s">
        <v>84</v>
      </c>
      <c r="E580" s="2" t="str">
        <f>HYPERLINK("capsilon://?command=openfolder&amp;siteaddress=FAM.docvelocity-na8.net&amp;folderid=FX96E611F6-F598-25B9-2531-9794ADE64697","FX22023407")</f>
        <v>FX22023407</v>
      </c>
      <c r="F580" t="s">
        <v>19</v>
      </c>
      <c r="G580" t="s">
        <v>19</v>
      </c>
      <c r="H580" t="s">
        <v>85</v>
      </c>
      <c r="I580" t="s">
        <v>1511</v>
      </c>
      <c r="J580">
        <v>0</v>
      </c>
      <c r="K580" t="s">
        <v>87</v>
      </c>
      <c r="L580" t="s">
        <v>88</v>
      </c>
      <c r="M580" t="s">
        <v>89</v>
      </c>
      <c r="N580">
        <v>2</v>
      </c>
      <c r="O580" s="1">
        <v>44614.439780092594</v>
      </c>
      <c r="P580" s="1">
        <v>44614.783715277779</v>
      </c>
      <c r="Q580">
        <v>29060</v>
      </c>
      <c r="R580">
        <v>656</v>
      </c>
      <c r="S580" t="b">
        <v>0</v>
      </c>
      <c r="T580" t="s">
        <v>90</v>
      </c>
      <c r="U580" t="b">
        <v>0</v>
      </c>
      <c r="V580" t="s">
        <v>177</v>
      </c>
      <c r="W580" s="1">
        <v>44614.601620370369</v>
      </c>
      <c r="X580">
        <v>476</v>
      </c>
      <c r="Y580">
        <v>37</v>
      </c>
      <c r="Z580">
        <v>0</v>
      </c>
      <c r="AA580">
        <v>37</v>
      </c>
      <c r="AB580">
        <v>0</v>
      </c>
      <c r="AC580">
        <v>20</v>
      </c>
      <c r="AD580">
        <v>-37</v>
      </c>
      <c r="AE580">
        <v>0</v>
      </c>
      <c r="AF580">
        <v>0</v>
      </c>
      <c r="AG580">
        <v>0</v>
      </c>
      <c r="AH580" t="s">
        <v>163</v>
      </c>
      <c r="AI580" s="1">
        <v>44614.783715277779</v>
      </c>
      <c r="AJ580">
        <v>130</v>
      </c>
      <c r="AK580">
        <v>2</v>
      </c>
      <c r="AL580">
        <v>0</v>
      </c>
      <c r="AM580">
        <v>2</v>
      </c>
      <c r="AN580">
        <v>0</v>
      </c>
      <c r="AO580">
        <v>1</v>
      </c>
      <c r="AP580">
        <v>-39</v>
      </c>
      <c r="AQ580">
        <v>0</v>
      </c>
      <c r="AR580">
        <v>0</v>
      </c>
      <c r="AS580">
        <v>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</row>
    <row r="581" spans="1:57" x14ac:dyDescent="0.45">
      <c r="A581" t="s">
        <v>1512</v>
      </c>
      <c r="B581" t="s">
        <v>82</v>
      </c>
      <c r="C581" t="s">
        <v>1513</v>
      </c>
      <c r="D581" t="s">
        <v>84</v>
      </c>
      <c r="E581" s="2" t="str">
        <f>HYPERLINK("capsilon://?command=openfolder&amp;siteaddress=FAM.docvelocity-na8.net&amp;folderid=FXF45B29C8-A1AA-2D77-E3B4-F271E751D9BC","FX22028568")</f>
        <v>FX22028568</v>
      </c>
      <c r="F581" t="s">
        <v>19</v>
      </c>
      <c r="G581" t="s">
        <v>19</v>
      </c>
      <c r="H581" t="s">
        <v>85</v>
      </c>
      <c r="I581" t="s">
        <v>1514</v>
      </c>
      <c r="J581">
        <v>0</v>
      </c>
      <c r="K581" t="s">
        <v>87</v>
      </c>
      <c r="L581" t="s">
        <v>88</v>
      </c>
      <c r="M581" t="s">
        <v>89</v>
      </c>
      <c r="N581">
        <v>2</v>
      </c>
      <c r="O581" s="1">
        <v>44614.445243055554</v>
      </c>
      <c r="P581" s="1">
        <v>44615.387800925928</v>
      </c>
      <c r="Q581">
        <v>75499</v>
      </c>
      <c r="R581">
        <v>5938</v>
      </c>
      <c r="S581" t="b">
        <v>0</v>
      </c>
      <c r="T581" t="s">
        <v>90</v>
      </c>
      <c r="U581" t="b">
        <v>0</v>
      </c>
      <c r="V581" t="s">
        <v>96</v>
      </c>
      <c r="W581" s="1">
        <v>44614.835381944446</v>
      </c>
      <c r="X581">
        <v>3829</v>
      </c>
      <c r="Y581">
        <v>388</v>
      </c>
      <c r="Z581">
        <v>0</v>
      </c>
      <c r="AA581">
        <v>388</v>
      </c>
      <c r="AB581">
        <v>27</v>
      </c>
      <c r="AC581">
        <v>130</v>
      </c>
      <c r="AD581">
        <v>-388</v>
      </c>
      <c r="AE581">
        <v>0</v>
      </c>
      <c r="AF581">
        <v>0</v>
      </c>
      <c r="AG581">
        <v>0</v>
      </c>
      <c r="AH581" t="s">
        <v>190</v>
      </c>
      <c r="AI581" s="1">
        <v>44615.387800925928</v>
      </c>
      <c r="AJ581">
        <v>1386</v>
      </c>
      <c r="AK581">
        <v>4</v>
      </c>
      <c r="AL581">
        <v>0</v>
      </c>
      <c r="AM581">
        <v>4</v>
      </c>
      <c r="AN581">
        <v>27</v>
      </c>
      <c r="AO581">
        <v>4</v>
      </c>
      <c r="AP581">
        <v>-392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</row>
    <row r="582" spans="1:57" x14ac:dyDescent="0.45">
      <c r="A582" t="s">
        <v>1515</v>
      </c>
      <c r="B582" t="s">
        <v>82</v>
      </c>
      <c r="C582" t="s">
        <v>1516</v>
      </c>
      <c r="D582" t="s">
        <v>84</v>
      </c>
      <c r="E582" s="2" t="str">
        <f>HYPERLINK("capsilon://?command=openfolder&amp;siteaddress=FAM.docvelocity-na8.net&amp;folderid=FX45E9A757-88B2-1795-A69C-EE4BFE5B2E10","FX220114303")</f>
        <v>FX220114303</v>
      </c>
      <c r="F582" t="s">
        <v>19</v>
      </c>
      <c r="G582" t="s">
        <v>19</v>
      </c>
      <c r="H582" t="s">
        <v>85</v>
      </c>
      <c r="I582" t="s">
        <v>1517</v>
      </c>
      <c r="J582">
        <v>0</v>
      </c>
      <c r="K582" t="s">
        <v>87</v>
      </c>
      <c r="L582" t="s">
        <v>88</v>
      </c>
      <c r="M582" t="s">
        <v>89</v>
      </c>
      <c r="N582">
        <v>2</v>
      </c>
      <c r="O582" s="1">
        <v>44614.445891203701</v>
      </c>
      <c r="P582" s="1">
        <v>44614.788356481484</v>
      </c>
      <c r="Q582">
        <v>29505</v>
      </c>
      <c r="R582">
        <v>84</v>
      </c>
      <c r="S582" t="b">
        <v>0</v>
      </c>
      <c r="T582" t="s">
        <v>90</v>
      </c>
      <c r="U582" t="b">
        <v>0</v>
      </c>
      <c r="V582" t="s">
        <v>177</v>
      </c>
      <c r="W582" s="1">
        <v>44614.603090277778</v>
      </c>
      <c r="X582">
        <v>59</v>
      </c>
      <c r="Y582">
        <v>0</v>
      </c>
      <c r="Z582">
        <v>0</v>
      </c>
      <c r="AA582">
        <v>0</v>
      </c>
      <c r="AB582">
        <v>52</v>
      </c>
      <c r="AC582">
        <v>0</v>
      </c>
      <c r="AD582">
        <v>0</v>
      </c>
      <c r="AE582">
        <v>0</v>
      </c>
      <c r="AF582">
        <v>0</v>
      </c>
      <c r="AG582">
        <v>0</v>
      </c>
      <c r="AH582" t="s">
        <v>163</v>
      </c>
      <c r="AI582" s="1">
        <v>44614.788356481484</v>
      </c>
      <c r="AJ582">
        <v>18</v>
      </c>
      <c r="AK582">
        <v>0</v>
      </c>
      <c r="AL582">
        <v>0</v>
      </c>
      <c r="AM582">
        <v>0</v>
      </c>
      <c r="AN582">
        <v>52</v>
      </c>
      <c r="AO582">
        <v>0</v>
      </c>
      <c r="AP582">
        <v>0</v>
      </c>
      <c r="AQ582">
        <v>0</v>
      </c>
      <c r="AR582">
        <v>0</v>
      </c>
      <c r="AS582">
        <v>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</row>
    <row r="583" spans="1:57" x14ac:dyDescent="0.45">
      <c r="A583" t="s">
        <v>1518</v>
      </c>
      <c r="B583" t="s">
        <v>82</v>
      </c>
      <c r="C583" t="s">
        <v>112</v>
      </c>
      <c r="D583" t="s">
        <v>84</v>
      </c>
      <c r="E583" s="2" t="str">
        <f>HYPERLINK("capsilon://?command=openfolder&amp;siteaddress=FAM.docvelocity-na8.net&amp;folderid=FX556EB2F2-65AA-EE9A-F4EF-B1A68FBD7BA0","FX2202464")</f>
        <v>FX2202464</v>
      </c>
      <c r="F583" t="s">
        <v>19</v>
      </c>
      <c r="G583" t="s">
        <v>19</v>
      </c>
      <c r="H583" t="s">
        <v>85</v>
      </c>
      <c r="I583" t="s">
        <v>1519</v>
      </c>
      <c r="J583">
        <v>0</v>
      </c>
      <c r="K583" t="s">
        <v>87</v>
      </c>
      <c r="L583" t="s">
        <v>88</v>
      </c>
      <c r="M583" t="s">
        <v>89</v>
      </c>
      <c r="N583">
        <v>2</v>
      </c>
      <c r="O583" s="1">
        <v>44614.446192129632</v>
      </c>
      <c r="P583" s="1">
        <v>44614.793055555558</v>
      </c>
      <c r="Q583">
        <v>28599</v>
      </c>
      <c r="R583">
        <v>1370</v>
      </c>
      <c r="S583" t="b">
        <v>0</v>
      </c>
      <c r="T583" t="s">
        <v>90</v>
      </c>
      <c r="U583" t="b">
        <v>0</v>
      </c>
      <c r="V583" t="s">
        <v>177</v>
      </c>
      <c r="W583" s="1">
        <v>44614.615428240744</v>
      </c>
      <c r="X583">
        <v>1065</v>
      </c>
      <c r="Y583">
        <v>75</v>
      </c>
      <c r="Z583">
        <v>0</v>
      </c>
      <c r="AA583">
        <v>75</v>
      </c>
      <c r="AB583">
        <v>0</v>
      </c>
      <c r="AC583">
        <v>47</v>
      </c>
      <c r="AD583">
        <v>-75</v>
      </c>
      <c r="AE583">
        <v>0</v>
      </c>
      <c r="AF583">
        <v>0</v>
      </c>
      <c r="AG583">
        <v>0</v>
      </c>
      <c r="AH583" t="s">
        <v>163</v>
      </c>
      <c r="AI583" s="1">
        <v>44614.793055555558</v>
      </c>
      <c r="AJ583">
        <v>22</v>
      </c>
      <c r="AK583">
        <v>0</v>
      </c>
      <c r="AL583">
        <v>0</v>
      </c>
      <c r="AM583">
        <v>0</v>
      </c>
      <c r="AN583">
        <v>54</v>
      </c>
      <c r="AO583">
        <v>0</v>
      </c>
      <c r="AP583">
        <v>-75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</row>
    <row r="584" spans="1:57" x14ac:dyDescent="0.45">
      <c r="A584" t="s">
        <v>1520</v>
      </c>
      <c r="B584" t="s">
        <v>82</v>
      </c>
      <c r="C584" t="s">
        <v>196</v>
      </c>
      <c r="D584" t="s">
        <v>84</v>
      </c>
      <c r="E584" s="2" t="str">
        <f>HYPERLINK("capsilon://?command=openfolder&amp;siteaddress=FAM.docvelocity-na8.net&amp;folderid=FX65308905-918F-8927-7D37-8831EB558476","FX22012574")</f>
        <v>FX22012574</v>
      </c>
      <c r="F584" t="s">
        <v>19</v>
      </c>
      <c r="G584" t="s">
        <v>19</v>
      </c>
      <c r="H584" t="s">
        <v>85</v>
      </c>
      <c r="I584" t="s">
        <v>1521</v>
      </c>
      <c r="J584">
        <v>0</v>
      </c>
      <c r="K584" t="s">
        <v>87</v>
      </c>
      <c r="L584" t="s">
        <v>88</v>
      </c>
      <c r="M584" t="s">
        <v>89</v>
      </c>
      <c r="N584">
        <v>2</v>
      </c>
      <c r="O584" s="1">
        <v>44614.446435185186</v>
      </c>
      <c r="P584" s="1">
        <v>44614.79278935185</v>
      </c>
      <c r="Q584">
        <v>29072</v>
      </c>
      <c r="R584">
        <v>853</v>
      </c>
      <c r="S584" t="b">
        <v>0</v>
      </c>
      <c r="T584" t="s">
        <v>90</v>
      </c>
      <c r="U584" t="b">
        <v>0</v>
      </c>
      <c r="V584" t="s">
        <v>177</v>
      </c>
      <c r="W584" s="1">
        <v>44614.623483796298</v>
      </c>
      <c r="X584">
        <v>696</v>
      </c>
      <c r="Y584">
        <v>37</v>
      </c>
      <c r="Z584">
        <v>0</v>
      </c>
      <c r="AA584">
        <v>37</v>
      </c>
      <c r="AB584">
        <v>0</v>
      </c>
      <c r="AC584">
        <v>16</v>
      </c>
      <c r="AD584">
        <v>-37</v>
      </c>
      <c r="AE584">
        <v>0</v>
      </c>
      <c r="AF584">
        <v>0</v>
      </c>
      <c r="AG584">
        <v>0</v>
      </c>
      <c r="AH584" t="s">
        <v>163</v>
      </c>
      <c r="AI584" s="1">
        <v>44614.79278935185</v>
      </c>
      <c r="AJ584">
        <v>157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-37</v>
      </c>
      <c r="AQ584">
        <v>0</v>
      </c>
      <c r="AR584">
        <v>0</v>
      </c>
      <c r="AS584">
        <v>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</row>
    <row r="585" spans="1:57" x14ac:dyDescent="0.45">
      <c r="A585" t="s">
        <v>1522</v>
      </c>
      <c r="B585" t="s">
        <v>82</v>
      </c>
      <c r="C585" t="s">
        <v>1523</v>
      </c>
      <c r="D585" t="s">
        <v>84</v>
      </c>
      <c r="E585" s="2" t="str">
        <f>HYPERLINK("capsilon://?command=openfolder&amp;siteaddress=FAM.docvelocity-na8.net&amp;folderid=FXFFA4D78E-80B3-8CE0-0336-7F5294C1FC87","FX220113080")</f>
        <v>FX220113080</v>
      </c>
      <c r="F585" t="s">
        <v>19</v>
      </c>
      <c r="G585" t="s">
        <v>19</v>
      </c>
      <c r="H585" t="s">
        <v>85</v>
      </c>
      <c r="I585" t="s">
        <v>1524</v>
      </c>
      <c r="J585">
        <v>0</v>
      </c>
      <c r="K585" t="s">
        <v>87</v>
      </c>
      <c r="L585" t="s">
        <v>88</v>
      </c>
      <c r="M585" t="s">
        <v>89</v>
      </c>
      <c r="N585">
        <v>2</v>
      </c>
      <c r="O585" s="1">
        <v>44614.450578703705</v>
      </c>
      <c r="P585" s="1">
        <v>44614.79923611111</v>
      </c>
      <c r="Q585">
        <v>28101</v>
      </c>
      <c r="R585">
        <v>2023</v>
      </c>
      <c r="S585" t="b">
        <v>0</v>
      </c>
      <c r="T585" t="s">
        <v>90</v>
      </c>
      <c r="U585" t="b">
        <v>0</v>
      </c>
      <c r="V585" t="s">
        <v>177</v>
      </c>
      <c r="W585" s="1">
        <v>44614.640729166669</v>
      </c>
      <c r="X585">
        <v>1490</v>
      </c>
      <c r="Y585">
        <v>282</v>
      </c>
      <c r="Z585">
        <v>0</v>
      </c>
      <c r="AA585">
        <v>282</v>
      </c>
      <c r="AB585">
        <v>0</v>
      </c>
      <c r="AC585">
        <v>139</v>
      </c>
      <c r="AD585">
        <v>-282</v>
      </c>
      <c r="AE585">
        <v>0</v>
      </c>
      <c r="AF585">
        <v>0</v>
      </c>
      <c r="AG585">
        <v>0</v>
      </c>
      <c r="AH585" t="s">
        <v>163</v>
      </c>
      <c r="AI585" s="1">
        <v>44614.79923611111</v>
      </c>
      <c r="AJ585">
        <v>533</v>
      </c>
      <c r="AK585">
        <v>2</v>
      </c>
      <c r="AL585">
        <v>0</v>
      </c>
      <c r="AM585">
        <v>2</v>
      </c>
      <c r="AN585">
        <v>0</v>
      </c>
      <c r="AO585">
        <v>1</v>
      </c>
      <c r="AP585">
        <v>-284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</row>
    <row r="586" spans="1:57" x14ac:dyDescent="0.45">
      <c r="A586" t="s">
        <v>1525</v>
      </c>
      <c r="B586" t="s">
        <v>82</v>
      </c>
      <c r="C586" t="s">
        <v>1526</v>
      </c>
      <c r="D586" t="s">
        <v>84</v>
      </c>
      <c r="E586" s="2" t="str">
        <f>HYPERLINK("capsilon://?command=openfolder&amp;siteaddress=FAM.docvelocity-na8.net&amp;folderid=FX17F094C6-C623-677C-11DF-500D3FDC974B","FX22028955")</f>
        <v>FX22028955</v>
      </c>
      <c r="F586" t="s">
        <v>19</v>
      </c>
      <c r="G586" t="s">
        <v>19</v>
      </c>
      <c r="H586" t="s">
        <v>85</v>
      </c>
      <c r="I586" t="s">
        <v>1527</v>
      </c>
      <c r="J586">
        <v>0</v>
      </c>
      <c r="K586" t="s">
        <v>87</v>
      </c>
      <c r="L586" t="s">
        <v>88</v>
      </c>
      <c r="M586" t="s">
        <v>89</v>
      </c>
      <c r="N586">
        <v>2</v>
      </c>
      <c r="O586" s="1">
        <v>44614.451249999998</v>
      </c>
      <c r="P586" s="1">
        <v>44615.396099537036</v>
      </c>
      <c r="Q586">
        <v>78673</v>
      </c>
      <c r="R586">
        <v>2962</v>
      </c>
      <c r="S586" t="b">
        <v>0</v>
      </c>
      <c r="T586" t="s">
        <v>90</v>
      </c>
      <c r="U586" t="b">
        <v>0</v>
      </c>
      <c r="V586" t="s">
        <v>177</v>
      </c>
      <c r="W586" s="1">
        <v>44614.65792824074</v>
      </c>
      <c r="X586">
        <v>1041</v>
      </c>
      <c r="Y586">
        <v>208</v>
      </c>
      <c r="Z586">
        <v>0</v>
      </c>
      <c r="AA586">
        <v>208</v>
      </c>
      <c r="AB586">
        <v>0</v>
      </c>
      <c r="AC586">
        <v>79</v>
      </c>
      <c r="AD586">
        <v>-208</v>
      </c>
      <c r="AE586">
        <v>0</v>
      </c>
      <c r="AF586">
        <v>0</v>
      </c>
      <c r="AG586">
        <v>0</v>
      </c>
      <c r="AH586" t="s">
        <v>187</v>
      </c>
      <c r="AI586" s="1">
        <v>44615.396099537036</v>
      </c>
      <c r="AJ586">
        <v>1025</v>
      </c>
      <c r="AK586">
        <v>3</v>
      </c>
      <c r="AL586">
        <v>0</v>
      </c>
      <c r="AM586">
        <v>3</v>
      </c>
      <c r="AN586">
        <v>0</v>
      </c>
      <c r="AO586">
        <v>3</v>
      </c>
      <c r="AP586">
        <v>-211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</row>
    <row r="587" spans="1:57" x14ac:dyDescent="0.45">
      <c r="A587" t="s">
        <v>1528</v>
      </c>
      <c r="B587" t="s">
        <v>82</v>
      </c>
      <c r="C587" t="s">
        <v>1529</v>
      </c>
      <c r="D587" t="s">
        <v>84</v>
      </c>
      <c r="E587" s="2" t="str">
        <f>HYPERLINK("capsilon://?command=openfolder&amp;siteaddress=FAM.docvelocity-na8.net&amp;folderid=FXBB450F45-F94C-E756-BFA2-86471A0D593E","FX22028903")</f>
        <v>FX22028903</v>
      </c>
      <c r="F587" t="s">
        <v>19</v>
      </c>
      <c r="G587" t="s">
        <v>19</v>
      </c>
      <c r="H587" t="s">
        <v>85</v>
      </c>
      <c r="I587" t="s">
        <v>1530</v>
      </c>
      <c r="J587">
        <v>0</v>
      </c>
      <c r="K587" t="s">
        <v>87</v>
      </c>
      <c r="L587" t="s">
        <v>88</v>
      </c>
      <c r="M587" t="s">
        <v>89</v>
      </c>
      <c r="N587">
        <v>1</v>
      </c>
      <c r="O587" s="1">
        <v>44614.452511574076</v>
      </c>
      <c r="P587" s="1">
        <v>44615.163553240738</v>
      </c>
      <c r="Q587">
        <v>60397</v>
      </c>
      <c r="R587">
        <v>1037</v>
      </c>
      <c r="S587" t="b">
        <v>0</v>
      </c>
      <c r="T587" t="s">
        <v>90</v>
      </c>
      <c r="U587" t="b">
        <v>0</v>
      </c>
      <c r="V587" t="s">
        <v>285</v>
      </c>
      <c r="W587" s="1">
        <v>44615.163553240738</v>
      </c>
      <c r="X587">
        <v>136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37</v>
      </c>
      <c r="AF587">
        <v>0</v>
      </c>
      <c r="AG587">
        <v>2</v>
      </c>
      <c r="AH587" t="s">
        <v>90</v>
      </c>
      <c r="AI587" t="s">
        <v>90</v>
      </c>
      <c r="AJ587" t="s">
        <v>90</v>
      </c>
      <c r="AK587" t="s">
        <v>90</v>
      </c>
      <c r="AL587" t="s">
        <v>90</v>
      </c>
      <c r="AM587" t="s">
        <v>90</v>
      </c>
      <c r="AN587" t="s">
        <v>90</v>
      </c>
      <c r="AO587" t="s">
        <v>90</v>
      </c>
      <c r="AP587" t="s">
        <v>90</v>
      </c>
      <c r="AQ587" t="s">
        <v>90</v>
      </c>
      <c r="AR587" t="s">
        <v>90</v>
      </c>
      <c r="AS587" t="s">
        <v>90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</row>
    <row r="588" spans="1:57" x14ac:dyDescent="0.45">
      <c r="A588" t="s">
        <v>1531</v>
      </c>
      <c r="B588" t="s">
        <v>82</v>
      </c>
      <c r="C588" t="s">
        <v>343</v>
      </c>
      <c r="D588" t="s">
        <v>84</v>
      </c>
      <c r="E588" s="2" t="str">
        <f>HYPERLINK("capsilon://?command=openfolder&amp;siteaddress=FAM.docvelocity-na8.net&amp;folderid=FX907348FD-04DD-6EBD-636C-8F710A236423","FX22022140")</f>
        <v>FX22022140</v>
      </c>
      <c r="F588" t="s">
        <v>19</v>
      </c>
      <c r="G588" t="s">
        <v>19</v>
      </c>
      <c r="H588" t="s">
        <v>85</v>
      </c>
      <c r="I588" t="s">
        <v>1532</v>
      </c>
      <c r="J588">
        <v>0</v>
      </c>
      <c r="K588" t="s">
        <v>87</v>
      </c>
      <c r="L588" t="s">
        <v>88</v>
      </c>
      <c r="M588" t="s">
        <v>89</v>
      </c>
      <c r="N588">
        <v>2</v>
      </c>
      <c r="O588" s="1">
        <v>44614.452673611115</v>
      </c>
      <c r="P588" s="1">
        <v>44614.825115740743</v>
      </c>
      <c r="Q588">
        <v>31406</v>
      </c>
      <c r="R588">
        <v>773</v>
      </c>
      <c r="S588" t="b">
        <v>0</v>
      </c>
      <c r="T588" t="s">
        <v>90</v>
      </c>
      <c r="U588" t="b">
        <v>0</v>
      </c>
      <c r="V588" t="s">
        <v>177</v>
      </c>
      <c r="W588" s="1">
        <v>44614.665960648148</v>
      </c>
      <c r="X588">
        <v>676</v>
      </c>
      <c r="Y588">
        <v>33</v>
      </c>
      <c r="Z588">
        <v>0</v>
      </c>
      <c r="AA588">
        <v>33</v>
      </c>
      <c r="AB588">
        <v>0</v>
      </c>
      <c r="AC588">
        <v>23</v>
      </c>
      <c r="AD588">
        <v>-33</v>
      </c>
      <c r="AE588">
        <v>0</v>
      </c>
      <c r="AF588">
        <v>0</v>
      </c>
      <c r="AG588">
        <v>0</v>
      </c>
      <c r="AH588" t="s">
        <v>163</v>
      </c>
      <c r="AI588" s="1">
        <v>44614.825115740743</v>
      </c>
      <c r="AJ588">
        <v>79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-33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</row>
    <row r="589" spans="1:57" x14ac:dyDescent="0.45">
      <c r="A589" t="s">
        <v>1533</v>
      </c>
      <c r="B589" t="s">
        <v>82</v>
      </c>
      <c r="C589" t="s">
        <v>1534</v>
      </c>
      <c r="D589" t="s">
        <v>84</v>
      </c>
      <c r="E589" s="2" t="str">
        <f>HYPERLINK("capsilon://?command=openfolder&amp;siteaddress=FAM.docvelocity-na8.net&amp;folderid=FXBC37FECC-EA0E-243F-F790-50A3378D91F1","FX210914386")</f>
        <v>FX210914386</v>
      </c>
      <c r="F589" t="s">
        <v>19</v>
      </c>
      <c r="G589" t="s">
        <v>19</v>
      </c>
      <c r="H589" t="s">
        <v>85</v>
      </c>
      <c r="I589" t="s">
        <v>1535</v>
      </c>
      <c r="J589">
        <v>0</v>
      </c>
      <c r="K589" t="s">
        <v>87</v>
      </c>
      <c r="L589" t="s">
        <v>88</v>
      </c>
      <c r="M589" t="s">
        <v>89</v>
      </c>
      <c r="N589">
        <v>2</v>
      </c>
      <c r="O589" s="1">
        <v>44614.457997685182</v>
      </c>
      <c r="P589" s="1">
        <v>44614.83730324074</v>
      </c>
      <c r="Q589">
        <v>30941</v>
      </c>
      <c r="R589">
        <v>1831</v>
      </c>
      <c r="S589" t="b">
        <v>0</v>
      </c>
      <c r="T589" t="s">
        <v>90</v>
      </c>
      <c r="U589" t="b">
        <v>0</v>
      </c>
      <c r="V589" t="s">
        <v>177</v>
      </c>
      <c r="W589" s="1">
        <v>44614.676018518519</v>
      </c>
      <c r="X589">
        <v>868</v>
      </c>
      <c r="Y589">
        <v>225</v>
      </c>
      <c r="Z589">
        <v>0</v>
      </c>
      <c r="AA589">
        <v>225</v>
      </c>
      <c r="AB589">
        <v>0</v>
      </c>
      <c r="AC589">
        <v>58</v>
      </c>
      <c r="AD589">
        <v>-225</v>
      </c>
      <c r="AE589">
        <v>0</v>
      </c>
      <c r="AF589">
        <v>0</v>
      </c>
      <c r="AG589">
        <v>0</v>
      </c>
      <c r="AH589" t="s">
        <v>163</v>
      </c>
      <c r="AI589" s="1">
        <v>44614.83730324074</v>
      </c>
      <c r="AJ589">
        <v>205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-225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</row>
    <row r="590" spans="1:57" x14ac:dyDescent="0.45">
      <c r="A590" t="s">
        <v>1536</v>
      </c>
      <c r="B590" t="s">
        <v>82</v>
      </c>
      <c r="C590" t="s">
        <v>1119</v>
      </c>
      <c r="D590" t="s">
        <v>84</v>
      </c>
      <c r="E590" s="2" t="str">
        <f>HYPERLINK("capsilon://?command=openfolder&amp;siteaddress=FAM.docvelocity-na8.net&amp;folderid=FXA4BAD001-076A-44CC-1960-6DD2F4AC5D90","FX22022320")</f>
        <v>FX22022320</v>
      </c>
      <c r="F590" t="s">
        <v>19</v>
      </c>
      <c r="G590" t="s">
        <v>19</v>
      </c>
      <c r="H590" t="s">
        <v>85</v>
      </c>
      <c r="I590" t="s">
        <v>1537</v>
      </c>
      <c r="J590">
        <v>0</v>
      </c>
      <c r="K590" t="s">
        <v>87</v>
      </c>
      <c r="L590" t="s">
        <v>88</v>
      </c>
      <c r="M590" t="s">
        <v>89</v>
      </c>
      <c r="N590">
        <v>2</v>
      </c>
      <c r="O590" s="1">
        <v>44614.466527777775</v>
      </c>
      <c r="P590" s="1">
        <v>44614.717719907407</v>
      </c>
      <c r="Q590">
        <v>21071</v>
      </c>
      <c r="R590">
        <v>632</v>
      </c>
      <c r="S590" t="b">
        <v>0</v>
      </c>
      <c r="T590" t="s">
        <v>90</v>
      </c>
      <c r="U590" t="b">
        <v>1</v>
      </c>
      <c r="V590" t="s">
        <v>177</v>
      </c>
      <c r="W590" s="1">
        <v>44614.643692129626</v>
      </c>
      <c r="X590">
        <v>255</v>
      </c>
      <c r="Y590">
        <v>52</v>
      </c>
      <c r="Z590">
        <v>0</v>
      </c>
      <c r="AA590">
        <v>52</v>
      </c>
      <c r="AB590">
        <v>0</v>
      </c>
      <c r="AC590">
        <v>23</v>
      </c>
      <c r="AD590">
        <v>-52</v>
      </c>
      <c r="AE590">
        <v>0</v>
      </c>
      <c r="AF590">
        <v>0</v>
      </c>
      <c r="AG590">
        <v>0</v>
      </c>
      <c r="AH590" t="s">
        <v>97</v>
      </c>
      <c r="AI590" s="1">
        <v>44614.717719907407</v>
      </c>
      <c r="AJ590">
        <v>377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-52</v>
      </c>
      <c r="AQ590">
        <v>0</v>
      </c>
      <c r="AR590">
        <v>0</v>
      </c>
      <c r="AS590">
        <v>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</row>
    <row r="591" spans="1:57" x14ac:dyDescent="0.45">
      <c r="A591" t="s">
        <v>1538</v>
      </c>
      <c r="B591" t="s">
        <v>82</v>
      </c>
      <c r="C591" t="s">
        <v>1119</v>
      </c>
      <c r="D591" t="s">
        <v>84</v>
      </c>
      <c r="E591" s="2" t="str">
        <f>HYPERLINK("capsilon://?command=openfolder&amp;siteaddress=FAM.docvelocity-na8.net&amp;folderid=FXA4BAD001-076A-44CC-1960-6DD2F4AC5D90","FX22022320")</f>
        <v>FX22022320</v>
      </c>
      <c r="F591" t="s">
        <v>19</v>
      </c>
      <c r="G591" t="s">
        <v>19</v>
      </c>
      <c r="H591" t="s">
        <v>85</v>
      </c>
      <c r="I591" t="s">
        <v>1539</v>
      </c>
      <c r="J591">
        <v>0</v>
      </c>
      <c r="K591" t="s">
        <v>87</v>
      </c>
      <c r="L591" t="s">
        <v>88</v>
      </c>
      <c r="M591" t="s">
        <v>89</v>
      </c>
      <c r="N591">
        <v>2</v>
      </c>
      <c r="O591" s="1">
        <v>44614.467245370368</v>
      </c>
      <c r="P591" s="1">
        <v>44614.719351851854</v>
      </c>
      <c r="Q591">
        <v>21455</v>
      </c>
      <c r="R591">
        <v>327</v>
      </c>
      <c r="S591" t="b">
        <v>0</v>
      </c>
      <c r="T591" t="s">
        <v>90</v>
      </c>
      <c r="U591" t="b">
        <v>1</v>
      </c>
      <c r="V591" t="s">
        <v>177</v>
      </c>
      <c r="W591" s="1">
        <v>44614.645868055559</v>
      </c>
      <c r="X591">
        <v>187</v>
      </c>
      <c r="Y591">
        <v>37</v>
      </c>
      <c r="Z591">
        <v>0</v>
      </c>
      <c r="AA591">
        <v>37</v>
      </c>
      <c r="AB591">
        <v>0</v>
      </c>
      <c r="AC591">
        <v>9</v>
      </c>
      <c r="AD591">
        <v>-37</v>
      </c>
      <c r="AE591">
        <v>0</v>
      </c>
      <c r="AF591">
        <v>0</v>
      </c>
      <c r="AG591">
        <v>0</v>
      </c>
      <c r="AH591" t="s">
        <v>97</v>
      </c>
      <c r="AI591" s="1">
        <v>44614.719351851854</v>
      </c>
      <c r="AJ591">
        <v>140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-37</v>
      </c>
      <c r="AQ591">
        <v>0</v>
      </c>
      <c r="AR591">
        <v>0</v>
      </c>
      <c r="AS591">
        <v>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</row>
    <row r="592" spans="1:57" x14ac:dyDescent="0.45">
      <c r="A592" t="s">
        <v>1540</v>
      </c>
      <c r="B592" t="s">
        <v>82</v>
      </c>
      <c r="C592" t="s">
        <v>1541</v>
      </c>
      <c r="D592" t="s">
        <v>84</v>
      </c>
      <c r="E592" s="2" t="str">
        <f>HYPERLINK("capsilon://?command=openfolder&amp;siteaddress=FAM.docvelocity-na8.net&amp;folderid=FXEC3745D2-59CD-D57F-6929-B3258D8D89F1","FX22028241")</f>
        <v>FX22028241</v>
      </c>
      <c r="F592" t="s">
        <v>19</v>
      </c>
      <c r="G592" t="s">
        <v>19</v>
      </c>
      <c r="H592" t="s">
        <v>85</v>
      </c>
      <c r="I592" t="s">
        <v>1542</v>
      </c>
      <c r="J592">
        <v>0</v>
      </c>
      <c r="K592" t="s">
        <v>87</v>
      </c>
      <c r="L592" t="s">
        <v>88</v>
      </c>
      <c r="M592" t="s">
        <v>89</v>
      </c>
      <c r="N592">
        <v>2</v>
      </c>
      <c r="O592" s="1">
        <v>44614.480752314812</v>
      </c>
      <c r="P592" s="1">
        <v>44614.833333333336</v>
      </c>
      <c r="Q592">
        <v>29658</v>
      </c>
      <c r="R592">
        <v>805</v>
      </c>
      <c r="S592" t="b">
        <v>0</v>
      </c>
      <c r="T592" t="s">
        <v>90</v>
      </c>
      <c r="U592" t="b">
        <v>0</v>
      </c>
      <c r="V592" t="s">
        <v>177</v>
      </c>
      <c r="W592" s="1">
        <v>44614.683379629627</v>
      </c>
      <c r="X592">
        <v>635</v>
      </c>
      <c r="Y592">
        <v>129</v>
      </c>
      <c r="Z592">
        <v>0</v>
      </c>
      <c r="AA592">
        <v>129</v>
      </c>
      <c r="AB592">
        <v>0</v>
      </c>
      <c r="AC592">
        <v>69</v>
      </c>
      <c r="AD592">
        <v>-129</v>
      </c>
      <c r="AE592">
        <v>0</v>
      </c>
      <c r="AF592">
        <v>0</v>
      </c>
      <c r="AG592">
        <v>0</v>
      </c>
      <c r="AH592" t="s">
        <v>163</v>
      </c>
      <c r="AI592" s="1">
        <v>44614.833333333336</v>
      </c>
      <c r="AJ592">
        <v>170</v>
      </c>
      <c r="AK592">
        <v>4</v>
      </c>
      <c r="AL592">
        <v>0</v>
      </c>
      <c r="AM592">
        <v>4</v>
      </c>
      <c r="AN592">
        <v>0</v>
      </c>
      <c r="AO592">
        <v>3</v>
      </c>
      <c r="AP592">
        <v>-133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</row>
    <row r="593" spans="1:57" x14ac:dyDescent="0.45">
      <c r="A593" t="s">
        <v>1543</v>
      </c>
      <c r="B593" t="s">
        <v>82</v>
      </c>
      <c r="C593" t="s">
        <v>1544</v>
      </c>
      <c r="D593" t="s">
        <v>84</v>
      </c>
      <c r="E593" s="2" t="str">
        <f>HYPERLINK("capsilon://?command=openfolder&amp;siteaddress=FAM.docvelocity-na8.net&amp;folderid=FX756D4A87-BC4A-6032-7254-3D0FD6385E32","FX22026793")</f>
        <v>FX22026793</v>
      </c>
      <c r="F593" t="s">
        <v>19</v>
      </c>
      <c r="G593" t="s">
        <v>19</v>
      </c>
      <c r="H593" t="s">
        <v>85</v>
      </c>
      <c r="I593" t="s">
        <v>1545</v>
      </c>
      <c r="J593">
        <v>0</v>
      </c>
      <c r="K593" t="s">
        <v>87</v>
      </c>
      <c r="L593" t="s">
        <v>88</v>
      </c>
      <c r="M593" t="s">
        <v>89</v>
      </c>
      <c r="N593">
        <v>2</v>
      </c>
      <c r="O593" s="1">
        <v>44614.485439814816</v>
      </c>
      <c r="P593" s="1">
        <v>44614.834918981483</v>
      </c>
      <c r="Q593">
        <v>29667</v>
      </c>
      <c r="R593">
        <v>528</v>
      </c>
      <c r="S593" t="b">
        <v>0</v>
      </c>
      <c r="T593" t="s">
        <v>90</v>
      </c>
      <c r="U593" t="b">
        <v>0</v>
      </c>
      <c r="V593" t="s">
        <v>177</v>
      </c>
      <c r="W593" s="1">
        <v>44614.687939814816</v>
      </c>
      <c r="X593">
        <v>392</v>
      </c>
      <c r="Y593">
        <v>129</v>
      </c>
      <c r="Z593">
        <v>0</v>
      </c>
      <c r="AA593">
        <v>129</v>
      </c>
      <c r="AB593">
        <v>0</v>
      </c>
      <c r="AC593">
        <v>50</v>
      </c>
      <c r="AD593">
        <v>-129</v>
      </c>
      <c r="AE593">
        <v>0</v>
      </c>
      <c r="AF593">
        <v>0</v>
      </c>
      <c r="AG593">
        <v>0</v>
      </c>
      <c r="AH593" t="s">
        <v>163</v>
      </c>
      <c r="AI593" s="1">
        <v>44614.834918981483</v>
      </c>
      <c r="AJ593">
        <v>136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-129</v>
      </c>
      <c r="AQ593">
        <v>0</v>
      </c>
      <c r="AR593">
        <v>0</v>
      </c>
      <c r="AS593">
        <v>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</row>
    <row r="594" spans="1:57" x14ac:dyDescent="0.45">
      <c r="A594" t="s">
        <v>1546</v>
      </c>
      <c r="B594" t="s">
        <v>82</v>
      </c>
      <c r="C594" t="s">
        <v>1547</v>
      </c>
      <c r="D594" t="s">
        <v>84</v>
      </c>
      <c r="E594" s="2" t="str">
        <f>HYPERLINK("capsilon://?command=openfolder&amp;siteaddress=FAM.docvelocity-na8.net&amp;folderid=FXA144921C-01A0-2E21-9951-0EB170FBFEC6","FX22029080")</f>
        <v>FX22029080</v>
      </c>
      <c r="F594" t="s">
        <v>19</v>
      </c>
      <c r="G594" t="s">
        <v>19</v>
      </c>
      <c r="H594" t="s">
        <v>85</v>
      </c>
      <c r="I594" t="s">
        <v>1548</v>
      </c>
      <c r="J594">
        <v>0</v>
      </c>
      <c r="K594" t="s">
        <v>87</v>
      </c>
      <c r="L594" t="s">
        <v>88</v>
      </c>
      <c r="M594" t="s">
        <v>89</v>
      </c>
      <c r="N594">
        <v>2</v>
      </c>
      <c r="O594" s="1">
        <v>44614.486203703702</v>
      </c>
      <c r="P594" s="1">
        <v>44615.407824074071</v>
      </c>
      <c r="Q594">
        <v>76983</v>
      </c>
      <c r="R594">
        <v>2645</v>
      </c>
      <c r="S594" t="b">
        <v>0</v>
      </c>
      <c r="T594" t="s">
        <v>90</v>
      </c>
      <c r="U594" t="b">
        <v>0</v>
      </c>
      <c r="V594" t="s">
        <v>177</v>
      </c>
      <c r="W594" s="1">
        <v>44614.725937499999</v>
      </c>
      <c r="X594">
        <v>1318</v>
      </c>
      <c r="Y594">
        <v>451</v>
      </c>
      <c r="Z594">
        <v>0</v>
      </c>
      <c r="AA594">
        <v>451</v>
      </c>
      <c r="AB594">
        <v>0</v>
      </c>
      <c r="AC594">
        <v>138</v>
      </c>
      <c r="AD594">
        <v>-451</v>
      </c>
      <c r="AE594">
        <v>0</v>
      </c>
      <c r="AF594">
        <v>0</v>
      </c>
      <c r="AG594">
        <v>0</v>
      </c>
      <c r="AH594" t="s">
        <v>190</v>
      </c>
      <c r="AI594" s="1">
        <v>44615.407824074071</v>
      </c>
      <c r="AJ594">
        <v>1249</v>
      </c>
      <c r="AK594">
        <v>1</v>
      </c>
      <c r="AL594">
        <v>0</v>
      </c>
      <c r="AM594">
        <v>1</v>
      </c>
      <c r="AN594">
        <v>0</v>
      </c>
      <c r="AO594">
        <v>1</v>
      </c>
      <c r="AP594">
        <v>-452</v>
      </c>
      <c r="AQ594">
        <v>0</v>
      </c>
      <c r="AR594">
        <v>0</v>
      </c>
      <c r="AS594">
        <v>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</row>
    <row r="595" spans="1:57" x14ac:dyDescent="0.45">
      <c r="A595" t="s">
        <v>1549</v>
      </c>
      <c r="B595" t="s">
        <v>82</v>
      </c>
      <c r="C595" t="s">
        <v>1550</v>
      </c>
      <c r="D595" t="s">
        <v>84</v>
      </c>
      <c r="E595" s="2" t="str">
        <f>HYPERLINK("capsilon://?command=openfolder&amp;siteaddress=FAM.docvelocity-na8.net&amp;folderid=FX594EFEAF-C454-8097-2A22-0ECF30077F4D","FX22028005")</f>
        <v>FX22028005</v>
      </c>
      <c r="F595" t="s">
        <v>19</v>
      </c>
      <c r="G595" t="s">
        <v>19</v>
      </c>
      <c r="H595" t="s">
        <v>85</v>
      </c>
      <c r="I595" t="s">
        <v>1551</v>
      </c>
      <c r="J595">
        <v>0</v>
      </c>
      <c r="K595" t="s">
        <v>87</v>
      </c>
      <c r="L595" t="s">
        <v>88</v>
      </c>
      <c r="M595" t="s">
        <v>89</v>
      </c>
      <c r="N595">
        <v>2</v>
      </c>
      <c r="O595" s="1">
        <v>44614.487673611111</v>
      </c>
      <c r="P595" s="1">
        <v>44615.406631944446</v>
      </c>
      <c r="Q595">
        <v>76986</v>
      </c>
      <c r="R595">
        <v>2412</v>
      </c>
      <c r="S595" t="b">
        <v>0</v>
      </c>
      <c r="T595" t="s">
        <v>90</v>
      </c>
      <c r="U595" t="b">
        <v>0</v>
      </c>
      <c r="V595" t="s">
        <v>177</v>
      </c>
      <c r="W595" s="1">
        <v>44614.743263888886</v>
      </c>
      <c r="X595">
        <v>1496</v>
      </c>
      <c r="Y595">
        <v>173</v>
      </c>
      <c r="Z595">
        <v>0</v>
      </c>
      <c r="AA595">
        <v>173</v>
      </c>
      <c r="AB595">
        <v>0</v>
      </c>
      <c r="AC595">
        <v>92</v>
      </c>
      <c r="AD595">
        <v>-173</v>
      </c>
      <c r="AE595">
        <v>0</v>
      </c>
      <c r="AF595">
        <v>0</v>
      </c>
      <c r="AG595">
        <v>0</v>
      </c>
      <c r="AH595" t="s">
        <v>187</v>
      </c>
      <c r="AI595" s="1">
        <v>44615.406631944446</v>
      </c>
      <c r="AJ595">
        <v>909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-173</v>
      </c>
      <c r="AQ595">
        <v>0</v>
      </c>
      <c r="AR595">
        <v>0</v>
      </c>
      <c r="AS595">
        <v>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</row>
    <row r="596" spans="1:57" x14ac:dyDescent="0.45">
      <c r="A596" t="s">
        <v>1552</v>
      </c>
      <c r="B596" t="s">
        <v>82</v>
      </c>
      <c r="C596" t="s">
        <v>1135</v>
      </c>
      <c r="D596" t="s">
        <v>84</v>
      </c>
      <c r="E596" s="2" t="str">
        <f>HYPERLINK("capsilon://?command=openfolder&amp;siteaddress=FAM.docvelocity-na8.net&amp;folderid=FX85FE4412-D9D8-EF14-273B-1E1B1964895C","FX220113137")</f>
        <v>FX220113137</v>
      </c>
      <c r="F596" t="s">
        <v>19</v>
      </c>
      <c r="G596" t="s">
        <v>19</v>
      </c>
      <c r="H596" t="s">
        <v>85</v>
      </c>
      <c r="I596" t="s">
        <v>1553</v>
      </c>
      <c r="J596">
        <v>0</v>
      </c>
      <c r="K596" t="s">
        <v>87</v>
      </c>
      <c r="L596" t="s">
        <v>88</v>
      </c>
      <c r="M596" t="s">
        <v>89</v>
      </c>
      <c r="N596">
        <v>2</v>
      </c>
      <c r="O596" s="1">
        <v>44614.488865740743</v>
      </c>
      <c r="P596" s="1">
        <v>44615.407199074078</v>
      </c>
      <c r="Q596">
        <v>78681</v>
      </c>
      <c r="R596">
        <v>663</v>
      </c>
      <c r="S596" t="b">
        <v>0</v>
      </c>
      <c r="T596" t="s">
        <v>90</v>
      </c>
      <c r="U596" t="b">
        <v>0</v>
      </c>
      <c r="V596" t="s">
        <v>285</v>
      </c>
      <c r="W596" s="1">
        <v>44615.16915509259</v>
      </c>
      <c r="X596">
        <v>50</v>
      </c>
      <c r="Y596">
        <v>0</v>
      </c>
      <c r="Z596">
        <v>0</v>
      </c>
      <c r="AA596">
        <v>0</v>
      </c>
      <c r="AB596">
        <v>52</v>
      </c>
      <c r="AC596">
        <v>0</v>
      </c>
      <c r="AD596">
        <v>0</v>
      </c>
      <c r="AE596">
        <v>0</v>
      </c>
      <c r="AF596">
        <v>0</v>
      </c>
      <c r="AG596">
        <v>0</v>
      </c>
      <c r="AH596" t="s">
        <v>187</v>
      </c>
      <c r="AI596" s="1">
        <v>44615.407199074078</v>
      </c>
      <c r="AJ596">
        <v>48</v>
      </c>
      <c r="AK596">
        <v>0</v>
      </c>
      <c r="AL596">
        <v>0</v>
      </c>
      <c r="AM596">
        <v>0</v>
      </c>
      <c r="AN596">
        <v>52</v>
      </c>
      <c r="AO596">
        <v>0</v>
      </c>
      <c r="AP596">
        <v>0</v>
      </c>
      <c r="AQ596">
        <v>0</v>
      </c>
      <c r="AR596">
        <v>0</v>
      </c>
      <c r="AS596">
        <v>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</row>
    <row r="597" spans="1:57" x14ac:dyDescent="0.45">
      <c r="A597" t="s">
        <v>1554</v>
      </c>
      <c r="B597" t="s">
        <v>82</v>
      </c>
      <c r="C597" t="s">
        <v>1074</v>
      </c>
      <c r="D597" t="s">
        <v>84</v>
      </c>
      <c r="E597" s="2" t="str">
        <f>HYPERLINK("capsilon://?command=openfolder&amp;siteaddress=FAM.docvelocity-na8.net&amp;folderid=FXCC5C3883-A9E9-A3E6-B18D-931DF6881D0A","FX22026553")</f>
        <v>FX22026553</v>
      </c>
      <c r="F597" t="s">
        <v>19</v>
      </c>
      <c r="G597" t="s">
        <v>19</v>
      </c>
      <c r="H597" t="s">
        <v>85</v>
      </c>
      <c r="I597" t="s">
        <v>1555</v>
      </c>
      <c r="J597">
        <v>0</v>
      </c>
      <c r="K597" t="s">
        <v>646</v>
      </c>
      <c r="L597" t="s">
        <v>19</v>
      </c>
      <c r="M597" t="s">
        <v>84</v>
      </c>
      <c r="N597">
        <v>0</v>
      </c>
      <c r="O597" s="1">
        <v>44614.489351851851</v>
      </c>
      <c r="P597" s="1">
        <v>44614.492708333331</v>
      </c>
      <c r="Q597">
        <v>280</v>
      </c>
      <c r="R597">
        <v>10</v>
      </c>
      <c r="S597" t="b">
        <v>0</v>
      </c>
      <c r="T597" t="s">
        <v>90</v>
      </c>
      <c r="U597" t="b">
        <v>0</v>
      </c>
      <c r="V597" t="s">
        <v>90</v>
      </c>
      <c r="W597" t="s">
        <v>90</v>
      </c>
      <c r="X597" t="s">
        <v>90</v>
      </c>
      <c r="Y597" t="s">
        <v>90</v>
      </c>
      <c r="Z597" t="s">
        <v>90</v>
      </c>
      <c r="AA597" t="s">
        <v>90</v>
      </c>
      <c r="AB597" t="s">
        <v>90</v>
      </c>
      <c r="AC597" t="s">
        <v>90</v>
      </c>
      <c r="AD597" t="s">
        <v>90</v>
      </c>
      <c r="AE597" t="s">
        <v>90</v>
      </c>
      <c r="AF597" t="s">
        <v>90</v>
      </c>
      <c r="AG597" t="s">
        <v>90</v>
      </c>
      <c r="AH597" t="s">
        <v>90</v>
      </c>
      <c r="AI597" t="s">
        <v>90</v>
      </c>
      <c r="AJ597" t="s">
        <v>90</v>
      </c>
      <c r="AK597" t="s">
        <v>90</v>
      </c>
      <c r="AL597" t="s">
        <v>90</v>
      </c>
      <c r="AM597" t="s">
        <v>90</v>
      </c>
      <c r="AN597" t="s">
        <v>90</v>
      </c>
      <c r="AO597" t="s">
        <v>90</v>
      </c>
      <c r="AP597" t="s">
        <v>90</v>
      </c>
      <c r="AQ597" t="s">
        <v>90</v>
      </c>
      <c r="AR597" t="s">
        <v>90</v>
      </c>
      <c r="AS597" t="s">
        <v>90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</row>
    <row r="598" spans="1:57" x14ac:dyDescent="0.45">
      <c r="A598" t="s">
        <v>1556</v>
      </c>
      <c r="B598" t="s">
        <v>82</v>
      </c>
      <c r="C598" t="s">
        <v>1557</v>
      </c>
      <c r="D598" t="s">
        <v>84</v>
      </c>
      <c r="E598" s="2" t="str">
        <f>HYPERLINK("capsilon://?command=openfolder&amp;siteaddress=FAM.docvelocity-na8.net&amp;folderid=FX07A0ED7B-F484-0CF8-BF64-F345CA926B37","FX22028147")</f>
        <v>FX22028147</v>
      </c>
      <c r="F598" t="s">
        <v>19</v>
      </c>
      <c r="G598" t="s">
        <v>19</v>
      </c>
      <c r="H598" t="s">
        <v>85</v>
      </c>
      <c r="I598" t="s">
        <v>1558</v>
      </c>
      <c r="J598">
        <v>0</v>
      </c>
      <c r="K598" t="s">
        <v>87</v>
      </c>
      <c r="L598" t="s">
        <v>88</v>
      </c>
      <c r="M598" t="s">
        <v>89</v>
      </c>
      <c r="N598">
        <v>2</v>
      </c>
      <c r="O598" s="1">
        <v>44614.491782407407</v>
      </c>
      <c r="P598" s="1">
        <v>44615.41605324074</v>
      </c>
      <c r="Q598">
        <v>78313</v>
      </c>
      <c r="R598">
        <v>1544</v>
      </c>
      <c r="S598" t="b">
        <v>0</v>
      </c>
      <c r="T598" t="s">
        <v>90</v>
      </c>
      <c r="U598" t="b">
        <v>0</v>
      </c>
      <c r="V598" t="s">
        <v>177</v>
      </c>
      <c r="W598" s="1">
        <v>44614.75240740741</v>
      </c>
      <c r="X598">
        <v>772</v>
      </c>
      <c r="Y598">
        <v>190</v>
      </c>
      <c r="Z598">
        <v>0</v>
      </c>
      <c r="AA598">
        <v>190</v>
      </c>
      <c r="AB598">
        <v>0</v>
      </c>
      <c r="AC598">
        <v>50</v>
      </c>
      <c r="AD598">
        <v>-190</v>
      </c>
      <c r="AE598">
        <v>0</v>
      </c>
      <c r="AF598">
        <v>0</v>
      </c>
      <c r="AG598">
        <v>0</v>
      </c>
      <c r="AH598" t="s">
        <v>187</v>
      </c>
      <c r="AI598" s="1">
        <v>44615.41605324074</v>
      </c>
      <c r="AJ598">
        <v>765</v>
      </c>
      <c r="AK598">
        <v>1</v>
      </c>
      <c r="AL598">
        <v>0</v>
      </c>
      <c r="AM598">
        <v>1</v>
      </c>
      <c r="AN598">
        <v>0</v>
      </c>
      <c r="AO598">
        <v>1</v>
      </c>
      <c r="AP598">
        <v>-191</v>
      </c>
      <c r="AQ598">
        <v>0</v>
      </c>
      <c r="AR598">
        <v>0</v>
      </c>
      <c r="AS598">
        <v>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</row>
    <row r="599" spans="1:57" x14ac:dyDescent="0.45">
      <c r="A599" t="s">
        <v>1559</v>
      </c>
      <c r="B599" t="s">
        <v>82</v>
      </c>
      <c r="C599" t="s">
        <v>1074</v>
      </c>
      <c r="D599" t="s">
        <v>84</v>
      </c>
      <c r="E599" s="2" t="str">
        <f>HYPERLINK("capsilon://?command=openfolder&amp;siteaddress=FAM.docvelocity-na8.net&amp;folderid=FXCC5C3883-A9E9-A3E6-B18D-931DF6881D0A","FX22026553")</f>
        <v>FX22026553</v>
      </c>
      <c r="F599" t="s">
        <v>19</v>
      </c>
      <c r="G599" t="s">
        <v>19</v>
      </c>
      <c r="H599" t="s">
        <v>85</v>
      </c>
      <c r="I599" t="s">
        <v>1560</v>
      </c>
      <c r="J599">
        <v>0</v>
      </c>
      <c r="K599" t="s">
        <v>87</v>
      </c>
      <c r="L599" t="s">
        <v>88</v>
      </c>
      <c r="M599" t="s">
        <v>89</v>
      </c>
      <c r="N599">
        <v>2</v>
      </c>
      <c r="O599" s="1">
        <v>44614.492685185185</v>
      </c>
      <c r="P599" s="1">
        <v>44615.410856481481</v>
      </c>
      <c r="Q599">
        <v>78654</v>
      </c>
      <c r="R599">
        <v>676</v>
      </c>
      <c r="S599" t="b">
        <v>0</v>
      </c>
      <c r="T599" t="s">
        <v>90</v>
      </c>
      <c r="U599" t="b">
        <v>0</v>
      </c>
      <c r="V599" t="s">
        <v>177</v>
      </c>
      <c r="W599" s="1">
        <v>44614.757222222222</v>
      </c>
      <c r="X599">
        <v>415</v>
      </c>
      <c r="Y599">
        <v>52</v>
      </c>
      <c r="Z599">
        <v>0</v>
      </c>
      <c r="AA599">
        <v>52</v>
      </c>
      <c r="AB599">
        <v>0</v>
      </c>
      <c r="AC599">
        <v>28</v>
      </c>
      <c r="AD599">
        <v>-52</v>
      </c>
      <c r="AE599">
        <v>0</v>
      </c>
      <c r="AF599">
        <v>0</v>
      </c>
      <c r="AG599">
        <v>0</v>
      </c>
      <c r="AH599" t="s">
        <v>190</v>
      </c>
      <c r="AI599" s="1">
        <v>44615.410856481481</v>
      </c>
      <c r="AJ599">
        <v>261</v>
      </c>
      <c r="AK599">
        <v>1</v>
      </c>
      <c r="AL599">
        <v>0</v>
      </c>
      <c r="AM599">
        <v>1</v>
      </c>
      <c r="AN599">
        <v>0</v>
      </c>
      <c r="AO599">
        <v>1</v>
      </c>
      <c r="AP599">
        <v>-53</v>
      </c>
      <c r="AQ599">
        <v>0</v>
      </c>
      <c r="AR599">
        <v>0</v>
      </c>
      <c r="AS599">
        <v>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</row>
    <row r="600" spans="1:57" x14ac:dyDescent="0.45">
      <c r="A600" t="s">
        <v>1561</v>
      </c>
      <c r="B600" t="s">
        <v>82</v>
      </c>
      <c r="C600" t="s">
        <v>1562</v>
      </c>
      <c r="D600" t="s">
        <v>84</v>
      </c>
      <c r="E600" s="2" t="str">
        <f>HYPERLINK("capsilon://?command=openfolder&amp;siteaddress=FAM.docvelocity-na8.net&amp;folderid=FX0254A90F-7DCD-DAA3-B9C1-8B24E0D6076B","FX220110826")</f>
        <v>FX220110826</v>
      </c>
      <c r="F600" t="s">
        <v>19</v>
      </c>
      <c r="G600" t="s">
        <v>19</v>
      </c>
      <c r="H600" t="s">
        <v>85</v>
      </c>
      <c r="I600" t="s">
        <v>1563</v>
      </c>
      <c r="J600">
        <v>0</v>
      </c>
      <c r="K600" t="s">
        <v>87</v>
      </c>
      <c r="L600" t="s">
        <v>88</v>
      </c>
      <c r="M600" t="s">
        <v>89</v>
      </c>
      <c r="N600">
        <v>2</v>
      </c>
      <c r="O600" s="1">
        <v>44614.493819444448</v>
      </c>
      <c r="P600" s="1">
        <v>44615.411134259259</v>
      </c>
      <c r="Q600">
        <v>78825</v>
      </c>
      <c r="R600">
        <v>431</v>
      </c>
      <c r="S600" t="b">
        <v>0</v>
      </c>
      <c r="T600" t="s">
        <v>90</v>
      </c>
      <c r="U600" t="b">
        <v>0</v>
      </c>
      <c r="V600" t="s">
        <v>285</v>
      </c>
      <c r="W600" s="1">
        <v>44615.169652777775</v>
      </c>
      <c r="X600">
        <v>42</v>
      </c>
      <c r="Y600">
        <v>0</v>
      </c>
      <c r="Z600">
        <v>0</v>
      </c>
      <c r="AA600">
        <v>0</v>
      </c>
      <c r="AB600">
        <v>52</v>
      </c>
      <c r="AC600">
        <v>0</v>
      </c>
      <c r="AD600">
        <v>0</v>
      </c>
      <c r="AE600">
        <v>0</v>
      </c>
      <c r="AF600">
        <v>0</v>
      </c>
      <c r="AG600">
        <v>0</v>
      </c>
      <c r="AH600" t="s">
        <v>190</v>
      </c>
      <c r="AI600" s="1">
        <v>44615.411134259259</v>
      </c>
      <c r="AJ600">
        <v>23</v>
      </c>
      <c r="AK600">
        <v>0</v>
      </c>
      <c r="AL600">
        <v>0</v>
      </c>
      <c r="AM600">
        <v>0</v>
      </c>
      <c r="AN600">
        <v>52</v>
      </c>
      <c r="AO600">
        <v>0</v>
      </c>
      <c r="AP600">
        <v>0</v>
      </c>
      <c r="AQ600">
        <v>0</v>
      </c>
      <c r="AR600">
        <v>0</v>
      </c>
      <c r="AS600">
        <v>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</row>
    <row r="601" spans="1:57" x14ac:dyDescent="0.45">
      <c r="A601" t="s">
        <v>1564</v>
      </c>
      <c r="B601" t="s">
        <v>82</v>
      </c>
      <c r="C601" t="s">
        <v>1085</v>
      </c>
      <c r="D601" t="s">
        <v>84</v>
      </c>
      <c r="E601" s="2" t="str">
        <f>HYPERLINK("capsilon://?command=openfolder&amp;siteaddress=FAM.docvelocity-na8.net&amp;folderid=FXBBAF5BF8-E1B7-A9D6-1DF3-E789E219769F","FX22026439")</f>
        <v>FX22026439</v>
      </c>
      <c r="F601" t="s">
        <v>19</v>
      </c>
      <c r="G601" t="s">
        <v>19</v>
      </c>
      <c r="H601" t="s">
        <v>85</v>
      </c>
      <c r="I601" t="s">
        <v>1565</v>
      </c>
      <c r="J601">
        <v>0</v>
      </c>
      <c r="K601" t="s">
        <v>87</v>
      </c>
      <c r="L601" t="s">
        <v>88</v>
      </c>
      <c r="M601" t="s">
        <v>89</v>
      </c>
      <c r="N601">
        <v>2</v>
      </c>
      <c r="O601" s="1">
        <v>44614.496111111112</v>
      </c>
      <c r="P601" s="1">
        <v>44615.413032407407</v>
      </c>
      <c r="Q601">
        <v>78575</v>
      </c>
      <c r="R601">
        <v>647</v>
      </c>
      <c r="S601" t="b">
        <v>0</v>
      </c>
      <c r="T601" t="s">
        <v>90</v>
      </c>
      <c r="U601" t="b">
        <v>0</v>
      </c>
      <c r="V601" t="s">
        <v>177</v>
      </c>
      <c r="W601" s="1">
        <v>44614.764791666668</v>
      </c>
      <c r="X601">
        <v>484</v>
      </c>
      <c r="Y601">
        <v>37</v>
      </c>
      <c r="Z601">
        <v>0</v>
      </c>
      <c r="AA601">
        <v>37</v>
      </c>
      <c r="AB601">
        <v>0</v>
      </c>
      <c r="AC601">
        <v>17</v>
      </c>
      <c r="AD601">
        <v>-37</v>
      </c>
      <c r="AE601">
        <v>0</v>
      </c>
      <c r="AF601">
        <v>0</v>
      </c>
      <c r="AG601">
        <v>0</v>
      </c>
      <c r="AH601" t="s">
        <v>190</v>
      </c>
      <c r="AI601" s="1">
        <v>44615.413032407407</v>
      </c>
      <c r="AJ601">
        <v>163</v>
      </c>
      <c r="AK601">
        <v>1</v>
      </c>
      <c r="AL601">
        <v>0</v>
      </c>
      <c r="AM601">
        <v>1</v>
      </c>
      <c r="AN601">
        <v>0</v>
      </c>
      <c r="AO601">
        <v>1</v>
      </c>
      <c r="AP601">
        <v>-38</v>
      </c>
      <c r="AQ601">
        <v>0</v>
      </c>
      <c r="AR601">
        <v>0</v>
      </c>
      <c r="AS601">
        <v>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</row>
    <row r="602" spans="1:57" x14ac:dyDescent="0.45">
      <c r="A602" t="s">
        <v>1566</v>
      </c>
      <c r="B602" t="s">
        <v>82</v>
      </c>
      <c r="C602" t="s">
        <v>1074</v>
      </c>
      <c r="D602" t="s">
        <v>84</v>
      </c>
      <c r="E602" s="2" t="str">
        <f>HYPERLINK("capsilon://?command=openfolder&amp;siteaddress=FAM.docvelocity-na8.net&amp;folderid=FXCC5C3883-A9E9-A3E6-B18D-931DF6881D0A","FX22026553")</f>
        <v>FX22026553</v>
      </c>
      <c r="F602" t="s">
        <v>19</v>
      </c>
      <c r="G602" t="s">
        <v>19</v>
      </c>
      <c r="H602" t="s">
        <v>85</v>
      </c>
      <c r="I602" t="s">
        <v>1567</v>
      </c>
      <c r="J602">
        <v>0</v>
      </c>
      <c r="K602" t="s">
        <v>87</v>
      </c>
      <c r="L602" t="s">
        <v>88</v>
      </c>
      <c r="M602" t="s">
        <v>89</v>
      </c>
      <c r="N602">
        <v>2</v>
      </c>
      <c r="O602" s="1">
        <v>44614.497476851851</v>
      </c>
      <c r="P602" s="1">
        <v>44615.416400462964</v>
      </c>
      <c r="Q602">
        <v>78676</v>
      </c>
      <c r="R602">
        <v>719</v>
      </c>
      <c r="S602" t="b">
        <v>0</v>
      </c>
      <c r="T602" t="s">
        <v>90</v>
      </c>
      <c r="U602" t="b">
        <v>0</v>
      </c>
      <c r="V602" t="s">
        <v>177</v>
      </c>
      <c r="W602" s="1">
        <v>44614.769768518519</v>
      </c>
      <c r="X602">
        <v>429</v>
      </c>
      <c r="Y602">
        <v>37</v>
      </c>
      <c r="Z602">
        <v>0</v>
      </c>
      <c r="AA602">
        <v>37</v>
      </c>
      <c r="AB602">
        <v>0</v>
      </c>
      <c r="AC602">
        <v>20</v>
      </c>
      <c r="AD602">
        <v>-37</v>
      </c>
      <c r="AE602">
        <v>0</v>
      </c>
      <c r="AF602">
        <v>0</v>
      </c>
      <c r="AG602">
        <v>0</v>
      </c>
      <c r="AH602" t="s">
        <v>190</v>
      </c>
      <c r="AI602" s="1">
        <v>44615.416400462964</v>
      </c>
      <c r="AJ602">
        <v>290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-37</v>
      </c>
      <c r="AQ602">
        <v>0</v>
      </c>
      <c r="AR602">
        <v>0</v>
      </c>
      <c r="AS602">
        <v>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</row>
    <row r="603" spans="1:57" x14ac:dyDescent="0.45">
      <c r="A603" t="s">
        <v>1568</v>
      </c>
      <c r="B603" t="s">
        <v>82</v>
      </c>
      <c r="C603" t="s">
        <v>1569</v>
      </c>
      <c r="D603" t="s">
        <v>84</v>
      </c>
      <c r="E603" s="2" t="str">
        <f>HYPERLINK("capsilon://?command=openfolder&amp;siteaddress=FAM.docvelocity-na8.net&amp;folderid=FXC5E4EEBD-E618-ECC8-3EB2-AC16D60F3C71","FX22025172")</f>
        <v>FX22025172</v>
      </c>
      <c r="F603" t="s">
        <v>19</v>
      </c>
      <c r="G603" t="s">
        <v>19</v>
      </c>
      <c r="H603" t="s">
        <v>85</v>
      </c>
      <c r="I603" t="s">
        <v>1570</v>
      </c>
      <c r="J603">
        <v>0</v>
      </c>
      <c r="K603" t="s">
        <v>87</v>
      </c>
      <c r="L603" t="s">
        <v>88</v>
      </c>
      <c r="M603" t="s">
        <v>89</v>
      </c>
      <c r="N603">
        <v>2</v>
      </c>
      <c r="O603" s="1">
        <v>44614.502291666664</v>
      </c>
      <c r="P603" s="1">
        <v>44615.424837962964</v>
      </c>
      <c r="Q603">
        <v>78034</v>
      </c>
      <c r="R603">
        <v>1674</v>
      </c>
      <c r="S603" t="b">
        <v>0</v>
      </c>
      <c r="T603" t="s">
        <v>90</v>
      </c>
      <c r="U603" t="b">
        <v>0</v>
      </c>
      <c r="V603" t="s">
        <v>177</v>
      </c>
      <c r="W603" s="1">
        <v>44614.780381944445</v>
      </c>
      <c r="X603">
        <v>916</v>
      </c>
      <c r="Y603">
        <v>185</v>
      </c>
      <c r="Z603">
        <v>0</v>
      </c>
      <c r="AA603">
        <v>185</v>
      </c>
      <c r="AB603">
        <v>37</v>
      </c>
      <c r="AC603">
        <v>39</v>
      </c>
      <c r="AD603">
        <v>-185</v>
      </c>
      <c r="AE603">
        <v>0</v>
      </c>
      <c r="AF603">
        <v>0</v>
      </c>
      <c r="AG603">
        <v>0</v>
      </c>
      <c r="AH603" t="s">
        <v>187</v>
      </c>
      <c r="AI603" s="1">
        <v>44615.424837962964</v>
      </c>
      <c r="AJ603">
        <v>758</v>
      </c>
      <c r="AK603">
        <v>2</v>
      </c>
      <c r="AL603">
        <v>0</v>
      </c>
      <c r="AM603">
        <v>2</v>
      </c>
      <c r="AN603">
        <v>37</v>
      </c>
      <c r="AO603">
        <v>2</v>
      </c>
      <c r="AP603">
        <v>-187</v>
      </c>
      <c r="AQ603">
        <v>0</v>
      </c>
      <c r="AR603">
        <v>0</v>
      </c>
      <c r="AS603">
        <v>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</row>
    <row r="604" spans="1:57" x14ac:dyDescent="0.45">
      <c r="A604" t="s">
        <v>1571</v>
      </c>
      <c r="B604" t="s">
        <v>82</v>
      </c>
      <c r="C604" t="s">
        <v>1572</v>
      </c>
      <c r="D604" t="s">
        <v>84</v>
      </c>
      <c r="E604" s="2" t="str">
        <f>HYPERLINK("capsilon://?command=openfolder&amp;siteaddress=FAM.docvelocity-na8.net&amp;folderid=FX1B875262-712F-BF3A-1991-7AAA7AF3970C","FX22028572")</f>
        <v>FX22028572</v>
      </c>
      <c r="F604" t="s">
        <v>19</v>
      </c>
      <c r="G604" t="s">
        <v>19</v>
      </c>
      <c r="H604" t="s">
        <v>85</v>
      </c>
      <c r="I604" t="s">
        <v>1573</v>
      </c>
      <c r="J604">
        <v>0</v>
      </c>
      <c r="K604" t="s">
        <v>87</v>
      </c>
      <c r="L604" t="s">
        <v>88</v>
      </c>
      <c r="M604" t="s">
        <v>89</v>
      </c>
      <c r="N604">
        <v>2</v>
      </c>
      <c r="O604" s="1">
        <v>44614.517442129632</v>
      </c>
      <c r="P604" s="1">
        <v>44615.429618055554</v>
      </c>
      <c r="Q604">
        <v>74645</v>
      </c>
      <c r="R604">
        <v>4167</v>
      </c>
      <c r="S604" t="b">
        <v>0</v>
      </c>
      <c r="T604" t="s">
        <v>90</v>
      </c>
      <c r="U604" t="b">
        <v>0</v>
      </c>
      <c r="V604" t="s">
        <v>177</v>
      </c>
      <c r="W604" s="1">
        <v>44614.815416666665</v>
      </c>
      <c r="X604">
        <v>3026</v>
      </c>
      <c r="Y604">
        <v>245</v>
      </c>
      <c r="Z604">
        <v>0</v>
      </c>
      <c r="AA604">
        <v>245</v>
      </c>
      <c r="AB604">
        <v>0</v>
      </c>
      <c r="AC604">
        <v>129</v>
      </c>
      <c r="AD604">
        <v>-245</v>
      </c>
      <c r="AE604">
        <v>0</v>
      </c>
      <c r="AF604">
        <v>0</v>
      </c>
      <c r="AG604">
        <v>0</v>
      </c>
      <c r="AH604" t="s">
        <v>190</v>
      </c>
      <c r="AI604" s="1">
        <v>44615.429618055554</v>
      </c>
      <c r="AJ604">
        <v>1141</v>
      </c>
      <c r="AK604">
        <v>4</v>
      </c>
      <c r="AL604">
        <v>0</v>
      </c>
      <c r="AM604">
        <v>4</v>
      </c>
      <c r="AN604">
        <v>0</v>
      </c>
      <c r="AO604">
        <v>4</v>
      </c>
      <c r="AP604">
        <v>-249</v>
      </c>
      <c r="AQ604">
        <v>0</v>
      </c>
      <c r="AR604">
        <v>0</v>
      </c>
      <c r="AS604">
        <v>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</row>
    <row r="605" spans="1:57" x14ac:dyDescent="0.45">
      <c r="A605" t="s">
        <v>1574</v>
      </c>
      <c r="B605" t="s">
        <v>82</v>
      </c>
      <c r="C605" t="s">
        <v>1575</v>
      </c>
      <c r="D605" t="s">
        <v>84</v>
      </c>
      <c r="E605" s="2" t="str">
        <f>HYPERLINK("capsilon://?command=openfolder&amp;siteaddress=FAM.docvelocity-na8.net&amp;folderid=FX676D2196-402D-364B-537C-FA93C55D3E20","FX220111705")</f>
        <v>FX220111705</v>
      </c>
      <c r="F605" t="s">
        <v>19</v>
      </c>
      <c r="G605" t="s">
        <v>19</v>
      </c>
      <c r="H605" t="s">
        <v>85</v>
      </c>
      <c r="I605" t="s">
        <v>1576</v>
      </c>
      <c r="J605">
        <v>0</v>
      </c>
      <c r="K605" t="s">
        <v>87</v>
      </c>
      <c r="L605" t="s">
        <v>88</v>
      </c>
      <c r="M605" t="s">
        <v>89</v>
      </c>
      <c r="N605">
        <v>2</v>
      </c>
      <c r="O605" s="1">
        <v>44614.51840277778</v>
      </c>
      <c r="P605" s="1">
        <v>44615.422569444447</v>
      </c>
      <c r="Q605">
        <v>77874</v>
      </c>
      <c r="R605">
        <v>246</v>
      </c>
      <c r="S605" t="b">
        <v>0</v>
      </c>
      <c r="T605" t="s">
        <v>90</v>
      </c>
      <c r="U605" t="b">
        <v>0</v>
      </c>
      <c r="V605" t="s">
        <v>285</v>
      </c>
      <c r="W605" s="1">
        <v>44615.17015046296</v>
      </c>
      <c r="X605">
        <v>42</v>
      </c>
      <c r="Y605">
        <v>0</v>
      </c>
      <c r="Z605">
        <v>0</v>
      </c>
      <c r="AA605">
        <v>0</v>
      </c>
      <c r="AB605">
        <v>52</v>
      </c>
      <c r="AC605">
        <v>0</v>
      </c>
      <c r="AD605">
        <v>0</v>
      </c>
      <c r="AE605">
        <v>0</v>
      </c>
      <c r="AF605">
        <v>0</v>
      </c>
      <c r="AG605">
        <v>0</v>
      </c>
      <c r="AH605" t="s">
        <v>194</v>
      </c>
      <c r="AI605" s="1">
        <v>44615.422569444447</v>
      </c>
      <c r="AJ605">
        <v>10</v>
      </c>
      <c r="AK605">
        <v>0</v>
      </c>
      <c r="AL605">
        <v>0</v>
      </c>
      <c r="AM605">
        <v>0</v>
      </c>
      <c r="AN605">
        <v>52</v>
      </c>
      <c r="AO605">
        <v>0</v>
      </c>
      <c r="AP605">
        <v>0</v>
      </c>
      <c r="AQ605">
        <v>0</v>
      </c>
      <c r="AR605">
        <v>0</v>
      </c>
      <c r="AS605">
        <v>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</row>
    <row r="606" spans="1:57" x14ac:dyDescent="0.45">
      <c r="A606" t="s">
        <v>1577</v>
      </c>
      <c r="B606" t="s">
        <v>82</v>
      </c>
      <c r="C606" t="s">
        <v>1047</v>
      </c>
      <c r="D606" t="s">
        <v>84</v>
      </c>
      <c r="E606" s="2" t="str">
        <f>HYPERLINK("capsilon://?command=openfolder&amp;siteaddress=FAM.docvelocity-na8.net&amp;folderid=FXF7FC1BC4-CA20-0CB7-6F3A-7B6D60173073","FX22025408")</f>
        <v>FX22025408</v>
      </c>
      <c r="F606" t="s">
        <v>19</v>
      </c>
      <c r="G606" t="s">
        <v>19</v>
      </c>
      <c r="H606" t="s">
        <v>85</v>
      </c>
      <c r="I606" t="s">
        <v>1578</v>
      </c>
      <c r="J606">
        <v>0</v>
      </c>
      <c r="K606" t="s">
        <v>87</v>
      </c>
      <c r="L606" t="s">
        <v>88</v>
      </c>
      <c r="M606" t="s">
        <v>89</v>
      </c>
      <c r="N606">
        <v>2</v>
      </c>
      <c r="O606" s="1">
        <v>44614.519884259258</v>
      </c>
      <c r="P606" s="1">
        <v>44615.430300925924</v>
      </c>
      <c r="Q606">
        <v>77105</v>
      </c>
      <c r="R606">
        <v>1555</v>
      </c>
      <c r="S606" t="b">
        <v>0</v>
      </c>
      <c r="T606" t="s">
        <v>90</v>
      </c>
      <c r="U606" t="b">
        <v>0</v>
      </c>
      <c r="V606" t="s">
        <v>374</v>
      </c>
      <c r="W606" s="1">
        <v>44614.799293981479</v>
      </c>
      <c r="X606">
        <v>650</v>
      </c>
      <c r="Y606">
        <v>52</v>
      </c>
      <c r="Z606">
        <v>0</v>
      </c>
      <c r="AA606">
        <v>52</v>
      </c>
      <c r="AB606">
        <v>0</v>
      </c>
      <c r="AC606">
        <v>23</v>
      </c>
      <c r="AD606">
        <v>-52</v>
      </c>
      <c r="AE606">
        <v>0</v>
      </c>
      <c r="AF606">
        <v>0</v>
      </c>
      <c r="AG606">
        <v>0</v>
      </c>
      <c r="AH606" t="s">
        <v>187</v>
      </c>
      <c r="AI606" s="1">
        <v>44615.430300925924</v>
      </c>
      <c r="AJ606">
        <v>472</v>
      </c>
      <c r="AK606">
        <v>7</v>
      </c>
      <c r="AL606">
        <v>0</v>
      </c>
      <c r="AM606">
        <v>7</v>
      </c>
      <c r="AN606">
        <v>0</v>
      </c>
      <c r="AO606">
        <v>7</v>
      </c>
      <c r="AP606">
        <v>-59</v>
      </c>
      <c r="AQ606">
        <v>0</v>
      </c>
      <c r="AR606">
        <v>0</v>
      </c>
      <c r="AS606">
        <v>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</row>
    <row r="607" spans="1:57" x14ac:dyDescent="0.45">
      <c r="A607" t="s">
        <v>1579</v>
      </c>
      <c r="B607" t="s">
        <v>82</v>
      </c>
      <c r="C607" t="s">
        <v>1580</v>
      </c>
      <c r="D607" t="s">
        <v>84</v>
      </c>
      <c r="E607" s="2" t="str">
        <f>HYPERLINK("capsilon://?command=openfolder&amp;siteaddress=FAM.docvelocity-na8.net&amp;folderid=FX4CBEAEAA-7BFE-CA66-886D-1E54202C3991","FX22028800")</f>
        <v>FX22028800</v>
      </c>
      <c r="F607" t="s">
        <v>19</v>
      </c>
      <c r="G607" t="s">
        <v>19</v>
      </c>
      <c r="H607" t="s">
        <v>85</v>
      </c>
      <c r="I607" t="s">
        <v>1581</v>
      </c>
      <c r="J607">
        <v>0</v>
      </c>
      <c r="K607" t="s">
        <v>87</v>
      </c>
      <c r="L607" t="s">
        <v>88</v>
      </c>
      <c r="M607" t="s">
        <v>89</v>
      </c>
      <c r="N607">
        <v>2</v>
      </c>
      <c r="O607" s="1">
        <v>44614.521597222221</v>
      </c>
      <c r="P607" s="1">
        <v>44615.439953703702</v>
      </c>
      <c r="Q607">
        <v>76404</v>
      </c>
      <c r="R607">
        <v>2942</v>
      </c>
      <c r="S607" t="b">
        <v>0</v>
      </c>
      <c r="T607" t="s">
        <v>90</v>
      </c>
      <c r="U607" t="b">
        <v>0</v>
      </c>
      <c r="V607" t="s">
        <v>374</v>
      </c>
      <c r="W607" s="1">
        <v>44614.81994212963</v>
      </c>
      <c r="X607">
        <v>1765</v>
      </c>
      <c r="Y607">
        <v>133</v>
      </c>
      <c r="Z607">
        <v>0</v>
      </c>
      <c r="AA607">
        <v>133</v>
      </c>
      <c r="AB607">
        <v>0</v>
      </c>
      <c r="AC607">
        <v>96</v>
      </c>
      <c r="AD607">
        <v>-133</v>
      </c>
      <c r="AE607">
        <v>0</v>
      </c>
      <c r="AF607">
        <v>0</v>
      </c>
      <c r="AG607">
        <v>0</v>
      </c>
      <c r="AH607" t="s">
        <v>187</v>
      </c>
      <c r="AI607" s="1">
        <v>44615.439953703702</v>
      </c>
      <c r="AJ607">
        <v>834</v>
      </c>
      <c r="AK607">
        <v>5</v>
      </c>
      <c r="AL607">
        <v>0</v>
      </c>
      <c r="AM607">
        <v>5</v>
      </c>
      <c r="AN607">
        <v>0</v>
      </c>
      <c r="AO607">
        <v>5</v>
      </c>
      <c r="AP607">
        <v>-138</v>
      </c>
      <c r="AQ607">
        <v>0</v>
      </c>
      <c r="AR607">
        <v>0</v>
      </c>
      <c r="AS607">
        <v>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</row>
    <row r="608" spans="1:57" x14ac:dyDescent="0.45">
      <c r="A608" t="s">
        <v>1582</v>
      </c>
      <c r="B608" t="s">
        <v>82</v>
      </c>
      <c r="C608" t="s">
        <v>1099</v>
      </c>
      <c r="D608" t="s">
        <v>84</v>
      </c>
      <c r="E608" s="2" t="str">
        <f>HYPERLINK("capsilon://?command=openfolder&amp;siteaddress=FAM.docvelocity-na8.net&amp;folderid=FX98243251-0CCC-5E9F-D4EE-91825350242D","FX22023320")</f>
        <v>FX22023320</v>
      </c>
      <c r="F608" t="s">
        <v>19</v>
      </c>
      <c r="G608" t="s">
        <v>19</v>
      </c>
      <c r="H608" t="s">
        <v>85</v>
      </c>
      <c r="I608" t="s">
        <v>1583</v>
      </c>
      <c r="J608">
        <v>0</v>
      </c>
      <c r="K608" t="s">
        <v>87</v>
      </c>
      <c r="L608" t="s">
        <v>88</v>
      </c>
      <c r="M608" t="s">
        <v>89</v>
      </c>
      <c r="N608">
        <v>2</v>
      </c>
      <c r="O608" s="1">
        <v>44614.5237037037</v>
      </c>
      <c r="P608" s="1">
        <v>44615.436261574076</v>
      </c>
      <c r="Q608">
        <v>78194</v>
      </c>
      <c r="R608">
        <v>651</v>
      </c>
      <c r="S608" t="b">
        <v>0</v>
      </c>
      <c r="T608" t="s">
        <v>90</v>
      </c>
      <c r="U608" t="b">
        <v>0</v>
      </c>
      <c r="V608" t="s">
        <v>186</v>
      </c>
      <c r="W608" s="1">
        <v>44614.80395833333</v>
      </c>
      <c r="X608">
        <v>207</v>
      </c>
      <c r="Y608">
        <v>52</v>
      </c>
      <c r="Z608">
        <v>0</v>
      </c>
      <c r="AA608">
        <v>52</v>
      </c>
      <c r="AB608">
        <v>0</v>
      </c>
      <c r="AC608">
        <v>14</v>
      </c>
      <c r="AD608">
        <v>-52</v>
      </c>
      <c r="AE608">
        <v>0</v>
      </c>
      <c r="AF608">
        <v>0</v>
      </c>
      <c r="AG608">
        <v>0</v>
      </c>
      <c r="AH608" t="s">
        <v>190</v>
      </c>
      <c r="AI608" s="1">
        <v>44615.436261574076</v>
      </c>
      <c r="AJ608">
        <v>444</v>
      </c>
      <c r="AK608">
        <v>1</v>
      </c>
      <c r="AL608">
        <v>0</v>
      </c>
      <c r="AM608">
        <v>1</v>
      </c>
      <c r="AN608">
        <v>0</v>
      </c>
      <c r="AO608">
        <v>1</v>
      </c>
      <c r="AP608">
        <v>-53</v>
      </c>
      <c r="AQ608">
        <v>0</v>
      </c>
      <c r="AR608">
        <v>0</v>
      </c>
      <c r="AS608">
        <v>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</row>
    <row r="609" spans="1:57" x14ac:dyDescent="0.45">
      <c r="A609" t="s">
        <v>1584</v>
      </c>
      <c r="B609" t="s">
        <v>82</v>
      </c>
      <c r="C609" t="s">
        <v>1585</v>
      </c>
      <c r="D609" t="s">
        <v>84</v>
      </c>
      <c r="E609" s="2" t="str">
        <f>HYPERLINK("capsilon://?command=openfolder&amp;siteaddress=FAM.docvelocity-na8.net&amp;folderid=FX68E153DE-954D-A966-7EB4-0C5C5E731C7C","FX22026972")</f>
        <v>FX22026972</v>
      </c>
      <c r="F609" t="s">
        <v>19</v>
      </c>
      <c r="G609" t="s">
        <v>19</v>
      </c>
      <c r="H609" t="s">
        <v>85</v>
      </c>
      <c r="I609" t="s">
        <v>1586</v>
      </c>
      <c r="J609">
        <v>0</v>
      </c>
      <c r="K609" t="s">
        <v>87</v>
      </c>
      <c r="L609" t="s">
        <v>88</v>
      </c>
      <c r="M609" t="s">
        <v>89</v>
      </c>
      <c r="N609">
        <v>2</v>
      </c>
      <c r="O609" s="1">
        <v>44614.537731481483</v>
      </c>
      <c r="P609" s="1">
        <v>44615.440046296295</v>
      </c>
      <c r="Q609">
        <v>77230</v>
      </c>
      <c r="R609">
        <v>730</v>
      </c>
      <c r="S609" t="b">
        <v>0</v>
      </c>
      <c r="T609" t="s">
        <v>90</v>
      </c>
      <c r="U609" t="b">
        <v>0</v>
      </c>
      <c r="V609" t="s">
        <v>186</v>
      </c>
      <c r="W609" s="1">
        <v>44614.808634259258</v>
      </c>
      <c r="X609">
        <v>404</v>
      </c>
      <c r="Y609">
        <v>91</v>
      </c>
      <c r="Z609">
        <v>0</v>
      </c>
      <c r="AA609">
        <v>91</v>
      </c>
      <c r="AB609">
        <v>0</v>
      </c>
      <c r="AC609">
        <v>22</v>
      </c>
      <c r="AD609">
        <v>-91</v>
      </c>
      <c r="AE609">
        <v>0</v>
      </c>
      <c r="AF609">
        <v>0</v>
      </c>
      <c r="AG609">
        <v>0</v>
      </c>
      <c r="AH609" t="s">
        <v>190</v>
      </c>
      <c r="AI609" s="1">
        <v>44615.440046296295</v>
      </c>
      <c r="AJ609">
        <v>326</v>
      </c>
      <c r="AK609">
        <v>0</v>
      </c>
      <c r="AL609">
        <v>0</v>
      </c>
      <c r="AM609">
        <v>0</v>
      </c>
      <c r="AN609">
        <v>0</v>
      </c>
      <c r="AO609">
        <v>1</v>
      </c>
      <c r="AP609">
        <v>-91</v>
      </c>
      <c r="AQ609">
        <v>0</v>
      </c>
      <c r="AR609">
        <v>0</v>
      </c>
      <c r="AS609">
        <v>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</row>
    <row r="610" spans="1:57" x14ac:dyDescent="0.45">
      <c r="A610" t="s">
        <v>1587</v>
      </c>
      <c r="B610" t="s">
        <v>82</v>
      </c>
      <c r="C610" t="s">
        <v>1047</v>
      </c>
      <c r="D610" t="s">
        <v>84</v>
      </c>
      <c r="E610" s="2" t="str">
        <f>HYPERLINK("capsilon://?command=openfolder&amp;siteaddress=FAM.docvelocity-na8.net&amp;folderid=FXF7FC1BC4-CA20-0CB7-6F3A-7B6D60173073","FX22025408")</f>
        <v>FX22025408</v>
      </c>
      <c r="F610" t="s">
        <v>19</v>
      </c>
      <c r="G610" t="s">
        <v>19</v>
      </c>
      <c r="H610" t="s">
        <v>85</v>
      </c>
      <c r="I610" t="s">
        <v>1588</v>
      </c>
      <c r="J610">
        <v>0</v>
      </c>
      <c r="K610" t="s">
        <v>87</v>
      </c>
      <c r="L610" t="s">
        <v>88</v>
      </c>
      <c r="M610" t="s">
        <v>89</v>
      </c>
      <c r="N610">
        <v>2</v>
      </c>
      <c r="O610" s="1">
        <v>44614.53802083333</v>
      </c>
      <c r="P610" s="1">
        <v>44615.442939814813</v>
      </c>
      <c r="Q610">
        <v>77197</v>
      </c>
      <c r="R610">
        <v>988</v>
      </c>
      <c r="S610" t="b">
        <v>0</v>
      </c>
      <c r="T610" t="s">
        <v>90</v>
      </c>
      <c r="U610" t="b">
        <v>0</v>
      </c>
      <c r="V610" t="s">
        <v>177</v>
      </c>
      <c r="W610" s="1">
        <v>44614.822650462964</v>
      </c>
      <c r="X610">
        <v>617</v>
      </c>
      <c r="Y610">
        <v>52</v>
      </c>
      <c r="Z610">
        <v>0</v>
      </c>
      <c r="AA610">
        <v>52</v>
      </c>
      <c r="AB610">
        <v>0</v>
      </c>
      <c r="AC610">
        <v>20</v>
      </c>
      <c r="AD610">
        <v>-52</v>
      </c>
      <c r="AE610">
        <v>0</v>
      </c>
      <c r="AF610">
        <v>0</v>
      </c>
      <c r="AG610">
        <v>0</v>
      </c>
      <c r="AH610" t="s">
        <v>187</v>
      </c>
      <c r="AI610" s="1">
        <v>44615.442939814813</v>
      </c>
      <c r="AJ610">
        <v>257</v>
      </c>
      <c r="AK610">
        <v>2</v>
      </c>
      <c r="AL610">
        <v>0</v>
      </c>
      <c r="AM610">
        <v>2</v>
      </c>
      <c r="AN610">
        <v>0</v>
      </c>
      <c r="AO610">
        <v>2</v>
      </c>
      <c r="AP610">
        <v>-54</v>
      </c>
      <c r="AQ610">
        <v>0</v>
      </c>
      <c r="AR610">
        <v>0</v>
      </c>
      <c r="AS610">
        <v>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</row>
    <row r="611" spans="1:57" x14ac:dyDescent="0.45">
      <c r="A611" t="s">
        <v>1589</v>
      </c>
      <c r="B611" t="s">
        <v>82</v>
      </c>
      <c r="C611" t="s">
        <v>1476</v>
      </c>
      <c r="D611" t="s">
        <v>84</v>
      </c>
      <c r="E611" s="2" t="str">
        <f>HYPERLINK("capsilon://?command=openfolder&amp;siteaddress=FAM.docvelocity-na8.net&amp;folderid=FX95C35200-4EBD-34A1-16F5-2FC174165A73","FX22028214")</f>
        <v>FX22028214</v>
      </c>
      <c r="F611" t="s">
        <v>19</v>
      </c>
      <c r="G611" t="s">
        <v>19</v>
      </c>
      <c r="H611" t="s">
        <v>85</v>
      </c>
      <c r="I611" t="s">
        <v>1590</v>
      </c>
      <c r="J611">
        <v>0</v>
      </c>
      <c r="K611" t="s">
        <v>87</v>
      </c>
      <c r="L611" t="s">
        <v>88</v>
      </c>
      <c r="M611" t="s">
        <v>89</v>
      </c>
      <c r="N611">
        <v>1</v>
      </c>
      <c r="O611" s="1">
        <v>44614.538541666669</v>
      </c>
      <c r="P611" s="1">
        <v>44615.172731481478</v>
      </c>
      <c r="Q611">
        <v>53566</v>
      </c>
      <c r="R611">
        <v>1228</v>
      </c>
      <c r="S611" t="b">
        <v>0</v>
      </c>
      <c r="T611" t="s">
        <v>90</v>
      </c>
      <c r="U611" t="b">
        <v>0</v>
      </c>
      <c r="V611" t="s">
        <v>285</v>
      </c>
      <c r="W611" s="1">
        <v>44615.172731481478</v>
      </c>
      <c r="X611">
        <v>969</v>
      </c>
      <c r="Y611">
        <v>0</v>
      </c>
      <c r="Z611">
        <v>0</v>
      </c>
      <c r="AA611">
        <v>0</v>
      </c>
      <c r="AB611">
        <v>0</v>
      </c>
      <c r="AC611">
        <v>6</v>
      </c>
      <c r="AD611">
        <v>0</v>
      </c>
      <c r="AE611">
        <v>52</v>
      </c>
      <c r="AF611">
        <v>0</v>
      </c>
      <c r="AG611">
        <v>1</v>
      </c>
      <c r="AH611" t="s">
        <v>90</v>
      </c>
      <c r="AI611" t="s">
        <v>90</v>
      </c>
      <c r="AJ611" t="s">
        <v>90</v>
      </c>
      <c r="AK611" t="s">
        <v>90</v>
      </c>
      <c r="AL611" t="s">
        <v>90</v>
      </c>
      <c r="AM611" t="s">
        <v>90</v>
      </c>
      <c r="AN611" t="s">
        <v>90</v>
      </c>
      <c r="AO611" t="s">
        <v>90</v>
      </c>
      <c r="AP611" t="s">
        <v>90</v>
      </c>
      <c r="AQ611" t="s">
        <v>90</v>
      </c>
      <c r="AR611" t="s">
        <v>90</v>
      </c>
      <c r="AS611" t="s">
        <v>90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</row>
    <row r="612" spans="1:57" x14ac:dyDescent="0.45">
      <c r="A612" t="s">
        <v>1591</v>
      </c>
      <c r="B612" t="s">
        <v>82</v>
      </c>
      <c r="C612" t="s">
        <v>1506</v>
      </c>
      <c r="D612" t="s">
        <v>84</v>
      </c>
      <c r="E612" s="2" t="str">
        <f>HYPERLINK("capsilon://?command=openfolder&amp;siteaddress=FAM.docvelocity-na8.net&amp;folderid=FX16DBFA6A-8D1B-689C-2D9D-C6CC1CE88BA7","FX22029121")</f>
        <v>FX22029121</v>
      </c>
      <c r="F612" t="s">
        <v>19</v>
      </c>
      <c r="G612" t="s">
        <v>19</v>
      </c>
      <c r="H612" t="s">
        <v>85</v>
      </c>
      <c r="I612" t="s">
        <v>1592</v>
      </c>
      <c r="J612">
        <v>0</v>
      </c>
      <c r="K612" t="s">
        <v>87</v>
      </c>
      <c r="L612" t="s">
        <v>88</v>
      </c>
      <c r="M612" t="s">
        <v>89</v>
      </c>
      <c r="N612">
        <v>1</v>
      </c>
      <c r="O612" s="1">
        <v>44614.540497685186</v>
      </c>
      <c r="P612" s="1">
        <v>44615.179259259261</v>
      </c>
      <c r="Q612">
        <v>54908</v>
      </c>
      <c r="R612">
        <v>281</v>
      </c>
      <c r="S612" t="b">
        <v>0</v>
      </c>
      <c r="T612" t="s">
        <v>90</v>
      </c>
      <c r="U612" t="b">
        <v>0</v>
      </c>
      <c r="V612" t="s">
        <v>285</v>
      </c>
      <c r="W612" s="1">
        <v>44615.179259259261</v>
      </c>
      <c r="X612">
        <v>116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52</v>
      </c>
      <c r="AF612">
        <v>0</v>
      </c>
      <c r="AG612">
        <v>1</v>
      </c>
      <c r="AH612" t="s">
        <v>90</v>
      </c>
      <c r="AI612" t="s">
        <v>90</v>
      </c>
      <c r="AJ612" t="s">
        <v>90</v>
      </c>
      <c r="AK612" t="s">
        <v>90</v>
      </c>
      <c r="AL612" t="s">
        <v>90</v>
      </c>
      <c r="AM612" t="s">
        <v>90</v>
      </c>
      <c r="AN612" t="s">
        <v>90</v>
      </c>
      <c r="AO612" t="s">
        <v>90</v>
      </c>
      <c r="AP612" t="s">
        <v>90</v>
      </c>
      <c r="AQ612" t="s">
        <v>90</v>
      </c>
      <c r="AR612" t="s">
        <v>90</v>
      </c>
      <c r="AS612" t="s">
        <v>90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</row>
    <row r="613" spans="1:57" x14ac:dyDescent="0.45">
      <c r="A613" t="s">
        <v>1593</v>
      </c>
      <c r="B613" t="s">
        <v>82</v>
      </c>
      <c r="C613" t="s">
        <v>1594</v>
      </c>
      <c r="D613" t="s">
        <v>84</v>
      </c>
      <c r="E613" s="2" t="str">
        <f>HYPERLINK("capsilon://?command=openfolder&amp;siteaddress=FAM.docvelocity-na8.net&amp;folderid=FX2B6B8A51-9BD8-F3B6-83DC-CC24C036F98E","FX22029623")</f>
        <v>FX22029623</v>
      </c>
      <c r="F613" t="s">
        <v>19</v>
      </c>
      <c r="G613" t="s">
        <v>19</v>
      </c>
      <c r="H613" t="s">
        <v>85</v>
      </c>
      <c r="I613" t="s">
        <v>1595</v>
      </c>
      <c r="J613">
        <v>0</v>
      </c>
      <c r="K613" t="s">
        <v>87</v>
      </c>
      <c r="L613" t="s">
        <v>88</v>
      </c>
      <c r="M613" t="s">
        <v>89</v>
      </c>
      <c r="N613">
        <v>2</v>
      </c>
      <c r="O613" s="1">
        <v>44614.55059027778</v>
      </c>
      <c r="P613" s="1">
        <v>44615.452291666668</v>
      </c>
      <c r="Q613">
        <v>75134</v>
      </c>
      <c r="R613">
        <v>2773</v>
      </c>
      <c r="S613" t="b">
        <v>0</v>
      </c>
      <c r="T613" t="s">
        <v>90</v>
      </c>
      <c r="U613" t="b">
        <v>0</v>
      </c>
      <c r="V613" t="s">
        <v>374</v>
      </c>
      <c r="W613" s="1">
        <v>44614.856539351851</v>
      </c>
      <c r="X613">
        <v>1650</v>
      </c>
      <c r="Y613">
        <v>146</v>
      </c>
      <c r="Z613">
        <v>0</v>
      </c>
      <c r="AA613">
        <v>146</v>
      </c>
      <c r="AB613">
        <v>0</v>
      </c>
      <c r="AC613">
        <v>80</v>
      </c>
      <c r="AD613">
        <v>-146</v>
      </c>
      <c r="AE613">
        <v>0</v>
      </c>
      <c r="AF613">
        <v>0</v>
      </c>
      <c r="AG613">
        <v>0</v>
      </c>
      <c r="AH613" t="s">
        <v>190</v>
      </c>
      <c r="AI613" s="1">
        <v>44615.452291666668</v>
      </c>
      <c r="AJ613">
        <v>1057</v>
      </c>
      <c r="AK613">
        <v>15</v>
      </c>
      <c r="AL613">
        <v>0</v>
      </c>
      <c r="AM613">
        <v>15</v>
      </c>
      <c r="AN613">
        <v>0</v>
      </c>
      <c r="AO613">
        <v>15</v>
      </c>
      <c r="AP613">
        <v>-161</v>
      </c>
      <c r="AQ613">
        <v>0</v>
      </c>
      <c r="AR613">
        <v>0</v>
      </c>
      <c r="AS613">
        <v>0</v>
      </c>
      <c r="AT613" t="s">
        <v>90</v>
      </c>
      <c r="AU613" t="s">
        <v>90</v>
      </c>
      <c r="AV613" t="s">
        <v>90</v>
      </c>
      <c r="AW613" t="s">
        <v>90</v>
      </c>
      <c r="AX613" t="s">
        <v>90</v>
      </c>
      <c r="AY613" t="s">
        <v>90</v>
      </c>
      <c r="AZ613" t="s">
        <v>90</v>
      </c>
      <c r="BA613" t="s">
        <v>90</v>
      </c>
      <c r="BB613" t="s">
        <v>90</v>
      </c>
      <c r="BC613" t="s">
        <v>90</v>
      </c>
      <c r="BD613" t="s">
        <v>90</v>
      </c>
      <c r="BE613" t="s">
        <v>90</v>
      </c>
    </row>
    <row r="614" spans="1:57" x14ac:dyDescent="0.45">
      <c r="A614" t="s">
        <v>1596</v>
      </c>
      <c r="B614" t="s">
        <v>82</v>
      </c>
      <c r="C614" t="s">
        <v>1597</v>
      </c>
      <c r="D614" t="s">
        <v>84</v>
      </c>
      <c r="E614" s="2" t="str">
        <f>HYPERLINK("capsilon://?command=openfolder&amp;siteaddress=FAM.docvelocity-na8.net&amp;folderid=FX4788D8D3-12A6-A44E-3BF1-6705DC2C4B42","FX22028171")</f>
        <v>FX22028171</v>
      </c>
      <c r="F614" t="s">
        <v>19</v>
      </c>
      <c r="G614" t="s">
        <v>19</v>
      </c>
      <c r="H614" t="s">
        <v>85</v>
      </c>
      <c r="I614" t="s">
        <v>1598</v>
      </c>
      <c r="J614">
        <v>0</v>
      </c>
      <c r="K614" t="s">
        <v>87</v>
      </c>
      <c r="L614" t="s">
        <v>88</v>
      </c>
      <c r="M614" t="s">
        <v>89</v>
      </c>
      <c r="N614">
        <v>1</v>
      </c>
      <c r="O614" s="1">
        <v>44614.55945601852</v>
      </c>
      <c r="P614" s="1">
        <v>44615.183425925927</v>
      </c>
      <c r="Q614">
        <v>53662</v>
      </c>
      <c r="R614">
        <v>249</v>
      </c>
      <c r="S614" t="b">
        <v>0</v>
      </c>
      <c r="T614" t="s">
        <v>90</v>
      </c>
      <c r="U614" t="b">
        <v>0</v>
      </c>
      <c r="V614" t="s">
        <v>285</v>
      </c>
      <c r="W614" s="1">
        <v>44615.183425925927</v>
      </c>
      <c r="X614">
        <v>63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52</v>
      </c>
      <c r="AF614">
        <v>0</v>
      </c>
      <c r="AG614">
        <v>1</v>
      </c>
      <c r="AH614" t="s">
        <v>90</v>
      </c>
      <c r="AI614" t="s">
        <v>90</v>
      </c>
      <c r="AJ614" t="s">
        <v>90</v>
      </c>
      <c r="AK614" t="s">
        <v>90</v>
      </c>
      <c r="AL614" t="s">
        <v>90</v>
      </c>
      <c r="AM614" t="s">
        <v>90</v>
      </c>
      <c r="AN614" t="s">
        <v>90</v>
      </c>
      <c r="AO614" t="s">
        <v>90</v>
      </c>
      <c r="AP614" t="s">
        <v>90</v>
      </c>
      <c r="AQ614" t="s">
        <v>90</v>
      </c>
      <c r="AR614" t="s">
        <v>90</v>
      </c>
      <c r="AS614" t="s">
        <v>90</v>
      </c>
      <c r="AT614" t="s">
        <v>90</v>
      </c>
      <c r="AU614" t="s">
        <v>90</v>
      </c>
      <c r="AV614" t="s">
        <v>90</v>
      </c>
      <c r="AW614" t="s">
        <v>90</v>
      </c>
      <c r="AX614" t="s">
        <v>90</v>
      </c>
      <c r="AY614" t="s">
        <v>90</v>
      </c>
      <c r="AZ614" t="s">
        <v>90</v>
      </c>
      <c r="BA614" t="s">
        <v>90</v>
      </c>
      <c r="BB614" t="s">
        <v>90</v>
      </c>
      <c r="BC614" t="s">
        <v>90</v>
      </c>
      <c r="BD614" t="s">
        <v>90</v>
      </c>
      <c r="BE614" t="s">
        <v>90</v>
      </c>
    </row>
    <row r="615" spans="1:57" x14ac:dyDescent="0.45">
      <c r="A615" t="s">
        <v>1599</v>
      </c>
      <c r="B615" t="s">
        <v>82</v>
      </c>
      <c r="C615" t="s">
        <v>1208</v>
      </c>
      <c r="D615" t="s">
        <v>84</v>
      </c>
      <c r="E615" s="2" t="str">
        <f>HYPERLINK("capsilon://?command=openfolder&amp;siteaddress=FAM.docvelocity-na8.net&amp;folderid=FX82044D95-A93C-8D71-46DF-58FAEA36E315","FX22025010")</f>
        <v>FX22025010</v>
      </c>
      <c r="F615" t="s">
        <v>19</v>
      </c>
      <c r="G615" t="s">
        <v>19</v>
      </c>
      <c r="H615" t="s">
        <v>85</v>
      </c>
      <c r="I615" t="s">
        <v>1600</v>
      </c>
      <c r="J615">
        <v>0</v>
      </c>
      <c r="K615" t="s">
        <v>87</v>
      </c>
      <c r="L615" t="s">
        <v>88</v>
      </c>
      <c r="M615" t="s">
        <v>89</v>
      </c>
      <c r="N615">
        <v>1</v>
      </c>
      <c r="O615" s="1">
        <v>44614.571504629632</v>
      </c>
      <c r="P615" s="1">
        <v>44615.187210648146</v>
      </c>
      <c r="Q615">
        <v>52645</v>
      </c>
      <c r="R615">
        <v>552</v>
      </c>
      <c r="S615" t="b">
        <v>0</v>
      </c>
      <c r="T615" t="s">
        <v>90</v>
      </c>
      <c r="U615" t="b">
        <v>0</v>
      </c>
      <c r="V615" t="s">
        <v>307</v>
      </c>
      <c r="W615" s="1">
        <v>44615.187210648146</v>
      </c>
      <c r="X615">
        <v>350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37</v>
      </c>
      <c r="AF615">
        <v>0</v>
      </c>
      <c r="AG615">
        <v>3</v>
      </c>
      <c r="AH615" t="s">
        <v>90</v>
      </c>
      <c r="AI615" t="s">
        <v>90</v>
      </c>
      <c r="AJ615" t="s">
        <v>90</v>
      </c>
      <c r="AK615" t="s">
        <v>90</v>
      </c>
      <c r="AL615" t="s">
        <v>90</v>
      </c>
      <c r="AM615" t="s">
        <v>90</v>
      </c>
      <c r="AN615" t="s">
        <v>90</v>
      </c>
      <c r="AO615" t="s">
        <v>90</v>
      </c>
      <c r="AP615" t="s">
        <v>90</v>
      </c>
      <c r="AQ615" t="s">
        <v>90</v>
      </c>
      <c r="AR615" t="s">
        <v>90</v>
      </c>
      <c r="AS615" t="s">
        <v>90</v>
      </c>
      <c r="AT615" t="s">
        <v>90</v>
      </c>
      <c r="AU615" t="s">
        <v>90</v>
      </c>
      <c r="AV615" t="s">
        <v>90</v>
      </c>
      <c r="AW615" t="s">
        <v>90</v>
      </c>
      <c r="AX615" t="s">
        <v>90</v>
      </c>
      <c r="AY615" t="s">
        <v>90</v>
      </c>
      <c r="AZ615" t="s">
        <v>90</v>
      </c>
      <c r="BA615" t="s">
        <v>90</v>
      </c>
      <c r="BB615" t="s">
        <v>90</v>
      </c>
      <c r="BC615" t="s">
        <v>90</v>
      </c>
      <c r="BD615" t="s">
        <v>90</v>
      </c>
      <c r="BE615" t="s">
        <v>90</v>
      </c>
    </row>
    <row r="616" spans="1:57" x14ac:dyDescent="0.45">
      <c r="A616" t="s">
        <v>1601</v>
      </c>
      <c r="B616" t="s">
        <v>82</v>
      </c>
      <c r="C616" t="s">
        <v>1602</v>
      </c>
      <c r="D616" t="s">
        <v>84</v>
      </c>
      <c r="E616" s="2" t="str">
        <f>HYPERLINK("capsilon://?command=openfolder&amp;siteaddress=FAM.docvelocity-na8.net&amp;folderid=FXD4902FD3-EBDB-998C-8D88-C077AD58AEBC","FX22028082")</f>
        <v>FX22028082</v>
      </c>
      <c r="F616" t="s">
        <v>19</v>
      </c>
      <c r="G616" t="s">
        <v>19</v>
      </c>
      <c r="H616" t="s">
        <v>85</v>
      </c>
      <c r="I616" t="s">
        <v>1603</v>
      </c>
      <c r="J616">
        <v>0</v>
      </c>
      <c r="K616" t="s">
        <v>87</v>
      </c>
      <c r="L616" t="s">
        <v>88</v>
      </c>
      <c r="M616" t="s">
        <v>89</v>
      </c>
      <c r="N616">
        <v>2</v>
      </c>
      <c r="O616" s="1">
        <v>44614.574861111112</v>
      </c>
      <c r="P616" s="1">
        <v>44615.469837962963</v>
      </c>
      <c r="Q616">
        <v>71378</v>
      </c>
      <c r="R616">
        <v>5948</v>
      </c>
      <c r="S616" t="b">
        <v>0</v>
      </c>
      <c r="T616" t="s">
        <v>90</v>
      </c>
      <c r="U616" t="b">
        <v>0</v>
      </c>
      <c r="V616" t="s">
        <v>285</v>
      </c>
      <c r="W616" s="1">
        <v>44615.228356481479</v>
      </c>
      <c r="X616">
        <v>3607</v>
      </c>
      <c r="Y616">
        <v>558</v>
      </c>
      <c r="Z616">
        <v>0</v>
      </c>
      <c r="AA616">
        <v>558</v>
      </c>
      <c r="AB616">
        <v>21</v>
      </c>
      <c r="AC616">
        <v>343</v>
      </c>
      <c r="AD616">
        <v>-558</v>
      </c>
      <c r="AE616">
        <v>0</v>
      </c>
      <c r="AF616">
        <v>0</v>
      </c>
      <c r="AG616">
        <v>0</v>
      </c>
      <c r="AH616" t="s">
        <v>187</v>
      </c>
      <c r="AI616" s="1">
        <v>44615.469837962963</v>
      </c>
      <c r="AJ616">
        <v>1054</v>
      </c>
      <c r="AK616">
        <v>1</v>
      </c>
      <c r="AL616">
        <v>0</v>
      </c>
      <c r="AM616">
        <v>1</v>
      </c>
      <c r="AN616">
        <v>21</v>
      </c>
      <c r="AO616">
        <v>1</v>
      </c>
      <c r="AP616">
        <v>-559</v>
      </c>
      <c r="AQ616">
        <v>0</v>
      </c>
      <c r="AR616">
        <v>0</v>
      </c>
      <c r="AS616">
        <v>0</v>
      </c>
      <c r="AT616" t="s">
        <v>90</v>
      </c>
      <c r="AU616" t="s">
        <v>90</v>
      </c>
      <c r="AV616" t="s">
        <v>90</v>
      </c>
      <c r="AW616" t="s">
        <v>90</v>
      </c>
      <c r="AX616" t="s">
        <v>90</v>
      </c>
      <c r="AY616" t="s">
        <v>90</v>
      </c>
      <c r="AZ616" t="s">
        <v>90</v>
      </c>
      <c r="BA616" t="s">
        <v>90</v>
      </c>
      <c r="BB616" t="s">
        <v>90</v>
      </c>
      <c r="BC616" t="s">
        <v>90</v>
      </c>
      <c r="BD616" t="s">
        <v>90</v>
      </c>
      <c r="BE616" t="s">
        <v>90</v>
      </c>
    </row>
    <row r="617" spans="1:57" x14ac:dyDescent="0.45">
      <c r="A617" t="s">
        <v>1604</v>
      </c>
      <c r="B617" t="s">
        <v>82</v>
      </c>
      <c r="C617" t="s">
        <v>1135</v>
      </c>
      <c r="D617" t="s">
        <v>84</v>
      </c>
      <c r="E617" s="2" t="str">
        <f>HYPERLINK("capsilon://?command=openfolder&amp;siteaddress=FAM.docvelocity-na8.net&amp;folderid=FX85FE4412-D9D8-EF14-273B-1E1B1964895C","FX220113137")</f>
        <v>FX220113137</v>
      </c>
      <c r="F617" t="s">
        <v>19</v>
      </c>
      <c r="G617" t="s">
        <v>19</v>
      </c>
      <c r="H617" t="s">
        <v>85</v>
      </c>
      <c r="I617" t="s">
        <v>1605</v>
      </c>
      <c r="J617">
        <v>0</v>
      </c>
      <c r="K617" t="s">
        <v>87</v>
      </c>
      <c r="L617" t="s">
        <v>88</v>
      </c>
      <c r="M617" t="s">
        <v>89</v>
      </c>
      <c r="N617">
        <v>2</v>
      </c>
      <c r="O617" s="1">
        <v>44614.575497685182</v>
      </c>
      <c r="P617" s="1">
        <v>44615.454409722224</v>
      </c>
      <c r="Q617">
        <v>75686</v>
      </c>
      <c r="R617">
        <v>252</v>
      </c>
      <c r="S617" t="b">
        <v>0</v>
      </c>
      <c r="T617" t="s">
        <v>90</v>
      </c>
      <c r="U617" t="b">
        <v>0</v>
      </c>
      <c r="V617" t="s">
        <v>307</v>
      </c>
      <c r="W617" s="1">
        <v>44615.188032407408</v>
      </c>
      <c r="X617">
        <v>70</v>
      </c>
      <c r="Y617">
        <v>21</v>
      </c>
      <c r="Z617">
        <v>0</v>
      </c>
      <c r="AA617">
        <v>21</v>
      </c>
      <c r="AB617">
        <v>0</v>
      </c>
      <c r="AC617">
        <v>1</v>
      </c>
      <c r="AD617">
        <v>-21</v>
      </c>
      <c r="AE617">
        <v>0</v>
      </c>
      <c r="AF617">
        <v>0</v>
      </c>
      <c r="AG617">
        <v>0</v>
      </c>
      <c r="AH617" t="s">
        <v>190</v>
      </c>
      <c r="AI617" s="1">
        <v>44615.454409722224</v>
      </c>
      <c r="AJ617">
        <v>182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-21</v>
      </c>
      <c r="AQ617">
        <v>0</v>
      </c>
      <c r="AR617">
        <v>0</v>
      </c>
      <c r="AS617">
        <v>0</v>
      </c>
      <c r="AT617" t="s">
        <v>90</v>
      </c>
      <c r="AU617" t="s">
        <v>90</v>
      </c>
      <c r="AV617" t="s">
        <v>90</v>
      </c>
      <c r="AW617" t="s">
        <v>90</v>
      </c>
      <c r="AX617" t="s">
        <v>90</v>
      </c>
      <c r="AY617" t="s">
        <v>90</v>
      </c>
      <c r="AZ617" t="s">
        <v>90</v>
      </c>
      <c r="BA617" t="s">
        <v>90</v>
      </c>
      <c r="BB617" t="s">
        <v>90</v>
      </c>
      <c r="BC617" t="s">
        <v>90</v>
      </c>
      <c r="BD617" t="s">
        <v>90</v>
      </c>
      <c r="BE617" t="s">
        <v>90</v>
      </c>
    </row>
    <row r="618" spans="1:57" x14ac:dyDescent="0.45">
      <c r="A618" t="s">
        <v>1606</v>
      </c>
      <c r="B618" t="s">
        <v>82</v>
      </c>
      <c r="C618" t="s">
        <v>940</v>
      </c>
      <c r="D618" t="s">
        <v>84</v>
      </c>
      <c r="E618" s="2" t="str">
        <f>HYPERLINK("capsilon://?command=openfolder&amp;siteaddress=FAM.docvelocity-na8.net&amp;folderid=FX1F879183-DDCA-CD30-A2AB-94A1F8D103BC","FX220112626")</f>
        <v>FX220112626</v>
      </c>
      <c r="F618" t="s">
        <v>19</v>
      </c>
      <c r="G618" t="s">
        <v>19</v>
      </c>
      <c r="H618" t="s">
        <v>85</v>
      </c>
      <c r="I618" t="s">
        <v>1607</v>
      </c>
      <c r="J618">
        <v>0</v>
      </c>
      <c r="K618" t="s">
        <v>87</v>
      </c>
      <c r="L618" t="s">
        <v>88</v>
      </c>
      <c r="M618" t="s">
        <v>89</v>
      </c>
      <c r="N618">
        <v>2</v>
      </c>
      <c r="O618" s="1">
        <v>44614.575682870367</v>
      </c>
      <c r="P618" s="1">
        <v>44615.457511574074</v>
      </c>
      <c r="Q618">
        <v>75702</v>
      </c>
      <c r="R618">
        <v>488</v>
      </c>
      <c r="S618" t="b">
        <v>0</v>
      </c>
      <c r="T618" t="s">
        <v>90</v>
      </c>
      <c r="U618" t="b">
        <v>0</v>
      </c>
      <c r="V618" t="s">
        <v>307</v>
      </c>
      <c r="W618" s="1">
        <v>44615.190671296295</v>
      </c>
      <c r="X618">
        <v>221</v>
      </c>
      <c r="Y618">
        <v>41</v>
      </c>
      <c r="Z618">
        <v>0</v>
      </c>
      <c r="AA618">
        <v>41</v>
      </c>
      <c r="AB618">
        <v>0</v>
      </c>
      <c r="AC618">
        <v>26</v>
      </c>
      <c r="AD618">
        <v>-41</v>
      </c>
      <c r="AE618">
        <v>0</v>
      </c>
      <c r="AF618">
        <v>0</v>
      </c>
      <c r="AG618">
        <v>0</v>
      </c>
      <c r="AH618" t="s">
        <v>190</v>
      </c>
      <c r="AI618" s="1">
        <v>44615.457511574074</v>
      </c>
      <c r="AJ618">
        <v>267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-41</v>
      </c>
      <c r="AQ618">
        <v>0</v>
      </c>
      <c r="AR618">
        <v>0</v>
      </c>
      <c r="AS618">
        <v>0</v>
      </c>
      <c r="AT618" t="s">
        <v>90</v>
      </c>
      <c r="AU618" t="s">
        <v>90</v>
      </c>
      <c r="AV618" t="s">
        <v>90</v>
      </c>
      <c r="AW618" t="s">
        <v>90</v>
      </c>
      <c r="AX618" t="s">
        <v>90</v>
      </c>
      <c r="AY618" t="s">
        <v>90</v>
      </c>
      <c r="AZ618" t="s">
        <v>90</v>
      </c>
      <c r="BA618" t="s">
        <v>90</v>
      </c>
      <c r="BB618" t="s">
        <v>90</v>
      </c>
      <c r="BC618" t="s">
        <v>90</v>
      </c>
      <c r="BD618" t="s">
        <v>90</v>
      </c>
      <c r="BE618" t="s">
        <v>90</v>
      </c>
    </row>
    <row r="619" spans="1:57" x14ac:dyDescent="0.45">
      <c r="A619" t="s">
        <v>1608</v>
      </c>
      <c r="B619" t="s">
        <v>82</v>
      </c>
      <c r="C619" t="s">
        <v>940</v>
      </c>
      <c r="D619" t="s">
        <v>84</v>
      </c>
      <c r="E619" s="2" t="str">
        <f>HYPERLINK("capsilon://?command=openfolder&amp;siteaddress=FAM.docvelocity-na8.net&amp;folderid=FX1F879183-DDCA-CD30-A2AB-94A1F8D103BC","FX220112626")</f>
        <v>FX220112626</v>
      </c>
      <c r="F619" t="s">
        <v>19</v>
      </c>
      <c r="G619" t="s">
        <v>19</v>
      </c>
      <c r="H619" t="s">
        <v>85</v>
      </c>
      <c r="I619" t="s">
        <v>1609</v>
      </c>
      <c r="J619">
        <v>0</v>
      </c>
      <c r="K619" t="s">
        <v>87</v>
      </c>
      <c r="L619" t="s">
        <v>88</v>
      </c>
      <c r="M619" t="s">
        <v>89</v>
      </c>
      <c r="N619">
        <v>2</v>
      </c>
      <c r="O619" s="1">
        <v>44614.576631944445</v>
      </c>
      <c r="P619" s="1">
        <v>44615.45989583333</v>
      </c>
      <c r="Q619">
        <v>75374</v>
      </c>
      <c r="R619">
        <v>940</v>
      </c>
      <c r="S619" t="b">
        <v>0</v>
      </c>
      <c r="T619" t="s">
        <v>90</v>
      </c>
      <c r="U619" t="b">
        <v>0</v>
      </c>
      <c r="V619" t="s">
        <v>91</v>
      </c>
      <c r="W619" s="1">
        <v>44615.249988425923</v>
      </c>
      <c r="X619">
        <v>715</v>
      </c>
      <c r="Y619">
        <v>49</v>
      </c>
      <c r="Z619">
        <v>0</v>
      </c>
      <c r="AA619">
        <v>49</v>
      </c>
      <c r="AB619">
        <v>0</v>
      </c>
      <c r="AC619">
        <v>30</v>
      </c>
      <c r="AD619">
        <v>-49</v>
      </c>
      <c r="AE619">
        <v>0</v>
      </c>
      <c r="AF619">
        <v>0</v>
      </c>
      <c r="AG619">
        <v>0</v>
      </c>
      <c r="AH619" t="s">
        <v>190</v>
      </c>
      <c r="AI619" s="1">
        <v>44615.45989583333</v>
      </c>
      <c r="AJ619">
        <v>205</v>
      </c>
      <c r="AK619">
        <v>2</v>
      </c>
      <c r="AL619">
        <v>0</v>
      </c>
      <c r="AM619">
        <v>2</v>
      </c>
      <c r="AN619">
        <v>0</v>
      </c>
      <c r="AO619">
        <v>2</v>
      </c>
      <c r="AP619">
        <v>-51</v>
      </c>
      <c r="AQ619">
        <v>0</v>
      </c>
      <c r="AR619">
        <v>0</v>
      </c>
      <c r="AS619">
        <v>0</v>
      </c>
      <c r="AT619" t="s">
        <v>90</v>
      </c>
      <c r="AU619" t="s">
        <v>90</v>
      </c>
      <c r="AV619" t="s">
        <v>90</v>
      </c>
      <c r="AW619" t="s">
        <v>90</v>
      </c>
      <c r="AX619" t="s">
        <v>90</v>
      </c>
      <c r="AY619" t="s">
        <v>90</v>
      </c>
      <c r="AZ619" t="s">
        <v>90</v>
      </c>
      <c r="BA619" t="s">
        <v>90</v>
      </c>
      <c r="BB619" t="s">
        <v>90</v>
      </c>
      <c r="BC619" t="s">
        <v>90</v>
      </c>
      <c r="BD619" t="s">
        <v>90</v>
      </c>
      <c r="BE619" t="s">
        <v>90</v>
      </c>
    </row>
    <row r="620" spans="1:57" x14ac:dyDescent="0.45">
      <c r="A620" t="s">
        <v>1610</v>
      </c>
      <c r="B620" t="s">
        <v>82</v>
      </c>
      <c r="C620" t="s">
        <v>1611</v>
      </c>
      <c r="D620" t="s">
        <v>84</v>
      </c>
      <c r="E620" s="2" t="str">
        <f>HYPERLINK("capsilon://?command=openfolder&amp;siteaddress=FAM.docvelocity-na8.net&amp;folderid=FX7780D378-18F5-0FFB-8CAB-E75E94981DA6","FX22027537")</f>
        <v>FX22027537</v>
      </c>
      <c r="F620" t="s">
        <v>19</v>
      </c>
      <c r="G620" t="s">
        <v>19</v>
      </c>
      <c r="H620" t="s">
        <v>85</v>
      </c>
      <c r="I620" t="s">
        <v>1612</v>
      </c>
      <c r="J620">
        <v>0</v>
      </c>
      <c r="K620" t="s">
        <v>87</v>
      </c>
      <c r="L620" t="s">
        <v>88</v>
      </c>
      <c r="M620" t="s">
        <v>89</v>
      </c>
      <c r="N620">
        <v>2</v>
      </c>
      <c r="O620" s="1">
        <v>44614.590983796297</v>
      </c>
      <c r="P620" s="1">
        <v>44615.469837962963</v>
      </c>
      <c r="Q620">
        <v>73425</v>
      </c>
      <c r="R620">
        <v>2508</v>
      </c>
      <c r="S620" t="b">
        <v>0</v>
      </c>
      <c r="T620" t="s">
        <v>90</v>
      </c>
      <c r="U620" t="b">
        <v>0</v>
      </c>
      <c r="V620" t="s">
        <v>246</v>
      </c>
      <c r="W620" s="1">
        <v>44615.268020833333</v>
      </c>
      <c r="X620">
        <v>1649</v>
      </c>
      <c r="Y620">
        <v>86</v>
      </c>
      <c r="Z620">
        <v>0</v>
      </c>
      <c r="AA620">
        <v>86</v>
      </c>
      <c r="AB620">
        <v>0</v>
      </c>
      <c r="AC620">
        <v>36</v>
      </c>
      <c r="AD620">
        <v>-86</v>
      </c>
      <c r="AE620">
        <v>0</v>
      </c>
      <c r="AF620">
        <v>0</v>
      </c>
      <c r="AG620">
        <v>0</v>
      </c>
      <c r="AH620" t="s">
        <v>190</v>
      </c>
      <c r="AI620" s="1">
        <v>44615.469837962963</v>
      </c>
      <c r="AJ620">
        <v>859</v>
      </c>
      <c r="AK620">
        <v>3</v>
      </c>
      <c r="AL620">
        <v>0</v>
      </c>
      <c r="AM620">
        <v>3</v>
      </c>
      <c r="AN620">
        <v>0</v>
      </c>
      <c r="AO620">
        <v>3</v>
      </c>
      <c r="AP620">
        <v>-89</v>
      </c>
      <c r="AQ620">
        <v>0</v>
      </c>
      <c r="AR620">
        <v>0</v>
      </c>
      <c r="AS620">
        <v>0</v>
      </c>
      <c r="AT620" t="s">
        <v>90</v>
      </c>
      <c r="AU620" t="s">
        <v>90</v>
      </c>
      <c r="AV620" t="s">
        <v>90</v>
      </c>
      <c r="AW620" t="s">
        <v>90</v>
      </c>
      <c r="AX620" t="s">
        <v>90</v>
      </c>
      <c r="AY620" t="s">
        <v>90</v>
      </c>
      <c r="AZ620" t="s">
        <v>90</v>
      </c>
      <c r="BA620" t="s">
        <v>90</v>
      </c>
      <c r="BB620" t="s">
        <v>90</v>
      </c>
      <c r="BC620" t="s">
        <v>90</v>
      </c>
      <c r="BD620" t="s">
        <v>90</v>
      </c>
      <c r="BE620" t="s">
        <v>90</v>
      </c>
    </row>
    <row r="621" spans="1:57" x14ac:dyDescent="0.45">
      <c r="A621" t="s">
        <v>1613</v>
      </c>
      <c r="B621" t="s">
        <v>82</v>
      </c>
      <c r="C621" t="s">
        <v>1614</v>
      </c>
      <c r="D621" t="s">
        <v>84</v>
      </c>
      <c r="E621" s="2" t="str">
        <f>HYPERLINK("capsilon://?command=openfolder&amp;siteaddress=FAM.docvelocity-na8.net&amp;folderid=FXF83C3124-FD35-05ED-3F99-D80603834A1A","FX22015266")</f>
        <v>FX22015266</v>
      </c>
      <c r="F621" t="s">
        <v>19</v>
      </c>
      <c r="G621" t="s">
        <v>19</v>
      </c>
      <c r="H621" t="s">
        <v>85</v>
      </c>
      <c r="I621" t="s">
        <v>1615</v>
      </c>
      <c r="J621">
        <v>0</v>
      </c>
      <c r="K621" t="s">
        <v>87</v>
      </c>
      <c r="L621" t="s">
        <v>88</v>
      </c>
      <c r="M621" t="s">
        <v>89</v>
      </c>
      <c r="N621">
        <v>2</v>
      </c>
      <c r="O621" s="1">
        <v>44614.591747685183</v>
      </c>
      <c r="P621" s="1">
        <v>44615.468819444446</v>
      </c>
      <c r="Q621">
        <v>75076</v>
      </c>
      <c r="R621">
        <v>703</v>
      </c>
      <c r="S621" t="b">
        <v>0</v>
      </c>
      <c r="T621" t="s">
        <v>90</v>
      </c>
      <c r="U621" t="b">
        <v>0</v>
      </c>
      <c r="V621" t="s">
        <v>91</v>
      </c>
      <c r="W621" s="1">
        <v>44615.257326388892</v>
      </c>
      <c r="X621">
        <v>633</v>
      </c>
      <c r="Y621">
        <v>0</v>
      </c>
      <c r="Z621">
        <v>0</v>
      </c>
      <c r="AA621">
        <v>0</v>
      </c>
      <c r="AB621">
        <v>52</v>
      </c>
      <c r="AC621">
        <v>0</v>
      </c>
      <c r="AD621">
        <v>0</v>
      </c>
      <c r="AE621">
        <v>0</v>
      </c>
      <c r="AF621">
        <v>0</v>
      </c>
      <c r="AG621">
        <v>0</v>
      </c>
      <c r="AH621" t="s">
        <v>163</v>
      </c>
      <c r="AI621" s="1">
        <v>44615.468819444446</v>
      </c>
      <c r="AJ621">
        <v>70</v>
      </c>
      <c r="AK621">
        <v>0</v>
      </c>
      <c r="AL621">
        <v>0</v>
      </c>
      <c r="AM621">
        <v>0</v>
      </c>
      <c r="AN621">
        <v>104</v>
      </c>
      <c r="AO621">
        <v>0</v>
      </c>
      <c r="AP621">
        <v>0</v>
      </c>
      <c r="AQ621">
        <v>0</v>
      </c>
      <c r="AR621">
        <v>0</v>
      </c>
      <c r="AS621">
        <v>0</v>
      </c>
      <c r="AT621" t="s">
        <v>90</v>
      </c>
      <c r="AU621" t="s">
        <v>90</v>
      </c>
      <c r="AV621" t="s">
        <v>90</v>
      </c>
      <c r="AW621" t="s">
        <v>90</v>
      </c>
      <c r="AX621" t="s">
        <v>90</v>
      </c>
      <c r="AY621" t="s">
        <v>90</v>
      </c>
      <c r="AZ621" t="s">
        <v>90</v>
      </c>
      <c r="BA621" t="s">
        <v>90</v>
      </c>
      <c r="BB621" t="s">
        <v>90</v>
      </c>
      <c r="BC621" t="s">
        <v>90</v>
      </c>
      <c r="BD621" t="s">
        <v>90</v>
      </c>
      <c r="BE621" t="s">
        <v>90</v>
      </c>
    </row>
    <row r="622" spans="1:57" x14ac:dyDescent="0.45">
      <c r="A622" t="s">
        <v>1616</v>
      </c>
      <c r="B622" t="s">
        <v>82</v>
      </c>
      <c r="C622" t="s">
        <v>1617</v>
      </c>
      <c r="D622" t="s">
        <v>84</v>
      </c>
      <c r="E622" s="2" t="str">
        <f>HYPERLINK("capsilon://?command=openfolder&amp;siteaddress=FAM.docvelocity-na8.net&amp;folderid=FX3919EA55-DBEC-F29C-3B43-E80C83892A38","FX21098106")</f>
        <v>FX21098106</v>
      </c>
      <c r="F622" t="s">
        <v>19</v>
      </c>
      <c r="G622" t="s">
        <v>19</v>
      </c>
      <c r="H622" t="s">
        <v>85</v>
      </c>
      <c r="I622" t="s">
        <v>1618</v>
      </c>
      <c r="J622">
        <v>0</v>
      </c>
      <c r="K622" t="s">
        <v>87</v>
      </c>
      <c r="L622" t="s">
        <v>88</v>
      </c>
      <c r="M622" t="s">
        <v>89</v>
      </c>
      <c r="N622">
        <v>2</v>
      </c>
      <c r="O622" s="1">
        <v>44614.593506944446</v>
      </c>
      <c r="P622" s="1">
        <v>44615.469861111109</v>
      </c>
      <c r="Q622">
        <v>75412</v>
      </c>
      <c r="R622">
        <v>305</v>
      </c>
      <c r="S622" t="b">
        <v>0</v>
      </c>
      <c r="T622" t="s">
        <v>90</v>
      </c>
      <c r="U622" t="b">
        <v>0</v>
      </c>
      <c r="V622" t="s">
        <v>101</v>
      </c>
      <c r="W622" s="1">
        <v>44615.25640046296</v>
      </c>
      <c r="X622">
        <v>222</v>
      </c>
      <c r="Y622">
        <v>0</v>
      </c>
      <c r="Z622">
        <v>0</v>
      </c>
      <c r="AA622">
        <v>0</v>
      </c>
      <c r="AB622">
        <v>52</v>
      </c>
      <c r="AC622">
        <v>0</v>
      </c>
      <c r="AD622">
        <v>0</v>
      </c>
      <c r="AE622">
        <v>0</v>
      </c>
      <c r="AF622">
        <v>0</v>
      </c>
      <c r="AG622">
        <v>0</v>
      </c>
      <c r="AH622" t="s">
        <v>163</v>
      </c>
      <c r="AI622" s="1">
        <v>44615.469861111109</v>
      </c>
      <c r="AJ622">
        <v>70</v>
      </c>
      <c r="AK622">
        <v>0</v>
      </c>
      <c r="AL622">
        <v>0</v>
      </c>
      <c r="AM622">
        <v>0</v>
      </c>
      <c r="AN622">
        <v>52</v>
      </c>
      <c r="AO622">
        <v>0</v>
      </c>
      <c r="AP622">
        <v>0</v>
      </c>
      <c r="AQ622">
        <v>0</v>
      </c>
      <c r="AR622">
        <v>0</v>
      </c>
      <c r="AS622">
        <v>0</v>
      </c>
      <c r="AT622" t="s">
        <v>90</v>
      </c>
      <c r="AU622" t="s">
        <v>90</v>
      </c>
      <c r="AV622" t="s">
        <v>90</v>
      </c>
      <c r="AW622" t="s">
        <v>90</v>
      </c>
      <c r="AX622" t="s">
        <v>90</v>
      </c>
      <c r="AY622" t="s">
        <v>90</v>
      </c>
      <c r="AZ622" t="s">
        <v>90</v>
      </c>
      <c r="BA622" t="s">
        <v>90</v>
      </c>
      <c r="BB622" t="s">
        <v>90</v>
      </c>
      <c r="BC622" t="s">
        <v>90</v>
      </c>
      <c r="BD622" t="s">
        <v>90</v>
      </c>
      <c r="BE622" t="s">
        <v>90</v>
      </c>
    </row>
    <row r="623" spans="1:57" x14ac:dyDescent="0.45">
      <c r="A623" t="s">
        <v>1619</v>
      </c>
      <c r="B623" t="s">
        <v>82</v>
      </c>
      <c r="C623" t="s">
        <v>1620</v>
      </c>
      <c r="D623" t="s">
        <v>84</v>
      </c>
      <c r="E623" s="2" t="str">
        <f>HYPERLINK("capsilon://?command=openfolder&amp;siteaddress=FAM.docvelocity-na8.net&amp;folderid=FX1216A2D0-9163-6D9E-BD9B-AEE6FD8B0EC8","FX2202763")</f>
        <v>FX2202763</v>
      </c>
      <c r="F623" t="s">
        <v>19</v>
      </c>
      <c r="G623" t="s">
        <v>19</v>
      </c>
      <c r="H623" t="s">
        <v>85</v>
      </c>
      <c r="I623" t="s">
        <v>1621</v>
      </c>
      <c r="J623">
        <v>0</v>
      </c>
      <c r="K623" t="s">
        <v>87</v>
      </c>
      <c r="L623" t="s">
        <v>88</v>
      </c>
      <c r="M623" t="s">
        <v>89</v>
      </c>
      <c r="N623">
        <v>2</v>
      </c>
      <c r="O623" s="1">
        <v>44614.597303240742</v>
      </c>
      <c r="P623" s="1">
        <v>44615.470231481479</v>
      </c>
      <c r="Q623">
        <v>74206</v>
      </c>
      <c r="R623">
        <v>1215</v>
      </c>
      <c r="S623" t="b">
        <v>0</v>
      </c>
      <c r="T623" t="s">
        <v>90</v>
      </c>
      <c r="U623" t="b">
        <v>0</v>
      </c>
      <c r="V623" t="s">
        <v>307</v>
      </c>
      <c r="W623" s="1">
        <v>44615.284039351849</v>
      </c>
      <c r="X623">
        <v>41</v>
      </c>
      <c r="Y623">
        <v>0</v>
      </c>
      <c r="Z623">
        <v>0</v>
      </c>
      <c r="AA623">
        <v>0</v>
      </c>
      <c r="AB623">
        <v>52</v>
      </c>
      <c r="AC623">
        <v>0</v>
      </c>
      <c r="AD623">
        <v>0</v>
      </c>
      <c r="AE623">
        <v>0</v>
      </c>
      <c r="AF623">
        <v>0</v>
      </c>
      <c r="AG623">
        <v>0</v>
      </c>
      <c r="AH623" t="s">
        <v>190</v>
      </c>
      <c r="AI623" s="1">
        <v>44615.470231481479</v>
      </c>
      <c r="AJ623">
        <v>34</v>
      </c>
      <c r="AK623">
        <v>0</v>
      </c>
      <c r="AL623">
        <v>0</v>
      </c>
      <c r="AM623">
        <v>0</v>
      </c>
      <c r="AN623">
        <v>52</v>
      </c>
      <c r="AO623">
        <v>0</v>
      </c>
      <c r="AP623">
        <v>0</v>
      </c>
      <c r="AQ623">
        <v>0</v>
      </c>
      <c r="AR623">
        <v>0</v>
      </c>
      <c r="AS623">
        <v>0</v>
      </c>
      <c r="AT623" t="s">
        <v>90</v>
      </c>
      <c r="AU623" t="s">
        <v>90</v>
      </c>
      <c r="AV623" t="s">
        <v>90</v>
      </c>
      <c r="AW623" t="s">
        <v>90</v>
      </c>
      <c r="AX623" t="s">
        <v>90</v>
      </c>
      <c r="AY623" t="s">
        <v>90</v>
      </c>
      <c r="AZ623" t="s">
        <v>90</v>
      </c>
      <c r="BA623" t="s">
        <v>90</v>
      </c>
      <c r="BB623" t="s">
        <v>90</v>
      </c>
      <c r="BC623" t="s">
        <v>90</v>
      </c>
      <c r="BD623" t="s">
        <v>90</v>
      </c>
      <c r="BE623" t="s">
        <v>90</v>
      </c>
    </row>
    <row r="624" spans="1:57" x14ac:dyDescent="0.45">
      <c r="A624" t="s">
        <v>1622</v>
      </c>
      <c r="B624" t="s">
        <v>82</v>
      </c>
      <c r="C624" t="s">
        <v>1523</v>
      </c>
      <c r="D624" t="s">
        <v>84</v>
      </c>
      <c r="E624" s="2" t="str">
        <f>HYPERLINK("capsilon://?command=openfolder&amp;siteaddress=FAM.docvelocity-na8.net&amp;folderid=FXFFA4D78E-80B3-8CE0-0336-7F5294C1FC87","FX220113080")</f>
        <v>FX220113080</v>
      </c>
      <c r="F624" t="s">
        <v>19</v>
      </c>
      <c r="G624" t="s">
        <v>19</v>
      </c>
      <c r="H624" t="s">
        <v>85</v>
      </c>
      <c r="I624" t="s">
        <v>1623</v>
      </c>
      <c r="J624">
        <v>0</v>
      </c>
      <c r="K624" t="s">
        <v>87</v>
      </c>
      <c r="L624" t="s">
        <v>88</v>
      </c>
      <c r="M624" t="s">
        <v>89</v>
      </c>
      <c r="N624">
        <v>2</v>
      </c>
      <c r="O624" s="1">
        <v>44614.600300925929</v>
      </c>
      <c r="P624" s="1">
        <v>44615.472013888888</v>
      </c>
      <c r="Q624">
        <v>74992</v>
      </c>
      <c r="R624">
        <v>324</v>
      </c>
      <c r="S624" t="b">
        <v>0</v>
      </c>
      <c r="T624" t="s">
        <v>90</v>
      </c>
      <c r="U624" t="b">
        <v>0</v>
      </c>
      <c r="V624" t="s">
        <v>285</v>
      </c>
      <c r="W624" s="1">
        <v>44615.259756944448</v>
      </c>
      <c r="X624">
        <v>137</v>
      </c>
      <c r="Y624">
        <v>37</v>
      </c>
      <c r="Z624">
        <v>0</v>
      </c>
      <c r="AA624">
        <v>37</v>
      </c>
      <c r="AB624">
        <v>0</v>
      </c>
      <c r="AC624">
        <v>15</v>
      </c>
      <c r="AD624">
        <v>-37</v>
      </c>
      <c r="AE624">
        <v>0</v>
      </c>
      <c r="AF624">
        <v>0</v>
      </c>
      <c r="AG624">
        <v>0</v>
      </c>
      <c r="AH624" t="s">
        <v>187</v>
      </c>
      <c r="AI624" s="1">
        <v>44615.472013888888</v>
      </c>
      <c r="AJ624">
        <v>187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-37</v>
      </c>
      <c r="AQ624">
        <v>0</v>
      </c>
      <c r="AR624">
        <v>0</v>
      </c>
      <c r="AS624">
        <v>0</v>
      </c>
      <c r="AT624" t="s">
        <v>90</v>
      </c>
      <c r="AU624" t="s">
        <v>90</v>
      </c>
      <c r="AV624" t="s">
        <v>90</v>
      </c>
      <c r="AW624" t="s">
        <v>90</v>
      </c>
      <c r="AX624" t="s">
        <v>90</v>
      </c>
      <c r="AY624" t="s">
        <v>90</v>
      </c>
      <c r="AZ624" t="s">
        <v>90</v>
      </c>
      <c r="BA624" t="s">
        <v>90</v>
      </c>
      <c r="BB624" t="s">
        <v>90</v>
      </c>
      <c r="BC624" t="s">
        <v>90</v>
      </c>
      <c r="BD624" t="s">
        <v>90</v>
      </c>
      <c r="BE624" t="s">
        <v>90</v>
      </c>
    </row>
    <row r="625" spans="1:57" x14ac:dyDescent="0.45">
      <c r="A625" t="s">
        <v>1624</v>
      </c>
      <c r="B625" t="s">
        <v>82</v>
      </c>
      <c r="C625" t="s">
        <v>1625</v>
      </c>
      <c r="D625" t="s">
        <v>84</v>
      </c>
      <c r="E625" s="2" t="str">
        <f>HYPERLINK("capsilon://?command=openfolder&amp;siteaddress=FAM.docvelocity-na8.net&amp;folderid=FX111A3D63-4331-B1DD-B857-7D249400ECBC","FX22029694")</f>
        <v>FX22029694</v>
      </c>
      <c r="F625" t="s">
        <v>19</v>
      </c>
      <c r="G625" t="s">
        <v>19</v>
      </c>
      <c r="H625" t="s">
        <v>85</v>
      </c>
      <c r="I625" t="s">
        <v>1626</v>
      </c>
      <c r="J625">
        <v>0</v>
      </c>
      <c r="K625" t="s">
        <v>87</v>
      </c>
      <c r="L625" t="s">
        <v>88</v>
      </c>
      <c r="M625" t="s">
        <v>89</v>
      </c>
      <c r="N625">
        <v>1</v>
      </c>
      <c r="O625" s="1">
        <v>44614.618993055556</v>
      </c>
      <c r="P625" s="1">
        <v>44615.286527777775</v>
      </c>
      <c r="Q625">
        <v>57018</v>
      </c>
      <c r="R625">
        <v>657</v>
      </c>
      <c r="S625" t="b">
        <v>0</v>
      </c>
      <c r="T625" t="s">
        <v>90</v>
      </c>
      <c r="U625" t="b">
        <v>0</v>
      </c>
      <c r="V625" t="s">
        <v>307</v>
      </c>
      <c r="W625" s="1">
        <v>44615.286527777775</v>
      </c>
      <c r="X625">
        <v>214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187</v>
      </c>
      <c r="AF625">
        <v>0</v>
      </c>
      <c r="AG625">
        <v>7</v>
      </c>
      <c r="AH625" t="s">
        <v>90</v>
      </c>
      <c r="AI625" t="s">
        <v>90</v>
      </c>
      <c r="AJ625" t="s">
        <v>90</v>
      </c>
      <c r="AK625" t="s">
        <v>90</v>
      </c>
      <c r="AL625" t="s">
        <v>90</v>
      </c>
      <c r="AM625" t="s">
        <v>90</v>
      </c>
      <c r="AN625" t="s">
        <v>90</v>
      </c>
      <c r="AO625" t="s">
        <v>90</v>
      </c>
      <c r="AP625" t="s">
        <v>90</v>
      </c>
      <c r="AQ625" t="s">
        <v>90</v>
      </c>
      <c r="AR625" t="s">
        <v>90</v>
      </c>
      <c r="AS625" t="s">
        <v>90</v>
      </c>
      <c r="AT625" t="s">
        <v>90</v>
      </c>
      <c r="AU625" t="s">
        <v>90</v>
      </c>
      <c r="AV625" t="s">
        <v>90</v>
      </c>
      <c r="AW625" t="s">
        <v>90</v>
      </c>
      <c r="AX625" t="s">
        <v>90</v>
      </c>
      <c r="AY625" t="s">
        <v>90</v>
      </c>
      <c r="AZ625" t="s">
        <v>90</v>
      </c>
      <c r="BA625" t="s">
        <v>90</v>
      </c>
      <c r="BB625" t="s">
        <v>90</v>
      </c>
      <c r="BC625" t="s">
        <v>90</v>
      </c>
      <c r="BD625" t="s">
        <v>90</v>
      </c>
      <c r="BE625" t="s">
        <v>90</v>
      </c>
    </row>
    <row r="626" spans="1:57" x14ac:dyDescent="0.45">
      <c r="A626" t="s">
        <v>1627</v>
      </c>
      <c r="B626" t="s">
        <v>82</v>
      </c>
      <c r="C626" t="s">
        <v>1628</v>
      </c>
      <c r="D626" t="s">
        <v>84</v>
      </c>
      <c r="E626" s="2" t="str">
        <f>HYPERLINK("capsilon://?command=openfolder&amp;siteaddress=FAM.docvelocity-na8.net&amp;folderid=FXE798C3E4-CC7B-15F3-9D3B-5E36734E65F6","FX220112105")</f>
        <v>FX220112105</v>
      </c>
      <c r="F626" t="s">
        <v>19</v>
      </c>
      <c r="G626" t="s">
        <v>19</v>
      </c>
      <c r="H626" t="s">
        <v>85</v>
      </c>
      <c r="I626" t="s">
        <v>1629</v>
      </c>
      <c r="J626">
        <v>0</v>
      </c>
      <c r="K626" t="s">
        <v>87</v>
      </c>
      <c r="L626" t="s">
        <v>88</v>
      </c>
      <c r="M626" t="s">
        <v>89</v>
      </c>
      <c r="N626">
        <v>2</v>
      </c>
      <c r="O626" s="1">
        <v>44614.621446759258</v>
      </c>
      <c r="P626" s="1">
        <v>44615.470613425925</v>
      </c>
      <c r="Q626">
        <v>73236</v>
      </c>
      <c r="R626">
        <v>132</v>
      </c>
      <c r="S626" t="b">
        <v>0</v>
      </c>
      <c r="T626" t="s">
        <v>90</v>
      </c>
      <c r="U626" t="b">
        <v>0</v>
      </c>
      <c r="V626" t="s">
        <v>285</v>
      </c>
      <c r="W626" s="1">
        <v>44615.260914351849</v>
      </c>
      <c r="X626">
        <v>67</v>
      </c>
      <c r="Y626">
        <v>0</v>
      </c>
      <c r="Z626">
        <v>0</v>
      </c>
      <c r="AA626">
        <v>0</v>
      </c>
      <c r="AB626">
        <v>52</v>
      </c>
      <c r="AC626">
        <v>0</v>
      </c>
      <c r="AD626">
        <v>0</v>
      </c>
      <c r="AE626">
        <v>0</v>
      </c>
      <c r="AF626">
        <v>0</v>
      </c>
      <c r="AG626">
        <v>0</v>
      </c>
      <c r="AH626" t="s">
        <v>163</v>
      </c>
      <c r="AI626" s="1">
        <v>44615.470613425925</v>
      </c>
      <c r="AJ626">
        <v>65</v>
      </c>
      <c r="AK626">
        <v>0</v>
      </c>
      <c r="AL626">
        <v>0</v>
      </c>
      <c r="AM626">
        <v>0</v>
      </c>
      <c r="AN626">
        <v>52</v>
      </c>
      <c r="AO626">
        <v>0</v>
      </c>
      <c r="AP626">
        <v>0</v>
      </c>
      <c r="AQ626">
        <v>0</v>
      </c>
      <c r="AR626">
        <v>0</v>
      </c>
      <c r="AS626">
        <v>0</v>
      </c>
      <c r="AT626" t="s">
        <v>90</v>
      </c>
      <c r="AU626" t="s">
        <v>90</v>
      </c>
      <c r="AV626" t="s">
        <v>90</v>
      </c>
      <c r="AW626" t="s">
        <v>90</v>
      </c>
      <c r="AX626" t="s">
        <v>90</v>
      </c>
      <c r="AY626" t="s">
        <v>90</v>
      </c>
      <c r="AZ626" t="s">
        <v>90</v>
      </c>
      <c r="BA626" t="s">
        <v>90</v>
      </c>
      <c r="BB626" t="s">
        <v>90</v>
      </c>
      <c r="BC626" t="s">
        <v>90</v>
      </c>
      <c r="BD626" t="s">
        <v>90</v>
      </c>
      <c r="BE626" t="s">
        <v>90</v>
      </c>
    </row>
    <row r="627" spans="1:57" x14ac:dyDescent="0.45">
      <c r="A627" t="s">
        <v>1630</v>
      </c>
      <c r="B627" t="s">
        <v>82</v>
      </c>
      <c r="C627" t="s">
        <v>1631</v>
      </c>
      <c r="D627" t="s">
        <v>84</v>
      </c>
      <c r="E627" s="2" t="str">
        <f>HYPERLINK("capsilon://?command=openfolder&amp;siteaddress=FAM.docvelocity-na8.net&amp;folderid=FXB6536E45-6E6C-A523-1CCE-2B79424F9212","FX22029758")</f>
        <v>FX22029758</v>
      </c>
      <c r="F627" t="s">
        <v>19</v>
      </c>
      <c r="G627" t="s">
        <v>19</v>
      </c>
      <c r="H627" t="s">
        <v>85</v>
      </c>
      <c r="I627" t="s">
        <v>1632</v>
      </c>
      <c r="J627">
        <v>0</v>
      </c>
      <c r="K627" t="s">
        <v>87</v>
      </c>
      <c r="L627" t="s">
        <v>88</v>
      </c>
      <c r="M627" t="s">
        <v>89</v>
      </c>
      <c r="N627">
        <v>2</v>
      </c>
      <c r="O627" s="1">
        <v>44614.625069444446</v>
      </c>
      <c r="P627" s="1">
        <v>44615.498645833337</v>
      </c>
      <c r="Q627">
        <v>71346</v>
      </c>
      <c r="R627">
        <v>4131</v>
      </c>
      <c r="S627" t="b">
        <v>0</v>
      </c>
      <c r="T627" t="s">
        <v>90</v>
      </c>
      <c r="U627" t="b">
        <v>0</v>
      </c>
      <c r="V627" t="s">
        <v>285</v>
      </c>
      <c r="W627" s="1">
        <v>44615.291678240741</v>
      </c>
      <c r="X627">
        <v>2657</v>
      </c>
      <c r="Y627">
        <v>313</v>
      </c>
      <c r="Z627">
        <v>0</v>
      </c>
      <c r="AA627">
        <v>313</v>
      </c>
      <c r="AB627">
        <v>1063</v>
      </c>
      <c r="AC627">
        <v>58</v>
      </c>
      <c r="AD627">
        <v>-313</v>
      </c>
      <c r="AE627">
        <v>0</v>
      </c>
      <c r="AF627">
        <v>0</v>
      </c>
      <c r="AG627">
        <v>0</v>
      </c>
      <c r="AH627" t="s">
        <v>92</v>
      </c>
      <c r="AI627" s="1">
        <v>44615.498645833337</v>
      </c>
      <c r="AJ627">
        <v>1299</v>
      </c>
      <c r="AK627">
        <v>11</v>
      </c>
      <c r="AL627">
        <v>0</v>
      </c>
      <c r="AM627">
        <v>11</v>
      </c>
      <c r="AN627">
        <v>1063</v>
      </c>
      <c r="AO627">
        <v>11</v>
      </c>
      <c r="AP627">
        <v>-324</v>
      </c>
      <c r="AQ627">
        <v>0</v>
      </c>
      <c r="AR627">
        <v>0</v>
      </c>
      <c r="AS627">
        <v>0</v>
      </c>
      <c r="AT627" t="s">
        <v>90</v>
      </c>
      <c r="AU627" t="s">
        <v>90</v>
      </c>
      <c r="AV627" t="s">
        <v>90</v>
      </c>
      <c r="AW627" t="s">
        <v>90</v>
      </c>
      <c r="AX627" t="s">
        <v>90</v>
      </c>
      <c r="AY627" t="s">
        <v>90</v>
      </c>
      <c r="AZ627" t="s">
        <v>90</v>
      </c>
      <c r="BA627" t="s">
        <v>90</v>
      </c>
      <c r="BB627" t="s">
        <v>90</v>
      </c>
      <c r="BC627" t="s">
        <v>90</v>
      </c>
      <c r="BD627" t="s">
        <v>90</v>
      </c>
      <c r="BE627" t="s">
        <v>90</v>
      </c>
    </row>
    <row r="628" spans="1:57" x14ac:dyDescent="0.45">
      <c r="A628" t="s">
        <v>1633</v>
      </c>
      <c r="B628" t="s">
        <v>82</v>
      </c>
      <c r="C628" t="s">
        <v>1634</v>
      </c>
      <c r="D628" t="s">
        <v>84</v>
      </c>
      <c r="E628" s="2" t="str">
        <f>HYPERLINK("capsilon://?command=openfolder&amp;siteaddress=FAM.docvelocity-na8.net&amp;folderid=FX3388CEA7-9219-AB75-903A-CCBDE97A5CFF","FX22024831")</f>
        <v>FX22024831</v>
      </c>
      <c r="F628" t="s">
        <v>19</v>
      </c>
      <c r="G628" t="s">
        <v>19</v>
      </c>
      <c r="H628" t="s">
        <v>85</v>
      </c>
      <c r="I628" t="s">
        <v>1635</v>
      </c>
      <c r="J628">
        <v>0</v>
      </c>
      <c r="K628" t="s">
        <v>87</v>
      </c>
      <c r="L628" t="s">
        <v>88</v>
      </c>
      <c r="M628" t="s">
        <v>89</v>
      </c>
      <c r="N628">
        <v>2</v>
      </c>
      <c r="O628" s="1">
        <v>44614.630891203706</v>
      </c>
      <c r="P628" s="1">
        <v>44615.475636574076</v>
      </c>
      <c r="Q628">
        <v>72070</v>
      </c>
      <c r="R628">
        <v>916</v>
      </c>
      <c r="S628" t="b">
        <v>0</v>
      </c>
      <c r="T628" t="s">
        <v>90</v>
      </c>
      <c r="U628" t="b">
        <v>0</v>
      </c>
      <c r="V628" t="s">
        <v>91</v>
      </c>
      <c r="W628" s="1">
        <v>44615.277743055558</v>
      </c>
      <c r="X628">
        <v>603</v>
      </c>
      <c r="Y628">
        <v>37</v>
      </c>
      <c r="Z628">
        <v>0</v>
      </c>
      <c r="AA628">
        <v>37</v>
      </c>
      <c r="AB628">
        <v>0</v>
      </c>
      <c r="AC628">
        <v>19</v>
      </c>
      <c r="AD628">
        <v>-37</v>
      </c>
      <c r="AE628">
        <v>0</v>
      </c>
      <c r="AF628">
        <v>0</v>
      </c>
      <c r="AG628">
        <v>0</v>
      </c>
      <c r="AH628" t="s">
        <v>187</v>
      </c>
      <c r="AI628" s="1">
        <v>44615.475636574076</v>
      </c>
      <c r="AJ628">
        <v>313</v>
      </c>
      <c r="AK628">
        <v>1</v>
      </c>
      <c r="AL628">
        <v>0</v>
      </c>
      <c r="AM628">
        <v>1</v>
      </c>
      <c r="AN628">
        <v>0</v>
      </c>
      <c r="AO628">
        <v>1</v>
      </c>
      <c r="AP628">
        <v>-38</v>
      </c>
      <c r="AQ628">
        <v>0</v>
      </c>
      <c r="AR628">
        <v>0</v>
      </c>
      <c r="AS628">
        <v>0</v>
      </c>
      <c r="AT628" t="s">
        <v>90</v>
      </c>
      <c r="AU628" t="s">
        <v>90</v>
      </c>
      <c r="AV628" t="s">
        <v>90</v>
      </c>
      <c r="AW628" t="s">
        <v>90</v>
      </c>
      <c r="AX628" t="s">
        <v>90</v>
      </c>
      <c r="AY628" t="s">
        <v>90</v>
      </c>
      <c r="AZ628" t="s">
        <v>90</v>
      </c>
      <c r="BA628" t="s">
        <v>90</v>
      </c>
      <c r="BB628" t="s">
        <v>90</v>
      </c>
      <c r="BC628" t="s">
        <v>90</v>
      </c>
      <c r="BD628" t="s">
        <v>90</v>
      </c>
      <c r="BE628" t="s">
        <v>90</v>
      </c>
    </row>
    <row r="629" spans="1:57" x14ac:dyDescent="0.45">
      <c r="A629" t="s">
        <v>1636</v>
      </c>
      <c r="B629" t="s">
        <v>82</v>
      </c>
      <c r="C629" t="s">
        <v>1637</v>
      </c>
      <c r="D629" t="s">
        <v>84</v>
      </c>
      <c r="E629" s="2" t="str">
        <f>HYPERLINK("capsilon://?command=openfolder&amp;siteaddress=FAM.docvelocity-na8.net&amp;folderid=FX13EFDADE-958B-B725-B120-7D18D8FBCDBE","FX220112669")</f>
        <v>FX220112669</v>
      </c>
      <c r="F629" t="s">
        <v>19</v>
      </c>
      <c r="G629" t="s">
        <v>19</v>
      </c>
      <c r="H629" t="s">
        <v>85</v>
      </c>
      <c r="I629" t="s">
        <v>1638</v>
      </c>
      <c r="J629">
        <v>0</v>
      </c>
      <c r="K629" t="s">
        <v>87</v>
      </c>
      <c r="L629" t="s">
        <v>88</v>
      </c>
      <c r="M629" t="s">
        <v>89</v>
      </c>
      <c r="N629">
        <v>2</v>
      </c>
      <c r="O629" s="1">
        <v>44614.669189814813</v>
      </c>
      <c r="P629" s="1">
        <v>44615.488749999997</v>
      </c>
      <c r="Q629">
        <v>69746</v>
      </c>
      <c r="R629">
        <v>1064</v>
      </c>
      <c r="S629" t="b">
        <v>0</v>
      </c>
      <c r="T629" t="s">
        <v>90</v>
      </c>
      <c r="U629" t="b">
        <v>0</v>
      </c>
      <c r="V629" t="s">
        <v>91</v>
      </c>
      <c r="W629" s="1">
        <v>44615.285034722219</v>
      </c>
      <c r="X629">
        <v>629</v>
      </c>
      <c r="Y629">
        <v>37</v>
      </c>
      <c r="Z629">
        <v>0</v>
      </c>
      <c r="AA629">
        <v>37</v>
      </c>
      <c r="AB629">
        <v>0</v>
      </c>
      <c r="AC629">
        <v>15</v>
      </c>
      <c r="AD629">
        <v>-37</v>
      </c>
      <c r="AE629">
        <v>0</v>
      </c>
      <c r="AF629">
        <v>0</v>
      </c>
      <c r="AG629">
        <v>0</v>
      </c>
      <c r="AH629" t="s">
        <v>187</v>
      </c>
      <c r="AI629" s="1">
        <v>44615.488749999997</v>
      </c>
      <c r="AJ629">
        <v>435</v>
      </c>
      <c r="AK629">
        <v>2</v>
      </c>
      <c r="AL629">
        <v>0</v>
      </c>
      <c r="AM629">
        <v>2</v>
      </c>
      <c r="AN629">
        <v>0</v>
      </c>
      <c r="AO629">
        <v>2</v>
      </c>
      <c r="AP629">
        <v>-39</v>
      </c>
      <c r="AQ629">
        <v>0</v>
      </c>
      <c r="AR629">
        <v>0</v>
      </c>
      <c r="AS629">
        <v>0</v>
      </c>
      <c r="AT629" t="s">
        <v>90</v>
      </c>
      <c r="AU629" t="s">
        <v>90</v>
      </c>
      <c r="AV629" t="s">
        <v>90</v>
      </c>
      <c r="AW629" t="s">
        <v>90</v>
      </c>
      <c r="AX629" t="s">
        <v>90</v>
      </c>
      <c r="AY629" t="s">
        <v>90</v>
      </c>
      <c r="AZ629" t="s">
        <v>90</v>
      </c>
      <c r="BA629" t="s">
        <v>90</v>
      </c>
      <c r="BB629" t="s">
        <v>90</v>
      </c>
      <c r="BC629" t="s">
        <v>90</v>
      </c>
      <c r="BD629" t="s">
        <v>90</v>
      </c>
      <c r="BE629" t="s">
        <v>90</v>
      </c>
    </row>
    <row r="630" spans="1:57" x14ac:dyDescent="0.45">
      <c r="A630" t="s">
        <v>1639</v>
      </c>
      <c r="B630" t="s">
        <v>82</v>
      </c>
      <c r="C630" t="s">
        <v>1640</v>
      </c>
      <c r="D630" t="s">
        <v>84</v>
      </c>
      <c r="E630" s="2" t="str">
        <f>HYPERLINK("capsilon://?command=openfolder&amp;siteaddress=FAM.docvelocity-na8.net&amp;folderid=FX7103E7B1-041F-E4EA-F935-7A705004C9E0","FX22029762")</f>
        <v>FX22029762</v>
      </c>
      <c r="F630" t="s">
        <v>19</v>
      </c>
      <c r="G630" t="s">
        <v>19</v>
      </c>
      <c r="H630" t="s">
        <v>85</v>
      </c>
      <c r="I630" t="s">
        <v>1641</v>
      </c>
      <c r="J630">
        <v>0</v>
      </c>
      <c r="K630" t="s">
        <v>87</v>
      </c>
      <c r="L630" t="s">
        <v>88</v>
      </c>
      <c r="M630" t="s">
        <v>89</v>
      </c>
      <c r="N630">
        <v>2</v>
      </c>
      <c r="O630" s="1">
        <v>44614.669305555559</v>
      </c>
      <c r="P630" s="1">
        <v>44615.497858796298</v>
      </c>
      <c r="Q630">
        <v>68944</v>
      </c>
      <c r="R630">
        <v>2643</v>
      </c>
      <c r="S630" t="b">
        <v>0</v>
      </c>
      <c r="T630" t="s">
        <v>90</v>
      </c>
      <c r="U630" t="b">
        <v>0</v>
      </c>
      <c r="V630" t="s">
        <v>246</v>
      </c>
      <c r="W630" s="1">
        <v>44615.302662037036</v>
      </c>
      <c r="X630">
        <v>1881</v>
      </c>
      <c r="Y630">
        <v>165</v>
      </c>
      <c r="Z630">
        <v>0</v>
      </c>
      <c r="AA630">
        <v>165</v>
      </c>
      <c r="AB630">
        <v>0</v>
      </c>
      <c r="AC630">
        <v>77</v>
      </c>
      <c r="AD630">
        <v>-165</v>
      </c>
      <c r="AE630">
        <v>0</v>
      </c>
      <c r="AF630">
        <v>0</v>
      </c>
      <c r="AG630">
        <v>0</v>
      </c>
      <c r="AH630" t="s">
        <v>187</v>
      </c>
      <c r="AI630" s="1">
        <v>44615.497858796298</v>
      </c>
      <c r="AJ630">
        <v>747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-165</v>
      </c>
      <c r="AQ630">
        <v>0</v>
      </c>
      <c r="AR630">
        <v>0</v>
      </c>
      <c r="AS630">
        <v>0</v>
      </c>
      <c r="AT630" t="s">
        <v>90</v>
      </c>
      <c r="AU630" t="s">
        <v>90</v>
      </c>
      <c r="AV630" t="s">
        <v>90</v>
      </c>
      <c r="AW630" t="s">
        <v>90</v>
      </c>
      <c r="AX630" t="s">
        <v>90</v>
      </c>
      <c r="AY630" t="s">
        <v>90</v>
      </c>
      <c r="AZ630" t="s">
        <v>90</v>
      </c>
      <c r="BA630" t="s">
        <v>90</v>
      </c>
      <c r="BB630" t="s">
        <v>90</v>
      </c>
      <c r="BC630" t="s">
        <v>90</v>
      </c>
      <c r="BD630" t="s">
        <v>90</v>
      </c>
      <c r="BE630" t="s">
        <v>90</v>
      </c>
    </row>
    <row r="631" spans="1:57" x14ac:dyDescent="0.45">
      <c r="A631" t="s">
        <v>1642</v>
      </c>
      <c r="B631" t="s">
        <v>82</v>
      </c>
      <c r="C631" t="s">
        <v>1383</v>
      </c>
      <c r="D631" t="s">
        <v>84</v>
      </c>
      <c r="E631" s="2" t="str">
        <f>HYPERLINK("capsilon://?command=openfolder&amp;siteaddress=FAM.docvelocity-na8.net&amp;folderid=FX1D05D2FD-B600-8CE1-0CE5-C87C53662F8D","FX22026594")</f>
        <v>FX22026594</v>
      </c>
      <c r="F631" t="s">
        <v>19</v>
      </c>
      <c r="G631" t="s">
        <v>19</v>
      </c>
      <c r="H631" t="s">
        <v>85</v>
      </c>
      <c r="I631" t="s">
        <v>1643</v>
      </c>
      <c r="J631">
        <v>0</v>
      </c>
      <c r="K631" t="s">
        <v>87</v>
      </c>
      <c r="L631" t="s">
        <v>88</v>
      </c>
      <c r="M631" t="s">
        <v>89</v>
      </c>
      <c r="N631">
        <v>2</v>
      </c>
      <c r="O631" s="1">
        <v>44614.679814814815</v>
      </c>
      <c r="P631" s="1">
        <v>44615.494560185187</v>
      </c>
      <c r="Q631">
        <v>68771</v>
      </c>
      <c r="R631">
        <v>1623</v>
      </c>
      <c r="S631" t="b">
        <v>0</v>
      </c>
      <c r="T631" t="s">
        <v>90</v>
      </c>
      <c r="U631" t="b">
        <v>0</v>
      </c>
      <c r="V631" t="s">
        <v>285</v>
      </c>
      <c r="W631" s="1">
        <v>44615.325706018521</v>
      </c>
      <c r="X631">
        <v>1143</v>
      </c>
      <c r="Y631">
        <v>52</v>
      </c>
      <c r="Z631">
        <v>0</v>
      </c>
      <c r="AA631">
        <v>52</v>
      </c>
      <c r="AB631">
        <v>0</v>
      </c>
      <c r="AC631">
        <v>43</v>
      </c>
      <c r="AD631">
        <v>-52</v>
      </c>
      <c r="AE631">
        <v>0</v>
      </c>
      <c r="AF631">
        <v>0</v>
      </c>
      <c r="AG631">
        <v>0</v>
      </c>
      <c r="AH631" t="s">
        <v>190</v>
      </c>
      <c r="AI631" s="1">
        <v>44615.494560185187</v>
      </c>
      <c r="AJ631">
        <v>351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-52</v>
      </c>
      <c r="AQ631">
        <v>0</v>
      </c>
      <c r="AR631">
        <v>0</v>
      </c>
      <c r="AS631">
        <v>0</v>
      </c>
      <c r="AT631" t="s">
        <v>90</v>
      </c>
      <c r="AU631" t="s">
        <v>90</v>
      </c>
      <c r="AV631" t="s">
        <v>90</v>
      </c>
      <c r="AW631" t="s">
        <v>90</v>
      </c>
      <c r="AX631" t="s">
        <v>90</v>
      </c>
      <c r="AY631" t="s">
        <v>90</v>
      </c>
      <c r="AZ631" t="s">
        <v>90</v>
      </c>
      <c r="BA631" t="s">
        <v>90</v>
      </c>
      <c r="BB631" t="s">
        <v>90</v>
      </c>
      <c r="BC631" t="s">
        <v>90</v>
      </c>
      <c r="BD631" t="s">
        <v>90</v>
      </c>
      <c r="BE631" t="s">
        <v>90</v>
      </c>
    </row>
    <row r="632" spans="1:57" x14ac:dyDescent="0.45">
      <c r="A632" t="s">
        <v>1644</v>
      </c>
      <c r="B632" t="s">
        <v>82</v>
      </c>
      <c r="C632" t="s">
        <v>1645</v>
      </c>
      <c r="D632" t="s">
        <v>84</v>
      </c>
      <c r="E632" s="2" t="str">
        <f>HYPERLINK("capsilon://?command=openfolder&amp;siteaddress=FAM.docvelocity-na8.net&amp;folderid=FXDE5FE5C5-AA12-2120-8698-C7089C1541E0","FX220113014")</f>
        <v>FX220113014</v>
      </c>
      <c r="F632" t="s">
        <v>19</v>
      </c>
      <c r="G632" t="s">
        <v>19</v>
      </c>
      <c r="H632" t="s">
        <v>85</v>
      </c>
      <c r="I632" t="s">
        <v>1646</v>
      </c>
      <c r="J632">
        <v>0</v>
      </c>
      <c r="K632" t="s">
        <v>87</v>
      </c>
      <c r="L632" t="s">
        <v>88</v>
      </c>
      <c r="M632" t="s">
        <v>89</v>
      </c>
      <c r="N632">
        <v>2</v>
      </c>
      <c r="O632" s="1">
        <v>44614.682789351849</v>
      </c>
      <c r="P632" s="1">
        <v>44615.493032407408</v>
      </c>
      <c r="Q632">
        <v>69913</v>
      </c>
      <c r="R632">
        <v>92</v>
      </c>
      <c r="S632" t="b">
        <v>0</v>
      </c>
      <c r="T632" t="s">
        <v>90</v>
      </c>
      <c r="U632" t="b">
        <v>0</v>
      </c>
      <c r="V632" t="s">
        <v>307</v>
      </c>
      <c r="W632" s="1">
        <v>44615.287222222221</v>
      </c>
      <c r="X632">
        <v>29</v>
      </c>
      <c r="Y632">
        <v>0</v>
      </c>
      <c r="Z632">
        <v>0</v>
      </c>
      <c r="AA632">
        <v>0</v>
      </c>
      <c r="AB632">
        <v>52</v>
      </c>
      <c r="AC632">
        <v>0</v>
      </c>
      <c r="AD632">
        <v>0</v>
      </c>
      <c r="AE632">
        <v>0</v>
      </c>
      <c r="AF632">
        <v>0</v>
      </c>
      <c r="AG632">
        <v>0</v>
      </c>
      <c r="AH632" t="s">
        <v>1647</v>
      </c>
      <c r="AI632" s="1">
        <v>44615.493032407408</v>
      </c>
      <c r="AJ632">
        <v>7</v>
      </c>
      <c r="AK632">
        <v>0</v>
      </c>
      <c r="AL632">
        <v>0</v>
      </c>
      <c r="AM632">
        <v>0</v>
      </c>
      <c r="AN632">
        <v>52</v>
      </c>
      <c r="AO632">
        <v>0</v>
      </c>
      <c r="AP632">
        <v>0</v>
      </c>
      <c r="AQ632">
        <v>0</v>
      </c>
      <c r="AR632">
        <v>0</v>
      </c>
      <c r="AS632">
        <v>0</v>
      </c>
      <c r="AT632" t="s">
        <v>90</v>
      </c>
      <c r="AU632" t="s">
        <v>90</v>
      </c>
      <c r="AV632" t="s">
        <v>90</v>
      </c>
      <c r="AW632" t="s">
        <v>90</v>
      </c>
      <c r="AX632" t="s">
        <v>90</v>
      </c>
      <c r="AY632" t="s">
        <v>90</v>
      </c>
      <c r="AZ632" t="s">
        <v>90</v>
      </c>
      <c r="BA632" t="s">
        <v>90</v>
      </c>
      <c r="BB632" t="s">
        <v>90</v>
      </c>
      <c r="BC632" t="s">
        <v>90</v>
      </c>
      <c r="BD632" t="s">
        <v>90</v>
      </c>
      <c r="BE632" t="s">
        <v>90</v>
      </c>
    </row>
    <row r="633" spans="1:57" x14ac:dyDescent="0.45">
      <c r="A633" t="s">
        <v>1648</v>
      </c>
      <c r="B633" t="s">
        <v>82</v>
      </c>
      <c r="C633" t="s">
        <v>1649</v>
      </c>
      <c r="D633" t="s">
        <v>84</v>
      </c>
      <c r="E633" s="2" t="str">
        <f>HYPERLINK("capsilon://?command=openfolder&amp;siteaddress=FAM.docvelocity-na8.net&amp;folderid=FXF5A9E729-BFB0-325E-699A-DA62173ACCA4","FX211213369")</f>
        <v>FX211213369</v>
      </c>
      <c r="F633" t="s">
        <v>19</v>
      </c>
      <c r="G633" t="s">
        <v>19</v>
      </c>
      <c r="H633" t="s">
        <v>85</v>
      </c>
      <c r="I633" t="s">
        <v>1650</v>
      </c>
      <c r="J633">
        <v>0</v>
      </c>
      <c r="K633" t="s">
        <v>87</v>
      </c>
      <c r="L633" t="s">
        <v>88</v>
      </c>
      <c r="M633" t="s">
        <v>89</v>
      </c>
      <c r="N633">
        <v>2</v>
      </c>
      <c r="O633" s="1">
        <v>44614.706597222219</v>
      </c>
      <c r="P633" s="1">
        <v>44615.517731481479</v>
      </c>
      <c r="Q633">
        <v>66902</v>
      </c>
      <c r="R633">
        <v>3180</v>
      </c>
      <c r="S633" t="b">
        <v>0</v>
      </c>
      <c r="T633" t="s">
        <v>90</v>
      </c>
      <c r="U633" t="b">
        <v>0</v>
      </c>
      <c r="V633" t="s">
        <v>285</v>
      </c>
      <c r="W633" s="1">
        <v>44615.320462962962</v>
      </c>
      <c r="X633">
        <v>1044</v>
      </c>
      <c r="Y633">
        <v>160</v>
      </c>
      <c r="Z633">
        <v>0</v>
      </c>
      <c r="AA633">
        <v>160</v>
      </c>
      <c r="AB633">
        <v>0</v>
      </c>
      <c r="AC633">
        <v>72</v>
      </c>
      <c r="AD633">
        <v>-160</v>
      </c>
      <c r="AE633">
        <v>0</v>
      </c>
      <c r="AF633">
        <v>0</v>
      </c>
      <c r="AG633">
        <v>0</v>
      </c>
      <c r="AH633" t="s">
        <v>163</v>
      </c>
      <c r="AI633" s="1">
        <v>44615.517731481479</v>
      </c>
      <c r="AJ633">
        <v>2075</v>
      </c>
      <c r="AK633">
        <v>2</v>
      </c>
      <c r="AL633">
        <v>0</v>
      </c>
      <c r="AM633">
        <v>2</v>
      </c>
      <c r="AN633">
        <v>0</v>
      </c>
      <c r="AO633">
        <v>2</v>
      </c>
      <c r="AP633">
        <v>-162</v>
      </c>
      <c r="AQ633">
        <v>0</v>
      </c>
      <c r="AR633">
        <v>0</v>
      </c>
      <c r="AS633">
        <v>0</v>
      </c>
      <c r="AT633" t="s">
        <v>90</v>
      </c>
      <c r="AU633" t="s">
        <v>90</v>
      </c>
      <c r="AV633" t="s">
        <v>90</v>
      </c>
      <c r="AW633" t="s">
        <v>90</v>
      </c>
      <c r="AX633" t="s">
        <v>90</v>
      </c>
      <c r="AY633" t="s">
        <v>90</v>
      </c>
      <c r="AZ633" t="s">
        <v>90</v>
      </c>
      <c r="BA633" t="s">
        <v>90</v>
      </c>
      <c r="BB633" t="s">
        <v>90</v>
      </c>
      <c r="BC633" t="s">
        <v>90</v>
      </c>
      <c r="BD633" t="s">
        <v>90</v>
      </c>
      <c r="BE633" t="s">
        <v>90</v>
      </c>
    </row>
    <row r="634" spans="1:57" x14ac:dyDescent="0.45">
      <c r="A634" t="s">
        <v>1651</v>
      </c>
      <c r="B634" t="s">
        <v>82</v>
      </c>
      <c r="C634" t="s">
        <v>1652</v>
      </c>
      <c r="D634" t="s">
        <v>84</v>
      </c>
      <c r="E634" s="2" t="str">
        <f>HYPERLINK("capsilon://?command=openfolder&amp;siteaddress=FAM.docvelocity-na8.net&amp;folderid=FX92698206-E460-B371-DF6C-FA5B04D1FADD","FX22029695")</f>
        <v>FX22029695</v>
      </c>
      <c r="F634" t="s">
        <v>19</v>
      </c>
      <c r="G634" t="s">
        <v>19</v>
      </c>
      <c r="H634" t="s">
        <v>85</v>
      </c>
      <c r="I634" t="s">
        <v>1653</v>
      </c>
      <c r="J634">
        <v>0</v>
      </c>
      <c r="K634" t="s">
        <v>87</v>
      </c>
      <c r="L634" t="s">
        <v>88</v>
      </c>
      <c r="M634" t="s">
        <v>89</v>
      </c>
      <c r="N634">
        <v>2</v>
      </c>
      <c r="O634" s="1">
        <v>44614.716504629629</v>
      </c>
      <c r="P634" s="1">
        <v>44615.503738425927</v>
      </c>
      <c r="Q634">
        <v>66171</v>
      </c>
      <c r="R634">
        <v>1846</v>
      </c>
      <c r="S634" t="b">
        <v>0</v>
      </c>
      <c r="T634" t="s">
        <v>90</v>
      </c>
      <c r="U634" t="b">
        <v>0</v>
      </c>
      <c r="V634" t="s">
        <v>285</v>
      </c>
      <c r="W634" s="1">
        <v>44615.35732638889</v>
      </c>
      <c r="X634">
        <v>880</v>
      </c>
      <c r="Y634">
        <v>175</v>
      </c>
      <c r="Z634">
        <v>0</v>
      </c>
      <c r="AA634">
        <v>175</v>
      </c>
      <c r="AB634">
        <v>0</v>
      </c>
      <c r="AC634">
        <v>66</v>
      </c>
      <c r="AD634">
        <v>-175</v>
      </c>
      <c r="AE634">
        <v>0</v>
      </c>
      <c r="AF634">
        <v>0</v>
      </c>
      <c r="AG634">
        <v>0</v>
      </c>
      <c r="AH634" t="s">
        <v>1647</v>
      </c>
      <c r="AI634" s="1">
        <v>44615.503738425927</v>
      </c>
      <c r="AJ634">
        <v>924</v>
      </c>
      <c r="AK634">
        <v>2</v>
      </c>
      <c r="AL634">
        <v>0</v>
      </c>
      <c r="AM634">
        <v>2</v>
      </c>
      <c r="AN634">
        <v>0</v>
      </c>
      <c r="AO634">
        <v>2</v>
      </c>
      <c r="AP634">
        <v>-177</v>
      </c>
      <c r="AQ634">
        <v>0</v>
      </c>
      <c r="AR634">
        <v>0</v>
      </c>
      <c r="AS634">
        <v>0</v>
      </c>
      <c r="AT634" t="s">
        <v>90</v>
      </c>
      <c r="AU634" t="s">
        <v>90</v>
      </c>
      <c r="AV634" t="s">
        <v>90</v>
      </c>
      <c r="AW634" t="s">
        <v>90</v>
      </c>
      <c r="AX634" t="s">
        <v>90</v>
      </c>
      <c r="AY634" t="s">
        <v>90</v>
      </c>
      <c r="AZ634" t="s">
        <v>90</v>
      </c>
      <c r="BA634" t="s">
        <v>90</v>
      </c>
      <c r="BB634" t="s">
        <v>90</v>
      </c>
      <c r="BC634" t="s">
        <v>90</v>
      </c>
      <c r="BD634" t="s">
        <v>90</v>
      </c>
      <c r="BE634" t="s">
        <v>90</v>
      </c>
    </row>
    <row r="635" spans="1:57" x14ac:dyDescent="0.45">
      <c r="A635" t="s">
        <v>1654</v>
      </c>
      <c r="B635" t="s">
        <v>82</v>
      </c>
      <c r="C635" t="s">
        <v>1655</v>
      </c>
      <c r="D635" t="s">
        <v>84</v>
      </c>
      <c r="E635" s="2" t="str">
        <f>HYPERLINK("capsilon://?command=openfolder&amp;siteaddress=FAM.docvelocity-na8.net&amp;folderid=FX27A80362-B29C-5AD7-2DDF-2D59947CF778","FX22029021")</f>
        <v>FX22029021</v>
      </c>
      <c r="F635" t="s">
        <v>19</v>
      </c>
      <c r="G635" t="s">
        <v>19</v>
      </c>
      <c r="H635" t="s">
        <v>85</v>
      </c>
      <c r="I635" t="s">
        <v>1656</v>
      </c>
      <c r="J635">
        <v>0</v>
      </c>
      <c r="K635" t="s">
        <v>87</v>
      </c>
      <c r="L635" t="s">
        <v>88</v>
      </c>
      <c r="M635" t="s">
        <v>89</v>
      </c>
      <c r="N635">
        <v>2</v>
      </c>
      <c r="O635" s="1">
        <v>44614.719826388886</v>
      </c>
      <c r="P635" s="1">
        <v>44615.499293981484</v>
      </c>
      <c r="Q635">
        <v>66365</v>
      </c>
      <c r="R635">
        <v>981</v>
      </c>
      <c r="S635" t="b">
        <v>0</v>
      </c>
      <c r="T635" t="s">
        <v>90</v>
      </c>
      <c r="U635" t="b">
        <v>0</v>
      </c>
      <c r="V635" t="s">
        <v>285</v>
      </c>
      <c r="W635" s="1">
        <v>44615.363518518519</v>
      </c>
      <c r="X635">
        <v>534</v>
      </c>
      <c r="Y635">
        <v>93</v>
      </c>
      <c r="Z635">
        <v>0</v>
      </c>
      <c r="AA635">
        <v>93</v>
      </c>
      <c r="AB635">
        <v>0</v>
      </c>
      <c r="AC635">
        <v>49</v>
      </c>
      <c r="AD635">
        <v>-93</v>
      </c>
      <c r="AE635">
        <v>0</v>
      </c>
      <c r="AF635">
        <v>0</v>
      </c>
      <c r="AG635">
        <v>0</v>
      </c>
      <c r="AH635" t="s">
        <v>190</v>
      </c>
      <c r="AI635" s="1">
        <v>44615.499293981484</v>
      </c>
      <c r="AJ635">
        <v>409</v>
      </c>
      <c r="AK635">
        <v>4</v>
      </c>
      <c r="AL635">
        <v>0</v>
      </c>
      <c r="AM635">
        <v>4</v>
      </c>
      <c r="AN635">
        <v>0</v>
      </c>
      <c r="AO635">
        <v>4</v>
      </c>
      <c r="AP635">
        <v>-97</v>
      </c>
      <c r="AQ635">
        <v>0</v>
      </c>
      <c r="AR635">
        <v>0</v>
      </c>
      <c r="AS635">
        <v>0</v>
      </c>
      <c r="AT635" t="s">
        <v>90</v>
      </c>
      <c r="AU635" t="s">
        <v>90</v>
      </c>
      <c r="AV635" t="s">
        <v>90</v>
      </c>
      <c r="AW635" t="s">
        <v>90</v>
      </c>
      <c r="AX635" t="s">
        <v>90</v>
      </c>
      <c r="AY635" t="s">
        <v>90</v>
      </c>
      <c r="AZ635" t="s">
        <v>90</v>
      </c>
      <c r="BA635" t="s">
        <v>90</v>
      </c>
      <c r="BB635" t="s">
        <v>90</v>
      </c>
      <c r="BC635" t="s">
        <v>90</v>
      </c>
      <c r="BD635" t="s">
        <v>90</v>
      </c>
      <c r="BE635" t="s">
        <v>90</v>
      </c>
    </row>
    <row r="636" spans="1:57" x14ac:dyDescent="0.45">
      <c r="A636" t="s">
        <v>1657</v>
      </c>
      <c r="B636" t="s">
        <v>82</v>
      </c>
      <c r="C636" t="s">
        <v>1658</v>
      </c>
      <c r="D636" t="s">
        <v>84</v>
      </c>
      <c r="E636" s="2" t="str">
        <f>HYPERLINK("capsilon://?command=openfolder&amp;siteaddress=FAM.docvelocity-na8.net&amp;folderid=FXB9B1C431-F62D-3B6F-C94A-AC9B40959582","FX22019647")</f>
        <v>FX22019647</v>
      </c>
      <c r="F636" t="s">
        <v>19</v>
      </c>
      <c r="G636" t="s">
        <v>19</v>
      </c>
      <c r="H636" t="s">
        <v>85</v>
      </c>
      <c r="I636" t="s">
        <v>1659</v>
      </c>
      <c r="J636">
        <v>0</v>
      </c>
      <c r="K636" t="s">
        <v>87</v>
      </c>
      <c r="L636" t="s">
        <v>88</v>
      </c>
      <c r="M636" t="s">
        <v>89</v>
      </c>
      <c r="N636">
        <v>2</v>
      </c>
      <c r="O636" s="1">
        <v>44614.737638888888</v>
      </c>
      <c r="P636" s="1">
        <v>44615.535405092596</v>
      </c>
      <c r="Q636">
        <v>62830</v>
      </c>
      <c r="R636">
        <v>6097</v>
      </c>
      <c r="S636" t="b">
        <v>0</v>
      </c>
      <c r="T636" t="s">
        <v>90</v>
      </c>
      <c r="U636" t="b">
        <v>0</v>
      </c>
      <c r="V636" t="s">
        <v>285</v>
      </c>
      <c r="W636" s="1">
        <v>44615.398113425923</v>
      </c>
      <c r="X636">
        <v>2988</v>
      </c>
      <c r="Y636">
        <v>527</v>
      </c>
      <c r="Z636">
        <v>0</v>
      </c>
      <c r="AA636">
        <v>527</v>
      </c>
      <c r="AB636">
        <v>0</v>
      </c>
      <c r="AC636">
        <v>229</v>
      </c>
      <c r="AD636">
        <v>-527</v>
      </c>
      <c r="AE636">
        <v>0</v>
      </c>
      <c r="AF636">
        <v>0</v>
      </c>
      <c r="AG636">
        <v>0</v>
      </c>
      <c r="AH636" t="s">
        <v>1647</v>
      </c>
      <c r="AI636" s="1">
        <v>44615.535405092596</v>
      </c>
      <c r="AJ636">
        <v>2735</v>
      </c>
      <c r="AK636">
        <v>47</v>
      </c>
      <c r="AL636">
        <v>0</v>
      </c>
      <c r="AM636">
        <v>47</v>
      </c>
      <c r="AN636">
        <v>0</v>
      </c>
      <c r="AO636">
        <v>47</v>
      </c>
      <c r="AP636">
        <v>-574</v>
      </c>
      <c r="AQ636">
        <v>0</v>
      </c>
      <c r="AR636">
        <v>0</v>
      </c>
      <c r="AS636">
        <v>0</v>
      </c>
      <c r="AT636" t="s">
        <v>90</v>
      </c>
      <c r="AU636" t="s">
        <v>90</v>
      </c>
      <c r="AV636" t="s">
        <v>90</v>
      </c>
      <c r="AW636" t="s">
        <v>90</v>
      </c>
      <c r="AX636" t="s">
        <v>90</v>
      </c>
      <c r="AY636" t="s">
        <v>90</v>
      </c>
      <c r="AZ636" t="s">
        <v>90</v>
      </c>
      <c r="BA636" t="s">
        <v>90</v>
      </c>
      <c r="BB636" t="s">
        <v>90</v>
      </c>
      <c r="BC636" t="s">
        <v>90</v>
      </c>
      <c r="BD636" t="s">
        <v>90</v>
      </c>
      <c r="BE636" t="s">
        <v>90</v>
      </c>
    </row>
    <row r="637" spans="1:57" x14ac:dyDescent="0.45">
      <c r="A637" t="s">
        <v>1660</v>
      </c>
      <c r="B637" t="s">
        <v>82</v>
      </c>
      <c r="C637" t="s">
        <v>1099</v>
      </c>
      <c r="D637" t="s">
        <v>84</v>
      </c>
      <c r="E637" s="2" t="str">
        <f>HYPERLINK("capsilon://?command=openfolder&amp;siteaddress=FAM.docvelocity-na8.net&amp;folderid=FX98243251-0CCC-5E9F-D4EE-91825350242D","FX22023320")</f>
        <v>FX22023320</v>
      </c>
      <c r="F637" t="s">
        <v>19</v>
      </c>
      <c r="G637" t="s">
        <v>19</v>
      </c>
      <c r="H637" t="s">
        <v>85</v>
      </c>
      <c r="I637" t="s">
        <v>1661</v>
      </c>
      <c r="J637">
        <v>0</v>
      </c>
      <c r="K637" t="s">
        <v>87</v>
      </c>
      <c r="L637" t="s">
        <v>88</v>
      </c>
      <c r="M637" t="s">
        <v>89</v>
      </c>
      <c r="N637">
        <v>2</v>
      </c>
      <c r="O637" s="1">
        <v>44614.753796296296</v>
      </c>
      <c r="P637" s="1">
        <v>44615.506585648145</v>
      </c>
      <c r="Q637">
        <v>64592</v>
      </c>
      <c r="R637">
        <v>449</v>
      </c>
      <c r="S637" t="b">
        <v>0</v>
      </c>
      <c r="T637" t="s">
        <v>90</v>
      </c>
      <c r="U637" t="b">
        <v>0</v>
      </c>
      <c r="V637" t="s">
        <v>285</v>
      </c>
      <c r="W637" s="1">
        <v>44615.400659722225</v>
      </c>
      <c r="X637">
        <v>219</v>
      </c>
      <c r="Y637">
        <v>52</v>
      </c>
      <c r="Z637">
        <v>0</v>
      </c>
      <c r="AA637">
        <v>52</v>
      </c>
      <c r="AB637">
        <v>0</v>
      </c>
      <c r="AC637">
        <v>30</v>
      </c>
      <c r="AD637">
        <v>-52</v>
      </c>
      <c r="AE637">
        <v>0</v>
      </c>
      <c r="AF637">
        <v>0</v>
      </c>
      <c r="AG637">
        <v>0</v>
      </c>
      <c r="AH637" t="s">
        <v>190</v>
      </c>
      <c r="AI637" s="1">
        <v>44615.506585648145</v>
      </c>
      <c r="AJ637">
        <v>215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-52</v>
      </c>
      <c r="AQ637">
        <v>0</v>
      </c>
      <c r="AR637">
        <v>0</v>
      </c>
      <c r="AS637">
        <v>0</v>
      </c>
      <c r="AT637" t="s">
        <v>90</v>
      </c>
      <c r="AU637" t="s">
        <v>90</v>
      </c>
      <c r="AV637" t="s">
        <v>90</v>
      </c>
      <c r="AW637" t="s">
        <v>90</v>
      </c>
      <c r="AX637" t="s">
        <v>90</v>
      </c>
      <c r="AY637" t="s">
        <v>90</v>
      </c>
      <c r="AZ637" t="s">
        <v>90</v>
      </c>
      <c r="BA637" t="s">
        <v>90</v>
      </c>
      <c r="BB637" t="s">
        <v>90</v>
      </c>
      <c r="BC637" t="s">
        <v>90</v>
      </c>
      <c r="BD637" t="s">
        <v>90</v>
      </c>
      <c r="BE637" t="s">
        <v>90</v>
      </c>
    </row>
    <row r="638" spans="1:57" x14ac:dyDescent="0.45">
      <c r="A638" t="s">
        <v>1662</v>
      </c>
      <c r="B638" t="s">
        <v>82</v>
      </c>
      <c r="C638" t="s">
        <v>798</v>
      </c>
      <c r="D638" t="s">
        <v>84</v>
      </c>
      <c r="E638" s="2" t="str">
        <f>HYPERLINK("capsilon://?command=openfolder&amp;siteaddress=FAM.docvelocity-na8.net&amp;folderid=FX55F85285-0705-8484-3150-72E3D73E8627","FX22023821")</f>
        <v>FX22023821</v>
      </c>
      <c r="F638" t="s">
        <v>19</v>
      </c>
      <c r="G638" t="s">
        <v>19</v>
      </c>
      <c r="H638" t="s">
        <v>85</v>
      </c>
      <c r="I638" t="s">
        <v>1663</v>
      </c>
      <c r="J638">
        <v>0</v>
      </c>
      <c r="K638" t="s">
        <v>87</v>
      </c>
      <c r="L638" t="s">
        <v>88</v>
      </c>
      <c r="M638" t="s">
        <v>89</v>
      </c>
      <c r="N638">
        <v>2</v>
      </c>
      <c r="O638" s="1">
        <v>44614.766446759262</v>
      </c>
      <c r="P638" s="1">
        <v>44615.508321759262</v>
      </c>
      <c r="Q638">
        <v>63620</v>
      </c>
      <c r="R638">
        <v>478</v>
      </c>
      <c r="S638" t="b">
        <v>0</v>
      </c>
      <c r="T638" t="s">
        <v>90</v>
      </c>
      <c r="U638" t="b">
        <v>0</v>
      </c>
      <c r="V638" t="s">
        <v>285</v>
      </c>
      <c r="W638" s="1">
        <v>44615.402303240742</v>
      </c>
      <c r="X638">
        <v>141</v>
      </c>
      <c r="Y638">
        <v>21</v>
      </c>
      <c r="Z638">
        <v>0</v>
      </c>
      <c r="AA638">
        <v>21</v>
      </c>
      <c r="AB638">
        <v>0</v>
      </c>
      <c r="AC638">
        <v>2</v>
      </c>
      <c r="AD638">
        <v>-21</v>
      </c>
      <c r="AE638">
        <v>0</v>
      </c>
      <c r="AF638">
        <v>0</v>
      </c>
      <c r="AG638">
        <v>0</v>
      </c>
      <c r="AH638" t="s">
        <v>187</v>
      </c>
      <c r="AI638" s="1">
        <v>44615.508321759262</v>
      </c>
      <c r="AJ638">
        <v>329</v>
      </c>
      <c r="AK638">
        <v>1</v>
      </c>
      <c r="AL638">
        <v>0</v>
      </c>
      <c r="AM638">
        <v>1</v>
      </c>
      <c r="AN638">
        <v>0</v>
      </c>
      <c r="AO638">
        <v>1</v>
      </c>
      <c r="AP638">
        <v>-22</v>
      </c>
      <c r="AQ638">
        <v>0</v>
      </c>
      <c r="AR638">
        <v>0</v>
      </c>
      <c r="AS638">
        <v>0</v>
      </c>
      <c r="AT638" t="s">
        <v>90</v>
      </c>
      <c r="AU638" t="s">
        <v>90</v>
      </c>
      <c r="AV638" t="s">
        <v>90</v>
      </c>
      <c r="AW638" t="s">
        <v>90</v>
      </c>
      <c r="AX638" t="s">
        <v>90</v>
      </c>
      <c r="AY638" t="s">
        <v>90</v>
      </c>
      <c r="AZ638" t="s">
        <v>90</v>
      </c>
      <c r="BA638" t="s">
        <v>90</v>
      </c>
      <c r="BB638" t="s">
        <v>90</v>
      </c>
      <c r="BC638" t="s">
        <v>90</v>
      </c>
      <c r="BD638" t="s">
        <v>90</v>
      </c>
      <c r="BE638" t="s">
        <v>90</v>
      </c>
    </row>
    <row r="639" spans="1:57" x14ac:dyDescent="0.45">
      <c r="A639" t="s">
        <v>1664</v>
      </c>
      <c r="B639" t="s">
        <v>82</v>
      </c>
      <c r="C639" t="s">
        <v>271</v>
      </c>
      <c r="D639" t="s">
        <v>84</v>
      </c>
      <c r="E639" s="2" t="str">
        <f>HYPERLINK("capsilon://?command=openfolder&amp;siteaddress=FAM.docvelocity-na8.net&amp;folderid=FX9B3C1982-A70E-B127-24D7-BF194C714CDE","FX2202373")</f>
        <v>FX2202373</v>
      </c>
      <c r="F639" t="s">
        <v>19</v>
      </c>
      <c r="G639" t="s">
        <v>19</v>
      </c>
      <c r="H639" t="s">
        <v>85</v>
      </c>
      <c r="I639" t="s">
        <v>1665</v>
      </c>
      <c r="J639">
        <v>0</v>
      </c>
      <c r="K639" t="s">
        <v>87</v>
      </c>
      <c r="L639" t="s">
        <v>88</v>
      </c>
      <c r="M639" t="s">
        <v>89</v>
      </c>
      <c r="N639">
        <v>1</v>
      </c>
      <c r="O639" s="1">
        <v>44614.865671296298</v>
      </c>
      <c r="P639" s="1">
        <v>44615.290266203701</v>
      </c>
      <c r="Q639">
        <v>36617</v>
      </c>
      <c r="R639">
        <v>68</v>
      </c>
      <c r="S639" t="b">
        <v>0</v>
      </c>
      <c r="T639" t="s">
        <v>90</v>
      </c>
      <c r="U639" t="b">
        <v>0</v>
      </c>
      <c r="V639" t="s">
        <v>307</v>
      </c>
      <c r="W639" s="1">
        <v>44615.290266203701</v>
      </c>
      <c r="X639">
        <v>68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854</v>
      </c>
      <c r="AF639">
        <v>0</v>
      </c>
      <c r="AG639">
        <v>1</v>
      </c>
      <c r="AH639" t="s">
        <v>90</v>
      </c>
      <c r="AI639" t="s">
        <v>90</v>
      </c>
      <c r="AJ639" t="s">
        <v>90</v>
      </c>
      <c r="AK639" t="s">
        <v>90</v>
      </c>
      <c r="AL639" t="s">
        <v>90</v>
      </c>
      <c r="AM639" t="s">
        <v>90</v>
      </c>
      <c r="AN639" t="s">
        <v>90</v>
      </c>
      <c r="AO639" t="s">
        <v>90</v>
      </c>
      <c r="AP639" t="s">
        <v>90</v>
      </c>
      <c r="AQ639" t="s">
        <v>90</v>
      </c>
      <c r="AR639" t="s">
        <v>90</v>
      </c>
      <c r="AS639" t="s">
        <v>90</v>
      </c>
      <c r="AT639" t="s">
        <v>90</v>
      </c>
      <c r="AU639" t="s">
        <v>90</v>
      </c>
      <c r="AV639" t="s">
        <v>90</v>
      </c>
      <c r="AW639" t="s">
        <v>90</v>
      </c>
      <c r="AX639" t="s">
        <v>90</v>
      </c>
      <c r="AY639" t="s">
        <v>90</v>
      </c>
      <c r="AZ639" t="s">
        <v>90</v>
      </c>
      <c r="BA639" t="s">
        <v>90</v>
      </c>
      <c r="BB639" t="s">
        <v>90</v>
      </c>
      <c r="BC639" t="s">
        <v>90</v>
      </c>
      <c r="BD639" t="s">
        <v>90</v>
      </c>
      <c r="BE639" t="s">
        <v>90</v>
      </c>
    </row>
    <row r="640" spans="1:57" x14ac:dyDescent="0.45">
      <c r="A640" t="s">
        <v>1666</v>
      </c>
      <c r="B640" t="s">
        <v>82</v>
      </c>
      <c r="C640" t="s">
        <v>1529</v>
      </c>
      <c r="D640" t="s">
        <v>84</v>
      </c>
      <c r="E640" s="2" t="str">
        <f>HYPERLINK("capsilon://?command=openfolder&amp;siteaddress=FAM.docvelocity-na8.net&amp;folderid=FXBB450F45-F94C-E756-BFA2-86471A0D593E","FX22028903")</f>
        <v>FX22028903</v>
      </c>
      <c r="F640" t="s">
        <v>19</v>
      </c>
      <c r="G640" t="s">
        <v>19</v>
      </c>
      <c r="H640" t="s">
        <v>85</v>
      </c>
      <c r="I640" t="s">
        <v>1530</v>
      </c>
      <c r="J640">
        <v>0</v>
      </c>
      <c r="K640" t="s">
        <v>87</v>
      </c>
      <c r="L640" t="s">
        <v>88</v>
      </c>
      <c r="M640" t="s">
        <v>89</v>
      </c>
      <c r="N640">
        <v>2</v>
      </c>
      <c r="O640" s="1">
        <v>44615.1641087963</v>
      </c>
      <c r="P640" s="1">
        <v>44615.317430555559</v>
      </c>
      <c r="Q640">
        <v>12115</v>
      </c>
      <c r="R640">
        <v>1132</v>
      </c>
      <c r="S640" t="b">
        <v>0</v>
      </c>
      <c r="T640" t="s">
        <v>90</v>
      </c>
      <c r="U640" t="b">
        <v>1</v>
      </c>
      <c r="V640" t="s">
        <v>285</v>
      </c>
      <c r="W640" s="1">
        <v>44615.168564814812</v>
      </c>
      <c r="X640">
        <v>379</v>
      </c>
      <c r="Y640">
        <v>74</v>
      </c>
      <c r="Z640">
        <v>0</v>
      </c>
      <c r="AA640">
        <v>74</v>
      </c>
      <c r="AB640">
        <v>0</v>
      </c>
      <c r="AC640">
        <v>34</v>
      </c>
      <c r="AD640">
        <v>-74</v>
      </c>
      <c r="AE640">
        <v>0</v>
      </c>
      <c r="AF640">
        <v>0</v>
      </c>
      <c r="AG640">
        <v>0</v>
      </c>
      <c r="AH640" t="s">
        <v>163</v>
      </c>
      <c r="AI640" s="1">
        <v>44615.317430555559</v>
      </c>
      <c r="AJ640">
        <v>744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-74</v>
      </c>
      <c r="AQ640">
        <v>0</v>
      </c>
      <c r="AR640">
        <v>0</v>
      </c>
      <c r="AS640">
        <v>0</v>
      </c>
      <c r="AT640" t="s">
        <v>90</v>
      </c>
      <c r="AU640" t="s">
        <v>90</v>
      </c>
      <c r="AV640" t="s">
        <v>90</v>
      </c>
      <c r="AW640" t="s">
        <v>90</v>
      </c>
      <c r="AX640" t="s">
        <v>90</v>
      </c>
      <c r="AY640" t="s">
        <v>90</v>
      </c>
      <c r="AZ640" t="s">
        <v>90</v>
      </c>
      <c r="BA640" t="s">
        <v>90</v>
      </c>
      <c r="BB640" t="s">
        <v>90</v>
      </c>
      <c r="BC640" t="s">
        <v>90</v>
      </c>
      <c r="BD640" t="s">
        <v>90</v>
      </c>
      <c r="BE640" t="s">
        <v>90</v>
      </c>
    </row>
    <row r="641" spans="1:57" x14ac:dyDescent="0.45">
      <c r="A641" t="s">
        <v>1667</v>
      </c>
      <c r="B641" t="s">
        <v>82</v>
      </c>
      <c r="C641" t="s">
        <v>1476</v>
      </c>
      <c r="D641" t="s">
        <v>84</v>
      </c>
      <c r="E641" s="2" t="str">
        <f>HYPERLINK("capsilon://?command=openfolder&amp;siteaddress=FAM.docvelocity-na8.net&amp;folderid=FX95C35200-4EBD-34A1-16F5-2FC174165A73","FX22028214")</f>
        <v>FX22028214</v>
      </c>
      <c r="F641" t="s">
        <v>19</v>
      </c>
      <c r="G641" t="s">
        <v>19</v>
      </c>
      <c r="H641" t="s">
        <v>85</v>
      </c>
      <c r="I641" t="s">
        <v>1590</v>
      </c>
      <c r="J641">
        <v>0</v>
      </c>
      <c r="K641" t="s">
        <v>87</v>
      </c>
      <c r="L641" t="s">
        <v>88</v>
      </c>
      <c r="M641" t="s">
        <v>89</v>
      </c>
      <c r="N641">
        <v>2</v>
      </c>
      <c r="O641" s="1">
        <v>44615.173171296294</v>
      </c>
      <c r="P641" s="1">
        <v>44615.344386574077</v>
      </c>
      <c r="Q641">
        <v>14157</v>
      </c>
      <c r="R641">
        <v>636</v>
      </c>
      <c r="S641" t="b">
        <v>0</v>
      </c>
      <c r="T641" t="s">
        <v>90</v>
      </c>
      <c r="U641" t="b">
        <v>1</v>
      </c>
      <c r="V641" t="s">
        <v>285</v>
      </c>
      <c r="W641" s="1">
        <v>44615.177905092591</v>
      </c>
      <c r="X641">
        <v>406</v>
      </c>
      <c r="Y641">
        <v>37</v>
      </c>
      <c r="Z641">
        <v>0</v>
      </c>
      <c r="AA641">
        <v>37</v>
      </c>
      <c r="AB641">
        <v>0</v>
      </c>
      <c r="AC641">
        <v>15</v>
      </c>
      <c r="AD641">
        <v>-37</v>
      </c>
      <c r="AE641">
        <v>0</v>
      </c>
      <c r="AF641">
        <v>0</v>
      </c>
      <c r="AG641">
        <v>0</v>
      </c>
      <c r="AH641" t="s">
        <v>190</v>
      </c>
      <c r="AI641" s="1">
        <v>44615.344386574077</v>
      </c>
      <c r="AJ641">
        <v>216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-37</v>
      </c>
      <c r="AQ641">
        <v>0</v>
      </c>
      <c r="AR641">
        <v>0</v>
      </c>
      <c r="AS641">
        <v>0</v>
      </c>
      <c r="AT641" t="s">
        <v>90</v>
      </c>
      <c r="AU641" t="s">
        <v>90</v>
      </c>
      <c r="AV641" t="s">
        <v>90</v>
      </c>
      <c r="AW641" t="s">
        <v>90</v>
      </c>
      <c r="AX641" t="s">
        <v>90</v>
      </c>
      <c r="AY641" t="s">
        <v>90</v>
      </c>
      <c r="AZ641" t="s">
        <v>90</v>
      </c>
      <c r="BA641" t="s">
        <v>90</v>
      </c>
      <c r="BB641" t="s">
        <v>90</v>
      </c>
      <c r="BC641" t="s">
        <v>90</v>
      </c>
      <c r="BD641" t="s">
        <v>90</v>
      </c>
      <c r="BE641" t="s">
        <v>90</v>
      </c>
    </row>
    <row r="642" spans="1:57" x14ac:dyDescent="0.45">
      <c r="A642" t="s">
        <v>1668</v>
      </c>
      <c r="B642" t="s">
        <v>82</v>
      </c>
      <c r="C642" t="s">
        <v>1506</v>
      </c>
      <c r="D642" t="s">
        <v>84</v>
      </c>
      <c r="E642" s="2" t="str">
        <f>HYPERLINK("capsilon://?command=openfolder&amp;siteaddress=FAM.docvelocity-na8.net&amp;folderid=FX16DBFA6A-8D1B-689C-2D9D-C6CC1CE88BA7","FX22029121")</f>
        <v>FX22029121</v>
      </c>
      <c r="F642" t="s">
        <v>19</v>
      </c>
      <c r="G642" t="s">
        <v>19</v>
      </c>
      <c r="H642" t="s">
        <v>85</v>
      </c>
      <c r="I642" t="s">
        <v>1592</v>
      </c>
      <c r="J642">
        <v>0</v>
      </c>
      <c r="K642" t="s">
        <v>87</v>
      </c>
      <c r="L642" t="s">
        <v>88</v>
      </c>
      <c r="M642" t="s">
        <v>89</v>
      </c>
      <c r="N642">
        <v>2</v>
      </c>
      <c r="O642" s="1">
        <v>44615.179756944446</v>
      </c>
      <c r="P642" s="1">
        <v>44615.350405092591</v>
      </c>
      <c r="Q642">
        <v>14247</v>
      </c>
      <c r="R642">
        <v>497</v>
      </c>
      <c r="S642" t="b">
        <v>0</v>
      </c>
      <c r="T642" t="s">
        <v>90</v>
      </c>
      <c r="U642" t="b">
        <v>1</v>
      </c>
      <c r="V642" t="s">
        <v>285</v>
      </c>
      <c r="W642" s="1">
        <v>44615.182685185187</v>
      </c>
      <c r="X642">
        <v>250</v>
      </c>
      <c r="Y642">
        <v>37</v>
      </c>
      <c r="Z642">
        <v>0</v>
      </c>
      <c r="AA642">
        <v>37</v>
      </c>
      <c r="AB642">
        <v>0</v>
      </c>
      <c r="AC642">
        <v>14</v>
      </c>
      <c r="AD642">
        <v>-37</v>
      </c>
      <c r="AE642">
        <v>0</v>
      </c>
      <c r="AF642">
        <v>0</v>
      </c>
      <c r="AG642">
        <v>0</v>
      </c>
      <c r="AH642" t="s">
        <v>190</v>
      </c>
      <c r="AI642" s="1">
        <v>44615.350405092591</v>
      </c>
      <c r="AJ642">
        <v>222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-37</v>
      </c>
      <c r="AQ642">
        <v>0</v>
      </c>
      <c r="AR642">
        <v>0</v>
      </c>
      <c r="AS642">
        <v>0</v>
      </c>
      <c r="AT642" t="s">
        <v>90</v>
      </c>
      <c r="AU642" t="s">
        <v>90</v>
      </c>
      <c r="AV642" t="s">
        <v>90</v>
      </c>
      <c r="AW642" t="s">
        <v>90</v>
      </c>
      <c r="AX642" t="s">
        <v>90</v>
      </c>
      <c r="AY642" t="s">
        <v>90</v>
      </c>
      <c r="AZ642" t="s">
        <v>90</v>
      </c>
      <c r="BA642" t="s">
        <v>90</v>
      </c>
      <c r="BB642" t="s">
        <v>90</v>
      </c>
      <c r="BC642" t="s">
        <v>90</v>
      </c>
      <c r="BD642" t="s">
        <v>90</v>
      </c>
      <c r="BE642" t="s">
        <v>90</v>
      </c>
    </row>
    <row r="643" spans="1:57" x14ac:dyDescent="0.45">
      <c r="A643" t="s">
        <v>1669</v>
      </c>
      <c r="B643" t="s">
        <v>82</v>
      </c>
      <c r="C643" t="s">
        <v>1597</v>
      </c>
      <c r="D643" t="s">
        <v>84</v>
      </c>
      <c r="E643" s="2" t="str">
        <f>HYPERLINK("capsilon://?command=openfolder&amp;siteaddress=FAM.docvelocity-na8.net&amp;folderid=FX4788D8D3-12A6-A44E-3BF1-6705DC2C4B42","FX22028171")</f>
        <v>FX22028171</v>
      </c>
      <c r="F643" t="s">
        <v>19</v>
      </c>
      <c r="G643" t="s">
        <v>19</v>
      </c>
      <c r="H643" t="s">
        <v>85</v>
      </c>
      <c r="I643" t="s">
        <v>1598</v>
      </c>
      <c r="J643">
        <v>0</v>
      </c>
      <c r="K643" t="s">
        <v>87</v>
      </c>
      <c r="L643" t="s">
        <v>88</v>
      </c>
      <c r="M643" t="s">
        <v>89</v>
      </c>
      <c r="N643">
        <v>2</v>
      </c>
      <c r="O643" s="1">
        <v>44615.183761574073</v>
      </c>
      <c r="P643" s="1">
        <v>44615.352627314816</v>
      </c>
      <c r="Q643">
        <v>14157</v>
      </c>
      <c r="R643">
        <v>433</v>
      </c>
      <c r="S643" t="b">
        <v>0</v>
      </c>
      <c r="T643" t="s">
        <v>90</v>
      </c>
      <c r="U643" t="b">
        <v>1</v>
      </c>
      <c r="V643" t="s">
        <v>285</v>
      </c>
      <c r="W643" s="1">
        <v>44615.186597222222</v>
      </c>
      <c r="X643">
        <v>242</v>
      </c>
      <c r="Y643">
        <v>37</v>
      </c>
      <c r="Z643">
        <v>0</v>
      </c>
      <c r="AA643">
        <v>37</v>
      </c>
      <c r="AB643">
        <v>0</v>
      </c>
      <c r="AC643">
        <v>9</v>
      </c>
      <c r="AD643">
        <v>-37</v>
      </c>
      <c r="AE643">
        <v>0</v>
      </c>
      <c r="AF643">
        <v>0</v>
      </c>
      <c r="AG643">
        <v>0</v>
      </c>
      <c r="AH643" t="s">
        <v>190</v>
      </c>
      <c r="AI643" s="1">
        <v>44615.352627314816</v>
      </c>
      <c r="AJ643">
        <v>191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-37</v>
      </c>
      <c r="AQ643">
        <v>0</v>
      </c>
      <c r="AR643">
        <v>0</v>
      </c>
      <c r="AS643">
        <v>0</v>
      </c>
      <c r="AT643" t="s">
        <v>90</v>
      </c>
      <c r="AU643" t="s">
        <v>90</v>
      </c>
      <c r="AV643" t="s">
        <v>90</v>
      </c>
      <c r="AW643" t="s">
        <v>90</v>
      </c>
      <c r="AX643" t="s">
        <v>90</v>
      </c>
      <c r="AY643" t="s">
        <v>90</v>
      </c>
      <c r="AZ643" t="s">
        <v>90</v>
      </c>
      <c r="BA643" t="s">
        <v>90</v>
      </c>
      <c r="BB643" t="s">
        <v>90</v>
      </c>
      <c r="BC643" t="s">
        <v>90</v>
      </c>
      <c r="BD643" t="s">
        <v>90</v>
      </c>
      <c r="BE643" t="s">
        <v>90</v>
      </c>
    </row>
    <row r="644" spans="1:57" x14ac:dyDescent="0.45">
      <c r="A644" t="s">
        <v>1670</v>
      </c>
      <c r="B644" t="s">
        <v>82</v>
      </c>
      <c r="C644" t="s">
        <v>1208</v>
      </c>
      <c r="D644" t="s">
        <v>84</v>
      </c>
      <c r="E644" s="2" t="str">
        <f>HYPERLINK("capsilon://?command=openfolder&amp;siteaddress=FAM.docvelocity-na8.net&amp;folderid=FX82044D95-A93C-8D71-46DF-58FAEA36E315","FX22025010")</f>
        <v>FX22025010</v>
      </c>
      <c r="F644" t="s">
        <v>19</v>
      </c>
      <c r="G644" t="s">
        <v>19</v>
      </c>
      <c r="H644" t="s">
        <v>85</v>
      </c>
      <c r="I644" t="s">
        <v>1600</v>
      </c>
      <c r="J644">
        <v>0</v>
      </c>
      <c r="K644" t="s">
        <v>87</v>
      </c>
      <c r="L644" t="s">
        <v>88</v>
      </c>
      <c r="M644" t="s">
        <v>89</v>
      </c>
      <c r="N644">
        <v>2</v>
      </c>
      <c r="O644" s="1">
        <v>44615.187696759262</v>
      </c>
      <c r="P644" s="1">
        <v>44615.356956018521</v>
      </c>
      <c r="Q644">
        <v>13847</v>
      </c>
      <c r="R644">
        <v>777</v>
      </c>
      <c r="S644" t="b">
        <v>0</v>
      </c>
      <c r="T644" t="s">
        <v>90</v>
      </c>
      <c r="U644" t="b">
        <v>1</v>
      </c>
      <c r="V644" t="s">
        <v>285</v>
      </c>
      <c r="W644" s="1">
        <v>44615.238379629627</v>
      </c>
      <c r="X644">
        <v>390</v>
      </c>
      <c r="Y644">
        <v>74</v>
      </c>
      <c r="Z644">
        <v>0</v>
      </c>
      <c r="AA644">
        <v>74</v>
      </c>
      <c r="AB644">
        <v>37</v>
      </c>
      <c r="AC644">
        <v>48</v>
      </c>
      <c r="AD644">
        <v>-74</v>
      </c>
      <c r="AE644">
        <v>0</v>
      </c>
      <c r="AF644">
        <v>0</v>
      </c>
      <c r="AG644">
        <v>0</v>
      </c>
      <c r="AH644" t="s">
        <v>190</v>
      </c>
      <c r="AI644" s="1">
        <v>44615.356956018521</v>
      </c>
      <c r="AJ644">
        <v>374</v>
      </c>
      <c r="AK644">
        <v>2</v>
      </c>
      <c r="AL644">
        <v>0</v>
      </c>
      <c r="AM644">
        <v>2</v>
      </c>
      <c r="AN644">
        <v>37</v>
      </c>
      <c r="AO644">
        <v>3</v>
      </c>
      <c r="AP644">
        <v>-76</v>
      </c>
      <c r="AQ644">
        <v>0</v>
      </c>
      <c r="AR644">
        <v>0</v>
      </c>
      <c r="AS644">
        <v>0</v>
      </c>
      <c r="AT644" t="s">
        <v>90</v>
      </c>
      <c r="AU644" t="s">
        <v>90</v>
      </c>
      <c r="AV644" t="s">
        <v>90</v>
      </c>
      <c r="AW644" t="s">
        <v>90</v>
      </c>
      <c r="AX644" t="s">
        <v>90</v>
      </c>
      <c r="AY644" t="s">
        <v>90</v>
      </c>
      <c r="AZ644" t="s">
        <v>90</v>
      </c>
      <c r="BA644" t="s">
        <v>90</v>
      </c>
      <c r="BB644" t="s">
        <v>90</v>
      </c>
      <c r="BC644" t="s">
        <v>90</v>
      </c>
      <c r="BD644" t="s">
        <v>90</v>
      </c>
      <c r="BE644" t="s">
        <v>90</v>
      </c>
    </row>
    <row r="645" spans="1:57" x14ac:dyDescent="0.45">
      <c r="A645" t="s">
        <v>1671</v>
      </c>
      <c r="B645" t="s">
        <v>82</v>
      </c>
      <c r="C645" t="s">
        <v>1625</v>
      </c>
      <c r="D645" t="s">
        <v>84</v>
      </c>
      <c r="E645" s="2" t="str">
        <f>HYPERLINK("capsilon://?command=openfolder&amp;siteaddress=FAM.docvelocity-na8.net&amp;folderid=FX111A3D63-4331-B1DD-B857-7D249400ECBC","FX22029694")</f>
        <v>FX22029694</v>
      </c>
      <c r="F645" t="s">
        <v>19</v>
      </c>
      <c r="G645" t="s">
        <v>19</v>
      </c>
      <c r="H645" t="s">
        <v>85</v>
      </c>
      <c r="I645" t="s">
        <v>1626</v>
      </c>
      <c r="J645">
        <v>0</v>
      </c>
      <c r="K645" t="s">
        <v>87</v>
      </c>
      <c r="L645" t="s">
        <v>88</v>
      </c>
      <c r="M645" t="s">
        <v>89</v>
      </c>
      <c r="N645">
        <v>2</v>
      </c>
      <c r="O645" s="1">
        <v>44615.287812499999</v>
      </c>
      <c r="P645" s="1">
        <v>44615.368356481478</v>
      </c>
      <c r="Q645">
        <v>4529</v>
      </c>
      <c r="R645">
        <v>2430</v>
      </c>
      <c r="S645" t="b">
        <v>0</v>
      </c>
      <c r="T645" t="s">
        <v>90</v>
      </c>
      <c r="U645" t="b">
        <v>1</v>
      </c>
      <c r="V645" t="s">
        <v>285</v>
      </c>
      <c r="W645" s="1">
        <v>44615.308368055557</v>
      </c>
      <c r="X645">
        <v>1441</v>
      </c>
      <c r="Y645">
        <v>287</v>
      </c>
      <c r="Z645">
        <v>0</v>
      </c>
      <c r="AA645">
        <v>287</v>
      </c>
      <c r="AB645">
        <v>0</v>
      </c>
      <c r="AC645">
        <v>142</v>
      </c>
      <c r="AD645">
        <v>-287</v>
      </c>
      <c r="AE645">
        <v>0</v>
      </c>
      <c r="AF645">
        <v>0</v>
      </c>
      <c r="AG645">
        <v>0</v>
      </c>
      <c r="AH645" t="s">
        <v>190</v>
      </c>
      <c r="AI645" s="1">
        <v>44615.368356481478</v>
      </c>
      <c r="AJ645">
        <v>984</v>
      </c>
      <c r="AK645">
        <v>1</v>
      </c>
      <c r="AL645">
        <v>0</v>
      </c>
      <c r="AM645">
        <v>1</v>
      </c>
      <c r="AN645">
        <v>0</v>
      </c>
      <c r="AO645">
        <v>1</v>
      </c>
      <c r="AP645">
        <v>-288</v>
      </c>
      <c r="AQ645">
        <v>0</v>
      </c>
      <c r="AR645">
        <v>0</v>
      </c>
      <c r="AS645">
        <v>0</v>
      </c>
      <c r="AT645" t="s">
        <v>90</v>
      </c>
      <c r="AU645" t="s">
        <v>90</v>
      </c>
      <c r="AV645" t="s">
        <v>90</v>
      </c>
      <c r="AW645" t="s">
        <v>90</v>
      </c>
      <c r="AX645" t="s">
        <v>90</v>
      </c>
      <c r="AY645" t="s">
        <v>90</v>
      </c>
      <c r="AZ645" t="s">
        <v>90</v>
      </c>
      <c r="BA645" t="s">
        <v>90</v>
      </c>
      <c r="BB645" t="s">
        <v>90</v>
      </c>
      <c r="BC645" t="s">
        <v>90</v>
      </c>
      <c r="BD645" t="s">
        <v>90</v>
      </c>
      <c r="BE645" t="s">
        <v>90</v>
      </c>
    </row>
    <row r="646" spans="1:57" x14ac:dyDescent="0.45">
      <c r="A646" t="s">
        <v>1672</v>
      </c>
      <c r="B646" t="s">
        <v>82</v>
      </c>
      <c r="C646" t="s">
        <v>271</v>
      </c>
      <c r="D646" t="s">
        <v>84</v>
      </c>
      <c r="E646" s="2" t="str">
        <f>HYPERLINK("capsilon://?command=openfolder&amp;siteaddress=FAM.docvelocity-na8.net&amp;folderid=FX9B3C1982-A70E-B127-24D7-BF194C714CDE","FX2202373")</f>
        <v>FX2202373</v>
      </c>
      <c r="F646" t="s">
        <v>19</v>
      </c>
      <c r="G646" t="s">
        <v>19</v>
      </c>
      <c r="H646" t="s">
        <v>85</v>
      </c>
      <c r="I646" t="s">
        <v>1665</v>
      </c>
      <c r="J646">
        <v>0</v>
      </c>
      <c r="K646" t="s">
        <v>87</v>
      </c>
      <c r="L646" t="s">
        <v>88</v>
      </c>
      <c r="M646" t="s">
        <v>89</v>
      </c>
      <c r="N646">
        <v>2</v>
      </c>
      <c r="O646" s="1">
        <v>44615.29074074074</v>
      </c>
      <c r="P646" s="1">
        <v>44615.371759259258</v>
      </c>
      <c r="Q646">
        <v>5210</v>
      </c>
      <c r="R646">
        <v>1790</v>
      </c>
      <c r="S646" t="b">
        <v>0</v>
      </c>
      <c r="T646" t="s">
        <v>90</v>
      </c>
      <c r="U646" t="b">
        <v>1</v>
      </c>
      <c r="V646" t="s">
        <v>91</v>
      </c>
      <c r="W646" s="1">
        <v>44615.31150462963</v>
      </c>
      <c r="X646">
        <v>1497</v>
      </c>
      <c r="Y646">
        <v>37</v>
      </c>
      <c r="Z646">
        <v>0</v>
      </c>
      <c r="AA646">
        <v>37</v>
      </c>
      <c r="AB646">
        <v>0</v>
      </c>
      <c r="AC646">
        <v>23</v>
      </c>
      <c r="AD646">
        <v>-37</v>
      </c>
      <c r="AE646">
        <v>0</v>
      </c>
      <c r="AF646">
        <v>0</v>
      </c>
      <c r="AG646">
        <v>0</v>
      </c>
      <c r="AH646" t="s">
        <v>190</v>
      </c>
      <c r="AI646" s="1">
        <v>44615.371759259258</v>
      </c>
      <c r="AJ646">
        <v>293</v>
      </c>
      <c r="AK646">
        <v>3</v>
      </c>
      <c r="AL646">
        <v>0</v>
      </c>
      <c r="AM646">
        <v>3</v>
      </c>
      <c r="AN646">
        <v>0</v>
      </c>
      <c r="AO646">
        <v>3</v>
      </c>
      <c r="AP646">
        <v>-40</v>
      </c>
      <c r="AQ646">
        <v>0</v>
      </c>
      <c r="AR646">
        <v>0</v>
      </c>
      <c r="AS646">
        <v>0</v>
      </c>
      <c r="AT646" t="s">
        <v>90</v>
      </c>
      <c r="AU646" t="s">
        <v>90</v>
      </c>
      <c r="AV646" t="s">
        <v>90</v>
      </c>
      <c r="AW646" t="s">
        <v>90</v>
      </c>
      <c r="AX646" t="s">
        <v>90</v>
      </c>
      <c r="AY646" t="s">
        <v>90</v>
      </c>
      <c r="AZ646" t="s">
        <v>90</v>
      </c>
      <c r="BA646" t="s">
        <v>90</v>
      </c>
      <c r="BB646" t="s">
        <v>90</v>
      </c>
      <c r="BC646" t="s">
        <v>90</v>
      </c>
      <c r="BD646" t="s">
        <v>90</v>
      </c>
      <c r="BE646" t="s">
        <v>90</v>
      </c>
    </row>
    <row r="647" spans="1:57" x14ac:dyDescent="0.45">
      <c r="A647" t="s">
        <v>1673</v>
      </c>
      <c r="B647" t="s">
        <v>82</v>
      </c>
      <c r="C647" t="s">
        <v>1674</v>
      </c>
      <c r="D647" t="s">
        <v>84</v>
      </c>
      <c r="E647" s="2" t="str">
        <f>HYPERLINK("capsilon://?command=openfolder&amp;siteaddress=FAM.docvelocity-na8.net&amp;folderid=FX6F35A5D4-F29C-98EC-FB1C-654580CFD57A","FX2202917")</f>
        <v>FX2202917</v>
      </c>
      <c r="F647" t="s">
        <v>19</v>
      </c>
      <c r="G647" t="s">
        <v>19</v>
      </c>
      <c r="H647" t="s">
        <v>85</v>
      </c>
      <c r="I647" t="s">
        <v>1675</v>
      </c>
      <c r="J647">
        <v>0</v>
      </c>
      <c r="K647" t="s">
        <v>87</v>
      </c>
      <c r="L647" t="s">
        <v>88</v>
      </c>
      <c r="M647" t="s">
        <v>89</v>
      </c>
      <c r="N647">
        <v>2</v>
      </c>
      <c r="O647" s="1">
        <v>44615.336030092592</v>
      </c>
      <c r="P647" s="1">
        <v>44615.508622685185</v>
      </c>
      <c r="Q647">
        <v>14582</v>
      </c>
      <c r="R647">
        <v>330</v>
      </c>
      <c r="S647" t="b">
        <v>0</v>
      </c>
      <c r="T647" t="s">
        <v>90</v>
      </c>
      <c r="U647" t="b">
        <v>0</v>
      </c>
      <c r="V647" t="s">
        <v>285</v>
      </c>
      <c r="W647" s="1">
        <v>44615.404097222221</v>
      </c>
      <c r="X647">
        <v>154</v>
      </c>
      <c r="Y647">
        <v>37</v>
      </c>
      <c r="Z647">
        <v>0</v>
      </c>
      <c r="AA647">
        <v>37</v>
      </c>
      <c r="AB647">
        <v>0</v>
      </c>
      <c r="AC647">
        <v>18</v>
      </c>
      <c r="AD647">
        <v>-37</v>
      </c>
      <c r="AE647">
        <v>0</v>
      </c>
      <c r="AF647">
        <v>0</v>
      </c>
      <c r="AG647">
        <v>0</v>
      </c>
      <c r="AH647" t="s">
        <v>190</v>
      </c>
      <c r="AI647" s="1">
        <v>44615.508622685185</v>
      </c>
      <c r="AJ647">
        <v>176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-37</v>
      </c>
      <c r="AQ647">
        <v>0</v>
      </c>
      <c r="AR647">
        <v>0</v>
      </c>
      <c r="AS647">
        <v>0</v>
      </c>
      <c r="AT647" t="s">
        <v>90</v>
      </c>
      <c r="AU647" t="s">
        <v>90</v>
      </c>
      <c r="AV647" t="s">
        <v>90</v>
      </c>
      <c r="AW647" t="s">
        <v>90</v>
      </c>
      <c r="AX647" t="s">
        <v>90</v>
      </c>
      <c r="AY647" t="s">
        <v>90</v>
      </c>
      <c r="AZ647" t="s">
        <v>90</v>
      </c>
      <c r="BA647" t="s">
        <v>90</v>
      </c>
      <c r="BB647" t="s">
        <v>90</v>
      </c>
      <c r="BC647" t="s">
        <v>90</v>
      </c>
      <c r="BD647" t="s">
        <v>90</v>
      </c>
      <c r="BE647" t="s">
        <v>90</v>
      </c>
    </row>
    <row r="648" spans="1:57" x14ac:dyDescent="0.45">
      <c r="A648" t="s">
        <v>1676</v>
      </c>
      <c r="B648" t="s">
        <v>82</v>
      </c>
      <c r="C648" t="s">
        <v>835</v>
      </c>
      <c r="D648" t="s">
        <v>84</v>
      </c>
      <c r="E648" s="2" t="str">
        <f>HYPERLINK("capsilon://?command=openfolder&amp;siteaddress=FAM.docvelocity-na8.net&amp;folderid=FX6F617177-3090-32E0-C2A9-6295AA6D4F64","FX220111535")</f>
        <v>FX220111535</v>
      </c>
      <c r="F648" t="s">
        <v>19</v>
      </c>
      <c r="G648" t="s">
        <v>19</v>
      </c>
      <c r="H648" t="s">
        <v>85</v>
      </c>
      <c r="I648" t="s">
        <v>1677</v>
      </c>
      <c r="J648">
        <v>0</v>
      </c>
      <c r="K648" t="s">
        <v>87</v>
      </c>
      <c r="L648" t="s">
        <v>88</v>
      </c>
      <c r="M648" t="s">
        <v>89</v>
      </c>
      <c r="N648">
        <v>2</v>
      </c>
      <c r="O648" s="1">
        <v>44615.339039351849</v>
      </c>
      <c r="P648" s="1">
        <v>44615.637129629627</v>
      </c>
      <c r="Q648">
        <v>25148</v>
      </c>
      <c r="R648">
        <v>607</v>
      </c>
      <c r="S648" t="b">
        <v>0</v>
      </c>
      <c r="T648" t="s">
        <v>90</v>
      </c>
      <c r="U648" t="b">
        <v>0</v>
      </c>
      <c r="V648" t="s">
        <v>246</v>
      </c>
      <c r="W648" s="1">
        <v>44615.605833333335</v>
      </c>
      <c r="X648">
        <v>328</v>
      </c>
      <c r="Y648">
        <v>0</v>
      </c>
      <c r="Z648">
        <v>0</v>
      </c>
      <c r="AA648">
        <v>0</v>
      </c>
      <c r="AB648">
        <v>21</v>
      </c>
      <c r="AC648">
        <v>0</v>
      </c>
      <c r="AD648">
        <v>0</v>
      </c>
      <c r="AE648">
        <v>0</v>
      </c>
      <c r="AF648">
        <v>0</v>
      </c>
      <c r="AG648">
        <v>0</v>
      </c>
      <c r="AH648" t="s">
        <v>163</v>
      </c>
      <c r="AI648" s="1">
        <v>44615.637129629627</v>
      </c>
      <c r="AJ648">
        <v>16</v>
      </c>
      <c r="AK648">
        <v>0</v>
      </c>
      <c r="AL648">
        <v>0</v>
      </c>
      <c r="AM648">
        <v>0</v>
      </c>
      <c r="AN648">
        <v>21</v>
      </c>
      <c r="AO648">
        <v>0</v>
      </c>
      <c r="AP648">
        <v>0</v>
      </c>
      <c r="AQ648">
        <v>0</v>
      </c>
      <c r="AR648">
        <v>0</v>
      </c>
      <c r="AS648">
        <v>0</v>
      </c>
      <c r="AT648" t="s">
        <v>90</v>
      </c>
      <c r="AU648" t="s">
        <v>90</v>
      </c>
      <c r="AV648" t="s">
        <v>90</v>
      </c>
      <c r="AW648" t="s">
        <v>90</v>
      </c>
      <c r="AX648" t="s">
        <v>90</v>
      </c>
      <c r="AY648" t="s">
        <v>90</v>
      </c>
      <c r="AZ648" t="s">
        <v>90</v>
      </c>
      <c r="BA648" t="s">
        <v>90</v>
      </c>
      <c r="BB648" t="s">
        <v>90</v>
      </c>
      <c r="BC648" t="s">
        <v>90</v>
      </c>
      <c r="BD648" t="s">
        <v>90</v>
      </c>
      <c r="BE648" t="s">
        <v>90</v>
      </c>
    </row>
    <row r="649" spans="1:57" x14ac:dyDescent="0.45">
      <c r="A649" t="s">
        <v>1678</v>
      </c>
      <c r="B649" t="s">
        <v>82</v>
      </c>
      <c r="C649" t="s">
        <v>835</v>
      </c>
      <c r="D649" t="s">
        <v>84</v>
      </c>
      <c r="E649" s="2" t="str">
        <f>HYPERLINK("capsilon://?command=openfolder&amp;siteaddress=FAM.docvelocity-na8.net&amp;folderid=FX6F617177-3090-32E0-C2A9-6295AA6D4F64","FX220111535")</f>
        <v>FX220111535</v>
      </c>
      <c r="F649" t="s">
        <v>19</v>
      </c>
      <c r="G649" t="s">
        <v>19</v>
      </c>
      <c r="H649" t="s">
        <v>85</v>
      </c>
      <c r="I649" t="s">
        <v>1679</v>
      </c>
      <c r="J649">
        <v>0</v>
      </c>
      <c r="K649" t="s">
        <v>87</v>
      </c>
      <c r="L649" t="s">
        <v>88</v>
      </c>
      <c r="M649" t="s">
        <v>89</v>
      </c>
      <c r="N649">
        <v>2</v>
      </c>
      <c r="O649" s="1">
        <v>44615.339768518519</v>
      </c>
      <c r="P649" s="1">
        <v>44615.511504629627</v>
      </c>
      <c r="Q649">
        <v>14257</v>
      </c>
      <c r="R649">
        <v>581</v>
      </c>
      <c r="S649" t="b">
        <v>0</v>
      </c>
      <c r="T649" t="s">
        <v>90</v>
      </c>
      <c r="U649" t="b">
        <v>0</v>
      </c>
      <c r="V649" t="s">
        <v>177</v>
      </c>
      <c r="W649" s="1">
        <v>44615.502662037034</v>
      </c>
      <c r="X649">
        <v>307</v>
      </c>
      <c r="Y649">
        <v>21</v>
      </c>
      <c r="Z649">
        <v>0</v>
      </c>
      <c r="AA649">
        <v>21</v>
      </c>
      <c r="AB649">
        <v>0</v>
      </c>
      <c r="AC649">
        <v>6</v>
      </c>
      <c r="AD649">
        <v>-21</v>
      </c>
      <c r="AE649">
        <v>0</v>
      </c>
      <c r="AF649">
        <v>0</v>
      </c>
      <c r="AG649">
        <v>0</v>
      </c>
      <c r="AH649" t="s">
        <v>187</v>
      </c>
      <c r="AI649" s="1">
        <v>44615.511504629627</v>
      </c>
      <c r="AJ649">
        <v>274</v>
      </c>
      <c r="AK649">
        <v>1</v>
      </c>
      <c r="AL649">
        <v>0</v>
      </c>
      <c r="AM649">
        <v>1</v>
      </c>
      <c r="AN649">
        <v>0</v>
      </c>
      <c r="AO649">
        <v>1</v>
      </c>
      <c r="AP649">
        <v>-22</v>
      </c>
      <c r="AQ649">
        <v>0</v>
      </c>
      <c r="AR649">
        <v>0</v>
      </c>
      <c r="AS649">
        <v>0</v>
      </c>
      <c r="AT649" t="s">
        <v>90</v>
      </c>
      <c r="AU649" t="s">
        <v>90</v>
      </c>
      <c r="AV649" t="s">
        <v>90</v>
      </c>
      <c r="AW649" t="s">
        <v>90</v>
      </c>
      <c r="AX649" t="s">
        <v>90</v>
      </c>
      <c r="AY649" t="s">
        <v>90</v>
      </c>
      <c r="AZ649" t="s">
        <v>90</v>
      </c>
      <c r="BA649" t="s">
        <v>90</v>
      </c>
      <c r="BB649" t="s">
        <v>90</v>
      </c>
      <c r="BC649" t="s">
        <v>90</v>
      </c>
      <c r="BD649" t="s">
        <v>90</v>
      </c>
      <c r="BE649" t="s">
        <v>90</v>
      </c>
    </row>
    <row r="650" spans="1:57" x14ac:dyDescent="0.45">
      <c r="A650" t="s">
        <v>1680</v>
      </c>
      <c r="B650" t="s">
        <v>82</v>
      </c>
      <c r="C650" t="s">
        <v>835</v>
      </c>
      <c r="D650" t="s">
        <v>84</v>
      </c>
      <c r="E650" s="2" t="str">
        <f>HYPERLINK("capsilon://?command=openfolder&amp;siteaddress=FAM.docvelocity-na8.net&amp;folderid=FX6F617177-3090-32E0-C2A9-6295AA6D4F64","FX220111535")</f>
        <v>FX220111535</v>
      </c>
      <c r="F650" t="s">
        <v>19</v>
      </c>
      <c r="G650" t="s">
        <v>19</v>
      </c>
      <c r="H650" t="s">
        <v>85</v>
      </c>
      <c r="I650" t="s">
        <v>1681</v>
      </c>
      <c r="J650">
        <v>0</v>
      </c>
      <c r="K650" t="s">
        <v>87</v>
      </c>
      <c r="L650" t="s">
        <v>88</v>
      </c>
      <c r="M650" t="s">
        <v>89</v>
      </c>
      <c r="N650">
        <v>2</v>
      </c>
      <c r="O650" s="1">
        <v>44615.340069444443</v>
      </c>
      <c r="P650" s="1">
        <v>44615.509328703702</v>
      </c>
      <c r="Q650">
        <v>14055</v>
      </c>
      <c r="R650">
        <v>569</v>
      </c>
      <c r="S650" t="b">
        <v>0</v>
      </c>
      <c r="T650" t="s">
        <v>90</v>
      </c>
      <c r="U650" t="b">
        <v>0</v>
      </c>
      <c r="V650" t="s">
        <v>177</v>
      </c>
      <c r="W650" s="1">
        <v>44615.508553240739</v>
      </c>
      <c r="X650">
        <v>508</v>
      </c>
      <c r="Y650">
        <v>0</v>
      </c>
      <c r="Z650">
        <v>0</v>
      </c>
      <c r="AA650">
        <v>0</v>
      </c>
      <c r="AB650">
        <v>21</v>
      </c>
      <c r="AC650">
        <v>0</v>
      </c>
      <c r="AD650">
        <v>0</v>
      </c>
      <c r="AE650">
        <v>0</v>
      </c>
      <c r="AF650">
        <v>0</v>
      </c>
      <c r="AG650">
        <v>0</v>
      </c>
      <c r="AH650" t="s">
        <v>190</v>
      </c>
      <c r="AI650" s="1">
        <v>44615.509328703702</v>
      </c>
      <c r="AJ650">
        <v>61</v>
      </c>
      <c r="AK650">
        <v>0</v>
      </c>
      <c r="AL650">
        <v>0</v>
      </c>
      <c r="AM650">
        <v>0</v>
      </c>
      <c r="AN650">
        <v>21</v>
      </c>
      <c r="AO650">
        <v>0</v>
      </c>
      <c r="AP650">
        <v>0</v>
      </c>
      <c r="AQ650">
        <v>0</v>
      </c>
      <c r="AR650">
        <v>0</v>
      </c>
      <c r="AS650">
        <v>0</v>
      </c>
      <c r="AT650" t="s">
        <v>90</v>
      </c>
      <c r="AU650" t="s">
        <v>90</v>
      </c>
      <c r="AV650" t="s">
        <v>90</v>
      </c>
      <c r="AW650" t="s">
        <v>90</v>
      </c>
      <c r="AX650" t="s">
        <v>90</v>
      </c>
      <c r="AY650" t="s">
        <v>90</v>
      </c>
      <c r="AZ650" t="s">
        <v>90</v>
      </c>
      <c r="BA650" t="s">
        <v>90</v>
      </c>
      <c r="BB650" t="s">
        <v>90</v>
      </c>
      <c r="BC650" t="s">
        <v>90</v>
      </c>
      <c r="BD650" t="s">
        <v>90</v>
      </c>
      <c r="BE650" t="s">
        <v>90</v>
      </c>
    </row>
    <row r="651" spans="1:57" x14ac:dyDescent="0.45">
      <c r="A651" t="s">
        <v>1682</v>
      </c>
      <c r="B651" t="s">
        <v>82</v>
      </c>
      <c r="C651" t="s">
        <v>1506</v>
      </c>
      <c r="D651" t="s">
        <v>84</v>
      </c>
      <c r="E651" s="2" t="str">
        <f>HYPERLINK("capsilon://?command=openfolder&amp;siteaddress=FAM.docvelocity-na8.net&amp;folderid=FX16DBFA6A-8D1B-689C-2D9D-C6CC1CE88BA7","FX22029121")</f>
        <v>FX22029121</v>
      </c>
      <c r="F651" t="s">
        <v>19</v>
      </c>
      <c r="G651" t="s">
        <v>19</v>
      </c>
      <c r="H651" t="s">
        <v>85</v>
      </c>
      <c r="I651" t="s">
        <v>1683</v>
      </c>
      <c r="J651">
        <v>0</v>
      </c>
      <c r="K651" t="s">
        <v>87</v>
      </c>
      <c r="L651" t="s">
        <v>88</v>
      </c>
      <c r="M651" t="s">
        <v>89</v>
      </c>
      <c r="N651">
        <v>2</v>
      </c>
      <c r="O651" s="1">
        <v>44615.341111111113</v>
      </c>
      <c r="P651" s="1">
        <v>44615.538495370369</v>
      </c>
      <c r="Q651">
        <v>16045</v>
      </c>
      <c r="R651">
        <v>1009</v>
      </c>
      <c r="S651" t="b">
        <v>0</v>
      </c>
      <c r="T651" t="s">
        <v>90</v>
      </c>
      <c r="U651" t="b">
        <v>0</v>
      </c>
      <c r="V651" t="s">
        <v>177</v>
      </c>
      <c r="W651" s="1">
        <v>44615.517060185186</v>
      </c>
      <c r="X651">
        <v>734</v>
      </c>
      <c r="Y651">
        <v>52</v>
      </c>
      <c r="Z651">
        <v>0</v>
      </c>
      <c r="AA651">
        <v>52</v>
      </c>
      <c r="AB651">
        <v>0</v>
      </c>
      <c r="AC651">
        <v>28</v>
      </c>
      <c r="AD651">
        <v>-52</v>
      </c>
      <c r="AE651">
        <v>0</v>
      </c>
      <c r="AF651">
        <v>0</v>
      </c>
      <c r="AG651">
        <v>0</v>
      </c>
      <c r="AH651" t="s">
        <v>1647</v>
      </c>
      <c r="AI651" s="1">
        <v>44615.538495370369</v>
      </c>
      <c r="AJ651">
        <v>266</v>
      </c>
      <c r="AK651">
        <v>1</v>
      </c>
      <c r="AL651">
        <v>0</v>
      </c>
      <c r="AM651">
        <v>1</v>
      </c>
      <c r="AN651">
        <v>0</v>
      </c>
      <c r="AO651">
        <v>1</v>
      </c>
      <c r="AP651">
        <v>-53</v>
      </c>
      <c r="AQ651">
        <v>0</v>
      </c>
      <c r="AR651">
        <v>0</v>
      </c>
      <c r="AS651">
        <v>0</v>
      </c>
      <c r="AT651" t="s">
        <v>90</v>
      </c>
      <c r="AU651" t="s">
        <v>90</v>
      </c>
      <c r="AV651" t="s">
        <v>90</v>
      </c>
      <c r="AW651" t="s">
        <v>90</v>
      </c>
      <c r="AX651" t="s">
        <v>90</v>
      </c>
      <c r="AY651" t="s">
        <v>90</v>
      </c>
      <c r="AZ651" t="s">
        <v>90</v>
      </c>
      <c r="BA651" t="s">
        <v>90</v>
      </c>
      <c r="BB651" t="s">
        <v>90</v>
      </c>
      <c r="BC651" t="s">
        <v>90</v>
      </c>
      <c r="BD651" t="s">
        <v>90</v>
      </c>
      <c r="BE651" t="s">
        <v>90</v>
      </c>
    </row>
    <row r="652" spans="1:57" x14ac:dyDescent="0.45">
      <c r="A652" t="s">
        <v>1684</v>
      </c>
      <c r="B652" t="s">
        <v>82</v>
      </c>
      <c r="C652" t="s">
        <v>835</v>
      </c>
      <c r="D652" t="s">
        <v>84</v>
      </c>
      <c r="E652" s="2" t="str">
        <f>HYPERLINK("capsilon://?command=openfolder&amp;siteaddress=FAM.docvelocity-na8.net&amp;folderid=FX6F617177-3090-32E0-C2A9-6295AA6D4F64","FX220111535")</f>
        <v>FX220111535</v>
      </c>
      <c r="F652" t="s">
        <v>19</v>
      </c>
      <c r="G652" t="s">
        <v>19</v>
      </c>
      <c r="H652" t="s">
        <v>85</v>
      </c>
      <c r="I652" t="s">
        <v>1685</v>
      </c>
      <c r="J652">
        <v>0</v>
      </c>
      <c r="K652" t="s">
        <v>87</v>
      </c>
      <c r="L652" t="s">
        <v>88</v>
      </c>
      <c r="M652" t="s">
        <v>89</v>
      </c>
      <c r="N652">
        <v>2</v>
      </c>
      <c r="O652" s="1">
        <v>44615.343159722222</v>
      </c>
      <c r="P652" s="1">
        <v>44615.541574074072</v>
      </c>
      <c r="Q652">
        <v>15802</v>
      </c>
      <c r="R652">
        <v>1341</v>
      </c>
      <c r="S652" t="b">
        <v>0</v>
      </c>
      <c r="T652" t="s">
        <v>90</v>
      </c>
      <c r="U652" t="b">
        <v>0</v>
      </c>
      <c r="V652" t="s">
        <v>177</v>
      </c>
      <c r="W652" s="1">
        <v>44615.529513888891</v>
      </c>
      <c r="X652">
        <v>1076</v>
      </c>
      <c r="Y652">
        <v>44</v>
      </c>
      <c r="Z652">
        <v>0</v>
      </c>
      <c r="AA652">
        <v>44</v>
      </c>
      <c r="AB652">
        <v>0</v>
      </c>
      <c r="AC652">
        <v>30</v>
      </c>
      <c r="AD652">
        <v>-44</v>
      </c>
      <c r="AE652">
        <v>0</v>
      </c>
      <c r="AF652">
        <v>0</v>
      </c>
      <c r="AG652">
        <v>0</v>
      </c>
      <c r="AH652" t="s">
        <v>1647</v>
      </c>
      <c r="AI652" s="1">
        <v>44615.541574074072</v>
      </c>
      <c r="AJ652">
        <v>265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-44</v>
      </c>
      <c r="AQ652">
        <v>0</v>
      </c>
      <c r="AR652">
        <v>0</v>
      </c>
      <c r="AS652">
        <v>0</v>
      </c>
      <c r="AT652" t="s">
        <v>90</v>
      </c>
      <c r="AU652" t="s">
        <v>90</v>
      </c>
      <c r="AV652" t="s">
        <v>90</v>
      </c>
      <c r="AW652" t="s">
        <v>90</v>
      </c>
      <c r="AX652" t="s">
        <v>90</v>
      </c>
      <c r="AY652" t="s">
        <v>90</v>
      </c>
      <c r="AZ652" t="s">
        <v>90</v>
      </c>
      <c r="BA652" t="s">
        <v>90</v>
      </c>
      <c r="BB652" t="s">
        <v>90</v>
      </c>
      <c r="BC652" t="s">
        <v>90</v>
      </c>
      <c r="BD652" t="s">
        <v>90</v>
      </c>
      <c r="BE652" t="s">
        <v>90</v>
      </c>
    </row>
    <row r="653" spans="1:57" x14ac:dyDescent="0.45">
      <c r="A653" t="s">
        <v>1686</v>
      </c>
      <c r="B653" t="s">
        <v>82</v>
      </c>
      <c r="C653" t="s">
        <v>798</v>
      </c>
      <c r="D653" t="s">
        <v>84</v>
      </c>
      <c r="E653" s="2" t="str">
        <f>HYPERLINK("capsilon://?command=openfolder&amp;siteaddress=FAM.docvelocity-na8.net&amp;folderid=FX55F85285-0705-8484-3150-72E3D73E8627","FX22023821")</f>
        <v>FX22023821</v>
      </c>
      <c r="F653" t="s">
        <v>19</v>
      </c>
      <c r="G653" t="s">
        <v>19</v>
      </c>
      <c r="H653" t="s">
        <v>85</v>
      </c>
      <c r="I653" t="s">
        <v>1687</v>
      </c>
      <c r="J653">
        <v>0</v>
      </c>
      <c r="K653" t="s">
        <v>87</v>
      </c>
      <c r="L653" t="s">
        <v>88</v>
      </c>
      <c r="M653" t="s">
        <v>89</v>
      </c>
      <c r="N653">
        <v>2</v>
      </c>
      <c r="O653" s="1">
        <v>44615.347592592596</v>
      </c>
      <c r="P653" s="1">
        <v>44615.543437499997</v>
      </c>
      <c r="Q653">
        <v>16313</v>
      </c>
      <c r="R653">
        <v>608</v>
      </c>
      <c r="S653" t="b">
        <v>0</v>
      </c>
      <c r="T653" t="s">
        <v>90</v>
      </c>
      <c r="U653" t="b">
        <v>0</v>
      </c>
      <c r="V653" t="s">
        <v>177</v>
      </c>
      <c r="W653" s="1">
        <v>44615.534710648149</v>
      </c>
      <c r="X653">
        <v>448</v>
      </c>
      <c r="Y653">
        <v>21</v>
      </c>
      <c r="Z653">
        <v>0</v>
      </c>
      <c r="AA653">
        <v>21</v>
      </c>
      <c r="AB653">
        <v>0</v>
      </c>
      <c r="AC653">
        <v>11</v>
      </c>
      <c r="AD653">
        <v>-21</v>
      </c>
      <c r="AE653">
        <v>0</v>
      </c>
      <c r="AF653">
        <v>0</v>
      </c>
      <c r="AG653">
        <v>0</v>
      </c>
      <c r="AH653" t="s">
        <v>1647</v>
      </c>
      <c r="AI653" s="1">
        <v>44615.543437499997</v>
      </c>
      <c r="AJ653">
        <v>160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-21</v>
      </c>
      <c r="AQ653">
        <v>0</v>
      </c>
      <c r="AR653">
        <v>0</v>
      </c>
      <c r="AS653">
        <v>0</v>
      </c>
      <c r="AT653" t="s">
        <v>90</v>
      </c>
      <c r="AU653" t="s">
        <v>90</v>
      </c>
      <c r="AV653" t="s">
        <v>90</v>
      </c>
      <c r="AW653" t="s">
        <v>90</v>
      </c>
      <c r="AX653" t="s">
        <v>90</v>
      </c>
      <c r="AY653" t="s">
        <v>90</v>
      </c>
      <c r="AZ653" t="s">
        <v>90</v>
      </c>
      <c r="BA653" t="s">
        <v>90</v>
      </c>
      <c r="BB653" t="s">
        <v>90</v>
      </c>
      <c r="BC653" t="s">
        <v>90</v>
      </c>
      <c r="BD653" t="s">
        <v>90</v>
      </c>
      <c r="BE653" t="s">
        <v>90</v>
      </c>
    </row>
    <row r="654" spans="1:57" x14ac:dyDescent="0.45">
      <c r="A654" t="s">
        <v>1688</v>
      </c>
      <c r="B654" t="s">
        <v>82</v>
      </c>
      <c r="C654" t="s">
        <v>1689</v>
      </c>
      <c r="D654" t="s">
        <v>84</v>
      </c>
      <c r="E654" s="2" t="str">
        <f>HYPERLINK("capsilon://?command=openfolder&amp;siteaddress=FAM.docvelocity-na8.net&amp;folderid=FXBDF94647-ABB5-31F2-02BA-1E3C4C8312F5","FX211114930")</f>
        <v>FX211114930</v>
      </c>
      <c r="F654" t="s">
        <v>19</v>
      </c>
      <c r="G654" t="s">
        <v>19</v>
      </c>
      <c r="H654" t="s">
        <v>85</v>
      </c>
      <c r="I654" t="s">
        <v>1690</v>
      </c>
      <c r="J654">
        <v>0</v>
      </c>
      <c r="K654" t="s">
        <v>87</v>
      </c>
      <c r="L654" t="s">
        <v>88</v>
      </c>
      <c r="M654" t="s">
        <v>89</v>
      </c>
      <c r="N654">
        <v>2</v>
      </c>
      <c r="O654" s="1">
        <v>44615.381435185183</v>
      </c>
      <c r="P654" s="1">
        <v>44615.639976851853</v>
      </c>
      <c r="Q654">
        <v>21263</v>
      </c>
      <c r="R654">
        <v>1075</v>
      </c>
      <c r="S654" t="b">
        <v>0</v>
      </c>
      <c r="T654" t="s">
        <v>90</v>
      </c>
      <c r="U654" t="b">
        <v>0</v>
      </c>
      <c r="V654" t="s">
        <v>177</v>
      </c>
      <c r="W654" s="1">
        <v>44615.544317129628</v>
      </c>
      <c r="X654">
        <v>829</v>
      </c>
      <c r="Y654">
        <v>138</v>
      </c>
      <c r="Z654">
        <v>0</v>
      </c>
      <c r="AA654">
        <v>138</v>
      </c>
      <c r="AB654">
        <v>0</v>
      </c>
      <c r="AC654">
        <v>72</v>
      </c>
      <c r="AD654">
        <v>-138</v>
      </c>
      <c r="AE654">
        <v>0</v>
      </c>
      <c r="AF654">
        <v>0</v>
      </c>
      <c r="AG654">
        <v>0</v>
      </c>
      <c r="AH654" t="s">
        <v>163</v>
      </c>
      <c r="AI654" s="1">
        <v>44615.639976851853</v>
      </c>
      <c r="AJ654">
        <v>246</v>
      </c>
      <c r="AK654">
        <v>2</v>
      </c>
      <c r="AL654">
        <v>0</v>
      </c>
      <c r="AM654">
        <v>2</v>
      </c>
      <c r="AN654">
        <v>0</v>
      </c>
      <c r="AO654">
        <v>1</v>
      </c>
      <c r="AP654">
        <v>-140</v>
      </c>
      <c r="AQ654">
        <v>0</v>
      </c>
      <c r="AR654">
        <v>0</v>
      </c>
      <c r="AS654">
        <v>0</v>
      </c>
      <c r="AT654" t="s">
        <v>90</v>
      </c>
      <c r="AU654" t="s">
        <v>90</v>
      </c>
      <c r="AV654" t="s">
        <v>90</v>
      </c>
      <c r="AW654" t="s">
        <v>90</v>
      </c>
      <c r="AX654" t="s">
        <v>90</v>
      </c>
      <c r="AY654" t="s">
        <v>90</v>
      </c>
      <c r="AZ654" t="s">
        <v>90</v>
      </c>
      <c r="BA654" t="s">
        <v>90</v>
      </c>
      <c r="BB654" t="s">
        <v>90</v>
      </c>
      <c r="BC654" t="s">
        <v>90</v>
      </c>
      <c r="BD654" t="s">
        <v>90</v>
      </c>
      <c r="BE654" t="s">
        <v>90</v>
      </c>
    </row>
    <row r="655" spans="1:57" x14ac:dyDescent="0.45">
      <c r="A655" t="s">
        <v>1691</v>
      </c>
      <c r="B655" t="s">
        <v>82</v>
      </c>
      <c r="C655" t="s">
        <v>1692</v>
      </c>
      <c r="D655" t="s">
        <v>84</v>
      </c>
      <c r="E655" s="2" t="str">
        <f>HYPERLINK("capsilon://?command=openfolder&amp;siteaddress=FAM.docvelocity-na8.net&amp;folderid=FX9551A2C7-4E74-A469-FAB8-8CC719C5BDC6","FX22029775")</f>
        <v>FX22029775</v>
      </c>
      <c r="F655" t="s">
        <v>19</v>
      </c>
      <c r="G655" t="s">
        <v>19</v>
      </c>
      <c r="H655" t="s">
        <v>85</v>
      </c>
      <c r="I655" t="s">
        <v>1693</v>
      </c>
      <c r="J655">
        <v>0</v>
      </c>
      <c r="K655" t="s">
        <v>87</v>
      </c>
      <c r="L655" t="s">
        <v>88</v>
      </c>
      <c r="M655" t="s">
        <v>89</v>
      </c>
      <c r="N655">
        <v>2</v>
      </c>
      <c r="O655" s="1">
        <v>44615.383368055554</v>
      </c>
      <c r="P655" s="1">
        <v>44615.642581018517</v>
      </c>
      <c r="Q655">
        <v>21627</v>
      </c>
      <c r="R655">
        <v>769</v>
      </c>
      <c r="S655" t="b">
        <v>0</v>
      </c>
      <c r="T655" t="s">
        <v>90</v>
      </c>
      <c r="U655" t="b">
        <v>0</v>
      </c>
      <c r="V655" t="s">
        <v>177</v>
      </c>
      <c r="W655" s="1">
        <v>44615.550636574073</v>
      </c>
      <c r="X655">
        <v>545</v>
      </c>
      <c r="Y655">
        <v>160</v>
      </c>
      <c r="Z655">
        <v>0</v>
      </c>
      <c r="AA655">
        <v>160</v>
      </c>
      <c r="AB655">
        <v>0</v>
      </c>
      <c r="AC655">
        <v>44</v>
      </c>
      <c r="AD655">
        <v>-160</v>
      </c>
      <c r="AE655">
        <v>0</v>
      </c>
      <c r="AF655">
        <v>0</v>
      </c>
      <c r="AG655">
        <v>0</v>
      </c>
      <c r="AH655" t="s">
        <v>163</v>
      </c>
      <c r="AI655" s="1">
        <v>44615.642581018517</v>
      </c>
      <c r="AJ655">
        <v>224</v>
      </c>
      <c r="AK655">
        <v>4</v>
      </c>
      <c r="AL655">
        <v>0</v>
      </c>
      <c r="AM655">
        <v>4</v>
      </c>
      <c r="AN655">
        <v>0</v>
      </c>
      <c r="AO655">
        <v>3</v>
      </c>
      <c r="AP655">
        <v>-164</v>
      </c>
      <c r="AQ655">
        <v>0</v>
      </c>
      <c r="AR655">
        <v>0</v>
      </c>
      <c r="AS655">
        <v>0</v>
      </c>
      <c r="AT655" t="s">
        <v>90</v>
      </c>
      <c r="AU655" t="s">
        <v>90</v>
      </c>
      <c r="AV655" t="s">
        <v>90</v>
      </c>
      <c r="AW655" t="s">
        <v>90</v>
      </c>
      <c r="AX655" t="s">
        <v>90</v>
      </c>
      <c r="AY655" t="s">
        <v>90</v>
      </c>
      <c r="AZ655" t="s">
        <v>90</v>
      </c>
      <c r="BA655" t="s">
        <v>90</v>
      </c>
      <c r="BB655" t="s">
        <v>90</v>
      </c>
      <c r="BC655" t="s">
        <v>90</v>
      </c>
      <c r="BD655" t="s">
        <v>90</v>
      </c>
      <c r="BE655" t="s">
        <v>90</v>
      </c>
    </row>
    <row r="656" spans="1:57" x14ac:dyDescent="0.45">
      <c r="A656" t="s">
        <v>1694</v>
      </c>
      <c r="B656" t="s">
        <v>82</v>
      </c>
      <c r="C656" t="s">
        <v>1695</v>
      </c>
      <c r="D656" t="s">
        <v>84</v>
      </c>
      <c r="E656" s="2" t="str">
        <f>HYPERLINK("capsilon://?command=openfolder&amp;siteaddress=FAM.docvelocity-na8.net&amp;folderid=FXD6AB9F3C-AF66-5F7F-BD06-DF32F62FCDB2","FX220210465")</f>
        <v>FX220210465</v>
      </c>
      <c r="F656" t="s">
        <v>19</v>
      </c>
      <c r="G656" t="s">
        <v>19</v>
      </c>
      <c r="H656" t="s">
        <v>85</v>
      </c>
      <c r="I656" t="s">
        <v>1696</v>
      </c>
      <c r="J656">
        <v>0</v>
      </c>
      <c r="K656" t="s">
        <v>87</v>
      </c>
      <c r="L656" t="s">
        <v>88</v>
      </c>
      <c r="M656" t="s">
        <v>89</v>
      </c>
      <c r="N656">
        <v>2</v>
      </c>
      <c r="O656" s="1">
        <v>44615.390879629631</v>
      </c>
      <c r="P656" s="1">
        <v>44615.647152777776</v>
      </c>
      <c r="Q656">
        <v>20518</v>
      </c>
      <c r="R656">
        <v>1624</v>
      </c>
      <c r="S656" t="b">
        <v>0</v>
      </c>
      <c r="T656" t="s">
        <v>90</v>
      </c>
      <c r="U656" t="b">
        <v>0</v>
      </c>
      <c r="V656" t="s">
        <v>177</v>
      </c>
      <c r="W656" s="1">
        <v>44615.564884259256</v>
      </c>
      <c r="X656">
        <v>1230</v>
      </c>
      <c r="Y656">
        <v>309</v>
      </c>
      <c r="Z656">
        <v>0</v>
      </c>
      <c r="AA656">
        <v>309</v>
      </c>
      <c r="AB656">
        <v>0</v>
      </c>
      <c r="AC656">
        <v>88</v>
      </c>
      <c r="AD656">
        <v>-309</v>
      </c>
      <c r="AE656">
        <v>0</v>
      </c>
      <c r="AF656">
        <v>0</v>
      </c>
      <c r="AG656">
        <v>0</v>
      </c>
      <c r="AH656" t="s">
        <v>163</v>
      </c>
      <c r="AI656" s="1">
        <v>44615.647152777776</v>
      </c>
      <c r="AJ656">
        <v>394</v>
      </c>
      <c r="AK656">
        <v>3</v>
      </c>
      <c r="AL656">
        <v>0</v>
      </c>
      <c r="AM656">
        <v>3</v>
      </c>
      <c r="AN656">
        <v>0</v>
      </c>
      <c r="AO656">
        <v>2</v>
      </c>
      <c r="AP656">
        <v>-312</v>
      </c>
      <c r="AQ656">
        <v>0</v>
      </c>
      <c r="AR656">
        <v>0</v>
      </c>
      <c r="AS656">
        <v>0</v>
      </c>
      <c r="AT656" t="s">
        <v>90</v>
      </c>
      <c r="AU656" t="s">
        <v>90</v>
      </c>
      <c r="AV656" t="s">
        <v>90</v>
      </c>
      <c r="AW656" t="s">
        <v>90</v>
      </c>
      <c r="AX656" t="s">
        <v>90</v>
      </c>
      <c r="AY656" t="s">
        <v>90</v>
      </c>
      <c r="AZ656" t="s">
        <v>90</v>
      </c>
      <c r="BA656" t="s">
        <v>90</v>
      </c>
      <c r="BB656" t="s">
        <v>90</v>
      </c>
      <c r="BC656" t="s">
        <v>90</v>
      </c>
      <c r="BD656" t="s">
        <v>90</v>
      </c>
      <c r="BE656" t="s">
        <v>90</v>
      </c>
    </row>
    <row r="657" spans="1:57" x14ac:dyDescent="0.45">
      <c r="A657" t="s">
        <v>1697</v>
      </c>
      <c r="B657" t="s">
        <v>82</v>
      </c>
      <c r="C657" t="s">
        <v>1698</v>
      </c>
      <c r="D657" t="s">
        <v>84</v>
      </c>
      <c r="E657" s="2" t="str">
        <f>HYPERLINK("capsilon://?command=openfolder&amp;siteaddress=FAM.docvelocity-na8.net&amp;folderid=FXB1C56A11-DC5E-F3C2-626B-122CCE814917","FX22029713")</f>
        <v>FX22029713</v>
      </c>
      <c r="F657" t="s">
        <v>19</v>
      </c>
      <c r="G657" t="s">
        <v>19</v>
      </c>
      <c r="H657" t="s">
        <v>85</v>
      </c>
      <c r="I657" t="s">
        <v>1699</v>
      </c>
      <c r="J657">
        <v>0</v>
      </c>
      <c r="K657" t="s">
        <v>87</v>
      </c>
      <c r="L657" t="s">
        <v>88</v>
      </c>
      <c r="M657" t="s">
        <v>89</v>
      </c>
      <c r="N657">
        <v>2</v>
      </c>
      <c r="O657" s="1">
        <v>44615.392361111109</v>
      </c>
      <c r="P657" s="1">
        <v>44615.648715277777</v>
      </c>
      <c r="Q657">
        <v>21143</v>
      </c>
      <c r="R657">
        <v>1006</v>
      </c>
      <c r="S657" t="b">
        <v>0</v>
      </c>
      <c r="T657" t="s">
        <v>90</v>
      </c>
      <c r="U657" t="b">
        <v>0</v>
      </c>
      <c r="V657" t="s">
        <v>177</v>
      </c>
      <c r="W657" s="1">
        <v>44615.574988425928</v>
      </c>
      <c r="X657">
        <v>872</v>
      </c>
      <c r="Y657">
        <v>97</v>
      </c>
      <c r="Z657">
        <v>0</v>
      </c>
      <c r="AA657">
        <v>97</v>
      </c>
      <c r="AB657">
        <v>0</v>
      </c>
      <c r="AC657">
        <v>30</v>
      </c>
      <c r="AD657">
        <v>-97</v>
      </c>
      <c r="AE657">
        <v>0</v>
      </c>
      <c r="AF657">
        <v>0</v>
      </c>
      <c r="AG657">
        <v>0</v>
      </c>
      <c r="AH657" t="s">
        <v>163</v>
      </c>
      <c r="AI657" s="1">
        <v>44615.648715277777</v>
      </c>
      <c r="AJ657">
        <v>134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-97</v>
      </c>
      <c r="AQ657">
        <v>0</v>
      </c>
      <c r="AR657">
        <v>0</v>
      </c>
      <c r="AS657">
        <v>0</v>
      </c>
      <c r="AT657" t="s">
        <v>90</v>
      </c>
      <c r="AU657" t="s">
        <v>90</v>
      </c>
      <c r="AV657" t="s">
        <v>90</v>
      </c>
      <c r="AW657" t="s">
        <v>90</v>
      </c>
      <c r="AX657" t="s">
        <v>90</v>
      </c>
      <c r="AY657" t="s">
        <v>90</v>
      </c>
      <c r="AZ657" t="s">
        <v>90</v>
      </c>
      <c r="BA657" t="s">
        <v>90</v>
      </c>
      <c r="BB657" t="s">
        <v>90</v>
      </c>
      <c r="BC657" t="s">
        <v>90</v>
      </c>
      <c r="BD657" t="s">
        <v>90</v>
      </c>
      <c r="BE657" t="s">
        <v>90</v>
      </c>
    </row>
    <row r="658" spans="1:57" x14ac:dyDescent="0.45">
      <c r="A658" t="s">
        <v>1700</v>
      </c>
      <c r="B658" t="s">
        <v>82</v>
      </c>
      <c r="C658" t="s">
        <v>1701</v>
      </c>
      <c r="D658" t="s">
        <v>84</v>
      </c>
      <c r="E658" s="2" t="str">
        <f>HYPERLINK("capsilon://?command=openfolder&amp;siteaddress=FAM.docvelocity-na8.net&amp;folderid=FX148789F8-D14E-00C3-571D-02C2C3E54CBB","FX22026572")</f>
        <v>FX22026572</v>
      </c>
      <c r="F658" t="s">
        <v>19</v>
      </c>
      <c r="G658" t="s">
        <v>19</v>
      </c>
      <c r="H658" t="s">
        <v>85</v>
      </c>
      <c r="I658" t="s">
        <v>1702</v>
      </c>
      <c r="J658">
        <v>0</v>
      </c>
      <c r="K658" t="s">
        <v>87</v>
      </c>
      <c r="L658" t="s">
        <v>88</v>
      </c>
      <c r="M658" t="s">
        <v>89</v>
      </c>
      <c r="N658">
        <v>2</v>
      </c>
      <c r="O658" s="1">
        <v>44615.396226851852</v>
      </c>
      <c r="P658" s="1">
        <v>44615.654409722221</v>
      </c>
      <c r="Q658">
        <v>21612</v>
      </c>
      <c r="R658">
        <v>695</v>
      </c>
      <c r="S658" t="b">
        <v>0</v>
      </c>
      <c r="T658" t="s">
        <v>90</v>
      </c>
      <c r="U658" t="b">
        <v>0</v>
      </c>
      <c r="V658" t="s">
        <v>177</v>
      </c>
      <c r="W658" s="1">
        <v>44615.580601851849</v>
      </c>
      <c r="X658">
        <v>484</v>
      </c>
      <c r="Y658">
        <v>132</v>
      </c>
      <c r="Z658">
        <v>0</v>
      </c>
      <c r="AA658">
        <v>132</v>
      </c>
      <c r="AB658">
        <v>0</v>
      </c>
      <c r="AC658">
        <v>55</v>
      </c>
      <c r="AD658">
        <v>-132</v>
      </c>
      <c r="AE658">
        <v>0</v>
      </c>
      <c r="AF658">
        <v>0</v>
      </c>
      <c r="AG658">
        <v>0</v>
      </c>
      <c r="AH658" t="s">
        <v>163</v>
      </c>
      <c r="AI658" s="1">
        <v>44615.654409722221</v>
      </c>
      <c r="AJ658">
        <v>204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-132</v>
      </c>
      <c r="AQ658">
        <v>0</v>
      </c>
      <c r="AR658">
        <v>0</v>
      </c>
      <c r="AS658">
        <v>0</v>
      </c>
      <c r="AT658" t="s">
        <v>90</v>
      </c>
      <c r="AU658" t="s">
        <v>90</v>
      </c>
      <c r="AV658" t="s">
        <v>90</v>
      </c>
      <c r="AW658" t="s">
        <v>90</v>
      </c>
      <c r="AX658" t="s">
        <v>90</v>
      </c>
      <c r="AY658" t="s">
        <v>90</v>
      </c>
      <c r="AZ658" t="s">
        <v>90</v>
      </c>
      <c r="BA658" t="s">
        <v>90</v>
      </c>
      <c r="BB658" t="s">
        <v>90</v>
      </c>
      <c r="BC658" t="s">
        <v>90</v>
      </c>
      <c r="BD658" t="s">
        <v>90</v>
      </c>
      <c r="BE658" t="s">
        <v>90</v>
      </c>
    </row>
    <row r="659" spans="1:57" x14ac:dyDescent="0.45">
      <c r="A659" t="s">
        <v>1703</v>
      </c>
      <c r="B659" t="s">
        <v>82</v>
      </c>
      <c r="C659" t="s">
        <v>1704</v>
      </c>
      <c r="D659" t="s">
        <v>84</v>
      </c>
      <c r="E659" s="2" t="str">
        <f>HYPERLINK("capsilon://?command=openfolder&amp;siteaddress=FAM.docvelocity-na8.net&amp;folderid=FX0525D8AA-4F7E-4E7D-22DC-75549E72126C","FX22029422")</f>
        <v>FX22029422</v>
      </c>
      <c r="F659" t="s">
        <v>19</v>
      </c>
      <c r="G659" t="s">
        <v>19</v>
      </c>
      <c r="H659" t="s">
        <v>85</v>
      </c>
      <c r="I659" t="s">
        <v>1705</v>
      </c>
      <c r="J659">
        <v>0</v>
      </c>
      <c r="K659" t="s">
        <v>87</v>
      </c>
      <c r="L659" t="s">
        <v>88</v>
      </c>
      <c r="M659" t="s">
        <v>89</v>
      </c>
      <c r="N659">
        <v>2</v>
      </c>
      <c r="O659" s="1">
        <v>44615.405335648145</v>
      </c>
      <c r="P659" s="1">
        <v>44615.65896990741</v>
      </c>
      <c r="Q659">
        <v>21160</v>
      </c>
      <c r="R659">
        <v>754</v>
      </c>
      <c r="S659" t="b">
        <v>0</v>
      </c>
      <c r="T659" t="s">
        <v>90</v>
      </c>
      <c r="U659" t="b">
        <v>0</v>
      </c>
      <c r="V659" t="s">
        <v>177</v>
      </c>
      <c r="W659" s="1">
        <v>44615.584791666668</v>
      </c>
      <c r="X659">
        <v>361</v>
      </c>
      <c r="Y659">
        <v>106</v>
      </c>
      <c r="Z659">
        <v>0</v>
      </c>
      <c r="AA659">
        <v>106</v>
      </c>
      <c r="AB659">
        <v>0</v>
      </c>
      <c r="AC659">
        <v>18</v>
      </c>
      <c r="AD659">
        <v>-106</v>
      </c>
      <c r="AE659">
        <v>0</v>
      </c>
      <c r="AF659">
        <v>0</v>
      </c>
      <c r="AG659">
        <v>0</v>
      </c>
      <c r="AH659" t="s">
        <v>163</v>
      </c>
      <c r="AI659" s="1">
        <v>44615.65896990741</v>
      </c>
      <c r="AJ659">
        <v>393</v>
      </c>
      <c r="AK659">
        <v>4</v>
      </c>
      <c r="AL659">
        <v>0</v>
      </c>
      <c r="AM659">
        <v>4</v>
      </c>
      <c r="AN659">
        <v>0</v>
      </c>
      <c r="AO659">
        <v>4</v>
      </c>
      <c r="AP659">
        <v>-110</v>
      </c>
      <c r="AQ659">
        <v>0</v>
      </c>
      <c r="AR659">
        <v>0</v>
      </c>
      <c r="AS659">
        <v>0</v>
      </c>
      <c r="AT659" t="s">
        <v>90</v>
      </c>
      <c r="AU659" t="s">
        <v>90</v>
      </c>
      <c r="AV659" t="s">
        <v>90</v>
      </c>
      <c r="AW659" t="s">
        <v>90</v>
      </c>
      <c r="AX659" t="s">
        <v>90</v>
      </c>
      <c r="AY659" t="s">
        <v>90</v>
      </c>
      <c r="AZ659" t="s">
        <v>90</v>
      </c>
      <c r="BA659" t="s">
        <v>90</v>
      </c>
      <c r="BB659" t="s">
        <v>90</v>
      </c>
      <c r="BC659" t="s">
        <v>90</v>
      </c>
      <c r="BD659" t="s">
        <v>90</v>
      </c>
      <c r="BE659" t="s">
        <v>90</v>
      </c>
    </row>
    <row r="660" spans="1:57" x14ac:dyDescent="0.45">
      <c r="A660" t="s">
        <v>1706</v>
      </c>
      <c r="B660" t="s">
        <v>82</v>
      </c>
      <c r="C660" t="s">
        <v>1707</v>
      </c>
      <c r="D660" t="s">
        <v>84</v>
      </c>
      <c r="E660" s="2" t="str">
        <f>HYPERLINK("capsilon://?command=openfolder&amp;siteaddress=FAM.docvelocity-na8.net&amp;folderid=FXF7CC5DFB-F7DE-39CB-81CA-268612D82B5D","FX22029262")</f>
        <v>FX22029262</v>
      </c>
      <c r="F660" t="s">
        <v>19</v>
      </c>
      <c r="G660" t="s">
        <v>19</v>
      </c>
      <c r="H660" t="s">
        <v>85</v>
      </c>
      <c r="I660" t="s">
        <v>1708</v>
      </c>
      <c r="J660">
        <v>0</v>
      </c>
      <c r="K660" t="s">
        <v>87</v>
      </c>
      <c r="L660" t="s">
        <v>88</v>
      </c>
      <c r="M660" t="s">
        <v>89</v>
      </c>
      <c r="N660">
        <v>2</v>
      </c>
      <c r="O660" s="1">
        <v>44615.417534722219</v>
      </c>
      <c r="P660" s="1">
        <v>44615.661782407406</v>
      </c>
      <c r="Q660">
        <v>20300</v>
      </c>
      <c r="R660">
        <v>803</v>
      </c>
      <c r="S660" t="b">
        <v>0</v>
      </c>
      <c r="T660" t="s">
        <v>90</v>
      </c>
      <c r="U660" t="b">
        <v>0</v>
      </c>
      <c r="V660" t="s">
        <v>177</v>
      </c>
      <c r="W660" s="1">
        <v>44615.591296296298</v>
      </c>
      <c r="X660">
        <v>561</v>
      </c>
      <c r="Y660">
        <v>135</v>
      </c>
      <c r="Z660">
        <v>0</v>
      </c>
      <c r="AA660">
        <v>135</v>
      </c>
      <c r="AB660">
        <v>0</v>
      </c>
      <c r="AC660">
        <v>44</v>
      </c>
      <c r="AD660">
        <v>-135</v>
      </c>
      <c r="AE660">
        <v>0</v>
      </c>
      <c r="AF660">
        <v>0</v>
      </c>
      <c r="AG660">
        <v>0</v>
      </c>
      <c r="AH660" t="s">
        <v>163</v>
      </c>
      <c r="AI660" s="1">
        <v>44615.661782407406</v>
      </c>
      <c r="AJ660">
        <v>242</v>
      </c>
      <c r="AK660">
        <v>2</v>
      </c>
      <c r="AL660">
        <v>0</v>
      </c>
      <c r="AM660">
        <v>2</v>
      </c>
      <c r="AN660">
        <v>0</v>
      </c>
      <c r="AO660">
        <v>1</v>
      </c>
      <c r="AP660">
        <v>-137</v>
      </c>
      <c r="AQ660">
        <v>0</v>
      </c>
      <c r="AR660">
        <v>0</v>
      </c>
      <c r="AS660">
        <v>0</v>
      </c>
      <c r="AT660" t="s">
        <v>90</v>
      </c>
      <c r="AU660" t="s">
        <v>90</v>
      </c>
      <c r="AV660" t="s">
        <v>90</v>
      </c>
      <c r="AW660" t="s">
        <v>90</v>
      </c>
      <c r="AX660" t="s">
        <v>90</v>
      </c>
      <c r="AY660" t="s">
        <v>90</v>
      </c>
      <c r="AZ660" t="s">
        <v>90</v>
      </c>
      <c r="BA660" t="s">
        <v>90</v>
      </c>
      <c r="BB660" t="s">
        <v>90</v>
      </c>
      <c r="BC660" t="s">
        <v>90</v>
      </c>
      <c r="BD660" t="s">
        <v>90</v>
      </c>
      <c r="BE660" t="s">
        <v>90</v>
      </c>
    </row>
    <row r="661" spans="1:57" x14ac:dyDescent="0.45">
      <c r="A661" t="s">
        <v>1709</v>
      </c>
      <c r="B661" t="s">
        <v>82</v>
      </c>
      <c r="C661" t="s">
        <v>1710</v>
      </c>
      <c r="D661" t="s">
        <v>84</v>
      </c>
      <c r="E661" s="2" t="str">
        <f>HYPERLINK("capsilon://?command=openfolder&amp;siteaddress=FAM.docvelocity-na8.net&amp;folderid=FXC9E42549-5F73-56B1-EF57-5A598FEFF127","FX22029375")</f>
        <v>FX22029375</v>
      </c>
      <c r="F661" t="s">
        <v>19</v>
      </c>
      <c r="G661" t="s">
        <v>19</v>
      </c>
      <c r="H661" t="s">
        <v>85</v>
      </c>
      <c r="I661" t="s">
        <v>1711</v>
      </c>
      <c r="J661">
        <v>0</v>
      </c>
      <c r="K661" t="s">
        <v>87</v>
      </c>
      <c r="L661" t="s">
        <v>88</v>
      </c>
      <c r="M661" t="s">
        <v>89</v>
      </c>
      <c r="N661">
        <v>2</v>
      </c>
      <c r="O661" s="1">
        <v>44615.446134259262</v>
      </c>
      <c r="P661" s="1">
        <v>44615.675173611111</v>
      </c>
      <c r="Q661">
        <v>17388</v>
      </c>
      <c r="R661">
        <v>2401</v>
      </c>
      <c r="S661" t="b">
        <v>0</v>
      </c>
      <c r="T661" t="s">
        <v>90</v>
      </c>
      <c r="U661" t="b">
        <v>0</v>
      </c>
      <c r="V661" t="s">
        <v>177</v>
      </c>
      <c r="W661" s="1">
        <v>44615.605706018519</v>
      </c>
      <c r="X661">
        <v>1244</v>
      </c>
      <c r="Y661">
        <v>279</v>
      </c>
      <c r="Z661">
        <v>0</v>
      </c>
      <c r="AA661">
        <v>279</v>
      </c>
      <c r="AB661">
        <v>0</v>
      </c>
      <c r="AC661">
        <v>72</v>
      </c>
      <c r="AD661">
        <v>-279</v>
      </c>
      <c r="AE661">
        <v>0</v>
      </c>
      <c r="AF661">
        <v>0</v>
      </c>
      <c r="AG661">
        <v>0</v>
      </c>
      <c r="AH661" t="s">
        <v>163</v>
      </c>
      <c r="AI661" s="1">
        <v>44615.675173611111</v>
      </c>
      <c r="AJ661">
        <v>1157</v>
      </c>
      <c r="AK661">
        <v>13</v>
      </c>
      <c r="AL661">
        <v>0</v>
      </c>
      <c r="AM661">
        <v>13</v>
      </c>
      <c r="AN661">
        <v>0</v>
      </c>
      <c r="AO661">
        <v>13</v>
      </c>
      <c r="AP661">
        <v>-292</v>
      </c>
      <c r="AQ661">
        <v>0</v>
      </c>
      <c r="AR661">
        <v>0</v>
      </c>
      <c r="AS661">
        <v>0</v>
      </c>
      <c r="AT661" t="s">
        <v>90</v>
      </c>
      <c r="AU661" t="s">
        <v>90</v>
      </c>
      <c r="AV661" t="s">
        <v>90</v>
      </c>
      <c r="AW661" t="s">
        <v>90</v>
      </c>
      <c r="AX661" t="s">
        <v>90</v>
      </c>
      <c r="AY661" t="s">
        <v>90</v>
      </c>
      <c r="AZ661" t="s">
        <v>90</v>
      </c>
      <c r="BA661" t="s">
        <v>90</v>
      </c>
      <c r="BB661" t="s">
        <v>90</v>
      </c>
      <c r="BC661" t="s">
        <v>90</v>
      </c>
      <c r="BD661" t="s">
        <v>90</v>
      </c>
      <c r="BE661" t="s">
        <v>90</v>
      </c>
    </row>
    <row r="662" spans="1:57" x14ac:dyDescent="0.45">
      <c r="A662" t="s">
        <v>1712</v>
      </c>
      <c r="B662" t="s">
        <v>82</v>
      </c>
      <c r="C662" t="s">
        <v>1713</v>
      </c>
      <c r="D662" t="s">
        <v>84</v>
      </c>
      <c r="E662" s="2" t="str">
        <f>HYPERLINK("capsilon://?command=openfolder&amp;siteaddress=FAM.docvelocity-na8.net&amp;folderid=FXA9E2BBC7-776E-F256-9D56-DBCA13ADCFFF","FX22028516")</f>
        <v>FX22028516</v>
      </c>
      <c r="F662" t="s">
        <v>19</v>
      </c>
      <c r="G662" t="s">
        <v>19</v>
      </c>
      <c r="H662" t="s">
        <v>85</v>
      </c>
      <c r="I662" t="s">
        <v>1714</v>
      </c>
      <c r="J662">
        <v>0</v>
      </c>
      <c r="K662" t="s">
        <v>87</v>
      </c>
      <c r="L662" t="s">
        <v>88</v>
      </c>
      <c r="M662" t="s">
        <v>89</v>
      </c>
      <c r="N662">
        <v>2</v>
      </c>
      <c r="O662" s="1">
        <v>44615.446342592593</v>
      </c>
      <c r="P662" s="1">
        <v>44615.682662037034</v>
      </c>
      <c r="Q662">
        <v>17500</v>
      </c>
      <c r="R662">
        <v>2918</v>
      </c>
      <c r="S662" t="b">
        <v>0</v>
      </c>
      <c r="T662" t="s">
        <v>90</v>
      </c>
      <c r="U662" t="b">
        <v>0</v>
      </c>
      <c r="V662" t="s">
        <v>177</v>
      </c>
      <c r="W662" s="1">
        <v>44615.632013888891</v>
      </c>
      <c r="X662">
        <v>2272</v>
      </c>
      <c r="Y662">
        <v>207</v>
      </c>
      <c r="Z662">
        <v>0</v>
      </c>
      <c r="AA662">
        <v>207</v>
      </c>
      <c r="AB662">
        <v>0</v>
      </c>
      <c r="AC662">
        <v>80</v>
      </c>
      <c r="AD662">
        <v>-207</v>
      </c>
      <c r="AE662">
        <v>0</v>
      </c>
      <c r="AF662">
        <v>0</v>
      </c>
      <c r="AG662">
        <v>0</v>
      </c>
      <c r="AH662" t="s">
        <v>163</v>
      </c>
      <c r="AI662" s="1">
        <v>44615.682662037034</v>
      </c>
      <c r="AJ662">
        <v>646</v>
      </c>
      <c r="AK662">
        <v>5</v>
      </c>
      <c r="AL662">
        <v>0</v>
      </c>
      <c r="AM662">
        <v>5</v>
      </c>
      <c r="AN662">
        <v>0</v>
      </c>
      <c r="AO662">
        <v>5</v>
      </c>
      <c r="AP662">
        <v>-212</v>
      </c>
      <c r="AQ662">
        <v>0</v>
      </c>
      <c r="AR662">
        <v>0</v>
      </c>
      <c r="AS662">
        <v>0</v>
      </c>
      <c r="AT662" t="s">
        <v>90</v>
      </c>
      <c r="AU662" t="s">
        <v>90</v>
      </c>
      <c r="AV662" t="s">
        <v>90</v>
      </c>
      <c r="AW662" t="s">
        <v>90</v>
      </c>
      <c r="AX662" t="s">
        <v>90</v>
      </c>
      <c r="AY662" t="s">
        <v>90</v>
      </c>
      <c r="AZ662" t="s">
        <v>90</v>
      </c>
      <c r="BA662" t="s">
        <v>90</v>
      </c>
      <c r="BB662" t="s">
        <v>90</v>
      </c>
      <c r="BC662" t="s">
        <v>90</v>
      </c>
      <c r="BD662" t="s">
        <v>90</v>
      </c>
      <c r="BE662" t="s">
        <v>90</v>
      </c>
    </row>
    <row r="663" spans="1:57" x14ac:dyDescent="0.45">
      <c r="A663" t="s">
        <v>1715</v>
      </c>
      <c r="B663" t="s">
        <v>82</v>
      </c>
      <c r="C663" t="s">
        <v>1044</v>
      </c>
      <c r="D663" t="s">
        <v>84</v>
      </c>
      <c r="E663" s="2" t="str">
        <f>HYPERLINK("capsilon://?command=openfolder&amp;siteaddress=FAM.docvelocity-na8.net&amp;folderid=FXB4A4E019-A676-31EA-89F1-B27C68CF1690","FX22019293")</f>
        <v>FX22019293</v>
      </c>
      <c r="F663" t="s">
        <v>19</v>
      </c>
      <c r="G663" t="s">
        <v>19</v>
      </c>
      <c r="H663" t="s">
        <v>85</v>
      </c>
      <c r="I663" t="s">
        <v>1716</v>
      </c>
      <c r="J663">
        <v>0</v>
      </c>
      <c r="K663" t="s">
        <v>87</v>
      </c>
      <c r="L663" t="s">
        <v>88</v>
      </c>
      <c r="M663" t="s">
        <v>89</v>
      </c>
      <c r="N663">
        <v>2</v>
      </c>
      <c r="O663" s="1">
        <v>44615.45349537037</v>
      </c>
      <c r="P663" s="1">
        <v>44615.682974537034</v>
      </c>
      <c r="Q663">
        <v>19732</v>
      </c>
      <c r="R663">
        <v>95</v>
      </c>
      <c r="S663" t="b">
        <v>0</v>
      </c>
      <c r="T663" t="s">
        <v>90</v>
      </c>
      <c r="U663" t="b">
        <v>0</v>
      </c>
      <c r="V663" t="s">
        <v>110</v>
      </c>
      <c r="W663" s="1">
        <v>44615.624479166669</v>
      </c>
      <c r="X663">
        <v>22</v>
      </c>
      <c r="Y663">
        <v>0</v>
      </c>
      <c r="Z663">
        <v>0</v>
      </c>
      <c r="AA663">
        <v>0</v>
      </c>
      <c r="AB663">
        <v>52</v>
      </c>
      <c r="AC663">
        <v>0</v>
      </c>
      <c r="AD663">
        <v>0</v>
      </c>
      <c r="AE663">
        <v>0</v>
      </c>
      <c r="AF663">
        <v>0</v>
      </c>
      <c r="AG663">
        <v>0</v>
      </c>
      <c r="AH663" t="s">
        <v>163</v>
      </c>
      <c r="AI663" s="1">
        <v>44615.682974537034</v>
      </c>
      <c r="AJ663">
        <v>26</v>
      </c>
      <c r="AK663">
        <v>0</v>
      </c>
      <c r="AL663">
        <v>0</v>
      </c>
      <c r="AM663">
        <v>0</v>
      </c>
      <c r="AN663">
        <v>52</v>
      </c>
      <c r="AO663">
        <v>0</v>
      </c>
      <c r="AP663">
        <v>0</v>
      </c>
      <c r="AQ663">
        <v>0</v>
      </c>
      <c r="AR663">
        <v>0</v>
      </c>
      <c r="AS663">
        <v>0</v>
      </c>
      <c r="AT663" t="s">
        <v>90</v>
      </c>
      <c r="AU663" t="s">
        <v>90</v>
      </c>
      <c r="AV663" t="s">
        <v>90</v>
      </c>
      <c r="AW663" t="s">
        <v>90</v>
      </c>
      <c r="AX663" t="s">
        <v>90</v>
      </c>
      <c r="AY663" t="s">
        <v>90</v>
      </c>
      <c r="AZ663" t="s">
        <v>90</v>
      </c>
      <c r="BA663" t="s">
        <v>90</v>
      </c>
      <c r="BB663" t="s">
        <v>90</v>
      </c>
      <c r="BC663" t="s">
        <v>90</v>
      </c>
      <c r="BD663" t="s">
        <v>90</v>
      </c>
      <c r="BE663" t="s">
        <v>90</v>
      </c>
    </row>
    <row r="664" spans="1:57" x14ac:dyDescent="0.45">
      <c r="A664" t="s">
        <v>1717</v>
      </c>
      <c r="B664" t="s">
        <v>82</v>
      </c>
      <c r="C664" t="s">
        <v>512</v>
      </c>
      <c r="D664" t="s">
        <v>84</v>
      </c>
      <c r="E664" s="2" t="str">
        <f>HYPERLINK("capsilon://?command=openfolder&amp;siteaddress=FAM.docvelocity-na8.net&amp;folderid=FX7C48E35F-723C-2AD4-C04F-C13242165B22","FX22021468")</f>
        <v>FX22021468</v>
      </c>
      <c r="F664" t="s">
        <v>19</v>
      </c>
      <c r="G664" t="s">
        <v>19</v>
      </c>
      <c r="H664" t="s">
        <v>85</v>
      </c>
      <c r="I664" t="s">
        <v>1718</v>
      </c>
      <c r="J664">
        <v>0</v>
      </c>
      <c r="K664" t="s">
        <v>87</v>
      </c>
      <c r="L664" t="s">
        <v>88</v>
      </c>
      <c r="M664" t="s">
        <v>89</v>
      </c>
      <c r="N664">
        <v>2</v>
      </c>
      <c r="O664" s="1">
        <v>44615.454918981479</v>
      </c>
      <c r="P664" s="1">
        <v>44615.684282407405</v>
      </c>
      <c r="Q664">
        <v>18431</v>
      </c>
      <c r="R664">
        <v>1386</v>
      </c>
      <c r="S664" t="b">
        <v>0</v>
      </c>
      <c r="T664" t="s">
        <v>90</v>
      </c>
      <c r="U664" t="b">
        <v>0</v>
      </c>
      <c r="V664" t="s">
        <v>177</v>
      </c>
      <c r="W664" s="1">
        <v>44615.639525462961</v>
      </c>
      <c r="X664">
        <v>648</v>
      </c>
      <c r="Y664">
        <v>52</v>
      </c>
      <c r="Z664">
        <v>0</v>
      </c>
      <c r="AA664">
        <v>52</v>
      </c>
      <c r="AB664">
        <v>0</v>
      </c>
      <c r="AC664">
        <v>38</v>
      </c>
      <c r="AD664">
        <v>-52</v>
      </c>
      <c r="AE664">
        <v>0</v>
      </c>
      <c r="AF664">
        <v>0</v>
      </c>
      <c r="AG664">
        <v>0</v>
      </c>
      <c r="AH664" t="s">
        <v>163</v>
      </c>
      <c r="AI664" s="1">
        <v>44615.684282407405</v>
      </c>
      <c r="AJ664">
        <v>112</v>
      </c>
      <c r="AK664">
        <v>2</v>
      </c>
      <c r="AL664">
        <v>0</v>
      </c>
      <c r="AM664">
        <v>2</v>
      </c>
      <c r="AN664">
        <v>0</v>
      </c>
      <c r="AO664">
        <v>2</v>
      </c>
      <c r="AP664">
        <v>-54</v>
      </c>
      <c r="AQ664">
        <v>0</v>
      </c>
      <c r="AR664">
        <v>0</v>
      </c>
      <c r="AS664">
        <v>0</v>
      </c>
      <c r="AT664" t="s">
        <v>90</v>
      </c>
      <c r="AU664" t="s">
        <v>90</v>
      </c>
      <c r="AV664" t="s">
        <v>90</v>
      </c>
      <c r="AW664" t="s">
        <v>90</v>
      </c>
      <c r="AX664" t="s">
        <v>90</v>
      </c>
      <c r="AY664" t="s">
        <v>90</v>
      </c>
      <c r="AZ664" t="s">
        <v>90</v>
      </c>
      <c r="BA664" t="s">
        <v>90</v>
      </c>
      <c r="BB664" t="s">
        <v>90</v>
      </c>
      <c r="BC664" t="s">
        <v>90</v>
      </c>
      <c r="BD664" t="s">
        <v>90</v>
      </c>
      <c r="BE664" t="s">
        <v>90</v>
      </c>
    </row>
    <row r="665" spans="1:57" x14ac:dyDescent="0.45">
      <c r="A665" t="s">
        <v>1719</v>
      </c>
      <c r="B665" t="s">
        <v>82</v>
      </c>
      <c r="C665" t="s">
        <v>1649</v>
      </c>
      <c r="D665" t="s">
        <v>84</v>
      </c>
      <c r="E665" s="2" t="str">
        <f>HYPERLINK("capsilon://?command=openfolder&amp;siteaddress=FAM.docvelocity-na8.net&amp;folderid=FXF5A9E729-BFB0-325E-699A-DA62173ACCA4","FX211213369")</f>
        <v>FX211213369</v>
      </c>
      <c r="F665" t="s">
        <v>19</v>
      </c>
      <c r="G665" t="s">
        <v>19</v>
      </c>
      <c r="H665" t="s">
        <v>85</v>
      </c>
      <c r="I665" t="s">
        <v>1720</v>
      </c>
      <c r="J665">
        <v>0</v>
      </c>
      <c r="K665" t="s">
        <v>87</v>
      </c>
      <c r="L665" t="s">
        <v>88</v>
      </c>
      <c r="M665" t="s">
        <v>89</v>
      </c>
      <c r="N665">
        <v>2</v>
      </c>
      <c r="O665" s="1">
        <v>44615.477847222224</v>
      </c>
      <c r="P665" s="1">
        <v>44615.685335648152</v>
      </c>
      <c r="Q665">
        <v>17721</v>
      </c>
      <c r="R665">
        <v>206</v>
      </c>
      <c r="S665" t="b">
        <v>0</v>
      </c>
      <c r="T665" t="s">
        <v>90</v>
      </c>
      <c r="U665" t="b">
        <v>0</v>
      </c>
      <c r="V665" t="s">
        <v>110</v>
      </c>
      <c r="W665" s="1">
        <v>44615.627627314818</v>
      </c>
      <c r="X665">
        <v>116</v>
      </c>
      <c r="Y665">
        <v>37</v>
      </c>
      <c r="Z665">
        <v>0</v>
      </c>
      <c r="AA665">
        <v>37</v>
      </c>
      <c r="AB665">
        <v>0</v>
      </c>
      <c r="AC665">
        <v>20</v>
      </c>
      <c r="AD665">
        <v>-37</v>
      </c>
      <c r="AE665">
        <v>0</v>
      </c>
      <c r="AF665">
        <v>0</v>
      </c>
      <c r="AG665">
        <v>0</v>
      </c>
      <c r="AH665" t="s">
        <v>163</v>
      </c>
      <c r="AI665" s="1">
        <v>44615.685335648152</v>
      </c>
      <c r="AJ665">
        <v>90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-37</v>
      </c>
      <c r="AQ665">
        <v>0</v>
      </c>
      <c r="AR665">
        <v>0</v>
      </c>
      <c r="AS665">
        <v>0</v>
      </c>
      <c r="AT665" t="s">
        <v>90</v>
      </c>
      <c r="AU665" t="s">
        <v>90</v>
      </c>
      <c r="AV665" t="s">
        <v>90</v>
      </c>
      <c r="AW665" t="s">
        <v>90</v>
      </c>
      <c r="AX665" t="s">
        <v>90</v>
      </c>
      <c r="AY665" t="s">
        <v>90</v>
      </c>
      <c r="AZ665" t="s">
        <v>90</v>
      </c>
      <c r="BA665" t="s">
        <v>90</v>
      </c>
      <c r="BB665" t="s">
        <v>90</v>
      </c>
      <c r="BC665" t="s">
        <v>90</v>
      </c>
      <c r="BD665" t="s">
        <v>90</v>
      </c>
      <c r="BE665" t="s">
        <v>90</v>
      </c>
    </row>
    <row r="666" spans="1:57" x14ac:dyDescent="0.45">
      <c r="A666" t="s">
        <v>1721</v>
      </c>
      <c r="B666" t="s">
        <v>82</v>
      </c>
      <c r="C666" t="s">
        <v>1722</v>
      </c>
      <c r="D666" t="s">
        <v>84</v>
      </c>
      <c r="E666" s="2" t="str">
        <f>HYPERLINK("capsilon://?command=openfolder&amp;siteaddress=FAM.docvelocity-na8.net&amp;folderid=FXDDAA6A89-0940-85C7-52DE-0A34F3639517","FX22028843")</f>
        <v>FX22028843</v>
      </c>
      <c r="F666" t="s">
        <v>19</v>
      </c>
      <c r="G666" t="s">
        <v>19</v>
      </c>
      <c r="H666" t="s">
        <v>85</v>
      </c>
      <c r="I666" t="s">
        <v>1723</v>
      </c>
      <c r="J666">
        <v>0</v>
      </c>
      <c r="K666" t="s">
        <v>87</v>
      </c>
      <c r="L666" t="s">
        <v>88</v>
      </c>
      <c r="M666" t="s">
        <v>89</v>
      </c>
      <c r="N666">
        <v>2</v>
      </c>
      <c r="O666" s="1">
        <v>44615.487430555557</v>
      </c>
      <c r="P666" s="1">
        <v>44615.702268518522</v>
      </c>
      <c r="Q666">
        <v>16713</v>
      </c>
      <c r="R666">
        <v>1849</v>
      </c>
      <c r="S666" t="b">
        <v>0</v>
      </c>
      <c r="T666" t="s">
        <v>90</v>
      </c>
      <c r="U666" t="b">
        <v>0</v>
      </c>
      <c r="V666" t="s">
        <v>177</v>
      </c>
      <c r="W666" s="1">
        <v>44615.648530092592</v>
      </c>
      <c r="X666">
        <v>778</v>
      </c>
      <c r="Y666">
        <v>186</v>
      </c>
      <c r="Z666">
        <v>0</v>
      </c>
      <c r="AA666">
        <v>186</v>
      </c>
      <c r="AB666">
        <v>21</v>
      </c>
      <c r="AC666">
        <v>44</v>
      </c>
      <c r="AD666">
        <v>-186</v>
      </c>
      <c r="AE666">
        <v>0</v>
      </c>
      <c r="AF666">
        <v>0</v>
      </c>
      <c r="AG666">
        <v>0</v>
      </c>
      <c r="AH666" t="s">
        <v>97</v>
      </c>
      <c r="AI666" s="1">
        <v>44615.702268518522</v>
      </c>
      <c r="AJ666">
        <v>1044</v>
      </c>
      <c r="AK666">
        <v>14</v>
      </c>
      <c r="AL666">
        <v>0</v>
      </c>
      <c r="AM666">
        <v>14</v>
      </c>
      <c r="AN666">
        <v>21</v>
      </c>
      <c r="AO666">
        <v>13</v>
      </c>
      <c r="AP666">
        <v>-200</v>
      </c>
      <c r="AQ666">
        <v>0</v>
      </c>
      <c r="AR666">
        <v>0</v>
      </c>
      <c r="AS666">
        <v>0</v>
      </c>
      <c r="AT666" t="s">
        <v>90</v>
      </c>
      <c r="AU666" t="s">
        <v>90</v>
      </c>
      <c r="AV666" t="s">
        <v>90</v>
      </c>
      <c r="AW666" t="s">
        <v>90</v>
      </c>
      <c r="AX666" t="s">
        <v>90</v>
      </c>
      <c r="AY666" t="s">
        <v>90</v>
      </c>
      <c r="AZ666" t="s">
        <v>90</v>
      </c>
      <c r="BA666" t="s">
        <v>90</v>
      </c>
      <c r="BB666" t="s">
        <v>90</v>
      </c>
      <c r="BC666" t="s">
        <v>90</v>
      </c>
      <c r="BD666" t="s">
        <v>90</v>
      </c>
      <c r="BE666" t="s">
        <v>90</v>
      </c>
    </row>
    <row r="667" spans="1:57" x14ac:dyDescent="0.45">
      <c r="A667" t="s">
        <v>1724</v>
      </c>
      <c r="B667" t="s">
        <v>82</v>
      </c>
      <c r="C667" t="s">
        <v>1725</v>
      </c>
      <c r="D667" t="s">
        <v>84</v>
      </c>
      <c r="E667" s="2" t="str">
        <f>HYPERLINK("capsilon://?command=openfolder&amp;siteaddress=FAM.docvelocity-na8.net&amp;folderid=FXC2E9C94F-173E-391C-A121-1B2EC7341A32","FX22028617")</f>
        <v>FX22028617</v>
      </c>
      <c r="F667" t="s">
        <v>19</v>
      </c>
      <c r="G667" t="s">
        <v>19</v>
      </c>
      <c r="H667" t="s">
        <v>85</v>
      </c>
      <c r="I667" t="s">
        <v>1726</v>
      </c>
      <c r="J667">
        <v>0</v>
      </c>
      <c r="K667" t="s">
        <v>87</v>
      </c>
      <c r="L667" t="s">
        <v>88</v>
      </c>
      <c r="M667" t="s">
        <v>89</v>
      </c>
      <c r="N667">
        <v>2</v>
      </c>
      <c r="O667" s="1">
        <v>44615.489849537036</v>
      </c>
      <c r="P667" s="1">
        <v>44615.703796296293</v>
      </c>
      <c r="Q667">
        <v>16547</v>
      </c>
      <c r="R667">
        <v>1938</v>
      </c>
      <c r="S667" t="b">
        <v>0</v>
      </c>
      <c r="T667" t="s">
        <v>90</v>
      </c>
      <c r="U667" t="b">
        <v>0</v>
      </c>
      <c r="V667" t="s">
        <v>177</v>
      </c>
      <c r="W667" s="1">
        <v>44615.67087962963</v>
      </c>
      <c r="X667">
        <v>1018</v>
      </c>
      <c r="Y667">
        <v>156</v>
      </c>
      <c r="Z667">
        <v>0</v>
      </c>
      <c r="AA667">
        <v>156</v>
      </c>
      <c r="AB667">
        <v>0</v>
      </c>
      <c r="AC667">
        <v>48</v>
      </c>
      <c r="AD667">
        <v>-156</v>
      </c>
      <c r="AE667">
        <v>0</v>
      </c>
      <c r="AF667">
        <v>0</v>
      </c>
      <c r="AG667">
        <v>0</v>
      </c>
      <c r="AH667" t="s">
        <v>219</v>
      </c>
      <c r="AI667" s="1">
        <v>44615.703796296293</v>
      </c>
      <c r="AJ667">
        <v>729</v>
      </c>
      <c r="AK667">
        <v>4</v>
      </c>
      <c r="AL667">
        <v>0</v>
      </c>
      <c r="AM667">
        <v>4</v>
      </c>
      <c r="AN667">
        <v>0</v>
      </c>
      <c r="AO667">
        <v>4</v>
      </c>
      <c r="AP667">
        <v>-160</v>
      </c>
      <c r="AQ667">
        <v>0</v>
      </c>
      <c r="AR667">
        <v>0</v>
      </c>
      <c r="AS667">
        <v>0</v>
      </c>
      <c r="AT667" t="s">
        <v>90</v>
      </c>
      <c r="AU667" t="s">
        <v>90</v>
      </c>
      <c r="AV667" t="s">
        <v>90</v>
      </c>
      <c r="AW667" t="s">
        <v>90</v>
      </c>
      <c r="AX667" t="s">
        <v>90</v>
      </c>
      <c r="AY667" t="s">
        <v>90</v>
      </c>
      <c r="AZ667" t="s">
        <v>90</v>
      </c>
      <c r="BA667" t="s">
        <v>90</v>
      </c>
      <c r="BB667" t="s">
        <v>90</v>
      </c>
      <c r="BC667" t="s">
        <v>90</v>
      </c>
      <c r="BD667" t="s">
        <v>90</v>
      </c>
      <c r="BE667" t="s">
        <v>90</v>
      </c>
    </row>
    <row r="668" spans="1:57" x14ac:dyDescent="0.45">
      <c r="A668" t="s">
        <v>1727</v>
      </c>
      <c r="B668" t="s">
        <v>82</v>
      </c>
      <c r="C668" t="s">
        <v>1300</v>
      </c>
      <c r="D668" t="s">
        <v>84</v>
      </c>
      <c r="E668" s="2" t="str">
        <f>HYPERLINK("capsilon://?command=openfolder&amp;siteaddress=FAM.docvelocity-na8.net&amp;folderid=FXEE117754-5581-3E22-AEF1-48870778167E","FX22027404")</f>
        <v>FX22027404</v>
      </c>
      <c r="F668" t="s">
        <v>19</v>
      </c>
      <c r="G668" t="s">
        <v>19</v>
      </c>
      <c r="H668" t="s">
        <v>85</v>
      </c>
      <c r="I668" t="s">
        <v>1728</v>
      </c>
      <c r="J668">
        <v>0</v>
      </c>
      <c r="K668" t="s">
        <v>87</v>
      </c>
      <c r="L668" t="s">
        <v>88</v>
      </c>
      <c r="M668" t="s">
        <v>89</v>
      </c>
      <c r="N668">
        <v>1</v>
      </c>
      <c r="O668" s="1">
        <v>44615.491203703707</v>
      </c>
      <c r="P668" s="1">
        <v>44615.732187499998</v>
      </c>
      <c r="Q668">
        <v>19601</v>
      </c>
      <c r="R668">
        <v>1220</v>
      </c>
      <c r="S668" t="b">
        <v>0</v>
      </c>
      <c r="T668" t="s">
        <v>90</v>
      </c>
      <c r="U668" t="b">
        <v>0</v>
      </c>
      <c r="V668" t="s">
        <v>110</v>
      </c>
      <c r="W668" s="1">
        <v>44615.732187499998</v>
      </c>
      <c r="X668">
        <v>235</v>
      </c>
      <c r="Y668">
        <v>0</v>
      </c>
      <c r="Z668">
        <v>0</v>
      </c>
      <c r="AA668">
        <v>0</v>
      </c>
      <c r="AB668">
        <v>414</v>
      </c>
      <c r="AC668">
        <v>0</v>
      </c>
      <c r="AD668">
        <v>0</v>
      </c>
      <c r="AE668">
        <v>30</v>
      </c>
      <c r="AF668">
        <v>0</v>
      </c>
      <c r="AG668">
        <v>2</v>
      </c>
      <c r="AH668" t="s">
        <v>90</v>
      </c>
      <c r="AI668" t="s">
        <v>90</v>
      </c>
      <c r="AJ668" t="s">
        <v>90</v>
      </c>
      <c r="AK668" t="s">
        <v>90</v>
      </c>
      <c r="AL668" t="s">
        <v>90</v>
      </c>
      <c r="AM668" t="s">
        <v>90</v>
      </c>
      <c r="AN668" t="s">
        <v>90</v>
      </c>
      <c r="AO668" t="s">
        <v>90</v>
      </c>
      <c r="AP668" t="s">
        <v>90</v>
      </c>
      <c r="AQ668" t="s">
        <v>90</v>
      </c>
      <c r="AR668" t="s">
        <v>90</v>
      </c>
      <c r="AS668" t="s">
        <v>90</v>
      </c>
      <c r="AT668" t="s">
        <v>90</v>
      </c>
      <c r="AU668" t="s">
        <v>90</v>
      </c>
      <c r="AV668" t="s">
        <v>90</v>
      </c>
      <c r="AW668" t="s">
        <v>90</v>
      </c>
      <c r="AX668" t="s">
        <v>90</v>
      </c>
      <c r="AY668" t="s">
        <v>90</v>
      </c>
      <c r="AZ668" t="s">
        <v>90</v>
      </c>
      <c r="BA668" t="s">
        <v>90</v>
      </c>
      <c r="BB668" t="s">
        <v>90</v>
      </c>
      <c r="BC668" t="s">
        <v>90</v>
      </c>
      <c r="BD668" t="s">
        <v>90</v>
      </c>
      <c r="BE668" t="s">
        <v>90</v>
      </c>
    </row>
    <row r="669" spans="1:57" x14ac:dyDescent="0.45">
      <c r="A669" t="s">
        <v>1729</v>
      </c>
      <c r="B669" t="s">
        <v>82</v>
      </c>
      <c r="C669" t="s">
        <v>835</v>
      </c>
      <c r="D669" t="s">
        <v>84</v>
      </c>
      <c r="E669" s="2" t="str">
        <f>HYPERLINK("capsilon://?command=openfolder&amp;siteaddress=FAM.docvelocity-na8.net&amp;folderid=FX6F617177-3090-32E0-C2A9-6295AA6D4F64","FX220111535")</f>
        <v>FX220111535</v>
      </c>
      <c r="F669" t="s">
        <v>19</v>
      </c>
      <c r="G669" t="s">
        <v>19</v>
      </c>
      <c r="H669" t="s">
        <v>85</v>
      </c>
      <c r="I669" t="s">
        <v>1730</v>
      </c>
      <c r="J669">
        <v>0</v>
      </c>
      <c r="K669" t="s">
        <v>87</v>
      </c>
      <c r="L669" t="s">
        <v>88</v>
      </c>
      <c r="M669" t="s">
        <v>89</v>
      </c>
      <c r="N669">
        <v>2</v>
      </c>
      <c r="O669" s="1">
        <v>44615.494895833333</v>
      </c>
      <c r="P669" s="1">
        <v>44615.70585648148</v>
      </c>
      <c r="Q669">
        <v>17569</v>
      </c>
      <c r="R669">
        <v>658</v>
      </c>
      <c r="S669" t="b">
        <v>0</v>
      </c>
      <c r="T669" t="s">
        <v>90</v>
      </c>
      <c r="U669" t="b">
        <v>0</v>
      </c>
      <c r="V669" t="s">
        <v>177</v>
      </c>
      <c r="W669" s="1">
        <v>44615.676296296297</v>
      </c>
      <c r="X669">
        <v>386</v>
      </c>
      <c r="Y669">
        <v>38</v>
      </c>
      <c r="Z669">
        <v>0</v>
      </c>
      <c r="AA669">
        <v>38</v>
      </c>
      <c r="AB669">
        <v>0</v>
      </c>
      <c r="AC669">
        <v>27</v>
      </c>
      <c r="AD669">
        <v>-38</v>
      </c>
      <c r="AE669">
        <v>0</v>
      </c>
      <c r="AF669">
        <v>0</v>
      </c>
      <c r="AG669">
        <v>0</v>
      </c>
      <c r="AH669" t="s">
        <v>219</v>
      </c>
      <c r="AI669" s="1">
        <v>44615.70585648148</v>
      </c>
      <c r="AJ669">
        <v>177</v>
      </c>
      <c r="AK669">
        <v>1</v>
      </c>
      <c r="AL669">
        <v>0</v>
      </c>
      <c r="AM669">
        <v>1</v>
      </c>
      <c r="AN669">
        <v>0</v>
      </c>
      <c r="AO669">
        <v>1</v>
      </c>
      <c r="AP669">
        <v>-39</v>
      </c>
      <c r="AQ669">
        <v>0</v>
      </c>
      <c r="AR669">
        <v>0</v>
      </c>
      <c r="AS669">
        <v>0</v>
      </c>
      <c r="AT669" t="s">
        <v>90</v>
      </c>
      <c r="AU669" t="s">
        <v>90</v>
      </c>
      <c r="AV669" t="s">
        <v>90</v>
      </c>
      <c r="AW669" t="s">
        <v>90</v>
      </c>
      <c r="AX669" t="s">
        <v>90</v>
      </c>
      <c r="AY669" t="s">
        <v>90</v>
      </c>
      <c r="AZ669" t="s">
        <v>90</v>
      </c>
      <c r="BA669" t="s">
        <v>90</v>
      </c>
      <c r="BB669" t="s">
        <v>90</v>
      </c>
      <c r="BC669" t="s">
        <v>90</v>
      </c>
      <c r="BD669" t="s">
        <v>90</v>
      </c>
      <c r="BE669" t="s">
        <v>90</v>
      </c>
    </row>
    <row r="670" spans="1:57" x14ac:dyDescent="0.45">
      <c r="A670" t="s">
        <v>1731</v>
      </c>
      <c r="B670" t="s">
        <v>82</v>
      </c>
      <c r="C670" t="s">
        <v>864</v>
      </c>
      <c r="D670" t="s">
        <v>84</v>
      </c>
      <c r="E670" s="2" t="str">
        <f>HYPERLINK("capsilon://?command=openfolder&amp;siteaddress=FAM.docvelocity-na8.net&amp;folderid=FXAAF2EC48-CC49-8A27-0AD6-14A293A70342","FX2202744")</f>
        <v>FX2202744</v>
      </c>
      <c r="F670" t="s">
        <v>19</v>
      </c>
      <c r="G670" t="s">
        <v>19</v>
      </c>
      <c r="H670" t="s">
        <v>85</v>
      </c>
      <c r="I670" t="s">
        <v>1732</v>
      </c>
      <c r="J670">
        <v>0</v>
      </c>
      <c r="K670" t="s">
        <v>87</v>
      </c>
      <c r="L670" t="s">
        <v>88</v>
      </c>
      <c r="M670" t="s">
        <v>89</v>
      </c>
      <c r="N670">
        <v>1</v>
      </c>
      <c r="O670" s="1">
        <v>44615.495219907411</v>
      </c>
      <c r="P670" s="1">
        <v>44615.734930555554</v>
      </c>
      <c r="Q670">
        <v>20001</v>
      </c>
      <c r="R670">
        <v>710</v>
      </c>
      <c r="S670" t="b">
        <v>0</v>
      </c>
      <c r="T670" t="s">
        <v>90</v>
      </c>
      <c r="U670" t="b">
        <v>0</v>
      </c>
      <c r="V670" t="s">
        <v>110</v>
      </c>
      <c r="W670" s="1">
        <v>44615.734930555554</v>
      </c>
      <c r="X670">
        <v>237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52</v>
      </c>
      <c r="AF670">
        <v>0</v>
      </c>
      <c r="AG670">
        <v>3</v>
      </c>
      <c r="AH670" t="s">
        <v>90</v>
      </c>
      <c r="AI670" t="s">
        <v>90</v>
      </c>
      <c r="AJ670" t="s">
        <v>90</v>
      </c>
      <c r="AK670" t="s">
        <v>90</v>
      </c>
      <c r="AL670" t="s">
        <v>90</v>
      </c>
      <c r="AM670" t="s">
        <v>90</v>
      </c>
      <c r="AN670" t="s">
        <v>90</v>
      </c>
      <c r="AO670" t="s">
        <v>90</v>
      </c>
      <c r="AP670" t="s">
        <v>90</v>
      </c>
      <c r="AQ670" t="s">
        <v>90</v>
      </c>
      <c r="AR670" t="s">
        <v>90</v>
      </c>
      <c r="AS670" t="s">
        <v>90</v>
      </c>
      <c r="AT670" t="s">
        <v>90</v>
      </c>
      <c r="AU670" t="s">
        <v>90</v>
      </c>
      <c r="AV670" t="s">
        <v>90</v>
      </c>
      <c r="AW670" t="s">
        <v>90</v>
      </c>
      <c r="AX670" t="s">
        <v>90</v>
      </c>
      <c r="AY670" t="s">
        <v>90</v>
      </c>
      <c r="AZ670" t="s">
        <v>90</v>
      </c>
      <c r="BA670" t="s">
        <v>90</v>
      </c>
      <c r="BB670" t="s">
        <v>90</v>
      </c>
      <c r="BC670" t="s">
        <v>90</v>
      </c>
      <c r="BD670" t="s">
        <v>90</v>
      </c>
      <c r="BE670" t="s">
        <v>90</v>
      </c>
    </row>
    <row r="671" spans="1:57" x14ac:dyDescent="0.45">
      <c r="A671" t="s">
        <v>1733</v>
      </c>
      <c r="B671" t="s">
        <v>82</v>
      </c>
      <c r="C671" t="s">
        <v>864</v>
      </c>
      <c r="D671" t="s">
        <v>84</v>
      </c>
      <c r="E671" s="2" t="str">
        <f>HYPERLINK("capsilon://?command=openfolder&amp;siteaddress=FAM.docvelocity-na8.net&amp;folderid=FXAAF2EC48-CC49-8A27-0AD6-14A293A70342","FX2202744")</f>
        <v>FX2202744</v>
      </c>
      <c r="F671" t="s">
        <v>19</v>
      </c>
      <c r="G671" t="s">
        <v>19</v>
      </c>
      <c r="H671" t="s">
        <v>85</v>
      </c>
      <c r="I671" t="s">
        <v>1734</v>
      </c>
      <c r="J671">
        <v>0</v>
      </c>
      <c r="K671" t="s">
        <v>87</v>
      </c>
      <c r="L671" t="s">
        <v>88</v>
      </c>
      <c r="M671" t="s">
        <v>89</v>
      </c>
      <c r="N671">
        <v>1</v>
      </c>
      <c r="O671" s="1">
        <v>44615.511412037034</v>
      </c>
      <c r="P671" s="1">
        <v>44615.787152777775</v>
      </c>
      <c r="Q671">
        <v>21489</v>
      </c>
      <c r="R671">
        <v>2335</v>
      </c>
      <c r="S671" t="b">
        <v>0</v>
      </c>
      <c r="T671" t="s">
        <v>90</v>
      </c>
      <c r="U671" t="b">
        <v>0</v>
      </c>
      <c r="V671" t="s">
        <v>110</v>
      </c>
      <c r="W671" s="1">
        <v>44615.787152777775</v>
      </c>
      <c r="X671">
        <v>1675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37</v>
      </c>
      <c r="AF671">
        <v>0</v>
      </c>
      <c r="AG671">
        <v>15</v>
      </c>
      <c r="AH671" t="s">
        <v>90</v>
      </c>
      <c r="AI671" t="s">
        <v>90</v>
      </c>
      <c r="AJ671" t="s">
        <v>90</v>
      </c>
      <c r="AK671" t="s">
        <v>90</v>
      </c>
      <c r="AL671" t="s">
        <v>90</v>
      </c>
      <c r="AM671" t="s">
        <v>90</v>
      </c>
      <c r="AN671" t="s">
        <v>90</v>
      </c>
      <c r="AO671" t="s">
        <v>90</v>
      </c>
      <c r="AP671" t="s">
        <v>90</v>
      </c>
      <c r="AQ671" t="s">
        <v>90</v>
      </c>
      <c r="AR671" t="s">
        <v>90</v>
      </c>
      <c r="AS671" t="s">
        <v>90</v>
      </c>
      <c r="AT671" t="s">
        <v>90</v>
      </c>
      <c r="AU671" t="s">
        <v>90</v>
      </c>
      <c r="AV671" t="s">
        <v>90</v>
      </c>
      <c r="AW671" t="s">
        <v>90</v>
      </c>
      <c r="AX671" t="s">
        <v>90</v>
      </c>
      <c r="AY671" t="s">
        <v>90</v>
      </c>
      <c r="AZ671" t="s">
        <v>90</v>
      </c>
      <c r="BA671" t="s">
        <v>90</v>
      </c>
      <c r="BB671" t="s">
        <v>90</v>
      </c>
      <c r="BC671" t="s">
        <v>90</v>
      </c>
      <c r="BD671" t="s">
        <v>90</v>
      </c>
      <c r="BE671" t="s">
        <v>90</v>
      </c>
    </row>
    <row r="672" spans="1:57" x14ac:dyDescent="0.45">
      <c r="A672" t="s">
        <v>1735</v>
      </c>
      <c r="B672" t="s">
        <v>82</v>
      </c>
      <c r="C672" t="s">
        <v>1736</v>
      </c>
      <c r="D672" t="s">
        <v>84</v>
      </c>
      <c r="E672" s="2" t="str">
        <f>HYPERLINK("capsilon://?command=openfolder&amp;siteaddress=FAM.docvelocity-na8.net&amp;folderid=FXA86DB26E-2F9F-E201-D4AA-8E8D6C5FDEE4","FX22027669")</f>
        <v>FX22027669</v>
      </c>
      <c r="F672" t="s">
        <v>19</v>
      </c>
      <c r="G672" t="s">
        <v>19</v>
      </c>
      <c r="H672" t="s">
        <v>85</v>
      </c>
      <c r="I672" t="s">
        <v>1737</v>
      </c>
      <c r="J672">
        <v>0</v>
      </c>
      <c r="K672" t="s">
        <v>87</v>
      </c>
      <c r="L672" t="s">
        <v>88</v>
      </c>
      <c r="M672" t="s">
        <v>89</v>
      </c>
      <c r="N672">
        <v>2</v>
      </c>
      <c r="O672" s="1">
        <v>44615.517685185187</v>
      </c>
      <c r="P672" s="1">
        <v>44615.713425925926</v>
      </c>
      <c r="Q672">
        <v>14768</v>
      </c>
      <c r="R672">
        <v>2144</v>
      </c>
      <c r="S672" t="b">
        <v>0</v>
      </c>
      <c r="T672" t="s">
        <v>90</v>
      </c>
      <c r="U672" t="b">
        <v>0</v>
      </c>
      <c r="V672" t="s">
        <v>101</v>
      </c>
      <c r="W672" s="1">
        <v>44615.691967592589</v>
      </c>
      <c r="X672">
        <v>1491</v>
      </c>
      <c r="Y672">
        <v>166</v>
      </c>
      <c r="Z672">
        <v>0</v>
      </c>
      <c r="AA672">
        <v>166</v>
      </c>
      <c r="AB672">
        <v>0</v>
      </c>
      <c r="AC672">
        <v>83</v>
      </c>
      <c r="AD672">
        <v>-166</v>
      </c>
      <c r="AE672">
        <v>0</v>
      </c>
      <c r="AF672">
        <v>0</v>
      </c>
      <c r="AG672">
        <v>0</v>
      </c>
      <c r="AH672" t="s">
        <v>219</v>
      </c>
      <c r="AI672" s="1">
        <v>44615.713425925926</v>
      </c>
      <c r="AJ672">
        <v>653</v>
      </c>
      <c r="AK672">
        <v>3</v>
      </c>
      <c r="AL672">
        <v>0</v>
      </c>
      <c r="AM672">
        <v>3</v>
      </c>
      <c r="AN672">
        <v>0</v>
      </c>
      <c r="AO672">
        <v>3</v>
      </c>
      <c r="AP672">
        <v>-169</v>
      </c>
      <c r="AQ672">
        <v>0</v>
      </c>
      <c r="AR672">
        <v>0</v>
      </c>
      <c r="AS672">
        <v>0</v>
      </c>
      <c r="AT672" t="s">
        <v>90</v>
      </c>
      <c r="AU672" t="s">
        <v>90</v>
      </c>
      <c r="AV672" t="s">
        <v>90</v>
      </c>
      <c r="AW672" t="s">
        <v>90</v>
      </c>
      <c r="AX672" t="s">
        <v>90</v>
      </c>
      <c r="AY672" t="s">
        <v>90</v>
      </c>
      <c r="AZ672" t="s">
        <v>90</v>
      </c>
      <c r="BA672" t="s">
        <v>90</v>
      </c>
      <c r="BB672" t="s">
        <v>90</v>
      </c>
      <c r="BC672" t="s">
        <v>90</v>
      </c>
      <c r="BD672" t="s">
        <v>90</v>
      </c>
      <c r="BE672" t="s">
        <v>90</v>
      </c>
    </row>
    <row r="673" spans="1:57" x14ac:dyDescent="0.45">
      <c r="A673" t="s">
        <v>1738</v>
      </c>
      <c r="B673" t="s">
        <v>82</v>
      </c>
      <c r="C673" t="s">
        <v>1739</v>
      </c>
      <c r="D673" t="s">
        <v>84</v>
      </c>
      <c r="E673" s="2" t="str">
        <f>HYPERLINK("capsilon://?command=openfolder&amp;siteaddress=FAM.docvelocity-na8.net&amp;folderid=FX47CA7026-7800-8B45-A507-BF68E7F0EC0D","FX220210387")</f>
        <v>FX220210387</v>
      </c>
      <c r="F673" t="s">
        <v>19</v>
      </c>
      <c r="G673" t="s">
        <v>19</v>
      </c>
      <c r="H673" t="s">
        <v>85</v>
      </c>
      <c r="I673" t="s">
        <v>1740</v>
      </c>
      <c r="J673">
        <v>0</v>
      </c>
      <c r="K673" t="s">
        <v>87</v>
      </c>
      <c r="L673" t="s">
        <v>88</v>
      </c>
      <c r="M673" t="s">
        <v>89</v>
      </c>
      <c r="N673">
        <v>2</v>
      </c>
      <c r="O673" s="1">
        <v>44615.519004629627</v>
      </c>
      <c r="P673" s="1">
        <v>44615.778553240743</v>
      </c>
      <c r="Q673">
        <v>18759</v>
      </c>
      <c r="R673">
        <v>3666</v>
      </c>
      <c r="S673" t="b">
        <v>0</v>
      </c>
      <c r="T673" t="s">
        <v>90</v>
      </c>
      <c r="U673" t="b">
        <v>0</v>
      </c>
      <c r="V673" t="s">
        <v>101</v>
      </c>
      <c r="W673" s="1">
        <v>44615.730543981481</v>
      </c>
      <c r="X673">
        <v>2789</v>
      </c>
      <c r="Y673">
        <v>280</v>
      </c>
      <c r="Z673">
        <v>0</v>
      </c>
      <c r="AA673">
        <v>280</v>
      </c>
      <c r="AB673">
        <v>0</v>
      </c>
      <c r="AC673">
        <v>178</v>
      </c>
      <c r="AD673">
        <v>-280</v>
      </c>
      <c r="AE673">
        <v>0</v>
      </c>
      <c r="AF673">
        <v>0</v>
      </c>
      <c r="AG673">
        <v>0</v>
      </c>
      <c r="AH673" t="s">
        <v>163</v>
      </c>
      <c r="AI673" s="1">
        <v>44615.778553240743</v>
      </c>
      <c r="AJ673">
        <v>441</v>
      </c>
      <c r="AK673">
        <v>5</v>
      </c>
      <c r="AL673">
        <v>0</v>
      </c>
      <c r="AM673">
        <v>5</v>
      </c>
      <c r="AN673">
        <v>0</v>
      </c>
      <c r="AO673">
        <v>4</v>
      </c>
      <c r="AP673">
        <v>-285</v>
      </c>
      <c r="AQ673">
        <v>0</v>
      </c>
      <c r="AR673">
        <v>0</v>
      </c>
      <c r="AS673">
        <v>0</v>
      </c>
      <c r="AT673" t="s">
        <v>90</v>
      </c>
      <c r="AU673" t="s">
        <v>90</v>
      </c>
      <c r="AV673" t="s">
        <v>90</v>
      </c>
      <c r="AW673" t="s">
        <v>90</v>
      </c>
      <c r="AX673" t="s">
        <v>90</v>
      </c>
      <c r="AY673" t="s">
        <v>90</v>
      </c>
      <c r="AZ673" t="s">
        <v>90</v>
      </c>
      <c r="BA673" t="s">
        <v>90</v>
      </c>
      <c r="BB673" t="s">
        <v>90</v>
      </c>
      <c r="BC673" t="s">
        <v>90</v>
      </c>
      <c r="BD673" t="s">
        <v>90</v>
      </c>
      <c r="BE673" t="s">
        <v>90</v>
      </c>
    </row>
    <row r="674" spans="1:57" x14ac:dyDescent="0.45">
      <c r="A674" t="s">
        <v>1741</v>
      </c>
      <c r="B674" t="s">
        <v>82</v>
      </c>
      <c r="C674" t="s">
        <v>1742</v>
      </c>
      <c r="D674" t="s">
        <v>84</v>
      </c>
      <c r="E674" s="2" t="str">
        <f>HYPERLINK("capsilon://?command=openfolder&amp;siteaddress=FAM.docvelocity-na8.net&amp;folderid=FX4A408EC5-64D5-A90E-D954-8AB7A8D4BD7D","FX211210438")</f>
        <v>FX211210438</v>
      </c>
      <c r="F674" t="s">
        <v>19</v>
      </c>
      <c r="G674" t="s">
        <v>19</v>
      </c>
      <c r="H674" t="s">
        <v>85</v>
      </c>
      <c r="I674" t="s">
        <v>1743</v>
      </c>
      <c r="J674">
        <v>0</v>
      </c>
      <c r="K674" t="s">
        <v>646</v>
      </c>
      <c r="L674" t="s">
        <v>19</v>
      </c>
      <c r="M674" t="s">
        <v>84</v>
      </c>
      <c r="N674">
        <v>0</v>
      </c>
      <c r="O674" s="1">
        <v>44615.520995370367</v>
      </c>
      <c r="P674" s="1">
        <v>44615.521481481483</v>
      </c>
      <c r="Q674">
        <v>42</v>
      </c>
      <c r="R674">
        <v>0</v>
      </c>
      <c r="S674" t="b">
        <v>0</v>
      </c>
      <c r="T674" t="s">
        <v>90</v>
      </c>
      <c r="U674" t="b">
        <v>0</v>
      </c>
      <c r="V674" t="s">
        <v>90</v>
      </c>
      <c r="W674" t="s">
        <v>90</v>
      </c>
      <c r="X674" t="s">
        <v>90</v>
      </c>
      <c r="Y674" t="s">
        <v>90</v>
      </c>
      <c r="Z674" t="s">
        <v>90</v>
      </c>
      <c r="AA674" t="s">
        <v>90</v>
      </c>
      <c r="AB674" t="s">
        <v>90</v>
      </c>
      <c r="AC674" t="s">
        <v>90</v>
      </c>
      <c r="AD674" t="s">
        <v>90</v>
      </c>
      <c r="AE674" t="s">
        <v>90</v>
      </c>
      <c r="AF674" t="s">
        <v>90</v>
      </c>
      <c r="AG674" t="s">
        <v>90</v>
      </c>
      <c r="AH674" t="s">
        <v>90</v>
      </c>
      <c r="AI674" t="s">
        <v>90</v>
      </c>
      <c r="AJ674" t="s">
        <v>90</v>
      </c>
      <c r="AK674" t="s">
        <v>90</v>
      </c>
      <c r="AL674" t="s">
        <v>90</v>
      </c>
      <c r="AM674" t="s">
        <v>90</v>
      </c>
      <c r="AN674" t="s">
        <v>90</v>
      </c>
      <c r="AO674" t="s">
        <v>90</v>
      </c>
      <c r="AP674" t="s">
        <v>90</v>
      </c>
      <c r="AQ674" t="s">
        <v>90</v>
      </c>
      <c r="AR674" t="s">
        <v>90</v>
      </c>
      <c r="AS674" t="s">
        <v>90</v>
      </c>
      <c r="AT674" t="s">
        <v>90</v>
      </c>
      <c r="AU674" t="s">
        <v>90</v>
      </c>
      <c r="AV674" t="s">
        <v>90</v>
      </c>
      <c r="AW674" t="s">
        <v>90</v>
      </c>
      <c r="AX674" t="s">
        <v>90</v>
      </c>
      <c r="AY674" t="s">
        <v>90</v>
      </c>
      <c r="AZ674" t="s">
        <v>90</v>
      </c>
      <c r="BA674" t="s">
        <v>90</v>
      </c>
      <c r="BB674" t="s">
        <v>90</v>
      </c>
      <c r="BC674" t="s">
        <v>90</v>
      </c>
      <c r="BD674" t="s">
        <v>90</v>
      </c>
      <c r="BE674" t="s">
        <v>90</v>
      </c>
    </row>
    <row r="675" spans="1:57" x14ac:dyDescent="0.45">
      <c r="A675" t="s">
        <v>1744</v>
      </c>
      <c r="B675" t="s">
        <v>82</v>
      </c>
      <c r="C675" t="s">
        <v>1451</v>
      </c>
      <c r="D675" t="s">
        <v>84</v>
      </c>
      <c r="E675" s="2" t="str">
        <f>HYPERLINK("capsilon://?command=openfolder&amp;siteaddress=FAM.docvelocity-na8.net&amp;folderid=FXF2A6E781-8F5D-2107-F6FE-5CE4EF08A26F","FX22024608")</f>
        <v>FX22024608</v>
      </c>
      <c r="F675" t="s">
        <v>19</v>
      </c>
      <c r="G675" t="s">
        <v>19</v>
      </c>
      <c r="H675" t="s">
        <v>85</v>
      </c>
      <c r="I675" t="s">
        <v>1745</v>
      </c>
      <c r="J675">
        <v>0</v>
      </c>
      <c r="K675" t="s">
        <v>87</v>
      </c>
      <c r="L675" t="s">
        <v>88</v>
      </c>
      <c r="M675" t="s">
        <v>89</v>
      </c>
      <c r="N675">
        <v>1</v>
      </c>
      <c r="O675" s="1">
        <v>44615.521770833337</v>
      </c>
      <c r="P675" s="1">
        <v>44615.792685185188</v>
      </c>
      <c r="Q675">
        <v>22789</v>
      </c>
      <c r="R675">
        <v>618</v>
      </c>
      <c r="S675" t="b">
        <v>0</v>
      </c>
      <c r="T675" t="s">
        <v>90</v>
      </c>
      <c r="U675" t="b">
        <v>0</v>
      </c>
      <c r="V675" t="s">
        <v>110</v>
      </c>
      <c r="W675" s="1">
        <v>44615.792685185188</v>
      </c>
      <c r="X675">
        <v>162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37</v>
      </c>
      <c r="AF675">
        <v>0</v>
      </c>
      <c r="AG675">
        <v>2</v>
      </c>
      <c r="AH675" t="s">
        <v>90</v>
      </c>
      <c r="AI675" t="s">
        <v>90</v>
      </c>
      <c r="AJ675" t="s">
        <v>90</v>
      </c>
      <c r="AK675" t="s">
        <v>90</v>
      </c>
      <c r="AL675" t="s">
        <v>90</v>
      </c>
      <c r="AM675" t="s">
        <v>90</v>
      </c>
      <c r="AN675" t="s">
        <v>90</v>
      </c>
      <c r="AO675" t="s">
        <v>90</v>
      </c>
      <c r="AP675" t="s">
        <v>90</v>
      </c>
      <c r="AQ675" t="s">
        <v>90</v>
      </c>
      <c r="AR675" t="s">
        <v>90</v>
      </c>
      <c r="AS675" t="s">
        <v>90</v>
      </c>
      <c r="AT675" t="s">
        <v>90</v>
      </c>
      <c r="AU675" t="s">
        <v>90</v>
      </c>
      <c r="AV675" t="s">
        <v>90</v>
      </c>
      <c r="AW675" t="s">
        <v>90</v>
      </c>
      <c r="AX675" t="s">
        <v>90</v>
      </c>
      <c r="AY675" t="s">
        <v>90</v>
      </c>
      <c r="AZ675" t="s">
        <v>90</v>
      </c>
      <c r="BA675" t="s">
        <v>90</v>
      </c>
      <c r="BB675" t="s">
        <v>90</v>
      </c>
      <c r="BC675" t="s">
        <v>90</v>
      </c>
      <c r="BD675" t="s">
        <v>90</v>
      </c>
      <c r="BE675" t="s">
        <v>90</v>
      </c>
    </row>
    <row r="676" spans="1:57" x14ac:dyDescent="0.45">
      <c r="A676" t="s">
        <v>1746</v>
      </c>
      <c r="B676" t="s">
        <v>82</v>
      </c>
      <c r="C676" t="s">
        <v>1451</v>
      </c>
      <c r="D676" t="s">
        <v>84</v>
      </c>
      <c r="E676" s="2" t="str">
        <f>HYPERLINK("capsilon://?command=openfolder&amp;siteaddress=FAM.docvelocity-na8.net&amp;folderid=FXF2A6E781-8F5D-2107-F6FE-5CE4EF08A26F","FX22024608")</f>
        <v>FX22024608</v>
      </c>
      <c r="F676" t="s">
        <v>19</v>
      </c>
      <c r="G676" t="s">
        <v>19</v>
      </c>
      <c r="H676" t="s">
        <v>85</v>
      </c>
      <c r="I676" t="s">
        <v>1747</v>
      </c>
      <c r="J676">
        <v>0</v>
      </c>
      <c r="K676" t="s">
        <v>87</v>
      </c>
      <c r="L676" t="s">
        <v>88</v>
      </c>
      <c r="M676" t="s">
        <v>89</v>
      </c>
      <c r="N676">
        <v>2</v>
      </c>
      <c r="O676" s="1">
        <v>44615.522916666669</v>
      </c>
      <c r="P676" s="1">
        <v>44615.723263888889</v>
      </c>
      <c r="Q676">
        <v>16669</v>
      </c>
      <c r="R676">
        <v>641</v>
      </c>
      <c r="S676" t="b">
        <v>0</v>
      </c>
      <c r="T676" t="s">
        <v>90</v>
      </c>
      <c r="U676" t="b">
        <v>0</v>
      </c>
      <c r="V676" t="s">
        <v>177</v>
      </c>
      <c r="W676" s="1">
        <v>44615.707928240743</v>
      </c>
      <c r="X676">
        <v>299</v>
      </c>
      <c r="Y676">
        <v>37</v>
      </c>
      <c r="Z676">
        <v>0</v>
      </c>
      <c r="AA676">
        <v>37</v>
      </c>
      <c r="AB676">
        <v>0</v>
      </c>
      <c r="AC676">
        <v>17</v>
      </c>
      <c r="AD676">
        <v>-37</v>
      </c>
      <c r="AE676">
        <v>0</v>
      </c>
      <c r="AF676">
        <v>0</v>
      </c>
      <c r="AG676">
        <v>0</v>
      </c>
      <c r="AH676" t="s">
        <v>219</v>
      </c>
      <c r="AI676" s="1">
        <v>44615.723263888889</v>
      </c>
      <c r="AJ676">
        <v>178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-37</v>
      </c>
      <c r="AQ676">
        <v>0</v>
      </c>
      <c r="AR676">
        <v>0</v>
      </c>
      <c r="AS676">
        <v>0</v>
      </c>
      <c r="AT676" t="s">
        <v>90</v>
      </c>
      <c r="AU676" t="s">
        <v>90</v>
      </c>
      <c r="AV676" t="s">
        <v>90</v>
      </c>
      <c r="AW676" t="s">
        <v>90</v>
      </c>
      <c r="AX676" t="s">
        <v>90</v>
      </c>
      <c r="AY676" t="s">
        <v>90</v>
      </c>
      <c r="AZ676" t="s">
        <v>90</v>
      </c>
      <c r="BA676" t="s">
        <v>90</v>
      </c>
      <c r="BB676" t="s">
        <v>90</v>
      </c>
      <c r="BC676" t="s">
        <v>90</v>
      </c>
      <c r="BD676" t="s">
        <v>90</v>
      </c>
      <c r="BE676" t="s">
        <v>90</v>
      </c>
    </row>
    <row r="677" spans="1:57" x14ac:dyDescent="0.45">
      <c r="A677" t="s">
        <v>1748</v>
      </c>
      <c r="B677" t="s">
        <v>82</v>
      </c>
      <c r="C677" t="s">
        <v>550</v>
      </c>
      <c r="D677" t="s">
        <v>84</v>
      </c>
      <c r="E677" s="2" t="str">
        <f>HYPERLINK("capsilon://?command=openfolder&amp;siteaddress=FAM.docvelocity-na8.net&amp;folderid=FX96E611F6-F598-25B9-2531-9794ADE64697","FX22023407")</f>
        <v>FX22023407</v>
      </c>
      <c r="F677" t="s">
        <v>19</v>
      </c>
      <c r="G677" t="s">
        <v>19</v>
      </c>
      <c r="H677" t="s">
        <v>85</v>
      </c>
      <c r="I677" t="s">
        <v>1749</v>
      </c>
      <c r="J677">
        <v>0</v>
      </c>
      <c r="K677" t="s">
        <v>87</v>
      </c>
      <c r="L677" t="s">
        <v>88</v>
      </c>
      <c r="M677" t="s">
        <v>89</v>
      </c>
      <c r="N677">
        <v>2</v>
      </c>
      <c r="O677" s="1">
        <v>44615.530185185184</v>
      </c>
      <c r="P677" s="1">
        <v>44615.778738425928</v>
      </c>
      <c r="Q677">
        <v>20639</v>
      </c>
      <c r="R677">
        <v>836</v>
      </c>
      <c r="S677" t="b">
        <v>0</v>
      </c>
      <c r="T677" t="s">
        <v>90</v>
      </c>
      <c r="U677" t="b">
        <v>0</v>
      </c>
      <c r="V677" t="s">
        <v>121</v>
      </c>
      <c r="W677" s="1">
        <v>44615.733229166668</v>
      </c>
      <c r="X677">
        <v>624</v>
      </c>
      <c r="Y677">
        <v>0</v>
      </c>
      <c r="Z677">
        <v>0</v>
      </c>
      <c r="AA677">
        <v>0</v>
      </c>
      <c r="AB677">
        <v>52</v>
      </c>
      <c r="AC677">
        <v>0</v>
      </c>
      <c r="AD677">
        <v>0</v>
      </c>
      <c r="AE677">
        <v>0</v>
      </c>
      <c r="AF677">
        <v>0</v>
      </c>
      <c r="AG677">
        <v>0</v>
      </c>
      <c r="AH677" t="s">
        <v>163</v>
      </c>
      <c r="AI677" s="1">
        <v>44615.778738425928</v>
      </c>
      <c r="AJ677">
        <v>15</v>
      </c>
      <c r="AK677">
        <v>0</v>
      </c>
      <c r="AL677">
        <v>0</v>
      </c>
      <c r="AM677">
        <v>0</v>
      </c>
      <c r="AN677">
        <v>52</v>
      </c>
      <c r="AO677">
        <v>0</v>
      </c>
      <c r="AP677">
        <v>0</v>
      </c>
      <c r="AQ677">
        <v>0</v>
      </c>
      <c r="AR677">
        <v>0</v>
      </c>
      <c r="AS677">
        <v>0</v>
      </c>
      <c r="AT677" t="s">
        <v>90</v>
      </c>
      <c r="AU677" t="s">
        <v>90</v>
      </c>
      <c r="AV677" t="s">
        <v>90</v>
      </c>
      <c r="AW677" t="s">
        <v>90</v>
      </c>
      <c r="AX677" t="s">
        <v>90</v>
      </c>
      <c r="AY677" t="s">
        <v>90</v>
      </c>
      <c r="AZ677" t="s">
        <v>90</v>
      </c>
      <c r="BA677" t="s">
        <v>90</v>
      </c>
      <c r="BB677" t="s">
        <v>90</v>
      </c>
      <c r="BC677" t="s">
        <v>90</v>
      </c>
      <c r="BD677" t="s">
        <v>90</v>
      </c>
      <c r="BE677" t="s">
        <v>90</v>
      </c>
    </row>
    <row r="678" spans="1:57" x14ac:dyDescent="0.45">
      <c r="A678" t="s">
        <v>1750</v>
      </c>
      <c r="B678" t="s">
        <v>82</v>
      </c>
      <c r="C678" t="s">
        <v>1617</v>
      </c>
      <c r="D678" t="s">
        <v>84</v>
      </c>
      <c r="E678" s="2" t="str">
        <f>HYPERLINK("capsilon://?command=openfolder&amp;siteaddress=FAM.docvelocity-na8.net&amp;folderid=FX3919EA55-DBEC-F29C-3B43-E80C83892A38","FX21098106")</f>
        <v>FX21098106</v>
      </c>
      <c r="F678" t="s">
        <v>19</v>
      </c>
      <c r="G678" t="s">
        <v>19</v>
      </c>
      <c r="H678" t="s">
        <v>85</v>
      </c>
      <c r="I678" t="s">
        <v>1751</v>
      </c>
      <c r="J678">
        <v>0</v>
      </c>
      <c r="K678" t="s">
        <v>87</v>
      </c>
      <c r="L678" t="s">
        <v>88</v>
      </c>
      <c r="M678" t="s">
        <v>89</v>
      </c>
      <c r="N678">
        <v>2</v>
      </c>
      <c r="O678" s="1">
        <v>44615.540462962963</v>
      </c>
      <c r="P678" s="1">
        <v>44615.723553240743</v>
      </c>
      <c r="Q678">
        <v>15744</v>
      </c>
      <c r="R678">
        <v>75</v>
      </c>
      <c r="S678" t="b">
        <v>0</v>
      </c>
      <c r="T678" t="s">
        <v>90</v>
      </c>
      <c r="U678" t="b">
        <v>0</v>
      </c>
      <c r="V678" t="s">
        <v>177</v>
      </c>
      <c r="W678" s="1">
        <v>44615.708958333336</v>
      </c>
      <c r="X678">
        <v>41</v>
      </c>
      <c r="Y678">
        <v>0</v>
      </c>
      <c r="Z678">
        <v>0</v>
      </c>
      <c r="AA678">
        <v>0</v>
      </c>
      <c r="AB678">
        <v>52</v>
      </c>
      <c r="AC678">
        <v>0</v>
      </c>
      <c r="AD678">
        <v>0</v>
      </c>
      <c r="AE678">
        <v>0</v>
      </c>
      <c r="AF678">
        <v>0</v>
      </c>
      <c r="AG678">
        <v>0</v>
      </c>
      <c r="AH678" t="s">
        <v>219</v>
      </c>
      <c r="AI678" s="1">
        <v>44615.723553240743</v>
      </c>
      <c r="AJ678">
        <v>24</v>
      </c>
      <c r="AK678">
        <v>0</v>
      </c>
      <c r="AL678">
        <v>0</v>
      </c>
      <c r="AM678">
        <v>0</v>
      </c>
      <c r="AN678">
        <v>52</v>
      </c>
      <c r="AO678">
        <v>0</v>
      </c>
      <c r="AP678">
        <v>0</v>
      </c>
      <c r="AQ678">
        <v>0</v>
      </c>
      <c r="AR678">
        <v>0</v>
      </c>
      <c r="AS678">
        <v>0</v>
      </c>
      <c r="AT678" t="s">
        <v>90</v>
      </c>
      <c r="AU678" t="s">
        <v>90</v>
      </c>
      <c r="AV678" t="s">
        <v>90</v>
      </c>
      <c r="AW678" t="s">
        <v>90</v>
      </c>
      <c r="AX678" t="s">
        <v>90</v>
      </c>
      <c r="AY678" t="s">
        <v>90</v>
      </c>
      <c r="AZ678" t="s">
        <v>90</v>
      </c>
      <c r="BA678" t="s">
        <v>90</v>
      </c>
      <c r="BB678" t="s">
        <v>90</v>
      </c>
      <c r="BC678" t="s">
        <v>90</v>
      </c>
      <c r="BD678" t="s">
        <v>90</v>
      </c>
      <c r="BE678" t="s">
        <v>90</v>
      </c>
    </row>
    <row r="679" spans="1:57" x14ac:dyDescent="0.45">
      <c r="A679" t="s">
        <v>1752</v>
      </c>
      <c r="B679" t="s">
        <v>82</v>
      </c>
      <c r="C679" t="s">
        <v>986</v>
      </c>
      <c r="D679" t="s">
        <v>84</v>
      </c>
      <c r="E679" s="2" t="str">
        <f>HYPERLINK("capsilon://?command=openfolder&amp;siteaddress=FAM.docvelocity-na8.net&amp;folderid=FX262C3C3F-0FD3-D65B-4C00-3A39D2686406","FX22025833")</f>
        <v>FX22025833</v>
      </c>
      <c r="F679" t="s">
        <v>19</v>
      </c>
      <c r="G679" t="s">
        <v>19</v>
      </c>
      <c r="H679" t="s">
        <v>85</v>
      </c>
      <c r="I679" t="s">
        <v>1753</v>
      </c>
      <c r="J679">
        <v>0</v>
      </c>
      <c r="K679" t="s">
        <v>87</v>
      </c>
      <c r="L679" t="s">
        <v>88</v>
      </c>
      <c r="M679" t="s">
        <v>89</v>
      </c>
      <c r="N679">
        <v>2</v>
      </c>
      <c r="O679" s="1">
        <v>44615.548784722225</v>
      </c>
      <c r="P679" s="1">
        <v>44615.726284722223</v>
      </c>
      <c r="Q679">
        <v>14732</v>
      </c>
      <c r="R679">
        <v>604</v>
      </c>
      <c r="S679" t="b">
        <v>0</v>
      </c>
      <c r="T679" t="s">
        <v>90</v>
      </c>
      <c r="U679" t="b">
        <v>0</v>
      </c>
      <c r="V679" t="s">
        <v>177</v>
      </c>
      <c r="W679" s="1">
        <v>44615.713171296295</v>
      </c>
      <c r="X679">
        <v>364</v>
      </c>
      <c r="Y679">
        <v>37</v>
      </c>
      <c r="Z679">
        <v>0</v>
      </c>
      <c r="AA679">
        <v>37</v>
      </c>
      <c r="AB679">
        <v>0</v>
      </c>
      <c r="AC679">
        <v>18</v>
      </c>
      <c r="AD679">
        <v>-37</v>
      </c>
      <c r="AE679">
        <v>0</v>
      </c>
      <c r="AF679">
        <v>0</v>
      </c>
      <c r="AG679">
        <v>0</v>
      </c>
      <c r="AH679" t="s">
        <v>219</v>
      </c>
      <c r="AI679" s="1">
        <v>44615.726284722223</v>
      </c>
      <c r="AJ679">
        <v>235</v>
      </c>
      <c r="AK679">
        <v>1</v>
      </c>
      <c r="AL679">
        <v>0</v>
      </c>
      <c r="AM679">
        <v>1</v>
      </c>
      <c r="AN679">
        <v>0</v>
      </c>
      <c r="AO679">
        <v>1</v>
      </c>
      <c r="AP679">
        <v>-38</v>
      </c>
      <c r="AQ679">
        <v>0</v>
      </c>
      <c r="AR679">
        <v>0</v>
      </c>
      <c r="AS679">
        <v>0</v>
      </c>
      <c r="AT679" t="s">
        <v>90</v>
      </c>
      <c r="AU679" t="s">
        <v>90</v>
      </c>
      <c r="AV679" t="s">
        <v>90</v>
      </c>
      <c r="AW679" t="s">
        <v>90</v>
      </c>
      <c r="AX679" t="s">
        <v>90</v>
      </c>
      <c r="AY679" t="s">
        <v>90</v>
      </c>
      <c r="AZ679" t="s">
        <v>90</v>
      </c>
      <c r="BA679" t="s">
        <v>90</v>
      </c>
      <c r="BB679" t="s">
        <v>90</v>
      </c>
      <c r="BC679" t="s">
        <v>90</v>
      </c>
      <c r="BD679" t="s">
        <v>90</v>
      </c>
      <c r="BE679" t="s">
        <v>90</v>
      </c>
    </row>
    <row r="680" spans="1:57" x14ac:dyDescent="0.45">
      <c r="A680" t="s">
        <v>1754</v>
      </c>
      <c r="B680" t="s">
        <v>82</v>
      </c>
      <c r="C680" t="s">
        <v>1309</v>
      </c>
      <c r="D680" t="s">
        <v>84</v>
      </c>
      <c r="E680" s="2" t="str">
        <f>HYPERLINK("capsilon://?command=openfolder&amp;siteaddress=FAM.docvelocity-na8.net&amp;folderid=FXECEFFF38-75D7-4A5D-CC4F-7265AC0AC0B5","FX22027382")</f>
        <v>FX22027382</v>
      </c>
      <c r="F680" t="s">
        <v>19</v>
      </c>
      <c r="G680" t="s">
        <v>19</v>
      </c>
      <c r="H680" t="s">
        <v>85</v>
      </c>
      <c r="I680" t="s">
        <v>1755</v>
      </c>
      <c r="J680">
        <v>0</v>
      </c>
      <c r="K680" t="s">
        <v>87</v>
      </c>
      <c r="L680" t="s">
        <v>88</v>
      </c>
      <c r="M680" t="s">
        <v>89</v>
      </c>
      <c r="N680">
        <v>2</v>
      </c>
      <c r="O680" s="1">
        <v>44615.552662037036</v>
      </c>
      <c r="P680" s="1">
        <v>44615.727233796293</v>
      </c>
      <c r="Q680">
        <v>14559</v>
      </c>
      <c r="R680">
        <v>524</v>
      </c>
      <c r="S680" t="b">
        <v>0</v>
      </c>
      <c r="T680" t="s">
        <v>90</v>
      </c>
      <c r="U680" t="b">
        <v>0</v>
      </c>
      <c r="V680" t="s">
        <v>177</v>
      </c>
      <c r="W680" s="1">
        <v>44615.716192129628</v>
      </c>
      <c r="X680">
        <v>260</v>
      </c>
      <c r="Y680">
        <v>37</v>
      </c>
      <c r="Z680">
        <v>0</v>
      </c>
      <c r="AA680">
        <v>37</v>
      </c>
      <c r="AB680">
        <v>0</v>
      </c>
      <c r="AC680">
        <v>20</v>
      </c>
      <c r="AD680">
        <v>-37</v>
      </c>
      <c r="AE680">
        <v>0</v>
      </c>
      <c r="AF680">
        <v>0</v>
      </c>
      <c r="AG680">
        <v>0</v>
      </c>
      <c r="AH680" t="s">
        <v>97</v>
      </c>
      <c r="AI680" s="1">
        <v>44615.727233796293</v>
      </c>
      <c r="AJ680">
        <v>212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-37</v>
      </c>
      <c r="AQ680">
        <v>0</v>
      </c>
      <c r="AR680">
        <v>0</v>
      </c>
      <c r="AS680">
        <v>0</v>
      </c>
      <c r="AT680" t="s">
        <v>90</v>
      </c>
      <c r="AU680" t="s">
        <v>90</v>
      </c>
      <c r="AV680" t="s">
        <v>90</v>
      </c>
      <c r="AW680" t="s">
        <v>90</v>
      </c>
      <c r="AX680" t="s">
        <v>90</v>
      </c>
      <c r="AY680" t="s">
        <v>90</v>
      </c>
      <c r="AZ680" t="s">
        <v>90</v>
      </c>
      <c r="BA680" t="s">
        <v>90</v>
      </c>
      <c r="BB680" t="s">
        <v>90</v>
      </c>
      <c r="BC680" t="s">
        <v>90</v>
      </c>
      <c r="BD680" t="s">
        <v>90</v>
      </c>
      <c r="BE680" t="s">
        <v>90</v>
      </c>
    </row>
    <row r="681" spans="1:57" x14ac:dyDescent="0.45">
      <c r="A681" t="s">
        <v>1756</v>
      </c>
      <c r="B681" t="s">
        <v>82</v>
      </c>
      <c r="C681" t="s">
        <v>1757</v>
      </c>
      <c r="D681" t="s">
        <v>84</v>
      </c>
      <c r="E681" s="2" t="str">
        <f>HYPERLINK("capsilon://?command=openfolder&amp;siteaddress=FAM.docvelocity-na8.net&amp;folderid=FX23C84A3B-0724-F4BB-CDFF-4FFD1557ED4C","FX22013645")</f>
        <v>FX22013645</v>
      </c>
      <c r="F681" t="s">
        <v>19</v>
      </c>
      <c r="G681" t="s">
        <v>19</v>
      </c>
      <c r="H681" t="s">
        <v>85</v>
      </c>
      <c r="I681" t="s">
        <v>1758</v>
      </c>
      <c r="J681">
        <v>0</v>
      </c>
      <c r="K681" t="s">
        <v>646</v>
      </c>
      <c r="L681" t="s">
        <v>19</v>
      </c>
      <c r="M681" t="s">
        <v>84</v>
      </c>
      <c r="N681">
        <v>0</v>
      </c>
      <c r="O681" s="1">
        <v>44615.554768518516</v>
      </c>
      <c r="P681" s="1">
        <v>44615.560486111113</v>
      </c>
      <c r="Q681">
        <v>494</v>
      </c>
      <c r="R681">
        <v>0</v>
      </c>
      <c r="S681" t="b">
        <v>0</v>
      </c>
      <c r="T681" t="s">
        <v>90</v>
      </c>
      <c r="U681" t="b">
        <v>0</v>
      </c>
      <c r="V681" t="s">
        <v>90</v>
      </c>
      <c r="W681" t="s">
        <v>90</v>
      </c>
      <c r="X681" t="s">
        <v>90</v>
      </c>
      <c r="Y681" t="s">
        <v>90</v>
      </c>
      <c r="Z681" t="s">
        <v>90</v>
      </c>
      <c r="AA681" t="s">
        <v>90</v>
      </c>
      <c r="AB681" t="s">
        <v>90</v>
      </c>
      <c r="AC681" t="s">
        <v>90</v>
      </c>
      <c r="AD681" t="s">
        <v>90</v>
      </c>
      <c r="AE681" t="s">
        <v>90</v>
      </c>
      <c r="AF681" t="s">
        <v>90</v>
      </c>
      <c r="AG681" t="s">
        <v>90</v>
      </c>
      <c r="AH681" t="s">
        <v>90</v>
      </c>
      <c r="AI681" t="s">
        <v>90</v>
      </c>
      <c r="AJ681" t="s">
        <v>90</v>
      </c>
      <c r="AK681" t="s">
        <v>90</v>
      </c>
      <c r="AL681" t="s">
        <v>90</v>
      </c>
      <c r="AM681" t="s">
        <v>90</v>
      </c>
      <c r="AN681" t="s">
        <v>90</v>
      </c>
      <c r="AO681" t="s">
        <v>90</v>
      </c>
      <c r="AP681" t="s">
        <v>90</v>
      </c>
      <c r="AQ681" t="s">
        <v>90</v>
      </c>
      <c r="AR681" t="s">
        <v>90</v>
      </c>
      <c r="AS681" t="s">
        <v>90</v>
      </c>
      <c r="AT681" t="s">
        <v>90</v>
      </c>
      <c r="AU681" t="s">
        <v>90</v>
      </c>
      <c r="AV681" t="s">
        <v>90</v>
      </c>
      <c r="AW681" t="s">
        <v>90</v>
      </c>
      <c r="AX681" t="s">
        <v>90</v>
      </c>
      <c r="AY681" t="s">
        <v>90</v>
      </c>
      <c r="AZ681" t="s">
        <v>90</v>
      </c>
      <c r="BA681" t="s">
        <v>90</v>
      </c>
      <c r="BB681" t="s">
        <v>90</v>
      </c>
      <c r="BC681" t="s">
        <v>90</v>
      </c>
      <c r="BD681" t="s">
        <v>90</v>
      </c>
      <c r="BE681" t="s">
        <v>90</v>
      </c>
    </row>
    <row r="682" spans="1:57" x14ac:dyDescent="0.45">
      <c r="A682" t="s">
        <v>1759</v>
      </c>
      <c r="B682" t="s">
        <v>82</v>
      </c>
      <c r="C682" t="s">
        <v>1625</v>
      </c>
      <c r="D682" t="s">
        <v>84</v>
      </c>
      <c r="E682" s="2" t="str">
        <f>HYPERLINK("capsilon://?command=openfolder&amp;siteaddress=FAM.docvelocity-na8.net&amp;folderid=FX111A3D63-4331-B1DD-B857-7D249400ECBC","FX22029694")</f>
        <v>FX22029694</v>
      </c>
      <c r="F682" t="s">
        <v>19</v>
      </c>
      <c r="G682" t="s">
        <v>19</v>
      </c>
      <c r="H682" t="s">
        <v>85</v>
      </c>
      <c r="I682" t="s">
        <v>1760</v>
      </c>
      <c r="J682">
        <v>0</v>
      </c>
      <c r="K682" t="s">
        <v>87</v>
      </c>
      <c r="L682" t="s">
        <v>88</v>
      </c>
      <c r="M682" t="s">
        <v>89</v>
      </c>
      <c r="N682">
        <v>2</v>
      </c>
      <c r="O682" s="1">
        <v>44615.557141203702</v>
      </c>
      <c r="P682" s="1">
        <v>44615.727858796294</v>
      </c>
      <c r="Q682">
        <v>14247</v>
      </c>
      <c r="R682">
        <v>503</v>
      </c>
      <c r="S682" t="b">
        <v>0</v>
      </c>
      <c r="T682" t="s">
        <v>90</v>
      </c>
      <c r="U682" t="b">
        <v>0</v>
      </c>
      <c r="V682" t="s">
        <v>177</v>
      </c>
      <c r="W682" s="1">
        <v>44615.720277777778</v>
      </c>
      <c r="X682">
        <v>353</v>
      </c>
      <c r="Y682">
        <v>37</v>
      </c>
      <c r="Z682">
        <v>0</v>
      </c>
      <c r="AA682">
        <v>37</v>
      </c>
      <c r="AB682">
        <v>0</v>
      </c>
      <c r="AC682">
        <v>24</v>
      </c>
      <c r="AD682">
        <v>-37</v>
      </c>
      <c r="AE682">
        <v>0</v>
      </c>
      <c r="AF682">
        <v>0</v>
      </c>
      <c r="AG682">
        <v>0</v>
      </c>
      <c r="AH682" t="s">
        <v>219</v>
      </c>
      <c r="AI682" s="1">
        <v>44615.727858796294</v>
      </c>
      <c r="AJ682">
        <v>135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-37</v>
      </c>
      <c r="AQ682">
        <v>0</v>
      </c>
      <c r="AR682">
        <v>0</v>
      </c>
      <c r="AS682">
        <v>0</v>
      </c>
      <c r="AT682" t="s">
        <v>90</v>
      </c>
      <c r="AU682" t="s">
        <v>90</v>
      </c>
      <c r="AV682" t="s">
        <v>90</v>
      </c>
      <c r="AW682" t="s">
        <v>90</v>
      </c>
      <c r="AX682" t="s">
        <v>90</v>
      </c>
      <c r="AY682" t="s">
        <v>90</v>
      </c>
      <c r="AZ682" t="s">
        <v>90</v>
      </c>
      <c r="BA682" t="s">
        <v>90</v>
      </c>
      <c r="BB682" t="s">
        <v>90</v>
      </c>
      <c r="BC682" t="s">
        <v>90</v>
      </c>
      <c r="BD682" t="s">
        <v>90</v>
      </c>
      <c r="BE682" t="s">
        <v>90</v>
      </c>
    </row>
    <row r="683" spans="1:57" x14ac:dyDescent="0.45">
      <c r="A683" t="s">
        <v>1761</v>
      </c>
      <c r="B683" t="s">
        <v>82</v>
      </c>
      <c r="C683" t="s">
        <v>1762</v>
      </c>
      <c r="D683" t="s">
        <v>84</v>
      </c>
      <c r="E683" s="2" t="str">
        <f>HYPERLINK("capsilon://?command=openfolder&amp;siteaddress=FAM.docvelocity-na8.net&amp;folderid=FX1F8B72A2-8ABC-B554-6029-45529940B31D","FX22028594")</f>
        <v>FX22028594</v>
      </c>
      <c r="F683" t="s">
        <v>19</v>
      </c>
      <c r="G683" t="s">
        <v>19</v>
      </c>
      <c r="H683" t="s">
        <v>85</v>
      </c>
      <c r="I683" t="s">
        <v>1763</v>
      </c>
      <c r="J683">
        <v>0</v>
      </c>
      <c r="K683" t="s">
        <v>87</v>
      </c>
      <c r="L683" t="s">
        <v>88</v>
      </c>
      <c r="M683" t="s">
        <v>89</v>
      </c>
      <c r="N683">
        <v>2</v>
      </c>
      <c r="O683" s="1">
        <v>44615.562037037038</v>
      </c>
      <c r="P683" s="1">
        <v>44615.736805555556</v>
      </c>
      <c r="Q683">
        <v>13271</v>
      </c>
      <c r="R683">
        <v>1829</v>
      </c>
      <c r="S683" t="b">
        <v>0</v>
      </c>
      <c r="T683" t="s">
        <v>90</v>
      </c>
      <c r="U683" t="b">
        <v>0</v>
      </c>
      <c r="V683" t="s">
        <v>186</v>
      </c>
      <c r="W683" s="1">
        <v>44615.728703703702</v>
      </c>
      <c r="X683">
        <v>1210</v>
      </c>
      <c r="Y683">
        <v>148</v>
      </c>
      <c r="Z683">
        <v>0</v>
      </c>
      <c r="AA683">
        <v>148</v>
      </c>
      <c r="AB683">
        <v>0</v>
      </c>
      <c r="AC683">
        <v>42</v>
      </c>
      <c r="AD683">
        <v>-148</v>
      </c>
      <c r="AE683">
        <v>0</v>
      </c>
      <c r="AF683">
        <v>0</v>
      </c>
      <c r="AG683">
        <v>0</v>
      </c>
      <c r="AH683" t="s">
        <v>97</v>
      </c>
      <c r="AI683" s="1">
        <v>44615.736805555556</v>
      </c>
      <c r="AJ683">
        <v>619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-148</v>
      </c>
      <c r="AQ683">
        <v>0</v>
      </c>
      <c r="AR683">
        <v>0</v>
      </c>
      <c r="AS683">
        <v>0</v>
      </c>
      <c r="AT683" t="s">
        <v>90</v>
      </c>
      <c r="AU683" t="s">
        <v>90</v>
      </c>
      <c r="AV683" t="s">
        <v>90</v>
      </c>
      <c r="AW683" t="s">
        <v>90</v>
      </c>
      <c r="AX683" t="s">
        <v>90</v>
      </c>
      <c r="AY683" t="s">
        <v>90</v>
      </c>
      <c r="AZ683" t="s">
        <v>90</v>
      </c>
      <c r="BA683" t="s">
        <v>90</v>
      </c>
      <c r="BB683" t="s">
        <v>90</v>
      </c>
      <c r="BC683" t="s">
        <v>90</v>
      </c>
      <c r="BD683" t="s">
        <v>90</v>
      </c>
      <c r="BE683" t="s">
        <v>90</v>
      </c>
    </row>
    <row r="684" spans="1:57" x14ac:dyDescent="0.45">
      <c r="A684" t="s">
        <v>1764</v>
      </c>
      <c r="B684" t="s">
        <v>82</v>
      </c>
      <c r="C684" t="s">
        <v>1423</v>
      </c>
      <c r="D684" t="s">
        <v>84</v>
      </c>
      <c r="E684" s="2" t="str">
        <f>HYPERLINK("capsilon://?command=openfolder&amp;siteaddress=FAM.docvelocity-na8.net&amp;folderid=FX0A44092E-469B-FB6C-AFDC-440E80E8B91D","FX22027771")</f>
        <v>FX22027771</v>
      </c>
      <c r="F684" t="s">
        <v>19</v>
      </c>
      <c r="G684" t="s">
        <v>19</v>
      </c>
      <c r="H684" t="s">
        <v>85</v>
      </c>
      <c r="I684" t="s">
        <v>1765</v>
      </c>
      <c r="J684">
        <v>0</v>
      </c>
      <c r="K684" t="s">
        <v>87</v>
      </c>
      <c r="L684" t="s">
        <v>88</v>
      </c>
      <c r="M684" t="s">
        <v>89</v>
      </c>
      <c r="N684">
        <v>2</v>
      </c>
      <c r="O684" s="1">
        <v>44615.563402777778</v>
      </c>
      <c r="P684" s="1">
        <v>44615.729629629626</v>
      </c>
      <c r="Q684">
        <v>13691</v>
      </c>
      <c r="R684">
        <v>671</v>
      </c>
      <c r="S684" t="b">
        <v>0</v>
      </c>
      <c r="T684" t="s">
        <v>90</v>
      </c>
      <c r="U684" t="b">
        <v>0</v>
      </c>
      <c r="V684" t="s">
        <v>177</v>
      </c>
      <c r="W684" s="1">
        <v>44615.725671296299</v>
      </c>
      <c r="X684">
        <v>465</v>
      </c>
      <c r="Y684">
        <v>21</v>
      </c>
      <c r="Z684">
        <v>0</v>
      </c>
      <c r="AA684">
        <v>21</v>
      </c>
      <c r="AB684">
        <v>0</v>
      </c>
      <c r="AC684">
        <v>17</v>
      </c>
      <c r="AD684">
        <v>-21</v>
      </c>
      <c r="AE684">
        <v>0</v>
      </c>
      <c r="AF684">
        <v>0</v>
      </c>
      <c r="AG684">
        <v>0</v>
      </c>
      <c r="AH684" t="s">
        <v>97</v>
      </c>
      <c r="AI684" s="1">
        <v>44615.729629629626</v>
      </c>
      <c r="AJ684">
        <v>206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-21</v>
      </c>
      <c r="AQ684">
        <v>0</v>
      </c>
      <c r="AR684">
        <v>0</v>
      </c>
      <c r="AS684">
        <v>0</v>
      </c>
      <c r="AT684" t="s">
        <v>90</v>
      </c>
      <c r="AU684" t="s">
        <v>90</v>
      </c>
      <c r="AV684" t="s">
        <v>90</v>
      </c>
      <c r="AW684" t="s">
        <v>90</v>
      </c>
      <c r="AX684" t="s">
        <v>90</v>
      </c>
      <c r="AY684" t="s">
        <v>90</v>
      </c>
      <c r="AZ684" t="s">
        <v>90</v>
      </c>
      <c r="BA684" t="s">
        <v>90</v>
      </c>
      <c r="BB684" t="s">
        <v>90</v>
      </c>
      <c r="BC684" t="s">
        <v>90</v>
      </c>
      <c r="BD684" t="s">
        <v>90</v>
      </c>
      <c r="BE684" t="s">
        <v>90</v>
      </c>
    </row>
    <row r="685" spans="1:57" x14ac:dyDescent="0.45">
      <c r="A685" t="s">
        <v>1766</v>
      </c>
      <c r="B685" t="s">
        <v>82</v>
      </c>
      <c r="C685" t="s">
        <v>1423</v>
      </c>
      <c r="D685" t="s">
        <v>84</v>
      </c>
      <c r="E685" s="2" t="str">
        <f>HYPERLINK("capsilon://?command=openfolder&amp;siteaddress=FAM.docvelocity-na8.net&amp;folderid=FX0A44092E-469B-FB6C-AFDC-440E80E8B91D","FX22027771")</f>
        <v>FX22027771</v>
      </c>
      <c r="F685" t="s">
        <v>19</v>
      </c>
      <c r="G685" t="s">
        <v>19</v>
      </c>
      <c r="H685" t="s">
        <v>85</v>
      </c>
      <c r="I685" t="s">
        <v>1767</v>
      </c>
      <c r="J685">
        <v>0</v>
      </c>
      <c r="K685" t="s">
        <v>87</v>
      </c>
      <c r="L685" t="s">
        <v>88</v>
      </c>
      <c r="M685" t="s">
        <v>89</v>
      </c>
      <c r="N685">
        <v>2</v>
      </c>
      <c r="O685" s="1">
        <v>44615.563483796293</v>
      </c>
      <c r="P685" s="1">
        <v>44615.728055555555</v>
      </c>
      <c r="Q685">
        <v>14037</v>
      </c>
      <c r="R685">
        <v>182</v>
      </c>
      <c r="S685" t="b">
        <v>0</v>
      </c>
      <c r="T685" t="s">
        <v>90</v>
      </c>
      <c r="U685" t="b">
        <v>0</v>
      </c>
      <c r="V685" t="s">
        <v>114</v>
      </c>
      <c r="W685" s="1">
        <v>44615.726597222223</v>
      </c>
      <c r="X685">
        <v>166</v>
      </c>
      <c r="Y685">
        <v>0</v>
      </c>
      <c r="Z685">
        <v>0</v>
      </c>
      <c r="AA685">
        <v>0</v>
      </c>
      <c r="AB685">
        <v>27</v>
      </c>
      <c r="AC685">
        <v>0</v>
      </c>
      <c r="AD685">
        <v>0</v>
      </c>
      <c r="AE685">
        <v>0</v>
      </c>
      <c r="AF685">
        <v>0</v>
      </c>
      <c r="AG685">
        <v>0</v>
      </c>
      <c r="AH685" t="s">
        <v>219</v>
      </c>
      <c r="AI685" s="1">
        <v>44615.728055555555</v>
      </c>
      <c r="AJ685">
        <v>16</v>
      </c>
      <c r="AK685">
        <v>0</v>
      </c>
      <c r="AL685">
        <v>0</v>
      </c>
      <c r="AM685">
        <v>0</v>
      </c>
      <c r="AN685">
        <v>27</v>
      </c>
      <c r="AO685">
        <v>0</v>
      </c>
      <c r="AP685">
        <v>0</v>
      </c>
      <c r="AQ685">
        <v>0</v>
      </c>
      <c r="AR685">
        <v>0</v>
      </c>
      <c r="AS685">
        <v>0</v>
      </c>
      <c r="AT685" t="s">
        <v>90</v>
      </c>
      <c r="AU685" t="s">
        <v>90</v>
      </c>
      <c r="AV685" t="s">
        <v>90</v>
      </c>
      <c r="AW685" t="s">
        <v>90</v>
      </c>
      <c r="AX685" t="s">
        <v>90</v>
      </c>
      <c r="AY685" t="s">
        <v>90</v>
      </c>
      <c r="AZ685" t="s">
        <v>90</v>
      </c>
      <c r="BA685" t="s">
        <v>90</v>
      </c>
      <c r="BB685" t="s">
        <v>90</v>
      </c>
      <c r="BC685" t="s">
        <v>90</v>
      </c>
      <c r="BD685" t="s">
        <v>90</v>
      </c>
      <c r="BE685" t="s">
        <v>90</v>
      </c>
    </row>
    <row r="686" spans="1:57" x14ac:dyDescent="0.45">
      <c r="A686" t="s">
        <v>1768</v>
      </c>
      <c r="B686" t="s">
        <v>82</v>
      </c>
      <c r="C686" t="s">
        <v>1769</v>
      </c>
      <c r="D686" t="s">
        <v>84</v>
      </c>
      <c r="E686" s="2" t="str">
        <f>HYPERLINK("capsilon://?command=openfolder&amp;siteaddress=FAM.docvelocity-na8.net&amp;folderid=FX5DAB9F63-81F6-D095-F9F1-11F62BDACAD7","FX22025938")</f>
        <v>FX22025938</v>
      </c>
      <c r="F686" t="s">
        <v>19</v>
      </c>
      <c r="G686" t="s">
        <v>19</v>
      </c>
      <c r="H686" t="s">
        <v>85</v>
      </c>
      <c r="I686" t="s">
        <v>1770</v>
      </c>
      <c r="J686">
        <v>0</v>
      </c>
      <c r="K686" t="s">
        <v>87</v>
      </c>
      <c r="L686" t="s">
        <v>88</v>
      </c>
      <c r="M686" t="s">
        <v>89</v>
      </c>
      <c r="N686">
        <v>2</v>
      </c>
      <c r="O686" s="1">
        <v>44615.570590277777</v>
      </c>
      <c r="P686" s="1">
        <v>44615.781956018516</v>
      </c>
      <c r="Q686">
        <v>17186</v>
      </c>
      <c r="R686">
        <v>1076</v>
      </c>
      <c r="S686" t="b">
        <v>0</v>
      </c>
      <c r="T686" t="s">
        <v>90</v>
      </c>
      <c r="U686" t="b">
        <v>0</v>
      </c>
      <c r="V686" t="s">
        <v>177</v>
      </c>
      <c r="W686" s="1">
        <v>44615.734930555554</v>
      </c>
      <c r="X686">
        <v>799</v>
      </c>
      <c r="Y686">
        <v>160</v>
      </c>
      <c r="Z686">
        <v>0</v>
      </c>
      <c r="AA686">
        <v>160</v>
      </c>
      <c r="AB686">
        <v>0</v>
      </c>
      <c r="AC686">
        <v>39</v>
      </c>
      <c r="AD686">
        <v>-160</v>
      </c>
      <c r="AE686">
        <v>0</v>
      </c>
      <c r="AF686">
        <v>0</v>
      </c>
      <c r="AG686">
        <v>0</v>
      </c>
      <c r="AH686" t="s">
        <v>163</v>
      </c>
      <c r="AI686" s="1">
        <v>44615.781956018516</v>
      </c>
      <c r="AJ686">
        <v>277</v>
      </c>
      <c r="AK686">
        <v>4</v>
      </c>
      <c r="AL686">
        <v>0</v>
      </c>
      <c r="AM686">
        <v>4</v>
      </c>
      <c r="AN686">
        <v>0</v>
      </c>
      <c r="AO686">
        <v>3</v>
      </c>
      <c r="AP686">
        <v>-164</v>
      </c>
      <c r="AQ686">
        <v>0</v>
      </c>
      <c r="AR686">
        <v>0</v>
      </c>
      <c r="AS686">
        <v>0</v>
      </c>
      <c r="AT686" t="s">
        <v>90</v>
      </c>
      <c r="AU686" t="s">
        <v>90</v>
      </c>
      <c r="AV686" t="s">
        <v>90</v>
      </c>
      <c r="AW686" t="s">
        <v>90</v>
      </c>
      <c r="AX686" t="s">
        <v>90</v>
      </c>
      <c r="AY686" t="s">
        <v>90</v>
      </c>
      <c r="AZ686" t="s">
        <v>90</v>
      </c>
      <c r="BA686" t="s">
        <v>90</v>
      </c>
      <c r="BB686" t="s">
        <v>90</v>
      </c>
      <c r="BC686" t="s">
        <v>90</v>
      </c>
      <c r="BD686" t="s">
        <v>90</v>
      </c>
      <c r="BE686" t="s">
        <v>90</v>
      </c>
    </row>
    <row r="687" spans="1:57" x14ac:dyDescent="0.45">
      <c r="A687" t="s">
        <v>1771</v>
      </c>
      <c r="B687" t="s">
        <v>82</v>
      </c>
      <c r="C687" t="s">
        <v>1772</v>
      </c>
      <c r="D687" t="s">
        <v>84</v>
      </c>
      <c r="E687" s="2" t="str">
        <f>HYPERLINK("capsilon://?command=openfolder&amp;siteaddress=FAM.docvelocity-na8.net&amp;folderid=FXE536FA6E-3B6E-96B2-A421-3DC37429D83A","FX22028303")</f>
        <v>FX22028303</v>
      </c>
      <c r="F687" t="s">
        <v>19</v>
      </c>
      <c r="G687" t="s">
        <v>19</v>
      </c>
      <c r="H687" t="s">
        <v>85</v>
      </c>
      <c r="I687" t="s">
        <v>1773</v>
      </c>
      <c r="J687">
        <v>0</v>
      </c>
      <c r="K687" t="s">
        <v>87</v>
      </c>
      <c r="L687" t="s">
        <v>88</v>
      </c>
      <c r="M687" t="s">
        <v>89</v>
      </c>
      <c r="N687">
        <v>2</v>
      </c>
      <c r="O687" s="1">
        <v>44615.583819444444</v>
      </c>
      <c r="P687" s="1">
        <v>44615.785879629628</v>
      </c>
      <c r="Q687">
        <v>15211</v>
      </c>
      <c r="R687">
        <v>2247</v>
      </c>
      <c r="S687" t="b">
        <v>0</v>
      </c>
      <c r="T687" t="s">
        <v>90</v>
      </c>
      <c r="U687" t="b">
        <v>0</v>
      </c>
      <c r="V687" t="s">
        <v>374</v>
      </c>
      <c r="W687" s="1">
        <v>44615.748229166667</v>
      </c>
      <c r="X687">
        <v>1908</v>
      </c>
      <c r="Y687">
        <v>186</v>
      </c>
      <c r="Z687">
        <v>0</v>
      </c>
      <c r="AA687">
        <v>186</v>
      </c>
      <c r="AB687">
        <v>27</v>
      </c>
      <c r="AC687">
        <v>57</v>
      </c>
      <c r="AD687">
        <v>-186</v>
      </c>
      <c r="AE687">
        <v>0</v>
      </c>
      <c r="AF687">
        <v>0</v>
      </c>
      <c r="AG687">
        <v>0</v>
      </c>
      <c r="AH687" t="s">
        <v>163</v>
      </c>
      <c r="AI687" s="1">
        <v>44615.785879629628</v>
      </c>
      <c r="AJ687">
        <v>339</v>
      </c>
      <c r="AK687">
        <v>3</v>
      </c>
      <c r="AL687">
        <v>0</v>
      </c>
      <c r="AM687">
        <v>3</v>
      </c>
      <c r="AN687">
        <v>27</v>
      </c>
      <c r="AO687">
        <v>2</v>
      </c>
      <c r="AP687">
        <v>-189</v>
      </c>
      <c r="AQ687">
        <v>0</v>
      </c>
      <c r="AR687">
        <v>0</v>
      </c>
      <c r="AS687">
        <v>0</v>
      </c>
      <c r="AT687" t="s">
        <v>90</v>
      </c>
      <c r="AU687" t="s">
        <v>90</v>
      </c>
      <c r="AV687" t="s">
        <v>90</v>
      </c>
      <c r="AW687" t="s">
        <v>90</v>
      </c>
      <c r="AX687" t="s">
        <v>90</v>
      </c>
      <c r="AY687" t="s">
        <v>90</v>
      </c>
      <c r="AZ687" t="s">
        <v>90</v>
      </c>
      <c r="BA687" t="s">
        <v>90</v>
      </c>
      <c r="BB687" t="s">
        <v>90</v>
      </c>
      <c r="BC687" t="s">
        <v>90</v>
      </c>
      <c r="BD687" t="s">
        <v>90</v>
      </c>
      <c r="BE687" t="s">
        <v>90</v>
      </c>
    </row>
    <row r="688" spans="1:57" x14ac:dyDescent="0.45">
      <c r="A688" t="s">
        <v>1774</v>
      </c>
      <c r="B688" t="s">
        <v>82</v>
      </c>
      <c r="C688" t="s">
        <v>835</v>
      </c>
      <c r="D688" t="s">
        <v>84</v>
      </c>
      <c r="E688" s="2" t="str">
        <f>HYPERLINK("capsilon://?command=openfolder&amp;siteaddress=FAM.docvelocity-na8.net&amp;folderid=FX6F617177-3090-32E0-C2A9-6295AA6D4F64","FX220111535")</f>
        <v>FX220111535</v>
      </c>
      <c r="F688" t="s">
        <v>19</v>
      </c>
      <c r="G688" t="s">
        <v>19</v>
      </c>
      <c r="H688" t="s">
        <v>85</v>
      </c>
      <c r="I688" t="s">
        <v>1775</v>
      </c>
      <c r="J688">
        <v>0</v>
      </c>
      <c r="K688" t="s">
        <v>87</v>
      </c>
      <c r="L688" t="s">
        <v>88</v>
      </c>
      <c r="M688" t="s">
        <v>89</v>
      </c>
      <c r="N688">
        <v>2</v>
      </c>
      <c r="O688" s="1">
        <v>44615.593680555554</v>
      </c>
      <c r="P688" s="1">
        <v>44615.797048611108</v>
      </c>
      <c r="Q688">
        <v>15967</v>
      </c>
      <c r="R688">
        <v>1604</v>
      </c>
      <c r="S688" t="b">
        <v>0</v>
      </c>
      <c r="T688" t="s">
        <v>90</v>
      </c>
      <c r="U688" t="b">
        <v>0</v>
      </c>
      <c r="V688" t="s">
        <v>114</v>
      </c>
      <c r="W688" s="1">
        <v>44615.733888888892</v>
      </c>
      <c r="X688">
        <v>629</v>
      </c>
      <c r="Y688">
        <v>52</v>
      </c>
      <c r="Z688">
        <v>0</v>
      </c>
      <c r="AA688">
        <v>52</v>
      </c>
      <c r="AB688">
        <v>0</v>
      </c>
      <c r="AC688">
        <v>23</v>
      </c>
      <c r="AD688">
        <v>-52</v>
      </c>
      <c r="AE688">
        <v>0</v>
      </c>
      <c r="AF688">
        <v>0</v>
      </c>
      <c r="AG688">
        <v>0</v>
      </c>
      <c r="AH688" t="s">
        <v>97</v>
      </c>
      <c r="AI688" s="1">
        <v>44615.797048611108</v>
      </c>
      <c r="AJ688">
        <v>975</v>
      </c>
      <c r="AK688">
        <v>3</v>
      </c>
      <c r="AL688">
        <v>0</v>
      </c>
      <c r="AM688">
        <v>3</v>
      </c>
      <c r="AN688">
        <v>0</v>
      </c>
      <c r="AO688">
        <v>2</v>
      </c>
      <c r="AP688">
        <v>-55</v>
      </c>
      <c r="AQ688">
        <v>0</v>
      </c>
      <c r="AR688">
        <v>0</v>
      </c>
      <c r="AS688">
        <v>0</v>
      </c>
      <c r="AT688" t="s">
        <v>90</v>
      </c>
      <c r="AU688" t="s">
        <v>90</v>
      </c>
      <c r="AV688" t="s">
        <v>90</v>
      </c>
      <c r="AW688" t="s">
        <v>90</v>
      </c>
      <c r="AX688" t="s">
        <v>90</v>
      </c>
      <c r="AY688" t="s">
        <v>90</v>
      </c>
      <c r="AZ688" t="s">
        <v>90</v>
      </c>
      <c r="BA688" t="s">
        <v>90</v>
      </c>
      <c r="BB688" t="s">
        <v>90</v>
      </c>
      <c r="BC688" t="s">
        <v>90</v>
      </c>
      <c r="BD688" t="s">
        <v>90</v>
      </c>
      <c r="BE688" t="s">
        <v>90</v>
      </c>
    </row>
    <row r="689" spans="1:57" x14ac:dyDescent="0.45">
      <c r="A689" t="s">
        <v>1776</v>
      </c>
      <c r="B689" t="s">
        <v>82</v>
      </c>
      <c r="C689" t="s">
        <v>471</v>
      </c>
      <c r="D689" t="s">
        <v>84</v>
      </c>
      <c r="E689" s="2" t="str">
        <f>HYPERLINK("capsilon://?command=openfolder&amp;siteaddress=FAM.docvelocity-na8.net&amp;folderid=FX2C3C9074-87DB-1567-1E58-A9E2A6DA25A3","FX220111120")</f>
        <v>FX220111120</v>
      </c>
      <c r="F689" t="s">
        <v>19</v>
      </c>
      <c r="G689" t="s">
        <v>19</v>
      </c>
      <c r="H689" t="s">
        <v>85</v>
      </c>
      <c r="I689" t="s">
        <v>1777</v>
      </c>
      <c r="J689">
        <v>0</v>
      </c>
      <c r="K689" t="s">
        <v>87</v>
      </c>
      <c r="L689" t="s">
        <v>88</v>
      </c>
      <c r="M689" t="s">
        <v>89</v>
      </c>
      <c r="N689">
        <v>2</v>
      </c>
      <c r="O689" s="1">
        <v>44615.594363425924</v>
      </c>
      <c r="P689" s="1">
        <v>44615.78597222222</v>
      </c>
      <c r="Q689">
        <v>16485</v>
      </c>
      <c r="R689">
        <v>70</v>
      </c>
      <c r="S689" t="b">
        <v>0</v>
      </c>
      <c r="T689" t="s">
        <v>90</v>
      </c>
      <c r="U689" t="b">
        <v>0</v>
      </c>
      <c r="V689" t="s">
        <v>114</v>
      </c>
      <c r="W689" s="1">
        <v>44615.734363425923</v>
      </c>
      <c r="X689">
        <v>41</v>
      </c>
      <c r="Y689">
        <v>0</v>
      </c>
      <c r="Z689">
        <v>0</v>
      </c>
      <c r="AA689">
        <v>0</v>
      </c>
      <c r="AB689">
        <v>52</v>
      </c>
      <c r="AC689">
        <v>0</v>
      </c>
      <c r="AD689">
        <v>0</v>
      </c>
      <c r="AE689">
        <v>0</v>
      </c>
      <c r="AF689">
        <v>0</v>
      </c>
      <c r="AG689">
        <v>0</v>
      </c>
      <c r="AH689" t="s">
        <v>163</v>
      </c>
      <c r="AI689" s="1">
        <v>44615.78597222222</v>
      </c>
      <c r="AJ689">
        <v>7</v>
      </c>
      <c r="AK689">
        <v>0</v>
      </c>
      <c r="AL689">
        <v>0</v>
      </c>
      <c r="AM689">
        <v>0</v>
      </c>
      <c r="AN689">
        <v>52</v>
      </c>
      <c r="AO689">
        <v>0</v>
      </c>
      <c r="AP689">
        <v>0</v>
      </c>
      <c r="AQ689">
        <v>0</v>
      </c>
      <c r="AR689">
        <v>0</v>
      </c>
      <c r="AS689">
        <v>0</v>
      </c>
      <c r="AT689" t="s">
        <v>90</v>
      </c>
      <c r="AU689" t="s">
        <v>90</v>
      </c>
      <c r="AV689" t="s">
        <v>90</v>
      </c>
      <c r="AW689" t="s">
        <v>90</v>
      </c>
      <c r="AX689" t="s">
        <v>90</v>
      </c>
      <c r="AY689" t="s">
        <v>90</v>
      </c>
      <c r="AZ689" t="s">
        <v>90</v>
      </c>
      <c r="BA689" t="s">
        <v>90</v>
      </c>
      <c r="BB689" t="s">
        <v>90</v>
      </c>
      <c r="BC689" t="s">
        <v>90</v>
      </c>
      <c r="BD689" t="s">
        <v>90</v>
      </c>
      <c r="BE689" t="s">
        <v>90</v>
      </c>
    </row>
    <row r="690" spans="1:57" x14ac:dyDescent="0.45">
      <c r="A690" t="s">
        <v>1778</v>
      </c>
      <c r="B690" t="s">
        <v>82</v>
      </c>
      <c r="C690" t="s">
        <v>1779</v>
      </c>
      <c r="D690" t="s">
        <v>84</v>
      </c>
      <c r="E690" s="2" t="str">
        <f>HYPERLINK("capsilon://?command=openfolder&amp;siteaddress=FAM.docvelocity-na8.net&amp;folderid=FXC3918B46-B71D-5D30-0C80-230469FC8A9D","FX220210377")</f>
        <v>FX220210377</v>
      </c>
      <c r="F690" t="s">
        <v>19</v>
      </c>
      <c r="G690" t="s">
        <v>19</v>
      </c>
      <c r="H690" t="s">
        <v>85</v>
      </c>
      <c r="I690" t="s">
        <v>1780</v>
      </c>
      <c r="J690">
        <v>0</v>
      </c>
      <c r="K690" t="s">
        <v>87</v>
      </c>
      <c r="L690" t="s">
        <v>88</v>
      </c>
      <c r="M690" t="s">
        <v>89</v>
      </c>
      <c r="N690">
        <v>2</v>
      </c>
      <c r="O690" s="1">
        <v>44615.604733796295</v>
      </c>
      <c r="P690" s="1">
        <v>44615.788900462961</v>
      </c>
      <c r="Q690">
        <v>14896</v>
      </c>
      <c r="R690">
        <v>1016</v>
      </c>
      <c r="S690" t="b">
        <v>0</v>
      </c>
      <c r="T690" t="s">
        <v>90</v>
      </c>
      <c r="U690" t="b">
        <v>0</v>
      </c>
      <c r="V690" t="s">
        <v>186</v>
      </c>
      <c r="W690" s="1">
        <v>44615.737696759257</v>
      </c>
      <c r="X690">
        <v>764</v>
      </c>
      <c r="Y690">
        <v>149</v>
      </c>
      <c r="Z690">
        <v>0</v>
      </c>
      <c r="AA690">
        <v>149</v>
      </c>
      <c r="AB690">
        <v>0</v>
      </c>
      <c r="AC690">
        <v>56</v>
      </c>
      <c r="AD690">
        <v>-149</v>
      </c>
      <c r="AE690">
        <v>0</v>
      </c>
      <c r="AF690">
        <v>0</v>
      </c>
      <c r="AG690">
        <v>0</v>
      </c>
      <c r="AH690" t="s">
        <v>163</v>
      </c>
      <c r="AI690" s="1">
        <v>44615.788900462961</v>
      </c>
      <c r="AJ690">
        <v>252</v>
      </c>
      <c r="AK690">
        <v>5</v>
      </c>
      <c r="AL690">
        <v>0</v>
      </c>
      <c r="AM690">
        <v>5</v>
      </c>
      <c r="AN690">
        <v>0</v>
      </c>
      <c r="AO690">
        <v>4</v>
      </c>
      <c r="AP690">
        <v>-154</v>
      </c>
      <c r="AQ690">
        <v>0</v>
      </c>
      <c r="AR690">
        <v>0</v>
      </c>
      <c r="AS690">
        <v>0</v>
      </c>
      <c r="AT690" t="s">
        <v>90</v>
      </c>
      <c r="AU690" t="s">
        <v>90</v>
      </c>
      <c r="AV690" t="s">
        <v>90</v>
      </c>
      <c r="AW690" t="s">
        <v>90</v>
      </c>
      <c r="AX690" t="s">
        <v>90</v>
      </c>
      <c r="AY690" t="s">
        <v>90</v>
      </c>
      <c r="AZ690" t="s">
        <v>90</v>
      </c>
      <c r="BA690" t="s">
        <v>90</v>
      </c>
      <c r="BB690" t="s">
        <v>90</v>
      </c>
      <c r="BC690" t="s">
        <v>90</v>
      </c>
      <c r="BD690" t="s">
        <v>90</v>
      </c>
      <c r="BE690" t="s">
        <v>90</v>
      </c>
    </row>
    <row r="691" spans="1:57" x14ac:dyDescent="0.45">
      <c r="A691" t="s">
        <v>1781</v>
      </c>
      <c r="B691" t="s">
        <v>82</v>
      </c>
      <c r="C691" t="s">
        <v>1782</v>
      </c>
      <c r="D691" t="s">
        <v>84</v>
      </c>
      <c r="E691" s="2" t="str">
        <f>HYPERLINK("capsilon://?command=openfolder&amp;siteaddress=FAM.docvelocity-na8.net&amp;folderid=FXB9C076CA-C0DF-A20A-692F-C8468CB35CEB","FX220210056")</f>
        <v>FX220210056</v>
      </c>
      <c r="F691" t="s">
        <v>19</v>
      </c>
      <c r="G691" t="s">
        <v>19</v>
      </c>
      <c r="H691" t="s">
        <v>85</v>
      </c>
      <c r="I691" t="s">
        <v>1783</v>
      </c>
      <c r="J691">
        <v>0</v>
      </c>
      <c r="K691" t="s">
        <v>87</v>
      </c>
      <c r="L691" t="s">
        <v>88</v>
      </c>
      <c r="M691" t="s">
        <v>89</v>
      </c>
      <c r="N691">
        <v>2</v>
      </c>
      <c r="O691" s="1">
        <v>44615.60528935185</v>
      </c>
      <c r="P691" s="1">
        <v>44615.789965277778</v>
      </c>
      <c r="Q691">
        <v>15274</v>
      </c>
      <c r="R691">
        <v>682</v>
      </c>
      <c r="S691" t="b">
        <v>0</v>
      </c>
      <c r="T691" t="s">
        <v>90</v>
      </c>
      <c r="U691" t="b">
        <v>0</v>
      </c>
      <c r="V691" t="s">
        <v>101</v>
      </c>
      <c r="W691" s="1">
        <v>44615.738240740742</v>
      </c>
      <c r="X691">
        <v>591</v>
      </c>
      <c r="Y691">
        <v>74</v>
      </c>
      <c r="Z691">
        <v>0</v>
      </c>
      <c r="AA691">
        <v>74</v>
      </c>
      <c r="AB691">
        <v>0</v>
      </c>
      <c r="AC691">
        <v>41</v>
      </c>
      <c r="AD691">
        <v>-74</v>
      </c>
      <c r="AE691">
        <v>0</v>
      </c>
      <c r="AF691">
        <v>0</v>
      </c>
      <c r="AG691">
        <v>0</v>
      </c>
      <c r="AH691" t="s">
        <v>163</v>
      </c>
      <c r="AI691" s="1">
        <v>44615.789965277778</v>
      </c>
      <c r="AJ691">
        <v>91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-74</v>
      </c>
      <c r="AQ691">
        <v>0</v>
      </c>
      <c r="AR691">
        <v>0</v>
      </c>
      <c r="AS691">
        <v>0</v>
      </c>
      <c r="AT691" t="s">
        <v>90</v>
      </c>
      <c r="AU691" t="s">
        <v>90</v>
      </c>
      <c r="AV691" t="s">
        <v>90</v>
      </c>
      <c r="AW691" t="s">
        <v>90</v>
      </c>
      <c r="AX691" t="s">
        <v>90</v>
      </c>
      <c r="AY691" t="s">
        <v>90</v>
      </c>
      <c r="AZ691" t="s">
        <v>90</v>
      </c>
      <c r="BA691" t="s">
        <v>90</v>
      </c>
      <c r="BB691" t="s">
        <v>90</v>
      </c>
      <c r="BC691" t="s">
        <v>90</v>
      </c>
      <c r="BD691" t="s">
        <v>90</v>
      </c>
      <c r="BE691" t="s">
        <v>90</v>
      </c>
    </row>
    <row r="692" spans="1:57" x14ac:dyDescent="0.45">
      <c r="A692" t="s">
        <v>1784</v>
      </c>
      <c r="B692" t="s">
        <v>82</v>
      </c>
      <c r="C692" t="s">
        <v>1785</v>
      </c>
      <c r="D692" t="s">
        <v>84</v>
      </c>
      <c r="E692" s="2" t="str">
        <f>HYPERLINK("capsilon://?command=openfolder&amp;siteaddress=FAM.docvelocity-na8.net&amp;folderid=FXA1136388-38BA-A0BC-EDE5-BB90B4863088","FX220111613")</f>
        <v>FX220111613</v>
      </c>
      <c r="F692" t="s">
        <v>19</v>
      </c>
      <c r="G692" t="s">
        <v>19</v>
      </c>
      <c r="H692" t="s">
        <v>85</v>
      </c>
      <c r="I692" t="s">
        <v>1786</v>
      </c>
      <c r="J692">
        <v>0</v>
      </c>
      <c r="K692" t="s">
        <v>87</v>
      </c>
      <c r="L692" t="s">
        <v>88</v>
      </c>
      <c r="M692" t="s">
        <v>89</v>
      </c>
      <c r="N692">
        <v>2</v>
      </c>
      <c r="O692" s="1">
        <v>44615.610335648147</v>
      </c>
      <c r="P692" s="1">
        <v>44615.790138888886</v>
      </c>
      <c r="Q692">
        <v>15481</v>
      </c>
      <c r="R692">
        <v>54</v>
      </c>
      <c r="S692" t="b">
        <v>0</v>
      </c>
      <c r="T692" t="s">
        <v>90</v>
      </c>
      <c r="U692" t="b">
        <v>0</v>
      </c>
      <c r="V692" t="s">
        <v>114</v>
      </c>
      <c r="W692" s="1">
        <v>44615.734837962962</v>
      </c>
      <c r="X692">
        <v>40</v>
      </c>
      <c r="Y692">
        <v>0</v>
      </c>
      <c r="Z692">
        <v>0</v>
      </c>
      <c r="AA692">
        <v>0</v>
      </c>
      <c r="AB692">
        <v>52</v>
      </c>
      <c r="AC692">
        <v>0</v>
      </c>
      <c r="AD692">
        <v>0</v>
      </c>
      <c r="AE692">
        <v>0</v>
      </c>
      <c r="AF692">
        <v>0</v>
      </c>
      <c r="AG692">
        <v>0</v>
      </c>
      <c r="AH692" t="s">
        <v>163</v>
      </c>
      <c r="AI692" s="1">
        <v>44615.790138888886</v>
      </c>
      <c r="AJ692">
        <v>14</v>
      </c>
      <c r="AK692">
        <v>0</v>
      </c>
      <c r="AL692">
        <v>0</v>
      </c>
      <c r="AM692">
        <v>0</v>
      </c>
      <c r="AN692">
        <v>52</v>
      </c>
      <c r="AO692">
        <v>0</v>
      </c>
      <c r="AP692">
        <v>0</v>
      </c>
      <c r="AQ692">
        <v>0</v>
      </c>
      <c r="AR692">
        <v>0</v>
      </c>
      <c r="AS692">
        <v>0</v>
      </c>
      <c r="AT692" t="s">
        <v>90</v>
      </c>
      <c r="AU692" t="s">
        <v>90</v>
      </c>
      <c r="AV692" t="s">
        <v>90</v>
      </c>
      <c r="AW692" t="s">
        <v>90</v>
      </c>
      <c r="AX692" t="s">
        <v>90</v>
      </c>
      <c r="AY692" t="s">
        <v>90</v>
      </c>
      <c r="AZ692" t="s">
        <v>90</v>
      </c>
      <c r="BA692" t="s">
        <v>90</v>
      </c>
      <c r="BB692" t="s">
        <v>90</v>
      </c>
      <c r="BC692" t="s">
        <v>90</v>
      </c>
      <c r="BD692" t="s">
        <v>90</v>
      </c>
      <c r="BE692" t="s">
        <v>90</v>
      </c>
    </row>
    <row r="693" spans="1:57" x14ac:dyDescent="0.45">
      <c r="A693" t="s">
        <v>1787</v>
      </c>
      <c r="B693" t="s">
        <v>82</v>
      </c>
      <c r="C693" t="s">
        <v>1788</v>
      </c>
      <c r="D693" t="s">
        <v>84</v>
      </c>
      <c r="E693" s="2" t="str">
        <f>HYPERLINK("capsilon://?command=openfolder&amp;siteaddress=FAM.docvelocity-na8.net&amp;folderid=FXA3E95C4C-273F-F12F-1CF6-2D2EE5A663C0","FX22027405")</f>
        <v>FX22027405</v>
      </c>
      <c r="F693" t="s">
        <v>19</v>
      </c>
      <c r="G693" t="s">
        <v>19</v>
      </c>
      <c r="H693" t="s">
        <v>85</v>
      </c>
      <c r="I693" t="s">
        <v>1789</v>
      </c>
      <c r="J693">
        <v>0</v>
      </c>
      <c r="K693" t="s">
        <v>87</v>
      </c>
      <c r="L693" t="s">
        <v>88</v>
      </c>
      <c r="M693" t="s">
        <v>89</v>
      </c>
      <c r="N693">
        <v>2</v>
      </c>
      <c r="O693" s="1">
        <v>44615.623078703706</v>
      </c>
      <c r="P693" s="1">
        <v>44615.790914351855</v>
      </c>
      <c r="Q693">
        <v>14253</v>
      </c>
      <c r="R693">
        <v>248</v>
      </c>
      <c r="S693" t="b">
        <v>0</v>
      </c>
      <c r="T693" t="s">
        <v>90</v>
      </c>
      <c r="U693" t="b">
        <v>0</v>
      </c>
      <c r="V693" t="s">
        <v>114</v>
      </c>
      <c r="W693" s="1">
        <v>44615.736956018518</v>
      </c>
      <c r="X693">
        <v>182</v>
      </c>
      <c r="Y693">
        <v>37</v>
      </c>
      <c r="Z693">
        <v>0</v>
      </c>
      <c r="AA693">
        <v>37</v>
      </c>
      <c r="AB693">
        <v>0</v>
      </c>
      <c r="AC693">
        <v>8</v>
      </c>
      <c r="AD693">
        <v>-37</v>
      </c>
      <c r="AE693">
        <v>0</v>
      </c>
      <c r="AF693">
        <v>0</v>
      </c>
      <c r="AG693">
        <v>0</v>
      </c>
      <c r="AH693" t="s">
        <v>163</v>
      </c>
      <c r="AI693" s="1">
        <v>44615.790914351855</v>
      </c>
      <c r="AJ693">
        <v>66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-37</v>
      </c>
      <c r="AQ693">
        <v>0</v>
      </c>
      <c r="AR693">
        <v>0</v>
      </c>
      <c r="AS693">
        <v>0</v>
      </c>
      <c r="AT693" t="s">
        <v>90</v>
      </c>
      <c r="AU693" t="s">
        <v>90</v>
      </c>
      <c r="AV693" t="s">
        <v>90</v>
      </c>
      <c r="AW693" t="s">
        <v>90</v>
      </c>
      <c r="AX693" t="s">
        <v>90</v>
      </c>
      <c r="AY693" t="s">
        <v>90</v>
      </c>
      <c r="AZ693" t="s">
        <v>90</v>
      </c>
      <c r="BA693" t="s">
        <v>90</v>
      </c>
      <c r="BB693" t="s">
        <v>90</v>
      </c>
      <c r="BC693" t="s">
        <v>90</v>
      </c>
      <c r="BD693" t="s">
        <v>90</v>
      </c>
      <c r="BE693" t="s">
        <v>90</v>
      </c>
    </row>
    <row r="694" spans="1:57" x14ac:dyDescent="0.45">
      <c r="A694" t="s">
        <v>1790</v>
      </c>
      <c r="B694" t="s">
        <v>82</v>
      </c>
      <c r="C694" t="s">
        <v>1791</v>
      </c>
      <c r="D694" t="s">
        <v>84</v>
      </c>
      <c r="E694" s="2" t="str">
        <f>HYPERLINK("capsilon://?command=openfolder&amp;siteaddress=FAM.docvelocity-na8.net&amp;folderid=FX7EA9DF2D-BDF3-0D22-0735-AD2BC5214BE7","FX22027977")</f>
        <v>FX22027977</v>
      </c>
      <c r="F694" t="s">
        <v>19</v>
      </c>
      <c r="G694" t="s">
        <v>19</v>
      </c>
      <c r="H694" t="s">
        <v>85</v>
      </c>
      <c r="I694" t="s">
        <v>1792</v>
      </c>
      <c r="J694">
        <v>0</v>
      </c>
      <c r="K694" t="s">
        <v>87</v>
      </c>
      <c r="L694" t="s">
        <v>88</v>
      </c>
      <c r="M694" t="s">
        <v>89</v>
      </c>
      <c r="N694">
        <v>2</v>
      </c>
      <c r="O694" s="1">
        <v>44615.623356481483</v>
      </c>
      <c r="P694" s="1">
        <v>44615.806909722225</v>
      </c>
      <c r="Q694">
        <v>14318</v>
      </c>
      <c r="R694">
        <v>1541</v>
      </c>
      <c r="S694" t="b">
        <v>0</v>
      </c>
      <c r="T694" t="s">
        <v>90</v>
      </c>
      <c r="U694" t="b">
        <v>0</v>
      </c>
      <c r="V694" t="s">
        <v>177</v>
      </c>
      <c r="W694" s="1">
        <v>44615.742835648147</v>
      </c>
      <c r="X694">
        <v>683</v>
      </c>
      <c r="Y694">
        <v>248</v>
      </c>
      <c r="Z694">
        <v>0</v>
      </c>
      <c r="AA694">
        <v>248</v>
      </c>
      <c r="AB694">
        <v>0</v>
      </c>
      <c r="AC694">
        <v>68</v>
      </c>
      <c r="AD694">
        <v>-248</v>
      </c>
      <c r="AE694">
        <v>0</v>
      </c>
      <c r="AF694">
        <v>0</v>
      </c>
      <c r="AG694">
        <v>0</v>
      </c>
      <c r="AH694" t="s">
        <v>97</v>
      </c>
      <c r="AI694" s="1">
        <v>44615.806909722225</v>
      </c>
      <c r="AJ694">
        <v>851</v>
      </c>
      <c r="AK694">
        <v>5</v>
      </c>
      <c r="AL694">
        <v>0</v>
      </c>
      <c r="AM694">
        <v>5</v>
      </c>
      <c r="AN694">
        <v>0</v>
      </c>
      <c r="AO694">
        <v>5</v>
      </c>
      <c r="AP694">
        <v>-253</v>
      </c>
      <c r="AQ694">
        <v>0</v>
      </c>
      <c r="AR694">
        <v>0</v>
      </c>
      <c r="AS694">
        <v>0</v>
      </c>
      <c r="AT694" t="s">
        <v>90</v>
      </c>
      <c r="AU694" t="s">
        <v>90</v>
      </c>
      <c r="AV694" t="s">
        <v>90</v>
      </c>
      <c r="AW694" t="s">
        <v>90</v>
      </c>
      <c r="AX694" t="s">
        <v>90</v>
      </c>
      <c r="AY694" t="s">
        <v>90</v>
      </c>
      <c r="AZ694" t="s">
        <v>90</v>
      </c>
      <c r="BA694" t="s">
        <v>90</v>
      </c>
      <c r="BB694" t="s">
        <v>90</v>
      </c>
      <c r="BC694" t="s">
        <v>90</v>
      </c>
      <c r="BD694" t="s">
        <v>90</v>
      </c>
      <c r="BE694" t="s">
        <v>90</v>
      </c>
    </row>
    <row r="695" spans="1:57" x14ac:dyDescent="0.45">
      <c r="A695" t="s">
        <v>1793</v>
      </c>
      <c r="B695" t="s">
        <v>82</v>
      </c>
      <c r="C695" t="s">
        <v>550</v>
      </c>
      <c r="D695" t="s">
        <v>84</v>
      </c>
      <c r="E695" s="2" t="str">
        <f>HYPERLINK("capsilon://?command=openfolder&amp;siteaddress=FAM.docvelocity-na8.net&amp;folderid=FX96E611F6-F598-25B9-2531-9794ADE64697","FX22023407")</f>
        <v>FX22023407</v>
      </c>
      <c r="F695" t="s">
        <v>19</v>
      </c>
      <c r="G695" t="s">
        <v>19</v>
      </c>
      <c r="H695" t="s">
        <v>85</v>
      </c>
      <c r="I695" t="s">
        <v>1794</v>
      </c>
      <c r="J695">
        <v>0</v>
      </c>
      <c r="K695" t="s">
        <v>87</v>
      </c>
      <c r="L695" t="s">
        <v>88</v>
      </c>
      <c r="M695" t="s">
        <v>89</v>
      </c>
      <c r="N695">
        <v>2</v>
      </c>
      <c r="O695" s="1">
        <v>44615.634050925924</v>
      </c>
      <c r="P695" s="1">
        <v>44615.797731481478</v>
      </c>
      <c r="Q695">
        <v>13986</v>
      </c>
      <c r="R695">
        <v>156</v>
      </c>
      <c r="S695" t="b">
        <v>0</v>
      </c>
      <c r="T695" t="s">
        <v>90</v>
      </c>
      <c r="U695" t="b">
        <v>0</v>
      </c>
      <c r="V695" t="s">
        <v>374</v>
      </c>
      <c r="W695" s="1">
        <v>44615.749444444446</v>
      </c>
      <c r="X695">
        <v>104</v>
      </c>
      <c r="Y695">
        <v>0</v>
      </c>
      <c r="Z695">
        <v>0</v>
      </c>
      <c r="AA695">
        <v>0</v>
      </c>
      <c r="AB695">
        <v>52</v>
      </c>
      <c r="AC695">
        <v>0</v>
      </c>
      <c r="AD695">
        <v>0</v>
      </c>
      <c r="AE695">
        <v>0</v>
      </c>
      <c r="AF695">
        <v>0</v>
      </c>
      <c r="AG695">
        <v>0</v>
      </c>
      <c r="AH695" t="s">
        <v>163</v>
      </c>
      <c r="AI695" s="1">
        <v>44615.797731481478</v>
      </c>
      <c r="AJ695">
        <v>24</v>
      </c>
      <c r="AK695">
        <v>0</v>
      </c>
      <c r="AL695">
        <v>0</v>
      </c>
      <c r="AM695">
        <v>0</v>
      </c>
      <c r="AN695">
        <v>52</v>
      </c>
      <c r="AO695">
        <v>0</v>
      </c>
      <c r="AP695">
        <v>0</v>
      </c>
      <c r="AQ695">
        <v>0</v>
      </c>
      <c r="AR695">
        <v>0</v>
      </c>
      <c r="AS695">
        <v>0</v>
      </c>
      <c r="AT695" t="s">
        <v>90</v>
      </c>
      <c r="AU695" t="s">
        <v>90</v>
      </c>
      <c r="AV695" t="s">
        <v>90</v>
      </c>
      <c r="AW695" t="s">
        <v>90</v>
      </c>
      <c r="AX695" t="s">
        <v>90</v>
      </c>
      <c r="AY695" t="s">
        <v>90</v>
      </c>
      <c r="AZ695" t="s">
        <v>90</v>
      </c>
      <c r="BA695" t="s">
        <v>90</v>
      </c>
      <c r="BB695" t="s">
        <v>90</v>
      </c>
      <c r="BC695" t="s">
        <v>90</v>
      </c>
      <c r="BD695" t="s">
        <v>90</v>
      </c>
      <c r="BE695" t="s">
        <v>90</v>
      </c>
    </row>
    <row r="696" spans="1:57" x14ac:dyDescent="0.45">
      <c r="A696" t="s">
        <v>1795</v>
      </c>
      <c r="B696" t="s">
        <v>82</v>
      </c>
      <c r="C696" t="s">
        <v>835</v>
      </c>
      <c r="D696" t="s">
        <v>84</v>
      </c>
      <c r="E696" s="2" t="str">
        <f>HYPERLINK("capsilon://?command=openfolder&amp;siteaddress=FAM.docvelocity-na8.net&amp;folderid=FX6F617177-3090-32E0-C2A9-6295AA6D4F64","FX220111535")</f>
        <v>FX220111535</v>
      </c>
      <c r="F696" t="s">
        <v>19</v>
      </c>
      <c r="G696" t="s">
        <v>19</v>
      </c>
      <c r="H696" t="s">
        <v>85</v>
      </c>
      <c r="I696" t="s">
        <v>1796</v>
      </c>
      <c r="J696">
        <v>0</v>
      </c>
      <c r="K696" t="s">
        <v>87</v>
      </c>
      <c r="L696" t="s">
        <v>88</v>
      </c>
      <c r="M696" t="s">
        <v>89</v>
      </c>
      <c r="N696">
        <v>2</v>
      </c>
      <c r="O696" s="1">
        <v>44615.634629629632</v>
      </c>
      <c r="P696" s="1">
        <v>44615.798784722225</v>
      </c>
      <c r="Q696">
        <v>13741</v>
      </c>
      <c r="R696">
        <v>442</v>
      </c>
      <c r="S696" t="b">
        <v>0</v>
      </c>
      <c r="T696" t="s">
        <v>90</v>
      </c>
      <c r="U696" t="b">
        <v>0</v>
      </c>
      <c r="V696" t="s">
        <v>101</v>
      </c>
      <c r="W696" s="1">
        <v>44615.743414351855</v>
      </c>
      <c r="X696">
        <v>352</v>
      </c>
      <c r="Y696">
        <v>52</v>
      </c>
      <c r="Z696">
        <v>0</v>
      </c>
      <c r="AA696">
        <v>52</v>
      </c>
      <c r="AB696">
        <v>0</v>
      </c>
      <c r="AC696">
        <v>39</v>
      </c>
      <c r="AD696">
        <v>-52</v>
      </c>
      <c r="AE696">
        <v>0</v>
      </c>
      <c r="AF696">
        <v>0</v>
      </c>
      <c r="AG696">
        <v>0</v>
      </c>
      <c r="AH696" t="s">
        <v>163</v>
      </c>
      <c r="AI696" s="1">
        <v>44615.798784722225</v>
      </c>
      <c r="AJ696">
        <v>90</v>
      </c>
      <c r="AK696">
        <v>1</v>
      </c>
      <c r="AL696">
        <v>0</v>
      </c>
      <c r="AM696">
        <v>1</v>
      </c>
      <c r="AN696">
        <v>0</v>
      </c>
      <c r="AO696">
        <v>2</v>
      </c>
      <c r="AP696">
        <v>-53</v>
      </c>
      <c r="AQ696">
        <v>0</v>
      </c>
      <c r="AR696">
        <v>0</v>
      </c>
      <c r="AS696">
        <v>0</v>
      </c>
      <c r="AT696" t="s">
        <v>90</v>
      </c>
      <c r="AU696" t="s">
        <v>90</v>
      </c>
      <c r="AV696" t="s">
        <v>90</v>
      </c>
      <c r="AW696" t="s">
        <v>90</v>
      </c>
      <c r="AX696" t="s">
        <v>90</v>
      </c>
      <c r="AY696" t="s">
        <v>90</v>
      </c>
      <c r="AZ696" t="s">
        <v>90</v>
      </c>
      <c r="BA696" t="s">
        <v>90</v>
      </c>
      <c r="BB696" t="s">
        <v>90</v>
      </c>
      <c r="BC696" t="s">
        <v>90</v>
      </c>
      <c r="BD696" t="s">
        <v>90</v>
      </c>
      <c r="BE696" t="s">
        <v>90</v>
      </c>
    </row>
    <row r="697" spans="1:57" x14ac:dyDescent="0.45">
      <c r="A697" t="s">
        <v>1797</v>
      </c>
      <c r="B697" t="s">
        <v>82</v>
      </c>
      <c r="C697" t="s">
        <v>1788</v>
      </c>
      <c r="D697" t="s">
        <v>84</v>
      </c>
      <c r="E697" s="2" t="str">
        <f>HYPERLINK("capsilon://?command=openfolder&amp;siteaddress=FAM.docvelocity-na8.net&amp;folderid=FXA3E95C4C-273F-F12F-1CF6-2D2EE5A663C0","FX22027405")</f>
        <v>FX22027405</v>
      </c>
      <c r="F697" t="s">
        <v>19</v>
      </c>
      <c r="G697" t="s">
        <v>19</v>
      </c>
      <c r="H697" t="s">
        <v>85</v>
      </c>
      <c r="I697" t="s">
        <v>1798</v>
      </c>
      <c r="J697">
        <v>0</v>
      </c>
      <c r="K697" t="s">
        <v>87</v>
      </c>
      <c r="L697" t="s">
        <v>88</v>
      </c>
      <c r="M697" t="s">
        <v>89</v>
      </c>
      <c r="N697">
        <v>2</v>
      </c>
      <c r="O697" s="1">
        <v>44615.636782407404</v>
      </c>
      <c r="P697" s="1">
        <v>44615.80096064815</v>
      </c>
      <c r="Q697">
        <v>13711</v>
      </c>
      <c r="R697">
        <v>474</v>
      </c>
      <c r="S697" t="b">
        <v>0</v>
      </c>
      <c r="T697" t="s">
        <v>90</v>
      </c>
      <c r="U697" t="b">
        <v>0</v>
      </c>
      <c r="V697" t="s">
        <v>101</v>
      </c>
      <c r="W697" s="1">
        <v>44615.746574074074</v>
      </c>
      <c r="X697">
        <v>272</v>
      </c>
      <c r="Y697">
        <v>52</v>
      </c>
      <c r="Z697">
        <v>0</v>
      </c>
      <c r="AA697">
        <v>52</v>
      </c>
      <c r="AB697">
        <v>0</v>
      </c>
      <c r="AC697">
        <v>23</v>
      </c>
      <c r="AD697">
        <v>-52</v>
      </c>
      <c r="AE697">
        <v>0</v>
      </c>
      <c r="AF697">
        <v>0</v>
      </c>
      <c r="AG697">
        <v>0</v>
      </c>
      <c r="AH697" t="s">
        <v>219</v>
      </c>
      <c r="AI697" s="1">
        <v>44615.80096064815</v>
      </c>
      <c r="AJ697">
        <v>202</v>
      </c>
      <c r="AK697">
        <v>1</v>
      </c>
      <c r="AL697">
        <v>0</v>
      </c>
      <c r="AM697">
        <v>1</v>
      </c>
      <c r="AN697">
        <v>0</v>
      </c>
      <c r="AO697">
        <v>1</v>
      </c>
      <c r="AP697">
        <v>-53</v>
      </c>
      <c r="AQ697">
        <v>0</v>
      </c>
      <c r="AR697">
        <v>0</v>
      </c>
      <c r="AS697">
        <v>0</v>
      </c>
      <c r="AT697" t="s">
        <v>90</v>
      </c>
      <c r="AU697" t="s">
        <v>90</v>
      </c>
      <c r="AV697" t="s">
        <v>90</v>
      </c>
      <c r="AW697" t="s">
        <v>90</v>
      </c>
      <c r="AX697" t="s">
        <v>90</v>
      </c>
      <c r="AY697" t="s">
        <v>90</v>
      </c>
      <c r="AZ697" t="s">
        <v>90</v>
      </c>
      <c r="BA697" t="s">
        <v>90</v>
      </c>
      <c r="BB697" t="s">
        <v>90</v>
      </c>
      <c r="BC697" t="s">
        <v>90</v>
      </c>
      <c r="BD697" t="s">
        <v>90</v>
      </c>
      <c r="BE697" t="s">
        <v>90</v>
      </c>
    </row>
    <row r="698" spans="1:57" x14ac:dyDescent="0.45">
      <c r="A698" t="s">
        <v>1799</v>
      </c>
      <c r="B698" t="s">
        <v>82</v>
      </c>
      <c r="C698" t="s">
        <v>1739</v>
      </c>
      <c r="D698" t="s">
        <v>84</v>
      </c>
      <c r="E698" s="2" t="str">
        <f>HYPERLINK("capsilon://?command=openfolder&amp;siteaddress=FAM.docvelocity-na8.net&amp;folderid=FX47CA7026-7800-8B45-A507-BF68E7F0EC0D","FX220210387")</f>
        <v>FX220210387</v>
      </c>
      <c r="F698" t="s">
        <v>19</v>
      </c>
      <c r="G698" t="s">
        <v>19</v>
      </c>
      <c r="H698" t="s">
        <v>85</v>
      </c>
      <c r="I698" t="s">
        <v>1800</v>
      </c>
      <c r="J698">
        <v>0</v>
      </c>
      <c r="K698" t="s">
        <v>87</v>
      </c>
      <c r="L698" t="s">
        <v>88</v>
      </c>
      <c r="M698" t="s">
        <v>89</v>
      </c>
      <c r="N698">
        <v>2</v>
      </c>
      <c r="O698" s="1">
        <v>44615.638506944444</v>
      </c>
      <c r="P698" s="1">
        <v>44615.799502314818</v>
      </c>
      <c r="Q698">
        <v>13469</v>
      </c>
      <c r="R698">
        <v>441</v>
      </c>
      <c r="S698" t="b">
        <v>0</v>
      </c>
      <c r="T698" t="s">
        <v>90</v>
      </c>
      <c r="U698" t="b">
        <v>0</v>
      </c>
      <c r="V698" t="s">
        <v>101</v>
      </c>
      <c r="W698" s="1">
        <v>44615.750983796293</v>
      </c>
      <c r="X698">
        <v>380</v>
      </c>
      <c r="Y698">
        <v>38</v>
      </c>
      <c r="Z698">
        <v>0</v>
      </c>
      <c r="AA698">
        <v>38</v>
      </c>
      <c r="AB698">
        <v>0</v>
      </c>
      <c r="AC698">
        <v>26</v>
      </c>
      <c r="AD698">
        <v>-38</v>
      </c>
      <c r="AE698">
        <v>0</v>
      </c>
      <c r="AF698">
        <v>0</v>
      </c>
      <c r="AG698">
        <v>0</v>
      </c>
      <c r="AH698" t="s">
        <v>163</v>
      </c>
      <c r="AI698" s="1">
        <v>44615.799502314818</v>
      </c>
      <c r="AJ698">
        <v>61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-38</v>
      </c>
      <c r="AQ698">
        <v>0</v>
      </c>
      <c r="AR698">
        <v>0</v>
      </c>
      <c r="AS698">
        <v>0</v>
      </c>
      <c r="AT698" t="s">
        <v>90</v>
      </c>
      <c r="AU698" t="s">
        <v>90</v>
      </c>
      <c r="AV698" t="s">
        <v>90</v>
      </c>
      <c r="AW698" t="s">
        <v>90</v>
      </c>
      <c r="AX698" t="s">
        <v>90</v>
      </c>
      <c r="AY698" t="s">
        <v>90</v>
      </c>
      <c r="AZ698" t="s">
        <v>90</v>
      </c>
      <c r="BA698" t="s">
        <v>90</v>
      </c>
      <c r="BB698" t="s">
        <v>90</v>
      </c>
      <c r="BC698" t="s">
        <v>90</v>
      </c>
      <c r="BD698" t="s">
        <v>90</v>
      </c>
      <c r="BE698" t="s">
        <v>90</v>
      </c>
    </row>
    <row r="699" spans="1:57" x14ac:dyDescent="0.45">
      <c r="A699" t="s">
        <v>1801</v>
      </c>
      <c r="B699" t="s">
        <v>82</v>
      </c>
      <c r="C699" t="s">
        <v>1802</v>
      </c>
      <c r="D699" t="s">
        <v>84</v>
      </c>
      <c r="E699" s="2" t="str">
        <f>HYPERLINK("capsilon://?command=openfolder&amp;siteaddress=FAM.docvelocity-na8.net&amp;folderid=FXA510F336-3558-36DE-6EA1-CB9749C7E46B","FX220210376")</f>
        <v>FX220210376</v>
      </c>
      <c r="F699" t="s">
        <v>19</v>
      </c>
      <c r="G699" t="s">
        <v>19</v>
      </c>
      <c r="H699" t="s">
        <v>85</v>
      </c>
      <c r="I699" t="s">
        <v>1803</v>
      </c>
      <c r="J699">
        <v>0</v>
      </c>
      <c r="K699" t="s">
        <v>87</v>
      </c>
      <c r="L699" t="s">
        <v>88</v>
      </c>
      <c r="M699" t="s">
        <v>89</v>
      </c>
      <c r="N699">
        <v>2</v>
      </c>
      <c r="O699" s="1">
        <v>44615.643090277779</v>
      </c>
      <c r="P699" s="1">
        <v>44615.809618055559</v>
      </c>
      <c r="Q699">
        <v>13248</v>
      </c>
      <c r="R699">
        <v>1140</v>
      </c>
      <c r="S699" t="b">
        <v>0</v>
      </c>
      <c r="T699" t="s">
        <v>90</v>
      </c>
      <c r="U699" t="b">
        <v>0</v>
      </c>
      <c r="V699" t="s">
        <v>177</v>
      </c>
      <c r="W699" s="1">
        <v>44615.753530092596</v>
      </c>
      <c r="X699">
        <v>382</v>
      </c>
      <c r="Y699">
        <v>163</v>
      </c>
      <c r="Z699">
        <v>0</v>
      </c>
      <c r="AA699">
        <v>163</v>
      </c>
      <c r="AB699">
        <v>0</v>
      </c>
      <c r="AC699">
        <v>31</v>
      </c>
      <c r="AD699">
        <v>-163</v>
      </c>
      <c r="AE699">
        <v>0</v>
      </c>
      <c r="AF699">
        <v>0</v>
      </c>
      <c r="AG699">
        <v>0</v>
      </c>
      <c r="AH699" t="s">
        <v>219</v>
      </c>
      <c r="AI699" s="1">
        <v>44615.809618055559</v>
      </c>
      <c r="AJ699">
        <v>747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-163</v>
      </c>
      <c r="AQ699">
        <v>0</v>
      </c>
      <c r="AR699">
        <v>0</v>
      </c>
      <c r="AS699">
        <v>0</v>
      </c>
      <c r="AT699" t="s">
        <v>90</v>
      </c>
      <c r="AU699" t="s">
        <v>90</v>
      </c>
      <c r="AV699" t="s">
        <v>90</v>
      </c>
      <c r="AW699" t="s">
        <v>90</v>
      </c>
      <c r="AX699" t="s">
        <v>90</v>
      </c>
      <c r="AY699" t="s">
        <v>90</v>
      </c>
      <c r="AZ699" t="s">
        <v>90</v>
      </c>
      <c r="BA699" t="s">
        <v>90</v>
      </c>
      <c r="BB699" t="s">
        <v>90</v>
      </c>
      <c r="BC699" t="s">
        <v>90</v>
      </c>
      <c r="BD699" t="s">
        <v>90</v>
      </c>
      <c r="BE699" t="s">
        <v>90</v>
      </c>
    </row>
    <row r="700" spans="1:57" x14ac:dyDescent="0.45">
      <c r="A700" t="s">
        <v>1804</v>
      </c>
      <c r="B700" t="s">
        <v>82</v>
      </c>
      <c r="C700" t="s">
        <v>1243</v>
      </c>
      <c r="D700" t="s">
        <v>84</v>
      </c>
      <c r="E700" s="2" t="str">
        <f>HYPERLINK("capsilon://?command=openfolder&amp;siteaddress=FAM.docvelocity-na8.net&amp;folderid=FX05F640EE-9C0A-7DE1-19C9-5A03F5EF5C63","FX22024517")</f>
        <v>FX22024517</v>
      </c>
      <c r="F700" t="s">
        <v>19</v>
      </c>
      <c r="G700" t="s">
        <v>19</v>
      </c>
      <c r="H700" t="s">
        <v>85</v>
      </c>
      <c r="I700" t="s">
        <v>1805</v>
      </c>
      <c r="J700">
        <v>0</v>
      </c>
      <c r="K700" t="s">
        <v>87</v>
      </c>
      <c r="L700" t="s">
        <v>88</v>
      </c>
      <c r="M700" t="s">
        <v>89</v>
      </c>
      <c r="N700">
        <v>2</v>
      </c>
      <c r="O700" s="1">
        <v>44615.644375000003</v>
      </c>
      <c r="P700" s="1">
        <v>44615.80972222222</v>
      </c>
      <c r="Q700">
        <v>14236</v>
      </c>
      <c r="R700">
        <v>50</v>
      </c>
      <c r="S700" t="b">
        <v>0</v>
      </c>
      <c r="T700" t="s">
        <v>90</v>
      </c>
      <c r="U700" t="b">
        <v>0</v>
      </c>
      <c r="V700" t="s">
        <v>374</v>
      </c>
      <c r="W700" s="1">
        <v>44615.749675925923</v>
      </c>
      <c r="X700">
        <v>20</v>
      </c>
      <c r="Y700">
        <v>0</v>
      </c>
      <c r="Z700">
        <v>0</v>
      </c>
      <c r="AA700">
        <v>0</v>
      </c>
      <c r="AB700">
        <v>52</v>
      </c>
      <c r="AC700">
        <v>0</v>
      </c>
      <c r="AD700">
        <v>0</v>
      </c>
      <c r="AE700">
        <v>0</v>
      </c>
      <c r="AF700">
        <v>0</v>
      </c>
      <c r="AG700">
        <v>0</v>
      </c>
      <c r="AH700" t="s">
        <v>163</v>
      </c>
      <c r="AI700" s="1">
        <v>44615.80972222222</v>
      </c>
      <c r="AJ700">
        <v>16</v>
      </c>
      <c r="AK700">
        <v>0</v>
      </c>
      <c r="AL700">
        <v>0</v>
      </c>
      <c r="AM700">
        <v>0</v>
      </c>
      <c r="AN700">
        <v>52</v>
      </c>
      <c r="AO700">
        <v>0</v>
      </c>
      <c r="AP700">
        <v>0</v>
      </c>
      <c r="AQ700">
        <v>0</v>
      </c>
      <c r="AR700">
        <v>0</v>
      </c>
      <c r="AS700">
        <v>0</v>
      </c>
      <c r="AT700" t="s">
        <v>90</v>
      </c>
      <c r="AU700" t="s">
        <v>90</v>
      </c>
      <c r="AV700" t="s">
        <v>90</v>
      </c>
      <c r="AW700" t="s">
        <v>90</v>
      </c>
      <c r="AX700" t="s">
        <v>90</v>
      </c>
      <c r="AY700" t="s">
        <v>90</v>
      </c>
      <c r="AZ700" t="s">
        <v>90</v>
      </c>
      <c r="BA700" t="s">
        <v>90</v>
      </c>
      <c r="BB700" t="s">
        <v>90</v>
      </c>
      <c r="BC700" t="s">
        <v>90</v>
      </c>
      <c r="BD700" t="s">
        <v>90</v>
      </c>
      <c r="BE700" t="s">
        <v>90</v>
      </c>
    </row>
    <row r="701" spans="1:57" x14ac:dyDescent="0.45">
      <c r="A701" t="s">
        <v>1806</v>
      </c>
      <c r="B701" t="s">
        <v>82</v>
      </c>
      <c r="C701" t="s">
        <v>1473</v>
      </c>
      <c r="D701" t="s">
        <v>84</v>
      </c>
      <c r="E701" s="2" t="str">
        <f>HYPERLINK("capsilon://?command=openfolder&amp;siteaddress=FAM.docvelocity-na8.net&amp;folderid=FX9048EDC8-B1F9-8E71-78BC-E18752452A49","FX22028316")</f>
        <v>FX22028316</v>
      </c>
      <c r="F701" t="s">
        <v>19</v>
      </c>
      <c r="G701" t="s">
        <v>19</v>
      </c>
      <c r="H701" t="s">
        <v>85</v>
      </c>
      <c r="I701" t="s">
        <v>1807</v>
      </c>
      <c r="J701">
        <v>0</v>
      </c>
      <c r="K701" t="s">
        <v>87</v>
      </c>
      <c r="L701" t="s">
        <v>88</v>
      </c>
      <c r="M701" t="s">
        <v>89</v>
      </c>
      <c r="N701">
        <v>2</v>
      </c>
      <c r="O701" s="1">
        <v>44615.648217592592</v>
      </c>
      <c r="P701" s="1">
        <v>44615.812048611115</v>
      </c>
      <c r="Q701">
        <v>13337</v>
      </c>
      <c r="R701">
        <v>818</v>
      </c>
      <c r="S701" t="b">
        <v>0</v>
      </c>
      <c r="T701" t="s">
        <v>90</v>
      </c>
      <c r="U701" t="b">
        <v>0</v>
      </c>
      <c r="V701" t="s">
        <v>374</v>
      </c>
      <c r="W701" s="1">
        <v>44615.756620370368</v>
      </c>
      <c r="X701">
        <v>599</v>
      </c>
      <c r="Y701">
        <v>37</v>
      </c>
      <c r="Z701">
        <v>0</v>
      </c>
      <c r="AA701">
        <v>37</v>
      </c>
      <c r="AB701">
        <v>0</v>
      </c>
      <c r="AC701">
        <v>17</v>
      </c>
      <c r="AD701">
        <v>-37</v>
      </c>
      <c r="AE701">
        <v>0</v>
      </c>
      <c r="AF701">
        <v>0</v>
      </c>
      <c r="AG701">
        <v>0</v>
      </c>
      <c r="AH701" t="s">
        <v>219</v>
      </c>
      <c r="AI701" s="1">
        <v>44615.812048611115</v>
      </c>
      <c r="AJ701">
        <v>209</v>
      </c>
      <c r="AK701">
        <v>1</v>
      </c>
      <c r="AL701">
        <v>0</v>
      </c>
      <c r="AM701">
        <v>1</v>
      </c>
      <c r="AN701">
        <v>0</v>
      </c>
      <c r="AO701">
        <v>1</v>
      </c>
      <c r="AP701">
        <v>-38</v>
      </c>
      <c r="AQ701">
        <v>0</v>
      </c>
      <c r="AR701">
        <v>0</v>
      </c>
      <c r="AS701">
        <v>0</v>
      </c>
      <c r="AT701" t="s">
        <v>90</v>
      </c>
      <c r="AU701" t="s">
        <v>90</v>
      </c>
      <c r="AV701" t="s">
        <v>90</v>
      </c>
      <c r="AW701" t="s">
        <v>90</v>
      </c>
      <c r="AX701" t="s">
        <v>90</v>
      </c>
      <c r="AY701" t="s">
        <v>90</v>
      </c>
      <c r="AZ701" t="s">
        <v>90</v>
      </c>
      <c r="BA701" t="s">
        <v>90</v>
      </c>
      <c r="BB701" t="s">
        <v>90</v>
      </c>
      <c r="BC701" t="s">
        <v>90</v>
      </c>
      <c r="BD701" t="s">
        <v>90</v>
      </c>
      <c r="BE701" t="s">
        <v>90</v>
      </c>
    </row>
    <row r="702" spans="1:57" x14ac:dyDescent="0.45">
      <c r="A702" t="s">
        <v>1808</v>
      </c>
      <c r="B702" t="s">
        <v>82</v>
      </c>
      <c r="C702" t="s">
        <v>331</v>
      </c>
      <c r="D702" t="s">
        <v>84</v>
      </c>
      <c r="E702" s="2" t="str">
        <f>HYPERLINK("capsilon://?command=openfolder&amp;siteaddress=FAM.docvelocity-na8.net&amp;folderid=FX95DD7BA3-4E1F-F3FF-FA55-2DECB873F2A5","FX220113059")</f>
        <v>FX220113059</v>
      </c>
      <c r="F702" t="s">
        <v>19</v>
      </c>
      <c r="G702" t="s">
        <v>19</v>
      </c>
      <c r="H702" t="s">
        <v>85</v>
      </c>
      <c r="I702" t="s">
        <v>1809</v>
      </c>
      <c r="J702">
        <v>0</v>
      </c>
      <c r="K702" t="s">
        <v>87</v>
      </c>
      <c r="L702" t="s">
        <v>88</v>
      </c>
      <c r="M702" t="s">
        <v>89</v>
      </c>
      <c r="N702">
        <v>1</v>
      </c>
      <c r="O702" s="1">
        <v>44615.667928240742</v>
      </c>
      <c r="P702" s="1">
        <v>44615.794421296298</v>
      </c>
      <c r="Q702">
        <v>10224</v>
      </c>
      <c r="R702">
        <v>705</v>
      </c>
      <c r="S702" t="b">
        <v>0</v>
      </c>
      <c r="T702" t="s">
        <v>90</v>
      </c>
      <c r="U702" t="b">
        <v>0</v>
      </c>
      <c r="V702" t="s">
        <v>110</v>
      </c>
      <c r="W702" s="1">
        <v>44615.794421296298</v>
      </c>
      <c r="X702">
        <v>149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52</v>
      </c>
      <c r="AF702">
        <v>0</v>
      </c>
      <c r="AG702">
        <v>4</v>
      </c>
      <c r="AH702" t="s">
        <v>90</v>
      </c>
      <c r="AI702" t="s">
        <v>90</v>
      </c>
      <c r="AJ702" t="s">
        <v>90</v>
      </c>
      <c r="AK702" t="s">
        <v>90</v>
      </c>
      <c r="AL702" t="s">
        <v>90</v>
      </c>
      <c r="AM702" t="s">
        <v>90</v>
      </c>
      <c r="AN702" t="s">
        <v>90</v>
      </c>
      <c r="AO702" t="s">
        <v>90</v>
      </c>
      <c r="AP702" t="s">
        <v>90</v>
      </c>
      <c r="AQ702" t="s">
        <v>90</v>
      </c>
      <c r="AR702" t="s">
        <v>90</v>
      </c>
      <c r="AS702" t="s">
        <v>90</v>
      </c>
      <c r="AT702" t="s">
        <v>90</v>
      </c>
      <c r="AU702" t="s">
        <v>90</v>
      </c>
      <c r="AV702" t="s">
        <v>90</v>
      </c>
      <c r="AW702" t="s">
        <v>90</v>
      </c>
      <c r="AX702" t="s">
        <v>90</v>
      </c>
      <c r="AY702" t="s">
        <v>90</v>
      </c>
      <c r="AZ702" t="s">
        <v>90</v>
      </c>
      <c r="BA702" t="s">
        <v>90</v>
      </c>
      <c r="BB702" t="s">
        <v>90</v>
      </c>
      <c r="BC702" t="s">
        <v>90</v>
      </c>
      <c r="BD702" t="s">
        <v>90</v>
      </c>
      <c r="BE702" t="s">
        <v>90</v>
      </c>
    </row>
    <row r="703" spans="1:57" x14ac:dyDescent="0.45">
      <c r="A703" t="s">
        <v>1810</v>
      </c>
      <c r="B703" t="s">
        <v>82</v>
      </c>
      <c r="C703" t="s">
        <v>1469</v>
      </c>
      <c r="D703" t="s">
        <v>84</v>
      </c>
      <c r="E703" s="2" t="str">
        <f>HYPERLINK("capsilon://?command=openfolder&amp;siteaddress=FAM.docvelocity-na8.net&amp;folderid=FX8A6BC19F-8179-C8C6-1424-291AEB401F62","FX22028251")</f>
        <v>FX22028251</v>
      </c>
      <c r="F703" t="s">
        <v>19</v>
      </c>
      <c r="G703" t="s">
        <v>19</v>
      </c>
      <c r="H703" t="s">
        <v>85</v>
      </c>
      <c r="I703" t="s">
        <v>1811</v>
      </c>
      <c r="J703">
        <v>0</v>
      </c>
      <c r="K703" t="s">
        <v>87</v>
      </c>
      <c r="L703" t="s">
        <v>88</v>
      </c>
      <c r="M703" t="s">
        <v>89</v>
      </c>
      <c r="N703">
        <v>2</v>
      </c>
      <c r="O703" s="1">
        <v>44615.675740740742</v>
      </c>
      <c r="P703" s="1">
        <v>44615.81050925926</v>
      </c>
      <c r="Q703">
        <v>11088</v>
      </c>
      <c r="R703">
        <v>556</v>
      </c>
      <c r="S703" t="b">
        <v>0</v>
      </c>
      <c r="T703" t="s">
        <v>90</v>
      </c>
      <c r="U703" t="b">
        <v>0</v>
      </c>
      <c r="V703" t="s">
        <v>177</v>
      </c>
      <c r="W703" s="1">
        <v>44615.758148148147</v>
      </c>
      <c r="X703">
        <v>386</v>
      </c>
      <c r="Y703">
        <v>52</v>
      </c>
      <c r="Z703">
        <v>0</v>
      </c>
      <c r="AA703">
        <v>52</v>
      </c>
      <c r="AB703">
        <v>0</v>
      </c>
      <c r="AC703">
        <v>22</v>
      </c>
      <c r="AD703">
        <v>-52</v>
      </c>
      <c r="AE703">
        <v>0</v>
      </c>
      <c r="AF703">
        <v>0</v>
      </c>
      <c r="AG703">
        <v>0</v>
      </c>
      <c r="AH703" t="s">
        <v>163</v>
      </c>
      <c r="AI703" s="1">
        <v>44615.81050925926</v>
      </c>
      <c r="AJ703">
        <v>67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-52</v>
      </c>
      <c r="AQ703">
        <v>0</v>
      </c>
      <c r="AR703">
        <v>0</v>
      </c>
      <c r="AS703">
        <v>0</v>
      </c>
      <c r="AT703" t="s">
        <v>90</v>
      </c>
      <c r="AU703" t="s">
        <v>90</v>
      </c>
      <c r="AV703" t="s">
        <v>90</v>
      </c>
      <c r="AW703" t="s">
        <v>90</v>
      </c>
      <c r="AX703" t="s">
        <v>90</v>
      </c>
      <c r="AY703" t="s">
        <v>90</v>
      </c>
      <c r="AZ703" t="s">
        <v>90</v>
      </c>
      <c r="BA703" t="s">
        <v>90</v>
      </c>
      <c r="BB703" t="s">
        <v>90</v>
      </c>
      <c r="BC703" t="s">
        <v>90</v>
      </c>
      <c r="BD703" t="s">
        <v>90</v>
      </c>
      <c r="BE703" t="s">
        <v>90</v>
      </c>
    </row>
    <row r="704" spans="1:57" x14ac:dyDescent="0.45">
      <c r="A704" t="s">
        <v>1812</v>
      </c>
      <c r="B704" t="s">
        <v>82</v>
      </c>
      <c r="C704" t="s">
        <v>1813</v>
      </c>
      <c r="D704" t="s">
        <v>84</v>
      </c>
      <c r="E704" s="2" t="str">
        <f>HYPERLINK("capsilon://?command=openfolder&amp;siteaddress=FAM.docvelocity-na8.net&amp;folderid=FX0D528BB8-3436-FAC8-2BEA-E28C68408E6F","FX22028932")</f>
        <v>FX22028932</v>
      </c>
      <c r="F704" t="s">
        <v>19</v>
      </c>
      <c r="G704" t="s">
        <v>19</v>
      </c>
      <c r="H704" t="s">
        <v>85</v>
      </c>
      <c r="I704" t="s">
        <v>1814</v>
      </c>
      <c r="J704">
        <v>0</v>
      </c>
      <c r="K704" t="s">
        <v>87</v>
      </c>
      <c r="L704" t="s">
        <v>88</v>
      </c>
      <c r="M704" t="s">
        <v>89</v>
      </c>
      <c r="N704">
        <v>2</v>
      </c>
      <c r="O704" s="1">
        <v>44615.68236111111</v>
      </c>
      <c r="P704" s="1">
        <v>44615.814351851855</v>
      </c>
      <c r="Q704">
        <v>10219</v>
      </c>
      <c r="R704">
        <v>1185</v>
      </c>
      <c r="S704" t="b">
        <v>0</v>
      </c>
      <c r="T704" t="s">
        <v>90</v>
      </c>
      <c r="U704" t="b">
        <v>0</v>
      </c>
      <c r="V704" t="s">
        <v>101</v>
      </c>
      <c r="W704" s="1">
        <v>44615.760879629626</v>
      </c>
      <c r="X704">
        <v>854</v>
      </c>
      <c r="Y704">
        <v>168</v>
      </c>
      <c r="Z704">
        <v>0</v>
      </c>
      <c r="AA704">
        <v>168</v>
      </c>
      <c r="AB704">
        <v>0</v>
      </c>
      <c r="AC704">
        <v>85</v>
      </c>
      <c r="AD704">
        <v>-168</v>
      </c>
      <c r="AE704">
        <v>0</v>
      </c>
      <c r="AF704">
        <v>0</v>
      </c>
      <c r="AG704">
        <v>0</v>
      </c>
      <c r="AH704" t="s">
        <v>163</v>
      </c>
      <c r="AI704" s="1">
        <v>44615.814351851855</v>
      </c>
      <c r="AJ704">
        <v>331</v>
      </c>
      <c r="AK704">
        <v>6</v>
      </c>
      <c r="AL704">
        <v>0</v>
      </c>
      <c r="AM704">
        <v>6</v>
      </c>
      <c r="AN704">
        <v>0</v>
      </c>
      <c r="AO704">
        <v>5</v>
      </c>
      <c r="AP704">
        <v>-174</v>
      </c>
      <c r="AQ704">
        <v>0</v>
      </c>
      <c r="AR704">
        <v>0</v>
      </c>
      <c r="AS704">
        <v>0</v>
      </c>
      <c r="AT704" t="s">
        <v>90</v>
      </c>
      <c r="AU704" t="s">
        <v>90</v>
      </c>
      <c r="AV704" t="s">
        <v>90</v>
      </c>
      <c r="AW704" t="s">
        <v>90</v>
      </c>
      <c r="AX704" t="s">
        <v>90</v>
      </c>
      <c r="AY704" t="s">
        <v>90</v>
      </c>
      <c r="AZ704" t="s">
        <v>90</v>
      </c>
      <c r="BA704" t="s">
        <v>90</v>
      </c>
      <c r="BB704" t="s">
        <v>90</v>
      </c>
      <c r="BC704" t="s">
        <v>90</v>
      </c>
      <c r="BD704" t="s">
        <v>90</v>
      </c>
      <c r="BE704" t="s">
        <v>90</v>
      </c>
    </row>
    <row r="705" spans="1:57" x14ac:dyDescent="0.45">
      <c r="A705" t="s">
        <v>1815</v>
      </c>
      <c r="B705" t="s">
        <v>82</v>
      </c>
      <c r="C705" t="s">
        <v>1550</v>
      </c>
      <c r="D705" t="s">
        <v>84</v>
      </c>
      <c r="E705" s="2" t="str">
        <f>HYPERLINK("capsilon://?command=openfolder&amp;siteaddress=FAM.docvelocity-na8.net&amp;folderid=FX594EFEAF-C454-8097-2A22-0ECF30077F4D","FX22028005")</f>
        <v>FX22028005</v>
      </c>
      <c r="F705" t="s">
        <v>19</v>
      </c>
      <c r="G705" t="s">
        <v>19</v>
      </c>
      <c r="H705" t="s">
        <v>85</v>
      </c>
      <c r="I705" t="s">
        <v>1816</v>
      </c>
      <c r="J705">
        <v>0</v>
      </c>
      <c r="K705" t="s">
        <v>87</v>
      </c>
      <c r="L705" t="s">
        <v>88</v>
      </c>
      <c r="M705" t="s">
        <v>89</v>
      </c>
      <c r="N705">
        <v>2</v>
      </c>
      <c r="O705" s="1">
        <v>44615.696631944447</v>
      </c>
      <c r="P705" s="1">
        <v>44615.816504629627</v>
      </c>
      <c r="Q705">
        <v>9371</v>
      </c>
      <c r="R705">
        <v>986</v>
      </c>
      <c r="S705" t="b">
        <v>0</v>
      </c>
      <c r="T705" t="s">
        <v>90</v>
      </c>
      <c r="U705" t="b">
        <v>0</v>
      </c>
      <c r="V705" t="s">
        <v>374</v>
      </c>
      <c r="W705" s="1">
        <v>44615.76321759259</v>
      </c>
      <c r="X705">
        <v>570</v>
      </c>
      <c r="Y705">
        <v>52</v>
      </c>
      <c r="Z705">
        <v>0</v>
      </c>
      <c r="AA705">
        <v>52</v>
      </c>
      <c r="AB705">
        <v>0</v>
      </c>
      <c r="AC705">
        <v>28</v>
      </c>
      <c r="AD705">
        <v>-52</v>
      </c>
      <c r="AE705">
        <v>0</v>
      </c>
      <c r="AF705">
        <v>0</v>
      </c>
      <c r="AG705">
        <v>0</v>
      </c>
      <c r="AH705" t="s">
        <v>219</v>
      </c>
      <c r="AI705" s="1">
        <v>44615.816504629627</v>
      </c>
      <c r="AJ705">
        <v>384</v>
      </c>
      <c r="AK705">
        <v>4</v>
      </c>
      <c r="AL705">
        <v>0</v>
      </c>
      <c r="AM705">
        <v>4</v>
      </c>
      <c r="AN705">
        <v>0</v>
      </c>
      <c r="AO705">
        <v>4</v>
      </c>
      <c r="AP705">
        <v>-56</v>
      </c>
      <c r="AQ705">
        <v>0</v>
      </c>
      <c r="AR705">
        <v>0</v>
      </c>
      <c r="AS705">
        <v>0</v>
      </c>
      <c r="AT705" t="s">
        <v>90</v>
      </c>
      <c r="AU705" t="s">
        <v>90</v>
      </c>
      <c r="AV705" t="s">
        <v>90</v>
      </c>
      <c r="AW705" t="s">
        <v>90</v>
      </c>
      <c r="AX705" t="s">
        <v>90</v>
      </c>
      <c r="AY705" t="s">
        <v>90</v>
      </c>
      <c r="AZ705" t="s">
        <v>90</v>
      </c>
      <c r="BA705" t="s">
        <v>90</v>
      </c>
      <c r="BB705" t="s">
        <v>90</v>
      </c>
      <c r="BC705" t="s">
        <v>90</v>
      </c>
      <c r="BD705" t="s">
        <v>90</v>
      </c>
      <c r="BE705" t="s">
        <v>90</v>
      </c>
    </row>
    <row r="706" spans="1:57" x14ac:dyDescent="0.45">
      <c r="A706" t="s">
        <v>1817</v>
      </c>
      <c r="B706" t="s">
        <v>82</v>
      </c>
      <c r="C706" t="s">
        <v>835</v>
      </c>
      <c r="D706" t="s">
        <v>84</v>
      </c>
      <c r="E706" s="2" t="str">
        <f>HYPERLINK("capsilon://?command=openfolder&amp;siteaddress=FAM.docvelocity-na8.net&amp;folderid=FX6F617177-3090-32E0-C2A9-6295AA6D4F64","FX220111535")</f>
        <v>FX220111535</v>
      </c>
      <c r="F706" t="s">
        <v>19</v>
      </c>
      <c r="G706" t="s">
        <v>19</v>
      </c>
      <c r="H706" t="s">
        <v>85</v>
      </c>
      <c r="I706" t="s">
        <v>1818</v>
      </c>
      <c r="J706">
        <v>0</v>
      </c>
      <c r="K706" t="s">
        <v>87</v>
      </c>
      <c r="L706" t="s">
        <v>88</v>
      </c>
      <c r="M706" t="s">
        <v>89</v>
      </c>
      <c r="N706">
        <v>2</v>
      </c>
      <c r="O706" s="1">
        <v>44615.70144675926</v>
      </c>
      <c r="P706" s="1">
        <v>44615.815752314818</v>
      </c>
      <c r="Q706">
        <v>8967</v>
      </c>
      <c r="R706">
        <v>909</v>
      </c>
      <c r="S706" t="b">
        <v>0</v>
      </c>
      <c r="T706" t="s">
        <v>90</v>
      </c>
      <c r="U706" t="b">
        <v>0</v>
      </c>
      <c r="V706" t="s">
        <v>186</v>
      </c>
      <c r="W706" s="1">
        <v>44615.766250000001</v>
      </c>
      <c r="X706">
        <v>789</v>
      </c>
      <c r="Y706">
        <v>52</v>
      </c>
      <c r="Z706">
        <v>0</v>
      </c>
      <c r="AA706">
        <v>52</v>
      </c>
      <c r="AB706">
        <v>0</v>
      </c>
      <c r="AC706">
        <v>39</v>
      </c>
      <c r="AD706">
        <v>-52</v>
      </c>
      <c r="AE706">
        <v>0</v>
      </c>
      <c r="AF706">
        <v>0</v>
      </c>
      <c r="AG706">
        <v>0</v>
      </c>
      <c r="AH706" t="s">
        <v>163</v>
      </c>
      <c r="AI706" s="1">
        <v>44615.815752314818</v>
      </c>
      <c r="AJ706">
        <v>120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-52</v>
      </c>
      <c r="AQ706">
        <v>0</v>
      </c>
      <c r="AR706">
        <v>0</v>
      </c>
      <c r="AS706">
        <v>0</v>
      </c>
      <c r="AT706" t="s">
        <v>90</v>
      </c>
      <c r="AU706" t="s">
        <v>90</v>
      </c>
      <c r="AV706" t="s">
        <v>90</v>
      </c>
      <c r="AW706" t="s">
        <v>90</v>
      </c>
      <c r="AX706" t="s">
        <v>90</v>
      </c>
      <c r="AY706" t="s">
        <v>90</v>
      </c>
      <c r="AZ706" t="s">
        <v>90</v>
      </c>
      <c r="BA706" t="s">
        <v>90</v>
      </c>
      <c r="BB706" t="s">
        <v>90</v>
      </c>
      <c r="BC706" t="s">
        <v>90</v>
      </c>
      <c r="BD706" t="s">
        <v>90</v>
      </c>
      <c r="BE706" t="s">
        <v>90</v>
      </c>
    </row>
    <row r="707" spans="1:57" x14ac:dyDescent="0.45">
      <c r="A707" t="s">
        <v>1819</v>
      </c>
      <c r="B707" t="s">
        <v>82</v>
      </c>
      <c r="C707" t="s">
        <v>112</v>
      </c>
      <c r="D707" t="s">
        <v>84</v>
      </c>
      <c r="E707" s="2" t="str">
        <f>HYPERLINK("capsilon://?command=openfolder&amp;siteaddress=FAM.docvelocity-na8.net&amp;folderid=FX556EB2F2-65AA-EE9A-F4EF-B1A68FBD7BA0","FX2202464")</f>
        <v>FX2202464</v>
      </c>
      <c r="F707" t="s">
        <v>19</v>
      </c>
      <c r="G707" t="s">
        <v>19</v>
      </c>
      <c r="H707" t="s">
        <v>85</v>
      </c>
      <c r="I707" t="s">
        <v>1820</v>
      </c>
      <c r="J707">
        <v>0</v>
      </c>
      <c r="K707" t="s">
        <v>87</v>
      </c>
      <c r="L707" t="s">
        <v>88</v>
      </c>
      <c r="M707" t="s">
        <v>89</v>
      </c>
      <c r="N707">
        <v>2</v>
      </c>
      <c r="O707" s="1">
        <v>44615.7031712963</v>
      </c>
      <c r="P707" s="1">
        <v>44615.817083333335</v>
      </c>
      <c r="Q707">
        <v>9191</v>
      </c>
      <c r="R707">
        <v>651</v>
      </c>
      <c r="S707" t="b">
        <v>0</v>
      </c>
      <c r="T707" t="s">
        <v>90</v>
      </c>
      <c r="U707" t="b">
        <v>0</v>
      </c>
      <c r="V707" t="s">
        <v>114</v>
      </c>
      <c r="W707" s="1">
        <v>44615.763437499998</v>
      </c>
      <c r="X707">
        <v>537</v>
      </c>
      <c r="Y707">
        <v>52</v>
      </c>
      <c r="Z707">
        <v>0</v>
      </c>
      <c r="AA707">
        <v>52</v>
      </c>
      <c r="AB707">
        <v>0</v>
      </c>
      <c r="AC707">
        <v>26</v>
      </c>
      <c r="AD707">
        <v>-52</v>
      </c>
      <c r="AE707">
        <v>0</v>
      </c>
      <c r="AF707">
        <v>0</v>
      </c>
      <c r="AG707">
        <v>0</v>
      </c>
      <c r="AH707" t="s">
        <v>163</v>
      </c>
      <c r="AI707" s="1">
        <v>44615.817083333335</v>
      </c>
      <c r="AJ707">
        <v>114</v>
      </c>
      <c r="AK707">
        <v>2</v>
      </c>
      <c r="AL707">
        <v>0</v>
      </c>
      <c r="AM707">
        <v>2</v>
      </c>
      <c r="AN707">
        <v>0</v>
      </c>
      <c r="AO707">
        <v>1</v>
      </c>
      <c r="AP707">
        <v>-54</v>
      </c>
      <c r="AQ707">
        <v>0</v>
      </c>
      <c r="AR707">
        <v>0</v>
      </c>
      <c r="AS707">
        <v>0</v>
      </c>
      <c r="AT707" t="s">
        <v>90</v>
      </c>
      <c r="AU707" t="s">
        <v>90</v>
      </c>
      <c r="AV707" t="s">
        <v>90</v>
      </c>
      <c r="AW707" t="s">
        <v>90</v>
      </c>
      <c r="AX707" t="s">
        <v>90</v>
      </c>
      <c r="AY707" t="s">
        <v>90</v>
      </c>
      <c r="AZ707" t="s">
        <v>90</v>
      </c>
      <c r="BA707" t="s">
        <v>90</v>
      </c>
      <c r="BB707" t="s">
        <v>90</v>
      </c>
      <c r="BC707" t="s">
        <v>90</v>
      </c>
      <c r="BD707" t="s">
        <v>90</v>
      </c>
      <c r="BE707" t="s">
        <v>90</v>
      </c>
    </row>
    <row r="708" spans="1:57" x14ac:dyDescent="0.45">
      <c r="A708" t="s">
        <v>1821</v>
      </c>
      <c r="B708" t="s">
        <v>82</v>
      </c>
      <c r="C708" t="s">
        <v>531</v>
      </c>
      <c r="D708" t="s">
        <v>84</v>
      </c>
      <c r="E708" s="2" t="str">
        <f>HYPERLINK("capsilon://?command=openfolder&amp;siteaddress=FAM.docvelocity-na8.net&amp;folderid=FX3B6CBFA7-E70D-5675-9790-D10BA95151B4","FX22017653")</f>
        <v>FX22017653</v>
      </c>
      <c r="F708" t="s">
        <v>19</v>
      </c>
      <c r="G708" t="s">
        <v>19</v>
      </c>
      <c r="H708" t="s">
        <v>85</v>
      </c>
      <c r="I708" t="s">
        <v>1822</v>
      </c>
      <c r="J708">
        <v>0</v>
      </c>
      <c r="K708" t="s">
        <v>87</v>
      </c>
      <c r="L708" t="s">
        <v>88</v>
      </c>
      <c r="M708" t="s">
        <v>89</v>
      </c>
      <c r="N708">
        <v>2</v>
      </c>
      <c r="O708" s="1">
        <v>44615.70484953704</v>
      </c>
      <c r="P708" s="1">
        <v>44615.816701388889</v>
      </c>
      <c r="Q708">
        <v>9618</v>
      </c>
      <c r="R708">
        <v>46</v>
      </c>
      <c r="S708" t="b">
        <v>0</v>
      </c>
      <c r="T708" t="s">
        <v>90</v>
      </c>
      <c r="U708" t="b">
        <v>0</v>
      </c>
      <c r="V708" t="s">
        <v>177</v>
      </c>
      <c r="W708" s="1">
        <v>44615.75849537037</v>
      </c>
      <c r="X708">
        <v>29</v>
      </c>
      <c r="Y708">
        <v>0</v>
      </c>
      <c r="Z708">
        <v>0</v>
      </c>
      <c r="AA708">
        <v>0</v>
      </c>
      <c r="AB708">
        <v>52</v>
      </c>
      <c r="AC708">
        <v>0</v>
      </c>
      <c r="AD708">
        <v>0</v>
      </c>
      <c r="AE708">
        <v>0</v>
      </c>
      <c r="AF708">
        <v>0</v>
      </c>
      <c r="AG708">
        <v>0</v>
      </c>
      <c r="AH708" t="s">
        <v>219</v>
      </c>
      <c r="AI708" s="1">
        <v>44615.816701388889</v>
      </c>
      <c r="AJ708">
        <v>17</v>
      </c>
      <c r="AK708">
        <v>0</v>
      </c>
      <c r="AL708">
        <v>0</v>
      </c>
      <c r="AM708">
        <v>0</v>
      </c>
      <c r="AN708">
        <v>52</v>
      </c>
      <c r="AO708">
        <v>0</v>
      </c>
      <c r="AP708">
        <v>0</v>
      </c>
      <c r="AQ708">
        <v>0</v>
      </c>
      <c r="AR708">
        <v>0</v>
      </c>
      <c r="AS708">
        <v>0</v>
      </c>
      <c r="AT708" t="s">
        <v>90</v>
      </c>
      <c r="AU708" t="s">
        <v>90</v>
      </c>
      <c r="AV708" t="s">
        <v>90</v>
      </c>
      <c r="AW708" t="s">
        <v>90</v>
      </c>
      <c r="AX708" t="s">
        <v>90</v>
      </c>
      <c r="AY708" t="s">
        <v>90</v>
      </c>
      <c r="AZ708" t="s">
        <v>90</v>
      </c>
      <c r="BA708" t="s">
        <v>90</v>
      </c>
      <c r="BB708" t="s">
        <v>90</v>
      </c>
      <c r="BC708" t="s">
        <v>90</v>
      </c>
      <c r="BD708" t="s">
        <v>90</v>
      </c>
      <c r="BE708" t="s">
        <v>90</v>
      </c>
    </row>
    <row r="709" spans="1:57" x14ac:dyDescent="0.45">
      <c r="A709" t="s">
        <v>1823</v>
      </c>
      <c r="B709" t="s">
        <v>82</v>
      </c>
      <c r="C709" t="s">
        <v>1557</v>
      </c>
      <c r="D709" t="s">
        <v>84</v>
      </c>
      <c r="E709" s="2" t="str">
        <f>HYPERLINK("capsilon://?command=openfolder&amp;siteaddress=FAM.docvelocity-na8.net&amp;folderid=FX07A0ED7B-F484-0CF8-BF64-F345CA926B37","FX22028147")</f>
        <v>FX22028147</v>
      </c>
      <c r="F709" t="s">
        <v>19</v>
      </c>
      <c r="G709" t="s">
        <v>19</v>
      </c>
      <c r="H709" t="s">
        <v>85</v>
      </c>
      <c r="I709" t="s">
        <v>1824</v>
      </c>
      <c r="J709">
        <v>0</v>
      </c>
      <c r="K709" t="s">
        <v>87</v>
      </c>
      <c r="L709" t="s">
        <v>88</v>
      </c>
      <c r="M709" t="s">
        <v>89</v>
      </c>
      <c r="N709">
        <v>2</v>
      </c>
      <c r="O709" s="1">
        <v>44615.718888888892</v>
      </c>
      <c r="P709" s="1">
        <v>44615.819965277777</v>
      </c>
      <c r="Q709">
        <v>7747</v>
      </c>
      <c r="R709">
        <v>986</v>
      </c>
      <c r="S709" t="b">
        <v>0</v>
      </c>
      <c r="T709" t="s">
        <v>90</v>
      </c>
      <c r="U709" t="b">
        <v>0</v>
      </c>
      <c r="V709" t="s">
        <v>177</v>
      </c>
      <c r="W709" s="1">
        <v>44615.76666666667</v>
      </c>
      <c r="X709">
        <v>705</v>
      </c>
      <c r="Y709">
        <v>52</v>
      </c>
      <c r="Z709">
        <v>0</v>
      </c>
      <c r="AA709">
        <v>52</v>
      </c>
      <c r="AB709">
        <v>0</v>
      </c>
      <c r="AC709">
        <v>29</v>
      </c>
      <c r="AD709">
        <v>-52</v>
      </c>
      <c r="AE709">
        <v>0</v>
      </c>
      <c r="AF709">
        <v>0</v>
      </c>
      <c r="AG709">
        <v>0</v>
      </c>
      <c r="AH709" t="s">
        <v>219</v>
      </c>
      <c r="AI709" s="1">
        <v>44615.819965277777</v>
      </c>
      <c r="AJ709">
        <v>281</v>
      </c>
      <c r="AK709">
        <v>1</v>
      </c>
      <c r="AL709">
        <v>0</v>
      </c>
      <c r="AM709">
        <v>1</v>
      </c>
      <c r="AN709">
        <v>0</v>
      </c>
      <c r="AO709">
        <v>1</v>
      </c>
      <c r="AP709">
        <v>-53</v>
      </c>
      <c r="AQ709">
        <v>0</v>
      </c>
      <c r="AR709">
        <v>0</v>
      </c>
      <c r="AS709">
        <v>0</v>
      </c>
      <c r="AT709" t="s">
        <v>90</v>
      </c>
      <c r="AU709" t="s">
        <v>90</v>
      </c>
      <c r="AV709" t="s">
        <v>90</v>
      </c>
      <c r="AW709" t="s">
        <v>90</v>
      </c>
      <c r="AX709" t="s">
        <v>90</v>
      </c>
      <c r="AY709" t="s">
        <v>90</v>
      </c>
      <c r="AZ709" t="s">
        <v>90</v>
      </c>
      <c r="BA709" t="s">
        <v>90</v>
      </c>
      <c r="BB709" t="s">
        <v>90</v>
      </c>
      <c r="BC709" t="s">
        <v>90</v>
      </c>
      <c r="BD709" t="s">
        <v>90</v>
      </c>
      <c r="BE709" t="s">
        <v>90</v>
      </c>
    </row>
    <row r="710" spans="1:57" x14ac:dyDescent="0.45">
      <c r="A710" t="s">
        <v>1825</v>
      </c>
      <c r="B710" t="s">
        <v>82</v>
      </c>
      <c r="C710" t="s">
        <v>1674</v>
      </c>
      <c r="D710" t="s">
        <v>84</v>
      </c>
      <c r="E710" s="2" t="str">
        <f>HYPERLINK("capsilon://?command=openfolder&amp;siteaddress=FAM.docvelocity-na8.net&amp;folderid=FX6F35A5D4-F29C-98EC-FB1C-654580CFD57A","FX2202917")</f>
        <v>FX2202917</v>
      </c>
      <c r="F710" t="s">
        <v>19</v>
      </c>
      <c r="G710" t="s">
        <v>19</v>
      </c>
      <c r="H710" t="s">
        <v>85</v>
      </c>
      <c r="I710" t="s">
        <v>1826</v>
      </c>
      <c r="J710">
        <v>0</v>
      </c>
      <c r="K710" t="s">
        <v>87</v>
      </c>
      <c r="L710" t="s">
        <v>88</v>
      </c>
      <c r="M710" t="s">
        <v>89</v>
      </c>
      <c r="N710">
        <v>2</v>
      </c>
      <c r="O710" s="1">
        <v>44615.72</v>
      </c>
      <c r="P710" s="1">
        <v>44615.821215277778</v>
      </c>
      <c r="Q710">
        <v>7247</v>
      </c>
      <c r="R710">
        <v>1498</v>
      </c>
      <c r="S710" t="b">
        <v>0</v>
      </c>
      <c r="T710" t="s">
        <v>90</v>
      </c>
      <c r="U710" t="b">
        <v>0</v>
      </c>
      <c r="V710" t="s">
        <v>101</v>
      </c>
      <c r="W710" s="1">
        <v>44615.774583333332</v>
      </c>
      <c r="X710">
        <v>1142</v>
      </c>
      <c r="Y710">
        <v>66</v>
      </c>
      <c r="Z710">
        <v>0</v>
      </c>
      <c r="AA710">
        <v>66</v>
      </c>
      <c r="AB710">
        <v>0</v>
      </c>
      <c r="AC710">
        <v>57</v>
      </c>
      <c r="AD710">
        <v>-66</v>
      </c>
      <c r="AE710">
        <v>0</v>
      </c>
      <c r="AF710">
        <v>0</v>
      </c>
      <c r="AG710">
        <v>0</v>
      </c>
      <c r="AH710" t="s">
        <v>163</v>
      </c>
      <c r="AI710" s="1">
        <v>44615.821215277778</v>
      </c>
      <c r="AJ710">
        <v>356</v>
      </c>
      <c r="AK710">
        <v>3</v>
      </c>
      <c r="AL710">
        <v>0</v>
      </c>
      <c r="AM710">
        <v>3</v>
      </c>
      <c r="AN710">
        <v>0</v>
      </c>
      <c r="AO710">
        <v>2</v>
      </c>
      <c r="AP710">
        <v>-69</v>
      </c>
      <c r="AQ710">
        <v>0</v>
      </c>
      <c r="AR710">
        <v>0</v>
      </c>
      <c r="AS710">
        <v>0</v>
      </c>
      <c r="AT710" t="s">
        <v>90</v>
      </c>
      <c r="AU710" t="s">
        <v>90</v>
      </c>
      <c r="AV710" t="s">
        <v>90</v>
      </c>
      <c r="AW710" t="s">
        <v>90</v>
      </c>
      <c r="AX710" t="s">
        <v>90</v>
      </c>
      <c r="AY710" t="s">
        <v>90</v>
      </c>
      <c r="AZ710" t="s">
        <v>90</v>
      </c>
      <c r="BA710" t="s">
        <v>90</v>
      </c>
      <c r="BB710" t="s">
        <v>90</v>
      </c>
      <c r="BC710" t="s">
        <v>90</v>
      </c>
      <c r="BD710" t="s">
        <v>90</v>
      </c>
      <c r="BE710" t="s">
        <v>90</v>
      </c>
    </row>
    <row r="711" spans="1:57" x14ac:dyDescent="0.45">
      <c r="A711" t="s">
        <v>1827</v>
      </c>
      <c r="B711" t="s">
        <v>82</v>
      </c>
      <c r="C711" t="s">
        <v>798</v>
      </c>
      <c r="D711" t="s">
        <v>84</v>
      </c>
      <c r="E711" s="2" t="str">
        <f>HYPERLINK("capsilon://?command=openfolder&amp;siteaddress=FAM.docvelocity-na8.net&amp;folderid=FX55F85285-0705-8484-3150-72E3D73E8627","FX22023821")</f>
        <v>FX22023821</v>
      </c>
      <c r="F711" t="s">
        <v>19</v>
      </c>
      <c r="G711" t="s">
        <v>19</v>
      </c>
      <c r="H711" t="s">
        <v>85</v>
      </c>
      <c r="I711" t="s">
        <v>1828</v>
      </c>
      <c r="J711">
        <v>0</v>
      </c>
      <c r="K711" t="s">
        <v>87</v>
      </c>
      <c r="L711" t="s">
        <v>88</v>
      </c>
      <c r="M711" t="s">
        <v>89</v>
      </c>
      <c r="N711">
        <v>2</v>
      </c>
      <c r="O711" s="1">
        <v>44615.720185185186</v>
      </c>
      <c r="P711" s="1">
        <v>44615.821215277778</v>
      </c>
      <c r="Q711">
        <v>8323</v>
      </c>
      <c r="R711">
        <v>406</v>
      </c>
      <c r="S711" t="b">
        <v>0</v>
      </c>
      <c r="T711" t="s">
        <v>90</v>
      </c>
      <c r="U711" t="b">
        <v>0</v>
      </c>
      <c r="V711" t="s">
        <v>114</v>
      </c>
      <c r="W711" s="1">
        <v>44615.766909722224</v>
      </c>
      <c r="X711">
        <v>299</v>
      </c>
      <c r="Y711">
        <v>21</v>
      </c>
      <c r="Z711">
        <v>0</v>
      </c>
      <c r="AA711">
        <v>21</v>
      </c>
      <c r="AB711">
        <v>0</v>
      </c>
      <c r="AC711">
        <v>18</v>
      </c>
      <c r="AD711">
        <v>-21</v>
      </c>
      <c r="AE711">
        <v>0</v>
      </c>
      <c r="AF711">
        <v>0</v>
      </c>
      <c r="AG711">
        <v>0</v>
      </c>
      <c r="AH711" t="s">
        <v>219</v>
      </c>
      <c r="AI711" s="1">
        <v>44615.821215277778</v>
      </c>
      <c r="AJ711">
        <v>107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-21</v>
      </c>
      <c r="AQ711">
        <v>0</v>
      </c>
      <c r="AR711">
        <v>0</v>
      </c>
      <c r="AS711">
        <v>0</v>
      </c>
      <c r="AT711" t="s">
        <v>90</v>
      </c>
      <c r="AU711" t="s">
        <v>90</v>
      </c>
      <c r="AV711" t="s">
        <v>90</v>
      </c>
      <c r="AW711" t="s">
        <v>90</v>
      </c>
      <c r="AX711" t="s">
        <v>90</v>
      </c>
      <c r="AY711" t="s">
        <v>90</v>
      </c>
      <c r="AZ711" t="s">
        <v>90</v>
      </c>
      <c r="BA711" t="s">
        <v>90</v>
      </c>
      <c r="BB711" t="s">
        <v>90</v>
      </c>
      <c r="BC711" t="s">
        <v>90</v>
      </c>
      <c r="BD711" t="s">
        <v>90</v>
      </c>
      <c r="BE711" t="s">
        <v>90</v>
      </c>
    </row>
    <row r="712" spans="1:57" x14ac:dyDescent="0.45">
      <c r="A712" t="s">
        <v>1829</v>
      </c>
      <c r="B712" t="s">
        <v>82</v>
      </c>
      <c r="C712" t="s">
        <v>1300</v>
      </c>
      <c r="D712" t="s">
        <v>84</v>
      </c>
      <c r="E712" s="2" t="str">
        <f>HYPERLINK("capsilon://?command=openfolder&amp;siteaddress=FAM.docvelocity-na8.net&amp;folderid=FXEE117754-5581-3E22-AEF1-48870778167E","FX22027404")</f>
        <v>FX22027404</v>
      </c>
      <c r="F712" t="s">
        <v>19</v>
      </c>
      <c r="G712" t="s">
        <v>19</v>
      </c>
      <c r="H712" t="s">
        <v>85</v>
      </c>
      <c r="I712" t="s">
        <v>1728</v>
      </c>
      <c r="J712">
        <v>0</v>
      </c>
      <c r="K712" t="s">
        <v>87</v>
      </c>
      <c r="L712" t="s">
        <v>88</v>
      </c>
      <c r="M712" t="s">
        <v>89</v>
      </c>
      <c r="N712">
        <v>2</v>
      </c>
      <c r="O712" s="1">
        <v>44615.732893518521</v>
      </c>
      <c r="P712" s="1">
        <v>44615.761423611111</v>
      </c>
      <c r="Q712">
        <v>989</v>
      </c>
      <c r="R712">
        <v>1476</v>
      </c>
      <c r="S712" t="b">
        <v>0</v>
      </c>
      <c r="T712" t="s">
        <v>90</v>
      </c>
      <c r="U712" t="b">
        <v>1</v>
      </c>
      <c r="V712" t="s">
        <v>114</v>
      </c>
      <c r="W712" s="1">
        <v>44615.744803240741</v>
      </c>
      <c r="X712">
        <v>894</v>
      </c>
      <c r="Y712">
        <v>71</v>
      </c>
      <c r="Z712">
        <v>0</v>
      </c>
      <c r="AA712">
        <v>71</v>
      </c>
      <c r="AB712">
        <v>276</v>
      </c>
      <c r="AC712">
        <v>28</v>
      </c>
      <c r="AD712">
        <v>-71</v>
      </c>
      <c r="AE712">
        <v>0</v>
      </c>
      <c r="AF712">
        <v>0</v>
      </c>
      <c r="AG712">
        <v>0</v>
      </c>
      <c r="AH712" t="s">
        <v>219</v>
      </c>
      <c r="AI712" s="1">
        <v>44615.761423611111</v>
      </c>
      <c r="AJ712">
        <v>582</v>
      </c>
      <c r="AK712">
        <v>36</v>
      </c>
      <c r="AL712">
        <v>0</v>
      </c>
      <c r="AM712">
        <v>36</v>
      </c>
      <c r="AN712">
        <v>138</v>
      </c>
      <c r="AO712">
        <v>24</v>
      </c>
      <c r="AP712">
        <v>-107</v>
      </c>
      <c r="AQ712">
        <v>0</v>
      </c>
      <c r="AR712">
        <v>0</v>
      </c>
      <c r="AS712">
        <v>0</v>
      </c>
      <c r="AT712" t="s">
        <v>90</v>
      </c>
      <c r="AU712" t="s">
        <v>90</v>
      </c>
      <c r="AV712" t="s">
        <v>90</v>
      </c>
      <c r="AW712" t="s">
        <v>90</v>
      </c>
      <c r="AX712" t="s">
        <v>90</v>
      </c>
      <c r="AY712" t="s">
        <v>90</v>
      </c>
      <c r="AZ712" t="s">
        <v>90</v>
      </c>
      <c r="BA712" t="s">
        <v>90</v>
      </c>
      <c r="BB712" t="s">
        <v>90</v>
      </c>
      <c r="BC712" t="s">
        <v>90</v>
      </c>
      <c r="BD712" t="s">
        <v>90</v>
      </c>
      <c r="BE712" t="s">
        <v>90</v>
      </c>
    </row>
    <row r="713" spans="1:57" x14ac:dyDescent="0.45">
      <c r="A713" t="s">
        <v>1830</v>
      </c>
      <c r="B713" t="s">
        <v>82</v>
      </c>
      <c r="C713" t="s">
        <v>864</v>
      </c>
      <c r="D713" t="s">
        <v>84</v>
      </c>
      <c r="E713" s="2" t="str">
        <f>HYPERLINK("capsilon://?command=openfolder&amp;siteaddress=FAM.docvelocity-na8.net&amp;folderid=FXAAF2EC48-CC49-8A27-0AD6-14A293A70342","FX2202744")</f>
        <v>FX2202744</v>
      </c>
      <c r="F713" t="s">
        <v>19</v>
      </c>
      <c r="G713" t="s">
        <v>19</v>
      </c>
      <c r="H713" t="s">
        <v>85</v>
      </c>
      <c r="I713" t="s">
        <v>1732</v>
      </c>
      <c r="J713">
        <v>0</v>
      </c>
      <c r="K713" t="s">
        <v>87</v>
      </c>
      <c r="L713" t="s">
        <v>88</v>
      </c>
      <c r="M713" t="s">
        <v>89</v>
      </c>
      <c r="N713">
        <v>2</v>
      </c>
      <c r="O713" s="1">
        <v>44615.735648148147</v>
      </c>
      <c r="P713" s="1">
        <v>44615.768472222226</v>
      </c>
      <c r="Q713">
        <v>1493</v>
      </c>
      <c r="R713">
        <v>1343</v>
      </c>
      <c r="S713" t="b">
        <v>0</v>
      </c>
      <c r="T713" t="s">
        <v>90</v>
      </c>
      <c r="U713" t="b">
        <v>1</v>
      </c>
      <c r="V713" t="s">
        <v>114</v>
      </c>
      <c r="W713" s="1">
        <v>44615.754652777781</v>
      </c>
      <c r="X713">
        <v>850</v>
      </c>
      <c r="Y713">
        <v>126</v>
      </c>
      <c r="Z713">
        <v>0</v>
      </c>
      <c r="AA713">
        <v>126</v>
      </c>
      <c r="AB713">
        <v>0</v>
      </c>
      <c r="AC713">
        <v>70</v>
      </c>
      <c r="AD713">
        <v>-126</v>
      </c>
      <c r="AE713">
        <v>0</v>
      </c>
      <c r="AF713">
        <v>0</v>
      </c>
      <c r="AG713">
        <v>0</v>
      </c>
      <c r="AH713" t="s">
        <v>92</v>
      </c>
      <c r="AI713" s="1">
        <v>44615.768472222226</v>
      </c>
      <c r="AJ713">
        <v>356</v>
      </c>
      <c r="AK713">
        <v>3</v>
      </c>
      <c r="AL713">
        <v>0</v>
      </c>
      <c r="AM713">
        <v>3</v>
      </c>
      <c r="AN713">
        <v>0</v>
      </c>
      <c r="AO713">
        <v>3</v>
      </c>
      <c r="AP713">
        <v>-129</v>
      </c>
      <c r="AQ713">
        <v>0</v>
      </c>
      <c r="AR713">
        <v>0</v>
      </c>
      <c r="AS713">
        <v>0</v>
      </c>
      <c r="AT713" t="s">
        <v>90</v>
      </c>
      <c r="AU713" t="s">
        <v>90</v>
      </c>
      <c r="AV713" t="s">
        <v>90</v>
      </c>
      <c r="AW713" t="s">
        <v>90</v>
      </c>
      <c r="AX713" t="s">
        <v>90</v>
      </c>
      <c r="AY713" t="s">
        <v>90</v>
      </c>
      <c r="AZ713" t="s">
        <v>90</v>
      </c>
      <c r="BA713" t="s">
        <v>90</v>
      </c>
      <c r="BB713" t="s">
        <v>90</v>
      </c>
      <c r="BC713" t="s">
        <v>90</v>
      </c>
      <c r="BD713" t="s">
        <v>90</v>
      </c>
      <c r="BE713" t="s">
        <v>90</v>
      </c>
    </row>
    <row r="714" spans="1:57" x14ac:dyDescent="0.45">
      <c r="A714" t="s">
        <v>1831</v>
      </c>
      <c r="B714" t="s">
        <v>82</v>
      </c>
      <c r="C714" t="s">
        <v>1832</v>
      </c>
      <c r="D714" t="s">
        <v>84</v>
      </c>
      <c r="E714" s="2" t="str">
        <f>HYPERLINK("capsilon://?command=openfolder&amp;siteaddress=FAM.docvelocity-na8.net&amp;folderid=FX035288E3-D5E3-6953-C445-D5162D560941","FX22012161")</f>
        <v>FX22012161</v>
      </c>
      <c r="F714" t="s">
        <v>19</v>
      </c>
      <c r="G714" t="s">
        <v>19</v>
      </c>
      <c r="H714" t="s">
        <v>85</v>
      </c>
      <c r="I714" t="s">
        <v>1833</v>
      </c>
      <c r="J714">
        <v>0</v>
      </c>
      <c r="K714" t="s">
        <v>87</v>
      </c>
      <c r="L714" t="s">
        <v>88</v>
      </c>
      <c r="M714" t="s">
        <v>89</v>
      </c>
      <c r="N714">
        <v>2</v>
      </c>
      <c r="O714" s="1">
        <v>44615.758530092593</v>
      </c>
      <c r="P714" s="1">
        <v>44615.821620370371</v>
      </c>
      <c r="Q714">
        <v>5167</v>
      </c>
      <c r="R714">
        <v>284</v>
      </c>
      <c r="S714" t="b">
        <v>0</v>
      </c>
      <c r="T714" t="s">
        <v>90</v>
      </c>
      <c r="U714" t="b">
        <v>0</v>
      </c>
      <c r="V714" t="s">
        <v>121</v>
      </c>
      <c r="W714" s="1">
        <v>44615.766979166663</v>
      </c>
      <c r="X714">
        <v>250</v>
      </c>
      <c r="Y714">
        <v>0</v>
      </c>
      <c r="Z714">
        <v>0</v>
      </c>
      <c r="AA714">
        <v>0</v>
      </c>
      <c r="AB714">
        <v>27</v>
      </c>
      <c r="AC714">
        <v>0</v>
      </c>
      <c r="AD714">
        <v>0</v>
      </c>
      <c r="AE714">
        <v>0</v>
      </c>
      <c r="AF714">
        <v>0</v>
      </c>
      <c r="AG714">
        <v>0</v>
      </c>
      <c r="AH714" t="s">
        <v>219</v>
      </c>
      <c r="AI714" s="1">
        <v>44615.821620370371</v>
      </c>
      <c r="AJ714">
        <v>34</v>
      </c>
      <c r="AK714">
        <v>0</v>
      </c>
      <c r="AL714">
        <v>0</v>
      </c>
      <c r="AM714">
        <v>0</v>
      </c>
      <c r="AN714">
        <v>27</v>
      </c>
      <c r="AO714">
        <v>0</v>
      </c>
      <c r="AP714">
        <v>0</v>
      </c>
      <c r="AQ714">
        <v>0</v>
      </c>
      <c r="AR714">
        <v>0</v>
      </c>
      <c r="AS714">
        <v>0</v>
      </c>
      <c r="AT714" t="s">
        <v>90</v>
      </c>
      <c r="AU714" t="s">
        <v>90</v>
      </c>
      <c r="AV714" t="s">
        <v>90</v>
      </c>
      <c r="AW714" t="s">
        <v>90</v>
      </c>
      <c r="AX714" t="s">
        <v>90</v>
      </c>
      <c r="AY714" t="s">
        <v>90</v>
      </c>
      <c r="AZ714" t="s">
        <v>90</v>
      </c>
      <c r="BA714" t="s">
        <v>90</v>
      </c>
      <c r="BB714" t="s">
        <v>90</v>
      </c>
      <c r="BC714" t="s">
        <v>90</v>
      </c>
      <c r="BD714" t="s">
        <v>90</v>
      </c>
      <c r="BE714" t="s">
        <v>90</v>
      </c>
    </row>
    <row r="715" spans="1:57" x14ac:dyDescent="0.45">
      <c r="A715" t="s">
        <v>1834</v>
      </c>
      <c r="B715" t="s">
        <v>82</v>
      </c>
      <c r="C715" t="s">
        <v>864</v>
      </c>
      <c r="D715" t="s">
        <v>84</v>
      </c>
      <c r="E715" s="2" t="str">
        <f>HYPERLINK("capsilon://?command=openfolder&amp;siteaddress=FAM.docvelocity-na8.net&amp;folderid=FXAAF2EC48-CC49-8A27-0AD6-14A293A70342","FX2202744")</f>
        <v>FX2202744</v>
      </c>
      <c r="F715" t="s">
        <v>19</v>
      </c>
      <c r="G715" t="s">
        <v>19</v>
      </c>
      <c r="H715" t="s">
        <v>85</v>
      </c>
      <c r="I715" t="s">
        <v>1734</v>
      </c>
      <c r="J715">
        <v>0</v>
      </c>
      <c r="K715" t="s">
        <v>87</v>
      </c>
      <c r="L715" t="s">
        <v>88</v>
      </c>
      <c r="M715" t="s">
        <v>89</v>
      </c>
      <c r="N715">
        <v>2</v>
      </c>
      <c r="O715" s="1">
        <v>44615.78800925926</v>
      </c>
      <c r="P715" s="1">
        <v>44616.166030092594</v>
      </c>
      <c r="Q715">
        <v>26202</v>
      </c>
      <c r="R715">
        <v>6459</v>
      </c>
      <c r="S715" t="b">
        <v>0</v>
      </c>
      <c r="T715" t="s">
        <v>90</v>
      </c>
      <c r="U715" t="b">
        <v>1</v>
      </c>
      <c r="V715" t="s">
        <v>101</v>
      </c>
      <c r="W715" s="1">
        <v>44615.830810185187</v>
      </c>
      <c r="X715">
        <v>3441</v>
      </c>
      <c r="Y715">
        <v>226</v>
      </c>
      <c r="Z715">
        <v>0</v>
      </c>
      <c r="AA715">
        <v>226</v>
      </c>
      <c r="AB715">
        <v>333</v>
      </c>
      <c r="AC715">
        <v>136</v>
      </c>
      <c r="AD715">
        <v>-226</v>
      </c>
      <c r="AE715">
        <v>0</v>
      </c>
      <c r="AF715">
        <v>0</v>
      </c>
      <c r="AG715">
        <v>0</v>
      </c>
      <c r="AH715" t="s">
        <v>182</v>
      </c>
      <c r="AI715" s="1">
        <v>44616.166030092594</v>
      </c>
      <c r="AJ715">
        <v>2988</v>
      </c>
      <c r="AK715">
        <v>33</v>
      </c>
      <c r="AL715">
        <v>0</v>
      </c>
      <c r="AM715">
        <v>33</v>
      </c>
      <c r="AN715">
        <v>333</v>
      </c>
      <c r="AO715">
        <v>37</v>
      </c>
      <c r="AP715">
        <v>-259</v>
      </c>
      <c r="AQ715">
        <v>0</v>
      </c>
      <c r="AR715">
        <v>0</v>
      </c>
      <c r="AS715">
        <v>0</v>
      </c>
      <c r="AT715" t="s">
        <v>90</v>
      </c>
      <c r="AU715" t="s">
        <v>90</v>
      </c>
      <c r="AV715" t="s">
        <v>90</v>
      </c>
      <c r="AW715" t="s">
        <v>90</v>
      </c>
      <c r="AX715" t="s">
        <v>90</v>
      </c>
      <c r="AY715" t="s">
        <v>90</v>
      </c>
      <c r="AZ715" t="s">
        <v>90</v>
      </c>
      <c r="BA715" t="s">
        <v>90</v>
      </c>
      <c r="BB715" t="s">
        <v>90</v>
      </c>
      <c r="BC715" t="s">
        <v>90</v>
      </c>
      <c r="BD715" t="s">
        <v>90</v>
      </c>
      <c r="BE715" t="s">
        <v>90</v>
      </c>
    </row>
    <row r="716" spans="1:57" x14ac:dyDescent="0.45">
      <c r="A716" t="s">
        <v>1835</v>
      </c>
      <c r="B716" t="s">
        <v>82</v>
      </c>
      <c r="C716" t="s">
        <v>1451</v>
      </c>
      <c r="D716" t="s">
        <v>84</v>
      </c>
      <c r="E716" s="2" t="str">
        <f>HYPERLINK("capsilon://?command=openfolder&amp;siteaddress=FAM.docvelocity-na8.net&amp;folderid=FXF2A6E781-8F5D-2107-F6FE-5CE4EF08A26F","FX22024608")</f>
        <v>FX22024608</v>
      </c>
      <c r="F716" t="s">
        <v>19</v>
      </c>
      <c r="G716" t="s">
        <v>19</v>
      </c>
      <c r="H716" t="s">
        <v>85</v>
      </c>
      <c r="I716" t="s">
        <v>1745</v>
      </c>
      <c r="J716">
        <v>0</v>
      </c>
      <c r="K716" t="s">
        <v>87</v>
      </c>
      <c r="L716" t="s">
        <v>88</v>
      </c>
      <c r="M716" t="s">
        <v>89</v>
      </c>
      <c r="N716">
        <v>2</v>
      </c>
      <c r="O716" s="1">
        <v>44615.793009259258</v>
      </c>
      <c r="P716" s="1">
        <v>44615.809525462966</v>
      </c>
      <c r="Q716">
        <v>307</v>
      </c>
      <c r="R716">
        <v>1120</v>
      </c>
      <c r="S716" t="b">
        <v>0</v>
      </c>
      <c r="T716" t="s">
        <v>90</v>
      </c>
      <c r="U716" t="b">
        <v>1</v>
      </c>
      <c r="V716" t="s">
        <v>121</v>
      </c>
      <c r="W716" s="1">
        <v>44615.805567129632</v>
      </c>
      <c r="X716">
        <v>911</v>
      </c>
      <c r="Y716">
        <v>74</v>
      </c>
      <c r="Z716">
        <v>0</v>
      </c>
      <c r="AA716">
        <v>74</v>
      </c>
      <c r="AB716">
        <v>0</v>
      </c>
      <c r="AC716">
        <v>47</v>
      </c>
      <c r="AD716">
        <v>-74</v>
      </c>
      <c r="AE716">
        <v>0</v>
      </c>
      <c r="AF716">
        <v>0</v>
      </c>
      <c r="AG716">
        <v>0</v>
      </c>
      <c r="AH716" t="s">
        <v>163</v>
      </c>
      <c r="AI716" s="1">
        <v>44615.809525462966</v>
      </c>
      <c r="AJ716">
        <v>161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-74</v>
      </c>
      <c r="AQ716">
        <v>0</v>
      </c>
      <c r="AR716">
        <v>0</v>
      </c>
      <c r="AS716">
        <v>0</v>
      </c>
      <c r="AT716" t="s">
        <v>90</v>
      </c>
      <c r="AU716" t="s">
        <v>90</v>
      </c>
      <c r="AV716" t="s">
        <v>90</v>
      </c>
      <c r="AW716" t="s">
        <v>90</v>
      </c>
      <c r="AX716" t="s">
        <v>90</v>
      </c>
      <c r="AY716" t="s">
        <v>90</v>
      </c>
      <c r="AZ716" t="s">
        <v>90</v>
      </c>
      <c r="BA716" t="s">
        <v>90</v>
      </c>
      <c r="BB716" t="s">
        <v>90</v>
      </c>
      <c r="BC716" t="s">
        <v>90</v>
      </c>
      <c r="BD716" t="s">
        <v>90</v>
      </c>
      <c r="BE716" t="s">
        <v>90</v>
      </c>
    </row>
    <row r="717" spans="1:57" x14ac:dyDescent="0.45">
      <c r="A717" t="s">
        <v>1836</v>
      </c>
      <c r="B717" t="s">
        <v>82</v>
      </c>
      <c r="C717" t="s">
        <v>331</v>
      </c>
      <c r="D717" t="s">
        <v>84</v>
      </c>
      <c r="E717" s="2" t="str">
        <f>HYPERLINK("capsilon://?command=openfolder&amp;siteaddress=FAM.docvelocity-na8.net&amp;folderid=FX95DD7BA3-4E1F-F3FF-FA55-2DECB873F2A5","FX220113059")</f>
        <v>FX220113059</v>
      </c>
      <c r="F717" t="s">
        <v>19</v>
      </c>
      <c r="G717" t="s">
        <v>19</v>
      </c>
      <c r="H717" t="s">
        <v>85</v>
      </c>
      <c r="I717" t="s">
        <v>1809</v>
      </c>
      <c r="J717">
        <v>0</v>
      </c>
      <c r="K717" t="s">
        <v>87</v>
      </c>
      <c r="L717" t="s">
        <v>88</v>
      </c>
      <c r="M717" t="s">
        <v>89</v>
      </c>
      <c r="N717">
        <v>2</v>
      </c>
      <c r="O717" s="1">
        <v>44615.794861111113</v>
      </c>
      <c r="P717" s="1">
        <v>44615.825949074075</v>
      </c>
      <c r="Q717">
        <v>998</v>
      </c>
      <c r="R717">
        <v>1688</v>
      </c>
      <c r="S717" t="b">
        <v>0</v>
      </c>
      <c r="T717" t="s">
        <v>90</v>
      </c>
      <c r="U717" t="b">
        <v>1</v>
      </c>
      <c r="V717" t="s">
        <v>121</v>
      </c>
      <c r="W717" s="1">
        <v>44615.822418981479</v>
      </c>
      <c r="X717">
        <v>1455</v>
      </c>
      <c r="Y717">
        <v>53</v>
      </c>
      <c r="Z717">
        <v>0</v>
      </c>
      <c r="AA717">
        <v>53</v>
      </c>
      <c r="AB717">
        <v>111</v>
      </c>
      <c r="AC717">
        <v>39</v>
      </c>
      <c r="AD717">
        <v>-53</v>
      </c>
      <c r="AE717">
        <v>0</v>
      </c>
      <c r="AF717">
        <v>0</v>
      </c>
      <c r="AG717">
        <v>0</v>
      </c>
      <c r="AH717" t="s">
        <v>163</v>
      </c>
      <c r="AI717" s="1">
        <v>44615.825949074075</v>
      </c>
      <c r="AJ717">
        <v>163</v>
      </c>
      <c r="AK717">
        <v>2</v>
      </c>
      <c r="AL717">
        <v>0</v>
      </c>
      <c r="AM717">
        <v>2</v>
      </c>
      <c r="AN717">
        <v>111</v>
      </c>
      <c r="AO717">
        <v>1</v>
      </c>
      <c r="AP717">
        <v>-55</v>
      </c>
      <c r="AQ717">
        <v>0</v>
      </c>
      <c r="AR717">
        <v>0</v>
      </c>
      <c r="AS717">
        <v>0</v>
      </c>
      <c r="AT717" t="s">
        <v>90</v>
      </c>
      <c r="AU717" t="s">
        <v>90</v>
      </c>
      <c r="AV717" t="s">
        <v>90</v>
      </c>
      <c r="AW717" t="s">
        <v>90</v>
      </c>
      <c r="AX717" t="s">
        <v>90</v>
      </c>
      <c r="AY717" t="s">
        <v>90</v>
      </c>
      <c r="AZ717" t="s">
        <v>90</v>
      </c>
      <c r="BA717" t="s">
        <v>90</v>
      </c>
      <c r="BB717" t="s">
        <v>90</v>
      </c>
      <c r="BC717" t="s">
        <v>90</v>
      </c>
      <c r="BD717" t="s">
        <v>90</v>
      </c>
      <c r="BE717" t="s">
        <v>90</v>
      </c>
    </row>
    <row r="718" spans="1:57" x14ac:dyDescent="0.45">
      <c r="A718" t="s">
        <v>1837</v>
      </c>
      <c r="B718" t="s">
        <v>82</v>
      </c>
      <c r="C718" t="s">
        <v>1414</v>
      </c>
      <c r="D718" t="s">
        <v>84</v>
      </c>
      <c r="E718" s="2" t="str">
        <f>HYPERLINK("capsilon://?command=openfolder&amp;siteaddress=FAM.docvelocity-na8.net&amp;folderid=FXD3FF13A1-7CA1-D980-1799-3EBEB03EF079","FX22024756")</f>
        <v>FX22024756</v>
      </c>
      <c r="F718" t="s">
        <v>19</v>
      </c>
      <c r="G718" t="s">
        <v>19</v>
      </c>
      <c r="H718" t="s">
        <v>85</v>
      </c>
      <c r="I718" t="s">
        <v>1838</v>
      </c>
      <c r="J718">
        <v>0</v>
      </c>
      <c r="K718" t="s">
        <v>87</v>
      </c>
      <c r="L718" t="s">
        <v>88</v>
      </c>
      <c r="M718" t="s">
        <v>89</v>
      </c>
      <c r="N718">
        <v>2</v>
      </c>
      <c r="O718" s="1">
        <v>44615.808888888889</v>
      </c>
      <c r="P718" s="1">
        <v>44615.824050925927</v>
      </c>
      <c r="Q718">
        <v>280</v>
      </c>
      <c r="R718">
        <v>1030</v>
      </c>
      <c r="S718" t="b">
        <v>0</v>
      </c>
      <c r="T718" t="s">
        <v>90</v>
      </c>
      <c r="U718" t="b">
        <v>0</v>
      </c>
      <c r="V718" t="s">
        <v>114</v>
      </c>
      <c r="W718" s="1">
        <v>44615.820162037038</v>
      </c>
      <c r="X718">
        <v>780</v>
      </c>
      <c r="Y718">
        <v>52</v>
      </c>
      <c r="Z718">
        <v>0</v>
      </c>
      <c r="AA718">
        <v>52</v>
      </c>
      <c r="AB718">
        <v>0</v>
      </c>
      <c r="AC718">
        <v>28</v>
      </c>
      <c r="AD718">
        <v>-52</v>
      </c>
      <c r="AE718">
        <v>0</v>
      </c>
      <c r="AF718">
        <v>0</v>
      </c>
      <c r="AG718">
        <v>0</v>
      </c>
      <c r="AH718" t="s">
        <v>163</v>
      </c>
      <c r="AI718" s="1">
        <v>44615.824050925927</v>
      </c>
      <c r="AJ718">
        <v>244</v>
      </c>
      <c r="AK718">
        <v>2</v>
      </c>
      <c r="AL718">
        <v>0</v>
      </c>
      <c r="AM718">
        <v>2</v>
      </c>
      <c r="AN718">
        <v>0</v>
      </c>
      <c r="AO718">
        <v>1</v>
      </c>
      <c r="AP718">
        <v>-54</v>
      </c>
      <c r="AQ718">
        <v>0</v>
      </c>
      <c r="AR718">
        <v>0</v>
      </c>
      <c r="AS718">
        <v>0</v>
      </c>
      <c r="AT718" t="s">
        <v>90</v>
      </c>
      <c r="AU718" t="s">
        <v>90</v>
      </c>
      <c r="AV718" t="s">
        <v>90</v>
      </c>
      <c r="AW718" t="s">
        <v>90</v>
      </c>
      <c r="AX718" t="s">
        <v>90</v>
      </c>
      <c r="AY718" t="s">
        <v>90</v>
      </c>
      <c r="AZ718" t="s">
        <v>90</v>
      </c>
      <c r="BA718" t="s">
        <v>90</v>
      </c>
      <c r="BB718" t="s">
        <v>90</v>
      </c>
      <c r="BC718" t="s">
        <v>90</v>
      </c>
      <c r="BD718" t="s">
        <v>90</v>
      </c>
      <c r="BE718" t="s">
        <v>90</v>
      </c>
    </row>
    <row r="719" spans="1:57" x14ac:dyDescent="0.45">
      <c r="A719" t="s">
        <v>1839</v>
      </c>
      <c r="B719" t="s">
        <v>82</v>
      </c>
      <c r="C719" t="s">
        <v>1414</v>
      </c>
      <c r="D719" t="s">
        <v>84</v>
      </c>
      <c r="E719" s="2" t="str">
        <f>HYPERLINK("capsilon://?command=openfolder&amp;siteaddress=FAM.docvelocity-na8.net&amp;folderid=FXD3FF13A1-7CA1-D980-1799-3EBEB03EF079","FX22024756")</f>
        <v>FX22024756</v>
      </c>
      <c r="F719" t="s">
        <v>19</v>
      </c>
      <c r="G719" t="s">
        <v>19</v>
      </c>
      <c r="H719" t="s">
        <v>85</v>
      </c>
      <c r="I719" t="s">
        <v>1840</v>
      </c>
      <c r="J719">
        <v>0</v>
      </c>
      <c r="K719" t="s">
        <v>87</v>
      </c>
      <c r="L719" t="s">
        <v>88</v>
      </c>
      <c r="M719" t="s">
        <v>89</v>
      </c>
      <c r="N719">
        <v>2</v>
      </c>
      <c r="O719" s="1">
        <v>44615.821666666663</v>
      </c>
      <c r="P719" s="1">
        <v>44616.167708333334</v>
      </c>
      <c r="Q719">
        <v>25223</v>
      </c>
      <c r="R719">
        <v>4675</v>
      </c>
      <c r="S719" t="b">
        <v>0</v>
      </c>
      <c r="T719" t="s">
        <v>90</v>
      </c>
      <c r="U719" t="b">
        <v>0</v>
      </c>
      <c r="V719" t="s">
        <v>125</v>
      </c>
      <c r="W719" s="1">
        <v>44615.918854166666</v>
      </c>
      <c r="X719">
        <v>1614</v>
      </c>
      <c r="Y719">
        <v>109</v>
      </c>
      <c r="Z719">
        <v>0</v>
      </c>
      <c r="AA719">
        <v>109</v>
      </c>
      <c r="AB719">
        <v>0</v>
      </c>
      <c r="AC719">
        <v>52</v>
      </c>
      <c r="AD719">
        <v>-109</v>
      </c>
      <c r="AE719">
        <v>0</v>
      </c>
      <c r="AF719">
        <v>0</v>
      </c>
      <c r="AG719">
        <v>0</v>
      </c>
      <c r="AH719" t="s">
        <v>194</v>
      </c>
      <c r="AI719" s="1">
        <v>44616.167708333334</v>
      </c>
      <c r="AJ719">
        <v>675</v>
      </c>
      <c r="AK719">
        <v>2</v>
      </c>
      <c r="AL719">
        <v>0</v>
      </c>
      <c r="AM719">
        <v>2</v>
      </c>
      <c r="AN719">
        <v>0</v>
      </c>
      <c r="AO719">
        <v>1</v>
      </c>
      <c r="AP719">
        <v>-111</v>
      </c>
      <c r="AQ719">
        <v>0</v>
      </c>
      <c r="AR719">
        <v>0</v>
      </c>
      <c r="AS719">
        <v>0</v>
      </c>
      <c r="AT719" t="s">
        <v>90</v>
      </c>
      <c r="AU719" t="s">
        <v>90</v>
      </c>
      <c r="AV719" t="s">
        <v>90</v>
      </c>
      <c r="AW719" t="s">
        <v>90</v>
      </c>
      <c r="AX719" t="s">
        <v>90</v>
      </c>
      <c r="AY719" t="s">
        <v>90</v>
      </c>
      <c r="AZ719" t="s">
        <v>90</v>
      </c>
      <c r="BA719" t="s">
        <v>90</v>
      </c>
      <c r="BB719" t="s">
        <v>90</v>
      </c>
      <c r="BC719" t="s">
        <v>90</v>
      </c>
      <c r="BD719" t="s">
        <v>90</v>
      </c>
      <c r="BE719" t="s">
        <v>90</v>
      </c>
    </row>
    <row r="720" spans="1:57" x14ac:dyDescent="0.45">
      <c r="A720" t="s">
        <v>1841</v>
      </c>
      <c r="B720" t="s">
        <v>82</v>
      </c>
      <c r="C720" t="s">
        <v>1318</v>
      </c>
      <c r="D720" t="s">
        <v>84</v>
      </c>
      <c r="E720" s="2" t="str">
        <f>HYPERLINK("capsilon://?command=openfolder&amp;siteaddress=FAM.docvelocity-na8.net&amp;folderid=FX7D941FF6-9025-2CB0-55F6-2F38E0D98370","FX22027316")</f>
        <v>FX22027316</v>
      </c>
      <c r="F720" t="s">
        <v>19</v>
      </c>
      <c r="G720" t="s">
        <v>19</v>
      </c>
      <c r="H720" t="s">
        <v>85</v>
      </c>
      <c r="I720" t="s">
        <v>1842</v>
      </c>
      <c r="J720">
        <v>0</v>
      </c>
      <c r="K720" t="s">
        <v>87</v>
      </c>
      <c r="L720" t="s">
        <v>88</v>
      </c>
      <c r="M720" t="s">
        <v>89</v>
      </c>
      <c r="N720">
        <v>2</v>
      </c>
      <c r="O720" s="1">
        <v>44616.312754629631</v>
      </c>
      <c r="P720" s="1">
        <v>44616.416608796295</v>
      </c>
      <c r="Q720">
        <v>8460</v>
      </c>
      <c r="R720">
        <v>513</v>
      </c>
      <c r="S720" t="b">
        <v>0</v>
      </c>
      <c r="T720" t="s">
        <v>90</v>
      </c>
      <c r="U720" t="b">
        <v>0</v>
      </c>
      <c r="V720" t="s">
        <v>101</v>
      </c>
      <c r="W720" s="1">
        <v>44616.39775462963</v>
      </c>
      <c r="X720">
        <v>300</v>
      </c>
      <c r="Y720">
        <v>42</v>
      </c>
      <c r="Z720">
        <v>0</v>
      </c>
      <c r="AA720">
        <v>42</v>
      </c>
      <c r="AB720">
        <v>0</v>
      </c>
      <c r="AC720">
        <v>23</v>
      </c>
      <c r="AD720">
        <v>-42</v>
      </c>
      <c r="AE720">
        <v>0</v>
      </c>
      <c r="AF720">
        <v>0</v>
      </c>
      <c r="AG720">
        <v>0</v>
      </c>
      <c r="AH720" t="s">
        <v>194</v>
      </c>
      <c r="AI720" s="1">
        <v>44616.416608796295</v>
      </c>
      <c r="AJ720">
        <v>194</v>
      </c>
      <c r="AK720">
        <v>1</v>
      </c>
      <c r="AL720">
        <v>0</v>
      </c>
      <c r="AM720">
        <v>1</v>
      </c>
      <c r="AN720">
        <v>0</v>
      </c>
      <c r="AO720">
        <v>0</v>
      </c>
      <c r="AP720">
        <v>-43</v>
      </c>
      <c r="AQ720">
        <v>0</v>
      </c>
      <c r="AR720">
        <v>0</v>
      </c>
      <c r="AS720">
        <v>0</v>
      </c>
      <c r="AT720" t="s">
        <v>90</v>
      </c>
      <c r="AU720" t="s">
        <v>90</v>
      </c>
      <c r="AV720" t="s">
        <v>90</v>
      </c>
      <c r="AW720" t="s">
        <v>90</v>
      </c>
      <c r="AX720" t="s">
        <v>90</v>
      </c>
      <c r="AY720" t="s">
        <v>90</v>
      </c>
      <c r="AZ720" t="s">
        <v>90</v>
      </c>
      <c r="BA720" t="s">
        <v>90</v>
      </c>
      <c r="BB720" t="s">
        <v>90</v>
      </c>
      <c r="BC720" t="s">
        <v>90</v>
      </c>
      <c r="BD720" t="s">
        <v>90</v>
      </c>
      <c r="BE720" t="s">
        <v>90</v>
      </c>
    </row>
    <row r="721" spans="1:57" x14ac:dyDescent="0.45">
      <c r="A721" t="s">
        <v>1843</v>
      </c>
      <c r="B721" t="s">
        <v>82</v>
      </c>
      <c r="C721" t="s">
        <v>992</v>
      </c>
      <c r="D721" t="s">
        <v>84</v>
      </c>
      <c r="E721" s="2" t="str">
        <f>HYPERLINK("capsilon://?command=openfolder&amp;siteaddress=FAM.docvelocity-na8.net&amp;folderid=FXF37ABFA2-803D-82DB-6694-6DFE9618E394","FX22017975")</f>
        <v>FX22017975</v>
      </c>
      <c r="F721" t="s">
        <v>19</v>
      </c>
      <c r="G721" t="s">
        <v>19</v>
      </c>
      <c r="H721" t="s">
        <v>85</v>
      </c>
      <c r="I721" t="s">
        <v>1844</v>
      </c>
      <c r="J721">
        <v>0</v>
      </c>
      <c r="K721" t="s">
        <v>87</v>
      </c>
      <c r="L721" t="s">
        <v>88</v>
      </c>
      <c r="M721" t="s">
        <v>89</v>
      </c>
      <c r="N721">
        <v>2</v>
      </c>
      <c r="O721" s="1">
        <v>44616.340254629627</v>
      </c>
      <c r="P721" s="1">
        <v>44616.416898148149</v>
      </c>
      <c r="Q721">
        <v>6555</v>
      </c>
      <c r="R721">
        <v>67</v>
      </c>
      <c r="S721" t="b">
        <v>0</v>
      </c>
      <c r="T721" t="s">
        <v>90</v>
      </c>
      <c r="U721" t="b">
        <v>0</v>
      </c>
      <c r="V721" t="s">
        <v>101</v>
      </c>
      <c r="W721" s="1">
        <v>44616.398252314815</v>
      </c>
      <c r="X721">
        <v>42</v>
      </c>
      <c r="Y721">
        <v>0</v>
      </c>
      <c r="Z721">
        <v>0</v>
      </c>
      <c r="AA721">
        <v>0</v>
      </c>
      <c r="AB721">
        <v>52</v>
      </c>
      <c r="AC721">
        <v>0</v>
      </c>
      <c r="AD721">
        <v>0</v>
      </c>
      <c r="AE721">
        <v>0</v>
      </c>
      <c r="AF721">
        <v>0</v>
      </c>
      <c r="AG721">
        <v>0</v>
      </c>
      <c r="AH721" t="s">
        <v>194</v>
      </c>
      <c r="AI721" s="1">
        <v>44616.416898148149</v>
      </c>
      <c r="AJ721">
        <v>25</v>
      </c>
      <c r="AK721">
        <v>0</v>
      </c>
      <c r="AL721">
        <v>0</v>
      </c>
      <c r="AM721">
        <v>0</v>
      </c>
      <c r="AN721">
        <v>52</v>
      </c>
      <c r="AO721">
        <v>0</v>
      </c>
      <c r="AP721">
        <v>0</v>
      </c>
      <c r="AQ721">
        <v>0</v>
      </c>
      <c r="AR721">
        <v>0</v>
      </c>
      <c r="AS721">
        <v>0</v>
      </c>
      <c r="AT721" t="s">
        <v>90</v>
      </c>
      <c r="AU721" t="s">
        <v>90</v>
      </c>
      <c r="AV721" t="s">
        <v>90</v>
      </c>
      <c r="AW721" t="s">
        <v>90</v>
      </c>
      <c r="AX721" t="s">
        <v>90</v>
      </c>
      <c r="AY721" t="s">
        <v>90</v>
      </c>
      <c r="AZ721" t="s">
        <v>90</v>
      </c>
      <c r="BA721" t="s">
        <v>90</v>
      </c>
      <c r="BB721" t="s">
        <v>90</v>
      </c>
      <c r="BC721" t="s">
        <v>90</v>
      </c>
      <c r="BD721" t="s">
        <v>90</v>
      </c>
      <c r="BE721" t="s">
        <v>90</v>
      </c>
    </row>
    <row r="722" spans="1:57" x14ac:dyDescent="0.45">
      <c r="A722" t="s">
        <v>1845</v>
      </c>
      <c r="B722" t="s">
        <v>82</v>
      </c>
      <c r="C722" t="s">
        <v>1441</v>
      </c>
      <c r="D722" t="s">
        <v>84</v>
      </c>
      <c r="E722" s="2" t="str">
        <f>HYPERLINK("capsilon://?command=openfolder&amp;siteaddress=FAM.docvelocity-na8.net&amp;folderid=FX8D381E31-4E8F-3434-EA87-42DFD0DFFA22","FX22027352")</f>
        <v>FX22027352</v>
      </c>
      <c r="F722" t="s">
        <v>19</v>
      </c>
      <c r="G722" t="s">
        <v>19</v>
      </c>
      <c r="H722" t="s">
        <v>85</v>
      </c>
      <c r="I722" t="s">
        <v>1846</v>
      </c>
      <c r="J722">
        <v>0</v>
      </c>
      <c r="K722" t="s">
        <v>87</v>
      </c>
      <c r="L722" t="s">
        <v>88</v>
      </c>
      <c r="M722" t="s">
        <v>89</v>
      </c>
      <c r="N722">
        <v>2</v>
      </c>
      <c r="O722" s="1">
        <v>44616.361203703702</v>
      </c>
      <c r="P722" s="1">
        <v>44616.420277777775</v>
      </c>
      <c r="Q722">
        <v>4076</v>
      </c>
      <c r="R722">
        <v>1028</v>
      </c>
      <c r="S722" t="b">
        <v>0</v>
      </c>
      <c r="T722" t="s">
        <v>90</v>
      </c>
      <c r="U722" t="b">
        <v>0</v>
      </c>
      <c r="V722" t="s">
        <v>101</v>
      </c>
      <c r="W722" s="1">
        <v>44616.406782407408</v>
      </c>
      <c r="X722">
        <v>737</v>
      </c>
      <c r="Y722">
        <v>52</v>
      </c>
      <c r="Z722">
        <v>0</v>
      </c>
      <c r="AA722">
        <v>52</v>
      </c>
      <c r="AB722">
        <v>0</v>
      </c>
      <c r="AC722">
        <v>31</v>
      </c>
      <c r="AD722">
        <v>-52</v>
      </c>
      <c r="AE722">
        <v>0</v>
      </c>
      <c r="AF722">
        <v>0</v>
      </c>
      <c r="AG722">
        <v>0</v>
      </c>
      <c r="AH722" t="s">
        <v>194</v>
      </c>
      <c r="AI722" s="1">
        <v>44616.420277777775</v>
      </c>
      <c r="AJ722">
        <v>291</v>
      </c>
      <c r="AK722">
        <v>5</v>
      </c>
      <c r="AL722">
        <v>0</v>
      </c>
      <c r="AM722">
        <v>5</v>
      </c>
      <c r="AN722">
        <v>0</v>
      </c>
      <c r="AO722">
        <v>4</v>
      </c>
      <c r="AP722">
        <v>-57</v>
      </c>
      <c r="AQ722">
        <v>0</v>
      </c>
      <c r="AR722">
        <v>0</v>
      </c>
      <c r="AS722">
        <v>0</v>
      </c>
      <c r="AT722" t="s">
        <v>90</v>
      </c>
      <c r="AU722" t="s">
        <v>90</v>
      </c>
      <c r="AV722" t="s">
        <v>90</v>
      </c>
      <c r="AW722" t="s">
        <v>90</v>
      </c>
      <c r="AX722" t="s">
        <v>90</v>
      </c>
      <c r="AY722" t="s">
        <v>90</v>
      </c>
      <c r="AZ722" t="s">
        <v>90</v>
      </c>
      <c r="BA722" t="s">
        <v>90</v>
      </c>
      <c r="BB722" t="s">
        <v>90</v>
      </c>
      <c r="BC722" t="s">
        <v>90</v>
      </c>
      <c r="BD722" t="s">
        <v>90</v>
      </c>
      <c r="BE722" t="s">
        <v>90</v>
      </c>
    </row>
    <row r="723" spans="1:57" x14ac:dyDescent="0.45">
      <c r="A723" t="s">
        <v>1847</v>
      </c>
      <c r="B723" t="s">
        <v>82</v>
      </c>
      <c r="C723" t="s">
        <v>1848</v>
      </c>
      <c r="D723" t="s">
        <v>84</v>
      </c>
      <c r="E723" s="2" t="str">
        <f>HYPERLINK("capsilon://?command=openfolder&amp;siteaddress=FAM.docvelocity-na8.net&amp;folderid=FX5E2E2EAD-6E33-8718-D032-67E537D2C93A","FX220111701")</f>
        <v>FX220111701</v>
      </c>
      <c r="F723" t="s">
        <v>19</v>
      </c>
      <c r="G723" t="s">
        <v>19</v>
      </c>
      <c r="H723" t="s">
        <v>85</v>
      </c>
      <c r="I723" t="s">
        <v>1849</v>
      </c>
      <c r="J723">
        <v>0</v>
      </c>
      <c r="K723" t="s">
        <v>87</v>
      </c>
      <c r="L723" t="s">
        <v>88</v>
      </c>
      <c r="M723" t="s">
        <v>89</v>
      </c>
      <c r="N723">
        <v>2</v>
      </c>
      <c r="O723" s="1">
        <v>44616.3675</v>
      </c>
      <c r="P723" s="1">
        <v>44616.424618055556</v>
      </c>
      <c r="Q723">
        <v>4783</v>
      </c>
      <c r="R723">
        <v>152</v>
      </c>
      <c r="S723" t="b">
        <v>0</v>
      </c>
      <c r="T723" t="s">
        <v>90</v>
      </c>
      <c r="U723" t="b">
        <v>0</v>
      </c>
      <c r="V723" t="s">
        <v>307</v>
      </c>
      <c r="W723" s="1">
        <v>44616.42359953704</v>
      </c>
      <c r="X723">
        <v>29</v>
      </c>
      <c r="Y723">
        <v>0</v>
      </c>
      <c r="Z723">
        <v>0</v>
      </c>
      <c r="AA723">
        <v>0</v>
      </c>
      <c r="AB723">
        <v>52</v>
      </c>
      <c r="AC723">
        <v>0</v>
      </c>
      <c r="AD723">
        <v>0</v>
      </c>
      <c r="AE723">
        <v>0</v>
      </c>
      <c r="AF723">
        <v>0</v>
      </c>
      <c r="AG723">
        <v>0</v>
      </c>
      <c r="AH723" t="s">
        <v>187</v>
      </c>
      <c r="AI723" s="1">
        <v>44616.424618055556</v>
      </c>
      <c r="AJ723">
        <v>67</v>
      </c>
      <c r="AK723">
        <v>0</v>
      </c>
      <c r="AL723">
        <v>0</v>
      </c>
      <c r="AM723">
        <v>0</v>
      </c>
      <c r="AN723">
        <v>52</v>
      </c>
      <c r="AO723">
        <v>0</v>
      </c>
      <c r="AP723">
        <v>0</v>
      </c>
      <c r="AQ723">
        <v>0</v>
      </c>
      <c r="AR723">
        <v>0</v>
      </c>
      <c r="AS723">
        <v>0</v>
      </c>
      <c r="AT723" t="s">
        <v>90</v>
      </c>
      <c r="AU723" t="s">
        <v>90</v>
      </c>
      <c r="AV723" t="s">
        <v>90</v>
      </c>
      <c r="AW723" t="s">
        <v>90</v>
      </c>
      <c r="AX723" t="s">
        <v>90</v>
      </c>
      <c r="AY723" t="s">
        <v>90</v>
      </c>
      <c r="AZ723" t="s">
        <v>90</v>
      </c>
      <c r="BA723" t="s">
        <v>90</v>
      </c>
      <c r="BB723" t="s">
        <v>90</v>
      </c>
      <c r="BC723" t="s">
        <v>90</v>
      </c>
      <c r="BD723" t="s">
        <v>90</v>
      </c>
      <c r="BE723" t="s">
        <v>90</v>
      </c>
    </row>
    <row r="724" spans="1:57" x14ac:dyDescent="0.45">
      <c r="A724" t="s">
        <v>1850</v>
      </c>
      <c r="B724" t="s">
        <v>82</v>
      </c>
      <c r="C724" t="s">
        <v>1658</v>
      </c>
      <c r="D724" t="s">
        <v>84</v>
      </c>
      <c r="E724" s="2" t="str">
        <f>HYPERLINK("capsilon://?command=openfolder&amp;siteaddress=FAM.docvelocity-na8.net&amp;folderid=FXB9B1C431-F62D-3B6F-C94A-AC9B40959582","FX22019647")</f>
        <v>FX22019647</v>
      </c>
      <c r="F724" t="s">
        <v>19</v>
      </c>
      <c r="G724" t="s">
        <v>19</v>
      </c>
      <c r="H724" t="s">
        <v>85</v>
      </c>
      <c r="I724" t="s">
        <v>1851</v>
      </c>
      <c r="J724">
        <v>0</v>
      </c>
      <c r="K724" t="s">
        <v>87</v>
      </c>
      <c r="L724" t="s">
        <v>88</v>
      </c>
      <c r="M724" t="s">
        <v>89</v>
      </c>
      <c r="N724">
        <v>2</v>
      </c>
      <c r="O724" s="1">
        <v>44616.369675925926</v>
      </c>
      <c r="P724" s="1">
        <v>44616.654814814814</v>
      </c>
      <c r="Q724">
        <v>23202</v>
      </c>
      <c r="R724">
        <v>1434</v>
      </c>
      <c r="S724" t="b">
        <v>0</v>
      </c>
      <c r="T724" t="s">
        <v>90</v>
      </c>
      <c r="U724" t="b">
        <v>0</v>
      </c>
      <c r="V724" t="s">
        <v>101</v>
      </c>
      <c r="W724" s="1">
        <v>44616.543252314812</v>
      </c>
      <c r="X724">
        <v>1062</v>
      </c>
      <c r="Y724">
        <v>52</v>
      </c>
      <c r="Z724">
        <v>0</v>
      </c>
      <c r="AA724">
        <v>52</v>
      </c>
      <c r="AB724">
        <v>0</v>
      </c>
      <c r="AC724">
        <v>40</v>
      </c>
      <c r="AD724">
        <v>-52</v>
      </c>
      <c r="AE724">
        <v>0</v>
      </c>
      <c r="AF724">
        <v>0</v>
      </c>
      <c r="AG724">
        <v>0</v>
      </c>
      <c r="AH724" t="s">
        <v>92</v>
      </c>
      <c r="AI724" s="1">
        <v>44616.654814814814</v>
      </c>
      <c r="AJ724">
        <v>171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-52</v>
      </c>
      <c r="AQ724">
        <v>0</v>
      </c>
      <c r="AR724">
        <v>0</v>
      </c>
      <c r="AS724">
        <v>0</v>
      </c>
      <c r="AT724" t="s">
        <v>90</v>
      </c>
      <c r="AU724" t="s">
        <v>90</v>
      </c>
      <c r="AV724" t="s">
        <v>90</v>
      </c>
      <c r="AW724" t="s">
        <v>90</v>
      </c>
      <c r="AX724" t="s">
        <v>90</v>
      </c>
      <c r="AY724" t="s">
        <v>90</v>
      </c>
      <c r="AZ724" t="s">
        <v>90</v>
      </c>
      <c r="BA724" t="s">
        <v>90</v>
      </c>
      <c r="BB724" t="s">
        <v>90</v>
      </c>
      <c r="BC724" t="s">
        <v>90</v>
      </c>
      <c r="BD724" t="s">
        <v>90</v>
      </c>
      <c r="BE724" t="s">
        <v>90</v>
      </c>
    </row>
    <row r="725" spans="1:57" x14ac:dyDescent="0.45">
      <c r="A725" t="s">
        <v>1852</v>
      </c>
      <c r="B725" t="s">
        <v>82</v>
      </c>
      <c r="C725" t="s">
        <v>1695</v>
      </c>
      <c r="D725" t="s">
        <v>84</v>
      </c>
      <c r="E725" s="2" t="str">
        <f>HYPERLINK("capsilon://?command=openfolder&amp;siteaddress=FAM.docvelocity-na8.net&amp;folderid=FXD6AB9F3C-AF66-5F7F-BD06-DF32F62FCDB2","FX220210465")</f>
        <v>FX220210465</v>
      </c>
      <c r="F725" t="s">
        <v>19</v>
      </c>
      <c r="G725" t="s">
        <v>19</v>
      </c>
      <c r="H725" t="s">
        <v>85</v>
      </c>
      <c r="I725" t="s">
        <v>1853</v>
      </c>
      <c r="J725">
        <v>0</v>
      </c>
      <c r="K725" t="s">
        <v>87</v>
      </c>
      <c r="L725" t="s">
        <v>88</v>
      </c>
      <c r="M725" t="s">
        <v>89</v>
      </c>
      <c r="N725">
        <v>2</v>
      </c>
      <c r="O725" s="1">
        <v>44616.373113425929</v>
      </c>
      <c r="P725" s="1">
        <v>44616.503530092596</v>
      </c>
      <c r="Q725">
        <v>9380</v>
      </c>
      <c r="R725">
        <v>1888</v>
      </c>
      <c r="S725" t="b">
        <v>0</v>
      </c>
      <c r="T725" t="s">
        <v>90</v>
      </c>
      <c r="U725" t="b">
        <v>0</v>
      </c>
      <c r="V725" t="s">
        <v>246</v>
      </c>
      <c r="W725" s="1">
        <v>44616.494108796294</v>
      </c>
      <c r="X725">
        <v>1085</v>
      </c>
      <c r="Y725">
        <v>52</v>
      </c>
      <c r="Z725">
        <v>0</v>
      </c>
      <c r="AA725">
        <v>52</v>
      </c>
      <c r="AB725">
        <v>0</v>
      </c>
      <c r="AC725">
        <v>27</v>
      </c>
      <c r="AD725">
        <v>-52</v>
      </c>
      <c r="AE725">
        <v>0</v>
      </c>
      <c r="AF725">
        <v>0</v>
      </c>
      <c r="AG725">
        <v>0</v>
      </c>
      <c r="AH725" t="s">
        <v>187</v>
      </c>
      <c r="AI725" s="1">
        <v>44616.503530092596</v>
      </c>
      <c r="AJ725">
        <v>803</v>
      </c>
      <c r="AK725">
        <v>6</v>
      </c>
      <c r="AL725">
        <v>0</v>
      </c>
      <c r="AM725">
        <v>6</v>
      </c>
      <c r="AN725">
        <v>0</v>
      </c>
      <c r="AO725">
        <v>6</v>
      </c>
      <c r="AP725">
        <v>-58</v>
      </c>
      <c r="AQ725">
        <v>0</v>
      </c>
      <c r="AR725">
        <v>0</v>
      </c>
      <c r="AS725">
        <v>0</v>
      </c>
      <c r="AT725" t="s">
        <v>90</v>
      </c>
      <c r="AU725" t="s">
        <v>90</v>
      </c>
      <c r="AV725" t="s">
        <v>90</v>
      </c>
      <c r="AW725" t="s">
        <v>90</v>
      </c>
      <c r="AX725" t="s">
        <v>90</v>
      </c>
      <c r="AY725" t="s">
        <v>90</v>
      </c>
      <c r="AZ725" t="s">
        <v>90</v>
      </c>
      <c r="BA725" t="s">
        <v>90</v>
      </c>
      <c r="BB725" t="s">
        <v>90</v>
      </c>
      <c r="BC725" t="s">
        <v>90</v>
      </c>
      <c r="BD725" t="s">
        <v>90</v>
      </c>
      <c r="BE725" t="s">
        <v>90</v>
      </c>
    </row>
    <row r="726" spans="1:57" x14ac:dyDescent="0.45">
      <c r="A726" t="s">
        <v>1854</v>
      </c>
      <c r="B726" t="s">
        <v>82</v>
      </c>
      <c r="C726" t="s">
        <v>1855</v>
      </c>
      <c r="D726" t="s">
        <v>84</v>
      </c>
      <c r="E726" s="2" t="str">
        <f>HYPERLINK("capsilon://?command=openfolder&amp;siteaddress=FAM.docvelocity-na8.net&amp;folderid=FX005F4FE4-FADE-62C4-C89A-78DCAD183DDA","FX220210338")</f>
        <v>FX220210338</v>
      </c>
      <c r="F726" t="s">
        <v>19</v>
      </c>
      <c r="G726" t="s">
        <v>19</v>
      </c>
      <c r="H726" t="s">
        <v>85</v>
      </c>
      <c r="I726" t="s">
        <v>1856</v>
      </c>
      <c r="J726">
        <v>0</v>
      </c>
      <c r="K726" t="s">
        <v>87</v>
      </c>
      <c r="L726" t="s">
        <v>88</v>
      </c>
      <c r="M726" t="s">
        <v>89</v>
      </c>
      <c r="N726">
        <v>2</v>
      </c>
      <c r="O726" s="1">
        <v>44616.386805555558</v>
      </c>
      <c r="P726" s="1">
        <v>44616.517141203702</v>
      </c>
      <c r="Q726">
        <v>9634</v>
      </c>
      <c r="R726">
        <v>1627</v>
      </c>
      <c r="S726" t="b">
        <v>0</v>
      </c>
      <c r="T726" t="s">
        <v>90</v>
      </c>
      <c r="U726" t="b">
        <v>0</v>
      </c>
      <c r="V726" t="s">
        <v>246</v>
      </c>
      <c r="W726" s="1">
        <v>44616.502789351849</v>
      </c>
      <c r="X726">
        <v>749</v>
      </c>
      <c r="Y726">
        <v>130</v>
      </c>
      <c r="Z726">
        <v>0</v>
      </c>
      <c r="AA726">
        <v>130</v>
      </c>
      <c r="AB726">
        <v>0</v>
      </c>
      <c r="AC726">
        <v>12</v>
      </c>
      <c r="AD726">
        <v>-130</v>
      </c>
      <c r="AE726">
        <v>0</v>
      </c>
      <c r="AF726">
        <v>0</v>
      </c>
      <c r="AG726">
        <v>0</v>
      </c>
      <c r="AH726" t="s">
        <v>1647</v>
      </c>
      <c r="AI726" s="1">
        <v>44616.517141203702</v>
      </c>
      <c r="AJ726">
        <v>702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-130</v>
      </c>
      <c r="AQ726">
        <v>0</v>
      </c>
      <c r="AR726">
        <v>0</v>
      </c>
      <c r="AS726">
        <v>0</v>
      </c>
      <c r="AT726" t="s">
        <v>90</v>
      </c>
      <c r="AU726" t="s">
        <v>90</v>
      </c>
      <c r="AV726" t="s">
        <v>90</v>
      </c>
      <c r="AW726" t="s">
        <v>90</v>
      </c>
      <c r="AX726" t="s">
        <v>90</v>
      </c>
      <c r="AY726" t="s">
        <v>90</v>
      </c>
      <c r="AZ726" t="s">
        <v>90</v>
      </c>
      <c r="BA726" t="s">
        <v>90</v>
      </c>
      <c r="BB726" t="s">
        <v>90</v>
      </c>
      <c r="BC726" t="s">
        <v>90</v>
      </c>
      <c r="BD726" t="s">
        <v>90</v>
      </c>
      <c r="BE726" t="s">
        <v>90</v>
      </c>
    </row>
    <row r="727" spans="1:57" x14ac:dyDescent="0.45">
      <c r="A727" t="s">
        <v>1857</v>
      </c>
      <c r="B727" t="s">
        <v>82</v>
      </c>
      <c r="C727" t="s">
        <v>832</v>
      </c>
      <c r="D727" t="s">
        <v>84</v>
      </c>
      <c r="E727" s="2" t="str">
        <f>HYPERLINK("capsilon://?command=openfolder&amp;siteaddress=FAM.docvelocity-na8.net&amp;folderid=FX663D5AFD-5CC1-802A-9A37-A7EF5208A30C","FX211213439")</f>
        <v>FX211213439</v>
      </c>
      <c r="F727" t="s">
        <v>19</v>
      </c>
      <c r="G727" t="s">
        <v>19</v>
      </c>
      <c r="H727" t="s">
        <v>85</v>
      </c>
      <c r="I727" t="s">
        <v>1858</v>
      </c>
      <c r="J727">
        <v>0</v>
      </c>
      <c r="K727" t="s">
        <v>87</v>
      </c>
      <c r="L727" t="s">
        <v>88</v>
      </c>
      <c r="M727" t="s">
        <v>89</v>
      </c>
      <c r="N727">
        <v>2</v>
      </c>
      <c r="O727" s="1">
        <v>44616.398020833331</v>
      </c>
      <c r="P727" s="1">
        <v>44616.519062500003</v>
      </c>
      <c r="Q727">
        <v>10028</v>
      </c>
      <c r="R727">
        <v>430</v>
      </c>
      <c r="S727" t="b">
        <v>0</v>
      </c>
      <c r="T727" t="s">
        <v>90</v>
      </c>
      <c r="U727" t="b">
        <v>0</v>
      </c>
      <c r="V727" t="s">
        <v>246</v>
      </c>
      <c r="W727" s="1">
        <v>44616.505787037036</v>
      </c>
      <c r="X727">
        <v>258</v>
      </c>
      <c r="Y727">
        <v>21</v>
      </c>
      <c r="Z727">
        <v>0</v>
      </c>
      <c r="AA727">
        <v>21</v>
      </c>
      <c r="AB727">
        <v>0</v>
      </c>
      <c r="AC727">
        <v>12</v>
      </c>
      <c r="AD727">
        <v>-21</v>
      </c>
      <c r="AE727">
        <v>0</v>
      </c>
      <c r="AF727">
        <v>0</v>
      </c>
      <c r="AG727">
        <v>0</v>
      </c>
      <c r="AH727" t="s">
        <v>1647</v>
      </c>
      <c r="AI727" s="1">
        <v>44616.519062500003</v>
      </c>
      <c r="AJ727">
        <v>165</v>
      </c>
      <c r="AK727">
        <v>1</v>
      </c>
      <c r="AL727">
        <v>0</v>
      </c>
      <c r="AM727">
        <v>1</v>
      </c>
      <c r="AN727">
        <v>0</v>
      </c>
      <c r="AO727">
        <v>1</v>
      </c>
      <c r="AP727">
        <v>-22</v>
      </c>
      <c r="AQ727">
        <v>0</v>
      </c>
      <c r="AR727">
        <v>0</v>
      </c>
      <c r="AS727">
        <v>0</v>
      </c>
      <c r="AT727" t="s">
        <v>90</v>
      </c>
      <c r="AU727" t="s">
        <v>90</v>
      </c>
      <c r="AV727" t="s">
        <v>90</v>
      </c>
      <c r="AW727" t="s">
        <v>90</v>
      </c>
      <c r="AX727" t="s">
        <v>90</v>
      </c>
      <c r="AY727" t="s">
        <v>90</v>
      </c>
      <c r="AZ727" t="s">
        <v>90</v>
      </c>
      <c r="BA727" t="s">
        <v>90</v>
      </c>
      <c r="BB727" t="s">
        <v>90</v>
      </c>
      <c r="BC727" t="s">
        <v>90</v>
      </c>
      <c r="BD727" t="s">
        <v>90</v>
      </c>
      <c r="BE727" t="s">
        <v>90</v>
      </c>
    </row>
    <row r="728" spans="1:57" x14ac:dyDescent="0.45">
      <c r="A728" t="s">
        <v>1859</v>
      </c>
      <c r="B728" t="s">
        <v>82</v>
      </c>
      <c r="C728" t="s">
        <v>867</v>
      </c>
      <c r="D728" t="s">
        <v>84</v>
      </c>
      <c r="E728" s="2" t="str">
        <f>HYPERLINK("capsilon://?command=openfolder&amp;siteaddress=FAM.docvelocity-na8.net&amp;folderid=FX220E316D-0814-8AAB-C676-66D8154D5F4F","FX220110242")</f>
        <v>FX220110242</v>
      </c>
      <c r="F728" t="s">
        <v>19</v>
      </c>
      <c r="G728" t="s">
        <v>19</v>
      </c>
      <c r="H728" t="s">
        <v>85</v>
      </c>
      <c r="I728" t="s">
        <v>1860</v>
      </c>
      <c r="J728">
        <v>0</v>
      </c>
      <c r="K728" t="s">
        <v>87</v>
      </c>
      <c r="L728" t="s">
        <v>88</v>
      </c>
      <c r="M728" t="s">
        <v>89</v>
      </c>
      <c r="N728">
        <v>2</v>
      </c>
      <c r="O728" s="1">
        <v>44616.40042824074</v>
      </c>
      <c r="P728" s="1">
        <v>44616.654999999999</v>
      </c>
      <c r="Q728">
        <v>21930</v>
      </c>
      <c r="R728">
        <v>65</v>
      </c>
      <c r="S728" t="b">
        <v>0</v>
      </c>
      <c r="T728" t="s">
        <v>90</v>
      </c>
      <c r="U728" t="b">
        <v>0</v>
      </c>
      <c r="V728" t="s">
        <v>246</v>
      </c>
      <c r="W728" s="1">
        <v>44616.543217592596</v>
      </c>
      <c r="X728">
        <v>32</v>
      </c>
      <c r="Y728">
        <v>0</v>
      </c>
      <c r="Z728">
        <v>0</v>
      </c>
      <c r="AA728">
        <v>0</v>
      </c>
      <c r="AB728">
        <v>52</v>
      </c>
      <c r="AC728">
        <v>0</v>
      </c>
      <c r="AD728">
        <v>0</v>
      </c>
      <c r="AE728">
        <v>0</v>
      </c>
      <c r="AF728">
        <v>0</v>
      </c>
      <c r="AG728">
        <v>0</v>
      </c>
      <c r="AH728" t="s">
        <v>92</v>
      </c>
      <c r="AI728" s="1">
        <v>44616.654999999999</v>
      </c>
      <c r="AJ728">
        <v>15</v>
      </c>
      <c r="AK728">
        <v>0</v>
      </c>
      <c r="AL728">
        <v>0</v>
      </c>
      <c r="AM728">
        <v>0</v>
      </c>
      <c r="AN728">
        <v>52</v>
      </c>
      <c r="AO728">
        <v>0</v>
      </c>
      <c r="AP728">
        <v>0</v>
      </c>
      <c r="AQ728">
        <v>0</v>
      </c>
      <c r="AR728">
        <v>0</v>
      </c>
      <c r="AS728">
        <v>0</v>
      </c>
      <c r="AT728" t="s">
        <v>90</v>
      </c>
      <c r="AU728" t="s">
        <v>90</v>
      </c>
      <c r="AV728" t="s">
        <v>90</v>
      </c>
      <c r="AW728" t="s">
        <v>90</v>
      </c>
      <c r="AX728" t="s">
        <v>90</v>
      </c>
      <c r="AY728" t="s">
        <v>90</v>
      </c>
      <c r="AZ728" t="s">
        <v>90</v>
      </c>
      <c r="BA728" t="s">
        <v>90</v>
      </c>
      <c r="BB728" t="s">
        <v>90</v>
      </c>
      <c r="BC728" t="s">
        <v>90</v>
      </c>
      <c r="BD728" t="s">
        <v>90</v>
      </c>
      <c r="BE728" t="s">
        <v>90</v>
      </c>
    </row>
    <row r="729" spans="1:57" x14ac:dyDescent="0.45">
      <c r="A729" t="s">
        <v>1861</v>
      </c>
      <c r="B729" t="s">
        <v>82</v>
      </c>
      <c r="C729" t="s">
        <v>1862</v>
      </c>
      <c r="D729" t="s">
        <v>84</v>
      </c>
      <c r="E729" s="2" t="str">
        <f>HYPERLINK("capsilon://?command=openfolder&amp;siteaddress=FAM.docvelocity-na8.net&amp;folderid=FXD8B71395-3DCC-6ED2-9D01-F4FBF3B3053C","FX220211015")</f>
        <v>FX220211015</v>
      </c>
      <c r="F729" t="s">
        <v>19</v>
      </c>
      <c r="G729" t="s">
        <v>19</v>
      </c>
      <c r="H729" t="s">
        <v>85</v>
      </c>
      <c r="I729" t="s">
        <v>1863</v>
      </c>
      <c r="J729">
        <v>0</v>
      </c>
      <c r="K729" t="s">
        <v>87</v>
      </c>
      <c r="L729" t="s">
        <v>88</v>
      </c>
      <c r="M729" t="s">
        <v>89</v>
      </c>
      <c r="N729">
        <v>2</v>
      </c>
      <c r="O729" s="1">
        <v>44616.406770833331</v>
      </c>
      <c r="P729" s="1">
        <v>44616.664606481485</v>
      </c>
      <c r="Q729">
        <v>18935</v>
      </c>
      <c r="R729">
        <v>3342</v>
      </c>
      <c r="S729" t="b">
        <v>0</v>
      </c>
      <c r="T729" t="s">
        <v>90</v>
      </c>
      <c r="U729" t="b">
        <v>0</v>
      </c>
      <c r="V729" t="s">
        <v>177</v>
      </c>
      <c r="W729" s="1">
        <v>44616.573206018518</v>
      </c>
      <c r="X729">
        <v>2501</v>
      </c>
      <c r="Y729">
        <v>330</v>
      </c>
      <c r="Z729">
        <v>0</v>
      </c>
      <c r="AA729">
        <v>330</v>
      </c>
      <c r="AB729">
        <v>84</v>
      </c>
      <c r="AC729">
        <v>102</v>
      </c>
      <c r="AD729">
        <v>-330</v>
      </c>
      <c r="AE729">
        <v>0</v>
      </c>
      <c r="AF729">
        <v>0</v>
      </c>
      <c r="AG729">
        <v>0</v>
      </c>
      <c r="AH729" t="s">
        <v>92</v>
      </c>
      <c r="AI729" s="1">
        <v>44616.664606481485</v>
      </c>
      <c r="AJ729">
        <v>829</v>
      </c>
      <c r="AK729">
        <v>1</v>
      </c>
      <c r="AL729">
        <v>0</v>
      </c>
      <c r="AM729">
        <v>1</v>
      </c>
      <c r="AN729">
        <v>63</v>
      </c>
      <c r="AO729">
        <v>1</v>
      </c>
      <c r="AP729">
        <v>-331</v>
      </c>
      <c r="AQ729">
        <v>0</v>
      </c>
      <c r="AR729">
        <v>0</v>
      </c>
      <c r="AS729">
        <v>0</v>
      </c>
      <c r="AT729" t="s">
        <v>90</v>
      </c>
      <c r="AU729" t="s">
        <v>90</v>
      </c>
      <c r="AV729" t="s">
        <v>90</v>
      </c>
      <c r="AW729" t="s">
        <v>90</v>
      </c>
      <c r="AX729" t="s">
        <v>90</v>
      </c>
      <c r="AY729" t="s">
        <v>90</v>
      </c>
      <c r="AZ729" t="s">
        <v>90</v>
      </c>
      <c r="BA729" t="s">
        <v>90</v>
      </c>
      <c r="BB729" t="s">
        <v>90</v>
      </c>
      <c r="BC729" t="s">
        <v>90</v>
      </c>
      <c r="BD729" t="s">
        <v>90</v>
      </c>
      <c r="BE729" t="s">
        <v>90</v>
      </c>
    </row>
    <row r="730" spans="1:57" x14ac:dyDescent="0.45">
      <c r="A730" t="s">
        <v>1864</v>
      </c>
      <c r="B730" t="s">
        <v>82</v>
      </c>
      <c r="C730" t="s">
        <v>1865</v>
      </c>
      <c r="D730" t="s">
        <v>84</v>
      </c>
      <c r="E730" s="2" t="str">
        <f>HYPERLINK("capsilon://?command=openfolder&amp;siteaddress=FAM.docvelocity-na8.net&amp;folderid=FX3E2C7D54-BFD4-1D25-C7C2-A7150DC1B7B4","FX220210538")</f>
        <v>FX220210538</v>
      </c>
      <c r="F730" t="s">
        <v>19</v>
      </c>
      <c r="G730" t="s">
        <v>19</v>
      </c>
      <c r="H730" t="s">
        <v>85</v>
      </c>
      <c r="I730" t="s">
        <v>1866</v>
      </c>
      <c r="J730">
        <v>0</v>
      </c>
      <c r="K730" t="s">
        <v>87</v>
      </c>
      <c r="L730" t="s">
        <v>88</v>
      </c>
      <c r="M730" t="s">
        <v>89</v>
      </c>
      <c r="N730">
        <v>1</v>
      </c>
      <c r="O730" s="1">
        <v>44616.407523148147</v>
      </c>
      <c r="P730" s="1">
        <v>44616.686840277776</v>
      </c>
      <c r="Q730">
        <v>23410</v>
      </c>
      <c r="R730">
        <v>723</v>
      </c>
      <c r="S730" t="b">
        <v>0</v>
      </c>
      <c r="T730" t="s">
        <v>90</v>
      </c>
      <c r="U730" t="b">
        <v>0</v>
      </c>
      <c r="V730" t="s">
        <v>110</v>
      </c>
      <c r="W730" s="1">
        <v>44616.686840277776</v>
      </c>
      <c r="X730">
        <v>274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176</v>
      </c>
      <c r="AF730">
        <v>0</v>
      </c>
      <c r="AG730">
        <v>8</v>
      </c>
      <c r="AH730" t="s">
        <v>90</v>
      </c>
      <c r="AI730" t="s">
        <v>90</v>
      </c>
      <c r="AJ730" t="s">
        <v>90</v>
      </c>
      <c r="AK730" t="s">
        <v>90</v>
      </c>
      <c r="AL730" t="s">
        <v>90</v>
      </c>
      <c r="AM730" t="s">
        <v>90</v>
      </c>
      <c r="AN730" t="s">
        <v>90</v>
      </c>
      <c r="AO730" t="s">
        <v>90</v>
      </c>
      <c r="AP730" t="s">
        <v>90</v>
      </c>
      <c r="AQ730" t="s">
        <v>90</v>
      </c>
      <c r="AR730" t="s">
        <v>90</v>
      </c>
      <c r="AS730" t="s">
        <v>90</v>
      </c>
      <c r="AT730" t="s">
        <v>90</v>
      </c>
      <c r="AU730" t="s">
        <v>90</v>
      </c>
      <c r="AV730" t="s">
        <v>90</v>
      </c>
      <c r="AW730" t="s">
        <v>90</v>
      </c>
      <c r="AX730" t="s">
        <v>90</v>
      </c>
      <c r="AY730" t="s">
        <v>90</v>
      </c>
      <c r="AZ730" t="s">
        <v>90</v>
      </c>
      <c r="BA730" t="s">
        <v>90</v>
      </c>
      <c r="BB730" t="s">
        <v>90</v>
      </c>
      <c r="BC730" t="s">
        <v>90</v>
      </c>
      <c r="BD730" t="s">
        <v>90</v>
      </c>
      <c r="BE730" t="s">
        <v>90</v>
      </c>
    </row>
    <row r="731" spans="1:57" x14ac:dyDescent="0.45">
      <c r="A731" t="s">
        <v>1867</v>
      </c>
      <c r="B731" t="s">
        <v>82</v>
      </c>
      <c r="C731" t="s">
        <v>1868</v>
      </c>
      <c r="D731" t="s">
        <v>84</v>
      </c>
      <c r="E731" s="2" t="str">
        <f>HYPERLINK("capsilon://?command=openfolder&amp;siteaddress=FAM.docvelocity-na8.net&amp;folderid=FX0BE339AD-4359-E704-3FA3-63D66E1F2105","FX220210570")</f>
        <v>FX220210570</v>
      </c>
      <c r="F731" t="s">
        <v>19</v>
      </c>
      <c r="G731" t="s">
        <v>19</v>
      </c>
      <c r="H731" t="s">
        <v>85</v>
      </c>
      <c r="I731" t="s">
        <v>1869</v>
      </c>
      <c r="J731">
        <v>0</v>
      </c>
      <c r="K731" t="s">
        <v>87</v>
      </c>
      <c r="L731" t="s">
        <v>88</v>
      </c>
      <c r="M731" t="s">
        <v>89</v>
      </c>
      <c r="N731">
        <v>2</v>
      </c>
      <c r="O731" s="1">
        <v>44616.40828703704</v>
      </c>
      <c r="P731" s="1">
        <v>44616.663912037038</v>
      </c>
      <c r="Q731">
        <v>21304</v>
      </c>
      <c r="R731">
        <v>782</v>
      </c>
      <c r="S731" t="b">
        <v>0</v>
      </c>
      <c r="T731" t="s">
        <v>90</v>
      </c>
      <c r="U731" t="b">
        <v>0</v>
      </c>
      <c r="V731" t="s">
        <v>177</v>
      </c>
      <c r="W731" s="1">
        <v>44616.55023148148</v>
      </c>
      <c r="X731">
        <v>258</v>
      </c>
      <c r="Y731">
        <v>42</v>
      </c>
      <c r="Z731">
        <v>0</v>
      </c>
      <c r="AA731">
        <v>42</v>
      </c>
      <c r="AB731">
        <v>0</v>
      </c>
      <c r="AC731">
        <v>5</v>
      </c>
      <c r="AD731">
        <v>-42</v>
      </c>
      <c r="AE731">
        <v>0</v>
      </c>
      <c r="AF731">
        <v>0</v>
      </c>
      <c r="AG731">
        <v>0</v>
      </c>
      <c r="AH731" t="s">
        <v>219</v>
      </c>
      <c r="AI731" s="1">
        <v>44616.663912037038</v>
      </c>
      <c r="AJ731">
        <v>524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-42</v>
      </c>
      <c r="AQ731">
        <v>0</v>
      </c>
      <c r="AR731">
        <v>0</v>
      </c>
      <c r="AS731">
        <v>0</v>
      </c>
      <c r="AT731" t="s">
        <v>90</v>
      </c>
      <c r="AU731" t="s">
        <v>90</v>
      </c>
      <c r="AV731" t="s">
        <v>90</v>
      </c>
      <c r="AW731" t="s">
        <v>90</v>
      </c>
      <c r="AX731" t="s">
        <v>90</v>
      </c>
      <c r="AY731" t="s">
        <v>90</v>
      </c>
      <c r="AZ731" t="s">
        <v>90</v>
      </c>
      <c r="BA731" t="s">
        <v>90</v>
      </c>
      <c r="BB731" t="s">
        <v>90</v>
      </c>
      <c r="BC731" t="s">
        <v>90</v>
      </c>
      <c r="BD731" t="s">
        <v>90</v>
      </c>
      <c r="BE731" t="s">
        <v>90</v>
      </c>
    </row>
    <row r="732" spans="1:57" x14ac:dyDescent="0.45">
      <c r="A732" t="s">
        <v>1870</v>
      </c>
      <c r="B732" t="s">
        <v>82</v>
      </c>
      <c r="C732" t="s">
        <v>1871</v>
      </c>
      <c r="D732" t="s">
        <v>84</v>
      </c>
      <c r="E732" s="2" t="str">
        <f>HYPERLINK("capsilon://?command=openfolder&amp;siteaddress=FAM.docvelocity-na8.net&amp;folderid=FX5A8459D9-A402-9EF3-2363-04E97B25F0D9","FX22022035")</f>
        <v>FX22022035</v>
      </c>
      <c r="F732" t="s">
        <v>19</v>
      </c>
      <c r="G732" t="s">
        <v>19</v>
      </c>
      <c r="H732" t="s">
        <v>85</v>
      </c>
      <c r="I732" t="s">
        <v>1872</v>
      </c>
      <c r="J732">
        <v>0</v>
      </c>
      <c r="K732" t="s">
        <v>87</v>
      </c>
      <c r="L732" t="s">
        <v>88</v>
      </c>
      <c r="M732" t="s">
        <v>89</v>
      </c>
      <c r="N732">
        <v>2</v>
      </c>
      <c r="O732" s="1">
        <v>44616.40929398148</v>
      </c>
      <c r="P732" s="1">
        <v>44617.285787037035</v>
      </c>
      <c r="Q732">
        <v>62009</v>
      </c>
      <c r="R732">
        <v>13720</v>
      </c>
      <c r="S732" t="b">
        <v>0</v>
      </c>
      <c r="T732" t="s">
        <v>90</v>
      </c>
      <c r="U732" t="b">
        <v>0</v>
      </c>
      <c r="V732" t="s">
        <v>114</v>
      </c>
      <c r="W732" s="1">
        <v>44616.719375000001</v>
      </c>
      <c r="X732">
        <v>9588</v>
      </c>
      <c r="Y732">
        <v>1050</v>
      </c>
      <c r="Z732">
        <v>0</v>
      </c>
      <c r="AA732">
        <v>1050</v>
      </c>
      <c r="AB732">
        <v>0</v>
      </c>
      <c r="AC732">
        <v>623</v>
      </c>
      <c r="AD732">
        <v>-1050</v>
      </c>
      <c r="AE732">
        <v>0</v>
      </c>
      <c r="AF732">
        <v>0</v>
      </c>
      <c r="AG732">
        <v>0</v>
      </c>
      <c r="AH732" t="s">
        <v>194</v>
      </c>
      <c r="AI732" s="1">
        <v>44617.285787037035</v>
      </c>
      <c r="AJ732">
        <v>33</v>
      </c>
      <c r="AK732">
        <v>11</v>
      </c>
      <c r="AL732">
        <v>0</v>
      </c>
      <c r="AM732">
        <v>11</v>
      </c>
      <c r="AN732">
        <v>0</v>
      </c>
      <c r="AO732">
        <v>0</v>
      </c>
      <c r="AP732">
        <v>-1061</v>
      </c>
      <c r="AQ732">
        <v>0</v>
      </c>
      <c r="AR732">
        <v>0</v>
      </c>
      <c r="AS732">
        <v>0</v>
      </c>
      <c r="AT732" t="s">
        <v>90</v>
      </c>
      <c r="AU732" t="s">
        <v>90</v>
      </c>
      <c r="AV732" t="s">
        <v>90</v>
      </c>
      <c r="AW732" t="s">
        <v>90</v>
      </c>
      <c r="AX732" t="s">
        <v>90</v>
      </c>
      <c r="AY732" t="s">
        <v>90</v>
      </c>
      <c r="AZ732" t="s">
        <v>90</v>
      </c>
      <c r="BA732" t="s">
        <v>90</v>
      </c>
      <c r="BB732" t="s">
        <v>90</v>
      </c>
      <c r="BC732" t="s">
        <v>90</v>
      </c>
      <c r="BD732" t="s">
        <v>90</v>
      </c>
      <c r="BE732" t="s">
        <v>90</v>
      </c>
    </row>
    <row r="733" spans="1:57" x14ac:dyDescent="0.45">
      <c r="A733" t="s">
        <v>1873</v>
      </c>
      <c r="B733" t="s">
        <v>82</v>
      </c>
      <c r="C733" t="s">
        <v>1874</v>
      </c>
      <c r="D733" t="s">
        <v>84</v>
      </c>
      <c r="E733" s="2" t="str">
        <f>HYPERLINK("capsilon://?command=openfolder&amp;siteaddress=FAM.docvelocity-na8.net&amp;folderid=FX43C4D96A-6B04-901E-12D2-77FBC55680FB","FX220210806")</f>
        <v>FX220210806</v>
      </c>
      <c r="F733" t="s">
        <v>19</v>
      </c>
      <c r="G733" t="s">
        <v>19</v>
      </c>
      <c r="H733" t="s">
        <v>85</v>
      </c>
      <c r="I733" t="s">
        <v>1875</v>
      </c>
      <c r="J733">
        <v>0</v>
      </c>
      <c r="K733" t="s">
        <v>87</v>
      </c>
      <c r="L733" t="s">
        <v>88</v>
      </c>
      <c r="M733" t="s">
        <v>89</v>
      </c>
      <c r="N733">
        <v>2</v>
      </c>
      <c r="O733" s="1">
        <v>44616.409988425927</v>
      </c>
      <c r="P733" s="1">
        <v>44616.66642361111</v>
      </c>
      <c r="Q733">
        <v>21021</v>
      </c>
      <c r="R733">
        <v>1135</v>
      </c>
      <c r="S733" t="b">
        <v>0</v>
      </c>
      <c r="T733" t="s">
        <v>90</v>
      </c>
      <c r="U733" t="b">
        <v>0</v>
      </c>
      <c r="V733" t="s">
        <v>177</v>
      </c>
      <c r="W733" s="1">
        <v>44616.582638888889</v>
      </c>
      <c r="X733">
        <v>814</v>
      </c>
      <c r="Y733">
        <v>229</v>
      </c>
      <c r="Z733">
        <v>0</v>
      </c>
      <c r="AA733">
        <v>229</v>
      </c>
      <c r="AB733">
        <v>0</v>
      </c>
      <c r="AC733">
        <v>65</v>
      </c>
      <c r="AD733">
        <v>-229</v>
      </c>
      <c r="AE733">
        <v>0</v>
      </c>
      <c r="AF733">
        <v>0</v>
      </c>
      <c r="AG733">
        <v>0</v>
      </c>
      <c r="AH733" t="s">
        <v>163</v>
      </c>
      <c r="AI733" s="1">
        <v>44616.66642361111</v>
      </c>
      <c r="AJ733">
        <v>321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-229</v>
      </c>
      <c r="AQ733">
        <v>0</v>
      </c>
      <c r="AR733">
        <v>0</v>
      </c>
      <c r="AS733">
        <v>0</v>
      </c>
      <c r="AT733" t="s">
        <v>90</v>
      </c>
      <c r="AU733" t="s">
        <v>90</v>
      </c>
      <c r="AV733" t="s">
        <v>90</v>
      </c>
      <c r="AW733" t="s">
        <v>90</v>
      </c>
      <c r="AX733" t="s">
        <v>90</v>
      </c>
      <c r="AY733" t="s">
        <v>90</v>
      </c>
      <c r="AZ733" t="s">
        <v>90</v>
      </c>
      <c r="BA733" t="s">
        <v>90</v>
      </c>
      <c r="BB733" t="s">
        <v>90</v>
      </c>
      <c r="BC733" t="s">
        <v>90</v>
      </c>
      <c r="BD733" t="s">
        <v>90</v>
      </c>
      <c r="BE733" t="s">
        <v>90</v>
      </c>
    </row>
    <row r="734" spans="1:57" x14ac:dyDescent="0.45">
      <c r="A734" t="s">
        <v>1876</v>
      </c>
      <c r="B734" t="s">
        <v>82</v>
      </c>
      <c r="C734" t="s">
        <v>1409</v>
      </c>
      <c r="D734" t="s">
        <v>84</v>
      </c>
      <c r="E734" s="2" t="str">
        <f>HYPERLINK("capsilon://?command=openfolder&amp;siteaddress=FAM.docvelocity-na8.net&amp;folderid=FX0CEC3E8C-17CF-D7F0-2EF6-6B0CB6287B4A","FX22027132")</f>
        <v>FX22027132</v>
      </c>
      <c r="F734" t="s">
        <v>19</v>
      </c>
      <c r="G734" t="s">
        <v>19</v>
      </c>
      <c r="H734" t="s">
        <v>85</v>
      </c>
      <c r="I734" t="s">
        <v>1877</v>
      </c>
      <c r="J734">
        <v>0</v>
      </c>
      <c r="K734" t="s">
        <v>87</v>
      </c>
      <c r="L734" t="s">
        <v>88</v>
      </c>
      <c r="M734" t="s">
        <v>89</v>
      </c>
      <c r="N734">
        <v>1</v>
      </c>
      <c r="O734" s="1">
        <v>44616.411238425928</v>
      </c>
      <c r="P734" s="1">
        <v>44616.694236111114</v>
      </c>
      <c r="Q734">
        <v>23254</v>
      </c>
      <c r="R734">
        <v>1197</v>
      </c>
      <c r="S734" t="b">
        <v>0</v>
      </c>
      <c r="T734" t="s">
        <v>90</v>
      </c>
      <c r="U734" t="b">
        <v>0</v>
      </c>
      <c r="V734" t="s">
        <v>110</v>
      </c>
      <c r="W734" s="1">
        <v>44616.694236111114</v>
      </c>
      <c r="X734">
        <v>360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37</v>
      </c>
      <c r="AF734">
        <v>0</v>
      </c>
      <c r="AG734">
        <v>2</v>
      </c>
      <c r="AH734" t="s">
        <v>90</v>
      </c>
      <c r="AI734" t="s">
        <v>90</v>
      </c>
      <c r="AJ734" t="s">
        <v>90</v>
      </c>
      <c r="AK734" t="s">
        <v>90</v>
      </c>
      <c r="AL734" t="s">
        <v>90</v>
      </c>
      <c r="AM734" t="s">
        <v>90</v>
      </c>
      <c r="AN734" t="s">
        <v>90</v>
      </c>
      <c r="AO734" t="s">
        <v>90</v>
      </c>
      <c r="AP734" t="s">
        <v>90</v>
      </c>
      <c r="AQ734" t="s">
        <v>90</v>
      </c>
      <c r="AR734" t="s">
        <v>90</v>
      </c>
      <c r="AS734" t="s">
        <v>90</v>
      </c>
      <c r="AT734" t="s">
        <v>90</v>
      </c>
      <c r="AU734" t="s">
        <v>90</v>
      </c>
      <c r="AV734" t="s">
        <v>90</v>
      </c>
      <c r="AW734" t="s">
        <v>90</v>
      </c>
      <c r="AX734" t="s">
        <v>90</v>
      </c>
      <c r="AY734" t="s">
        <v>90</v>
      </c>
      <c r="AZ734" t="s">
        <v>90</v>
      </c>
      <c r="BA734" t="s">
        <v>90</v>
      </c>
      <c r="BB734" t="s">
        <v>90</v>
      </c>
      <c r="BC734" t="s">
        <v>90</v>
      </c>
      <c r="BD734" t="s">
        <v>90</v>
      </c>
      <c r="BE734" t="s">
        <v>90</v>
      </c>
    </row>
    <row r="735" spans="1:57" x14ac:dyDescent="0.45">
      <c r="A735" t="s">
        <v>1878</v>
      </c>
      <c r="B735" t="s">
        <v>82</v>
      </c>
      <c r="C735" t="s">
        <v>1879</v>
      </c>
      <c r="D735" t="s">
        <v>84</v>
      </c>
      <c r="E735" s="2" t="str">
        <f>HYPERLINK("capsilon://?command=openfolder&amp;siteaddress=FAM.docvelocity-na8.net&amp;folderid=FXDC4A22D6-BD0D-2EEF-627C-B27E6B794212","FX220210551")</f>
        <v>FX220210551</v>
      </c>
      <c r="F735" t="s">
        <v>19</v>
      </c>
      <c r="G735" t="s">
        <v>19</v>
      </c>
      <c r="H735" t="s">
        <v>85</v>
      </c>
      <c r="I735" t="s">
        <v>1880</v>
      </c>
      <c r="J735">
        <v>0</v>
      </c>
      <c r="K735" t="s">
        <v>87</v>
      </c>
      <c r="L735" t="s">
        <v>88</v>
      </c>
      <c r="M735" t="s">
        <v>89</v>
      </c>
      <c r="N735">
        <v>2</v>
      </c>
      <c r="O735" s="1">
        <v>44616.438240740739</v>
      </c>
      <c r="P735" s="1">
        <v>44616.666122685187</v>
      </c>
      <c r="Q735">
        <v>19354</v>
      </c>
      <c r="R735">
        <v>335</v>
      </c>
      <c r="S735" t="b">
        <v>0</v>
      </c>
      <c r="T735" t="s">
        <v>90</v>
      </c>
      <c r="U735" t="b">
        <v>0</v>
      </c>
      <c r="V735" t="s">
        <v>177</v>
      </c>
      <c r="W735" s="1">
        <v>44616.584490740737</v>
      </c>
      <c r="X735">
        <v>145</v>
      </c>
      <c r="Y735">
        <v>42</v>
      </c>
      <c r="Z735">
        <v>0</v>
      </c>
      <c r="AA735">
        <v>42</v>
      </c>
      <c r="AB735">
        <v>0</v>
      </c>
      <c r="AC735">
        <v>6</v>
      </c>
      <c r="AD735">
        <v>-42</v>
      </c>
      <c r="AE735">
        <v>0</v>
      </c>
      <c r="AF735">
        <v>0</v>
      </c>
      <c r="AG735">
        <v>0</v>
      </c>
      <c r="AH735" t="s">
        <v>219</v>
      </c>
      <c r="AI735" s="1">
        <v>44616.666122685187</v>
      </c>
      <c r="AJ735">
        <v>190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-42</v>
      </c>
      <c r="AQ735">
        <v>0</v>
      </c>
      <c r="AR735">
        <v>0</v>
      </c>
      <c r="AS735">
        <v>0</v>
      </c>
      <c r="AT735" t="s">
        <v>90</v>
      </c>
      <c r="AU735" t="s">
        <v>90</v>
      </c>
      <c r="AV735" t="s">
        <v>90</v>
      </c>
      <c r="AW735" t="s">
        <v>90</v>
      </c>
      <c r="AX735" t="s">
        <v>90</v>
      </c>
      <c r="AY735" t="s">
        <v>90</v>
      </c>
      <c r="AZ735" t="s">
        <v>90</v>
      </c>
      <c r="BA735" t="s">
        <v>90</v>
      </c>
      <c r="BB735" t="s">
        <v>90</v>
      </c>
      <c r="BC735" t="s">
        <v>90</v>
      </c>
      <c r="BD735" t="s">
        <v>90</v>
      </c>
      <c r="BE735" t="s">
        <v>90</v>
      </c>
    </row>
    <row r="736" spans="1:57" x14ac:dyDescent="0.45">
      <c r="A736" t="s">
        <v>1881</v>
      </c>
      <c r="B736" t="s">
        <v>82</v>
      </c>
      <c r="C736" t="s">
        <v>1882</v>
      </c>
      <c r="D736" t="s">
        <v>84</v>
      </c>
      <c r="E736" s="2" t="str">
        <f>HYPERLINK("capsilon://?command=openfolder&amp;siteaddress=FAM.docvelocity-na8.net&amp;folderid=FX2A104EEF-0B79-DBF9-77D5-0AE0161E827A","FX220210579")</f>
        <v>FX220210579</v>
      </c>
      <c r="F736" t="s">
        <v>19</v>
      </c>
      <c r="G736" t="s">
        <v>19</v>
      </c>
      <c r="H736" t="s">
        <v>85</v>
      </c>
      <c r="I736" t="s">
        <v>1883</v>
      </c>
      <c r="J736">
        <v>0</v>
      </c>
      <c r="K736" t="s">
        <v>87</v>
      </c>
      <c r="L736" t="s">
        <v>88</v>
      </c>
      <c r="M736" t="s">
        <v>89</v>
      </c>
      <c r="N736">
        <v>1</v>
      </c>
      <c r="O736" s="1">
        <v>44616.439571759256</v>
      </c>
      <c r="P736" s="1">
        <v>44616.704710648148</v>
      </c>
      <c r="Q736">
        <v>20695</v>
      </c>
      <c r="R736">
        <v>2213</v>
      </c>
      <c r="S736" t="b">
        <v>0</v>
      </c>
      <c r="T736" t="s">
        <v>90</v>
      </c>
      <c r="U736" t="b">
        <v>0</v>
      </c>
      <c r="V736" t="s">
        <v>110</v>
      </c>
      <c r="W736" s="1">
        <v>44616.704710648148</v>
      </c>
      <c r="X736">
        <v>904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731</v>
      </c>
      <c r="AF736">
        <v>0</v>
      </c>
      <c r="AG736">
        <v>18</v>
      </c>
      <c r="AH736" t="s">
        <v>90</v>
      </c>
      <c r="AI736" t="s">
        <v>90</v>
      </c>
      <c r="AJ736" t="s">
        <v>90</v>
      </c>
      <c r="AK736" t="s">
        <v>90</v>
      </c>
      <c r="AL736" t="s">
        <v>90</v>
      </c>
      <c r="AM736" t="s">
        <v>90</v>
      </c>
      <c r="AN736" t="s">
        <v>90</v>
      </c>
      <c r="AO736" t="s">
        <v>90</v>
      </c>
      <c r="AP736" t="s">
        <v>90</v>
      </c>
      <c r="AQ736" t="s">
        <v>90</v>
      </c>
      <c r="AR736" t="s">
        <v>90</v>
      </c>
      <c r="AS736" t="s">
        <v>90</v>
      </c>
      <c r="AT736" t="s">
        <v>90</v>
      </c>
      <c r="AU736" t="s">
        <v>90</v>
      </c>
      <c r="AV736" t="s">
        <v>90</v>
      </c>
      <c r="AW736" t="s">
        <v>90</v>
      </c>
      <c r="AX736" t="s">
        <v>90</v>
      </c>
      <c r="AY736" t="s">
        <v>90</v>
      </c>
      <c r="AZ736" t="s">
        <v>90</v>
      </c>
      <c r="BA736" t="s">
        <v>90</v>
      </c>
      <c r="BB736" t="s">
        <v>90</v>
      </c>
      <c r="BC736" t="s">
        <v>90</v>
      </c>
      <c r="BD736" t="s">
        <v>90</v>
      </c>
      <c r="BE736" t="s">
        <v>90</v>
      </c>
    </row>
    <row r="737" spans="1:57" x14ac:dyDescent="0.45">
      <c r="A737" t="s">
        <v>1884</v>
      </c>
      <c r="B737" t="s">
        <v>82</v>
      </c>
      <c r="C737" t="s">
        <v>1885</v>
      </c>
      <c r="D737" t="s">
        <v>84</v>
      </c>
      <c r="E737" s="2" t="str">
        <f>HYPERLINK("capsilon://?command=openfolder&amp;siteaddress=FAM.docvelocity-na8.net&amp;folderid=FXA5897370-3107-35F2-7405-CE0443F295C8","FX22029833")</f>
        <v>FX22029833</v>
      </c>
      <c r="F737" t="s">
        <v>19</v>
      </c>
      <c r="G737" t="s">
        <v>19</v>
      </c>
      <c r="H737" t="s">
        <v>85</v>
      </c>
      <c r="I737" t="s">
        <v>1886</v>
      </c>
      <c r="J737">
        <v>0</v>
      </c>
      <c r="K737" t="s">
        <v>87</v>
      </c>
      <c r="L737" t="s">
        <v>88</v>
      </c>
      <c r="M737" t="s">
        <v>89</v>
      </c>
      <c r="N737">
        <v>2</v>
      </c>
      <c r="O737" s="1">
        <v>44616.443379629629</v>
      </c>
      <c r="P737" s="1">
        <v>44616.667731481481</v>
      </c>
      <c r="Q737">
        <v>18611</v>
      </c>
      <c r="R737">
        <v>773</v>
      </c>
      <c r="S737" t="b">
        <v>0</v>
      </c>
      <c r="T737" t="s">
        <v>90</v>
      </c>
      <c r="U737" t="b">
        <v>0</v>
      </c>
      <c r="V737" t="s">
        <v>177</v>
      </c>
      <c r="W737" s="1">
        <v>44616.592256944445</v>
      </c>
      <c r="X737">
        <v>504</v>
      </c>
      <c r="Y737">
        <v>102</v>
      </c>
      <c r="Z737">
        <v>0</v>
      </c>
      <c r="AA737">
        <v>102</v>
      </c>
      <c r="AB737">
        <v>0</v>
      </c>
      <c r="AC737">
        <v>58</v>
      </c>
      <c r="AD737">
        <v>-102</v>
      </c>
      <c r="AE737">
        <v>0</v>
      </c>
      <c r="AF737">
        <v>0</v>
      </c>
      <c r="AG737">
        <v>0</v>
      </c>
      <c r="AH737" t="s">
        <v>92</v>
      </c>
      <c r="AI737" s="1">
        <v>44616.667731481481</v>
      </c>
      <c r="AJ737">
        <v>269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-102</v>
      </c>
      <c r="AQ737">
        <v>0</v>
      </c>
      <c r="AR737">
        <v>0</v>
      </c>
      <c r="AS737">
        <v>0</v>
      </c>
      <c r="AT737" t="s">
        <v>90</v>
      </c>
      <c r="AU737" t="s">
        <v>90</v>
      </c>
      <c r="AV737" t="s">
        <v>90</v>
      </c>
      <c r="AW737" t="s">
        <v>90</v>
      </c>
      <c r="AX737" t="s">
        <v>90</v>
      </c>
      <c r="AY737" t="s">
        <v>90</v>
      </c>
      <c r="AZ737" t="s">
        <v>90</v>
      </c>
      <c r="BA737" t="s">
        <v>90</v>
      </c>
      <c r="BB737" t="s">
        <v>90</v>
      </c>
      <c r="BC737" t="s">
        <v>90</v>
      </c>
      <c r="BD737" t="s">
        <v>90</v>
      </c>
      <c r="BE737" t="s">
        <v>90</v>
      </c>
    </row>
    <row r="738" spans="1:57" x14ac:dyDescent="0.45">
      <c r="A738" t="s">
        <v>1887</v>
      </c>
      <c r="B738" t="s">
        <v>82</v>
      </c>
      <c r="C738" t="s">
        <v>1888</v>
      </c>
      <c r="D738" t="s">
        <v>84</v>
      </c>
      <c r="E738" s="2" t="str">
        <f>HYPERLINK("capsilon://?command=openfolder&amp;siteaddress=FAM.docvelocity-na8.net&amp;folderid=FXF1A7D0A7-4438-FA58-51A1-3EF894B954D3","FX220111427")</f>
        <v>FX220111427</v>
      </c>
      <c r="F738" t="s">
        <v>19</v>
      </c>
      <c r="G738" t="s">
        <v>19</v>
      </c>
      <c r="H738" t="s">
        <v>85</v>
      </c>
      <c r="I738" t="s">
        <v>1889</v>
      </c>
      <c r="J738">
        <v>0</v>
      </c>
      <c r="K738" t="s">
        <v>87</v>
      </c>
      <c r="L738" t="s">
        <v>88</v>
      </c>
      <c r="M738" t="s">
        <v>89</v>
      </c>
      <c r="N738">
        <v>2</v>
      </c>
      <c r="O738" s="1">
        <v>44616.453275462962</v>
      </c>
      <c r="P738" s="1">
        <v>44616.666331018518</v>
      </c>
      <c r="Q738">
        <v>18314</v>
      </c>
      <c r="R738">
        <v>94</v>
      </c>
      <c r="S738" t="b">
        <v>0</v>
      </c>
      <c r="T738" t="s">
        <v>90</v>
      </c>
      <c r="U738" t="b">
        <v>0</v>
      </c>
      <c r="V738" t="s">
        <v>177</v>
      </c>
      <c r="W738" s="1">
        <v>44616.593159722222</v>
      </c>
      <c r="X738">
        <v>77</v>
      </c>
      <c r="Y738">
        <v>0</v>
      </c>
      <c r="Z738">
        <v>0</v>
      </c>
      <c r="AA738">
        <v>0</v>
      </c>
      <c r="AB738">
        <v>52</v>
      </c>
      <c r="AC738">
        <v>0</v>
      </c>
      <c r="AD738">
        <v>0</v>
      </c>
      <c r="AE738">
        <v>0</v>
      </c>
      <c r="AF738">
        <v>0</v>
      </c>
      <c r="AG738">
        <v>0</v>
      </c>
      <c r="AH738" t="s">
        <v>219</v>
      </c>
      <c r="AI738" s="1">
        <v>44616.666331018518</v>
      </c>
      <c r="AJ738">
        <v>17</v>
      </c>
      <c r="AK738">
        <v>0</v>
      </c>
      <c r="AL738">
        <v>0</v>
      </c>
      <c r="AM738">
        <v>0</v>
      </c>
      <c r="AN738">
        <v>52</v>
      </c>
      <c r="AO738">
        <v>0</v>
      </c>
      <c r="AP738">
        <v>0</v>
      </c>
      <c r="AQ738">
        <v>0</v>
      </c>
      <c r="AR738">
        <v>0</v>
      </c>
      <c r="AS738">
        <v>0</v>
      </c>
      <c r="AT738" t="s">
        <v>90</v>
      </c>
      <c r="AU738" t="s">
        <v>90</v>
      </c>
      <c r="AV738" t="s">
        <v>90</v>
      </c>
      <c r="AW738" t="s">
        <v>90</v>
      </c>
      <c r="AX738" t="s">
        <v>90</v>
      </c>
      <c r="AY738" t="s">
        <v>90</v>
      </c>
      <c r="AZ738" t="s">
        <v>90</v>
      </c>
      <c r="BA738" t="s">
        <v>90</v>
      </c>
      <c r="BB738" t="s">
        <v>90</v>
      </c>
      <c r="BC738" t="s">
        <v>90</v>
      </c>
      <c r="BD738" t="s">
        <v>90</v>
      </c>
      <c r="BE738" t="s">
        <v>90</v>
      </c>
    </row>
    <row r="739" spans="1:57" x14ac:dyDescent="0.45">
      <c r="A739" t="s">
        <v>1890</v>
      </c>
      <c r="B739" t="s">
        <v>82</v>
      </c>
      <c r="C739" t="s">
        <v>1891</v>
      </c>
      <c r="D739" t="s">
        <v>84</v>
      </c>
      <c r="E739" s="2" t="str">
        <f>HYPERLINK("capsilon://?command=openfolder&amp;siteaddress=FAM.docvelocity-na8.net&amp;folderid=FX1C91EE0C-7D18-DEB2-58DA-D685E20FFD78","FX220210167")</f>
        <v>FX220210167</v>
      </c>
      <c r="F739" t="s">
        <v>19</v>
      </c>
      <c r="G739" t="s">
        <v>19</v>
      </c>
      <c r="H739" t="s">
        <v>85</v>
      </c>
      <c r="I739" t="s">
        <v>1892</v>
      </c>
      <c r="J739">
        <v>0</v>
      </c>
      <c r="K739" t="s">
        <v>87</v>
      </c>
      <c r="L739" t="s">
        <v>88</v>
      </c>
      <c r="M739" t="s">
        <v>89</v>
      </c>
      <c r="N739">
        <v>2</v>
      </c>
      <c r="O739" s="1">
        <v>44616.474745370368</v>
      </c>
      <c r="P739" s="1">
        <v>44616.66915509259</v>
      </c>
      <c r="Q739">
        <v>16064</v>
      </c>
      <c r="R739">
        <v>733</v>
      </c>
      <c r="S739" t="b">
        <v>0</v>
      </c>
      <c r="T739" t="s">
        <v>90</v>
      </c>
      <c r="U739" t="b">
        <v>0</v>
      </c>
      <c r="V739" t="s">
        <v>177</v>
      </c>
      <c r="W739" s="1">
        <v>44616.59884259259</v>
      </c>
      <c r="X739">
        <v>490</v>
      </c>
      <c r="Y739">
        <v>74</v>
      </c>
      <c r="Z739">
        <v>0</v>
      </c>
      <c r="AA739">
        <v>74</v>
      </c>
      <c r="AB739">
        <v>0</v>
      </c>
      <c r="AC739">
        <v>24</v>
      </c>
      <c r="AD739">
        <v>-74</v>
      </c>
      <c r="AE739">
        <v>0</v>
      </c>
      <c r="AF739">
        <v>0</v>
      </c>
      <c r="AG739">
        <v>0</v>
      </c>
      <c r="AH739" t="s">
        <v>219</v>
      </c>
      <c r="AI739" s="1">
        <v>44616.66915509259</v>
      </c>
      <c r="AJ739">
        <v>243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-74</v>
      </c>
      <c r="AQ739">
        <v>0</v>
      </c>
      <c r="AR739">
        <v>0</v>
      </c>
      <c r="AS739">
        <v>0</v>
      </c>
      <c r="AT739" t="s">
        <v>90</v>
      </c>
      <c r="AU739" t="s">
        <v>90</v>
      </c>
      <c r="AV739" t="s">
        <v>90</v>
      </c>
      <c r="AW739" t="s">
        <v>90</v>
      </c>
      <c r="AX739" t="s">
        <v>90</v>
      </c>
      <c r="AY739" t="s">
        <v>90</v>
      </c>
      <c r="AZ739" t="s">
        <v>90</v>
      </c>
      <c r="BA739" t="s">
        <v>90</v>
      </c>
      <c r="BB739" t="s">
        <v>90</v>
      </c>
      <c r="BC739" t="s">
        <v>90</v>
      </c>
      <c r="BD739" t="s">
        <v>90</v>
      </c>
      <c r="BE739" t="s">
        <v>90</v>
      </c>
    </row>
    <row r="740" spans="1:57" x14ac:dyDescent="0.45">
      <c r="A740" t="s">
        <v>1893</v>
      </c>
      <c r="B740" t="s">
        <v>82</v>
      </c>
      <c r="C740" t="s">
        <v>1262</v>
      </c>
      <c r="D740" t="s">
        <v>84</v>
      </c>
      <c r="E740" s="2" t="str">
        <f>HYPERLINK("capsilon://?command=openfolder&amp;siteaddress=FAM.docvelocity-na8.net&amp;folderid=FX73008326-9A5B-6B33-454D-C40DD4D44219","FX22022883")</f>
        <v>FX22022883</v>
      </c>
      <c r="F740" t="s">
        <v>19</v>
      </c>
      <c r="G740" t="s">
        <v>19</v>
      </c>
      <c r="H740" t="s">
        <v>85</v>
      </c>
      <c r="I740" t="s">
        <v>1894</v>
      </c>
      <c r="J740">
        <v>0</v>
      </c>
      <c r="K740" t="s">
        <v>87</v>
      </c>
      <c r="L740" t="s">
        <v>88</v>
      </c>
      <c r="M740" t="s">
        <v>89</v>
      </c>
      <c r="N740">
        <v>2</v>
      </c>
      <c r="O740" s="1">
        <v>44616.482662037037</v>
      </c>
      <c r="P740" s="1">
        <v>44616.66746527778</v>
      </c>
      <c r="Q740">
        <v>15655</v>
      </c>
      <c r="R740">
        <v>312</v>
      </c>
      <c r="S740" t="b">
        <v>0</v>
      </c>
      <c r="T740" t="s">
        <v>90</v>
      </c>
      <c r="U740" t="b">
        <v>0</v>
      </c>
      <c r="V740" t="s">
        <v>177</v>
      </c>
      <c r="W740" s="1">
        <v>44616.601493055554</v>
      </c>
      <c r="X740">
        <v>196</v>
      </c>
      <c r="Y740">
        <v>37</v>
      </c>
      <c r="Z740">
        <v>0</v>
      </c>
      <c r="AA740">
        <v>37</v>
      </c>
      <c r="AB740">
        <v>0</v>
      </c>
      <c r="AC740">
        <v>22</v>
      </c>
      <c r="AD740">
        <v>-37</v>
      </c>
      <c r="AE740">
        <v>0</v>
      </c>
      <c r="AF740">
        <v>0</v>
      </c>
      <c r="AG740">
        <v>0</v>
      </c>
      <c r="AH740" t="s">
        <v>163</v>
      </c>
      <c r="AI740" s="1">
        <v>44616.66746527778</v>
      </c>
      <c r="AJ740">
        <v>89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-37</v>
      </c>
      <c r="AQ740">
        <v>0</v>
      </c>
      <c r="AR740">
        <v>0</v>
      </c>
      <c r="AS740">
        <v>0</v>
      </c>
      <c r="AT740" t="s">
        <v>90</v>
      </c>
      <c r="AU740" t="s">
        <v>90</v>
      </c>
      <c r="AV740" t="s">
        <v>90</v>
      </c>
      <c r="AW740" t="s">
        <v>90</v>
      </c>
      <c r="AX740" t="s">
        <v>90</v>
      </c>
      <c r="AY740" t="s">
        <v>90</v>
      </c>
      <c r="AZ740" t="s">
        <v>90</v>
      </c>
      <c r="BA740" t="s">
        <v>90</v>
      </c>
      <c r="BB740" t="s">
        <v>90</v>
      </c>
      <c r="BC740" t="s">
        <v>90</v>
      </c>
      <c r="BD740" t="s">
        <v>90</v>
      </c>
      <c r="BE740" t="s">
        <v>90</v>
      </c>
    </row>
    <row r="741" spans="1:57" x14ac:dyDescent="0.45">
      <c r="A741" t="s">
        <v>1895</v>
      </c>
      <c r="B741" t="s">
        <v>82</v>
      </c>
      <c r="C741" t="s">
        <v>318</v>
      </c>
      <c r="D741" t="s">
        <v>84</v>
      </c>
      <c r="E741" s="2" t="str">
        <f>HYPERLINK("capsilon://?command=openfolder&amp;siteaddress=FAM.docvelocity-na8.net&amp;folderid=FX068AE309-6E14-59F1-1A2B-A9BC6D0CD42F","FX220112823")</f>
        <v>FX220112823</v>
      </c>
      <c r="F741" t="s">
        <v>19</v>
      </c>
      <c r="G741" t="s">
        <v>19</v>
      </c>
      <c r="H741" t="s">
        <v>85</v>
      </c>
      <c r="I741" t="s">
        <v>1896</v>
      </c>
      <c r="J741">
        <v>0</v>
      </c>
      <c r="K741" t="s">
        <v>87</v>
      </c>
      <c r="L741" t="s">
        <v>88</v>
      </c>
      <c r="M741" t="s">
        <v>89</v>
      </c>
      <c r="N741">
        <v>2</v>
      </c>
      <c r="O741" s="1">
        <v>44616.487592592595</v>
      </c>
      <c r="P741" s="1">
        <v>44616.667615740742</v>
      </c>
      <c r="Q741">
        <v>15510</v>
      </c>
      <c r="R741">
        <v>44</v>
      </c>
      <c r="S741" t="b">
        <v>0</v>
      </c>
      <c r="T741" t="s">
        <v>90</v>
      </c>
      <c r="U741" t="b">
        <v>0</v>
      </c>
      <c r="V741" t="s">
        <v>177</v>
      </c>
      <c r="W741" s="1">
        <v>44616.599212962959</v>
      </c>
      <c r="X741">
        <v>32</v>
      </c>
      <c r="Y741">
        <v>0</v>
      </c>
      <c r="Z741">
        <v>0</v>
      </c>
      <c r="AA741">
        <v>0</v>
      </c>
      <c r="AB741">
        <v>52</v>
      </c>
      <c r="AC741">
        <v>0</v>
      </c>
      <c r="AD741">
        <v>0</v>
      </c>
      <c r="AE741">
        <v>0</v>
      </c>
      <c r="AF741">
        <v>0</v>
      </c>
      <c r="AG741">
        <v>0</v>
      </c>
      <c r="AH741" t="s">
        <v>163</v>
      </c>
      <c r="AI741" s="1">
        <v>44616.667615740742</v>
      </c>
      <c r="AJ741">
        <v>12</v>
      </c>
      <c r="AK741">
        <v>0</v>
      </c>
      <c r="AL741">
        <v>0</v>
      </c>
      <c r="AM741">
        <v>0</v>
      </c>
      <c r="AN741">
        <v>52</v>
      </c>
      <c r="AO741">
        <v>0</v>
      </c>
      <c r="AP741">
        <v>0</v>
      </c>
      <c r="AQ741">
        <v>0</v>
      </c>
      <c r="AR741">
        <v>0</v>
      </c>
      <c r="AS741">
        <v>0</v>
      </c>
      <c r="AT741" t="s">
        <v>90</v>
      </c>
      <c r="AU741" t="s">
        <v>90</v>
      </c>
      <c r="AV741" t="s">
        <v>90</v>
      </c>
      <c r="AW741" t="s">
        <v>90</v>
      </c>
      <c r="AX741" t="s">
        <v>90</v>
      </c>
      <c r="AY741" t="s">
        <v>90</v>
      </c>
      <c r="AZ741" t="s">
        <v>90</v>
      </c>
      <c r="BA741" t="s">
        <v>90</v>
      </c>
      <c r="BB741" t="s">
        <v>90</v>
      </c>
      <c r="BC741" t="s">
        <v>90</v>
      </c>
      <c r="BD741" t="s">
        <v>90</v>
      </c>
      <c r="BE741" t="s">
        <v>90</v>
      </c>
    </row>
    <row r="742" spans="1:57" x14ac:dyDescent="0.45">
      <c r="A742" t="s">
        <v>1897</v>
      </c>
      <c r="B742" t="s">
        <v>82</v>
      </c>
      <c r="C742" t="s">
        <v>1692</v>
      </c>
      <c r="D742" t="s">
        <v>84</v>
      </c>
      <c r="E742" s="2" t="str">
        <f>HYPERLINK("capsilon://?command=openfolder&amp;siteaddress=FAM.docvelocity-na8.net&amp;folderid=FX9551A2C7-4E74-A469-FAB8-8CC719C5BDC6","FX22029775")</f>
        <v>FX22029775</v>
      </c>
      <c r="F742" t="s">
        <v>19</v>
      </c>
      <c r="G742" t="s">
        <v>19</v>
      </c>
      <c r="H742" t="s">
        <v>85</v>
      </c>
      <c r="I742" t="s">
        <v>1898</v>
      </c>
      <c r="J742">
        <v>0</v>
      </c>
      <c r="K742" t="s">
        <v>87</v>
      </c>
      <c r="L742" t="s">
        <v>88</v>
      </c>
      <c r="M742" t="s">
        <v>89</v>
      </c>
      <c r="N742">
        <v>2</v>
      </c>
      <c r="O742" s="1">
        <v>44616.510335648149</v>
      </c>
      <c r="P742" s="1">
        <v>44616.66847222222</v>
      </c>
      <c r="Q742">
        <v>11155</v>
      </c>
      <c r="R742">
        <v>2508</v>
      </c>
      <c r="S742" t="b">
        <v>0</v>
      </c>
      <c r="T742" t="s">
        <v>90</v>
      </c>
      <c r="U742" t="b">
        <v>0</v>
      </c>
      <c r="V742" t="s">
        <v>246</v>
      </c>
      <c r="W742" s="1">
        <v>44616.659490740742</v>
      </c>
      <c r="X742">
        <v>2158</v>
      </c>
      <c r="Y742">
        <v>37</v>
      </c>
      <c r="Z742">
        <v>0</v>
      </c>
      <c r="AA742">
        <v>37</v>
      </c>
      <c r="AB742">
        <v>0</v>
      </c>
      <c r="AC742">
        <v>33</v>
      </c>
      <c r="AD742">
        <v>-37</v>
      </c>
      <c r="AE742">
        <v>0</v>
      </c>
      <c r="AF742">
        <v>0</v>
      </c>
      <c r="AG742">
        <v>0</v>
      </c>
      <c r="AH742" t="s">
        <v>163</v>
      </c>
      <c r="AI742" s="1">
        <v>44616.66847222222</v>
      </c>
      <c r="AJ742">
        <v>73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-37</v>
      </c>
      <c r="AQ742">
        <v>0</v>
      </c>
      <c r="AR742">
        <v>0</v>
      </c>
      <c r="AS742">
        <v>0</v>
      </c>
      <c r="AT742" t="s">
        <v>90</v>
      </c>
      <c r="AU742" t="s">
        <v>90</v>
      </c>
      <c r="AV742" t="s">
        <v>90</v>
      </c>
      <c r="AW742" t="s">
        <v>90</v>
      </c>
      <c r="AX742" t="s">
        <v>90</v>
      </c>
      <c r="AY742" t="s">
        <v>90</v>
      </c>
      <c r="AZ742" t="s">
        <v>90</v>
      </c>
      <c r="BA742" t="s">
        <v>90</v>
      </c>
      <c r="BB742" t="s">
        <v>90</v>
      </c>
      <c r="BC742" t="s">
        <v>90</v>
      </c>
      <c r="BD742" t="s">
        <v>90</v>
      </c>
      <c r="BE742" t="s">
        <v>90</v>
      </c>
    </row>
    <row r="743" spans="1:57" x14ac:dyDescent="0.45">
      <c r="A743" t="s">
        <v>1899</v>
      </c>
      <c r="B743" t="s">
        <v>82</v>
      </c>
      <c r="C743" t="s">
        <v>1689</v>
      </c>
      <c r="D743" t="s">
        <v>84</v>
      </c>
      <c r="E743" s="2" t="str">
        <f>HYPERLINK("capsilon://?command=openfolder&amp;siteaddress=FAM.docvelocity-na8.net&amp;folderid=FXBDF94647-ABB5-31F2-02BA-1E3C4C8312F5","FX211114930")</f>
        <v>FX211114930</v>
      </c>
      <c r="F743" t="s">
        <v>19</v>
      </c>
      <c r="G743" t="s">
        <v>19</v>
      </c>
      <c r="H743" t="s">
        <v>85</v>
      </c>
      <c r="I743" t="s">
        <v>1900</v>
      </c>
      <c r="J743">
        <v>0</v>
      </c>
      <c r="K743" t="s">
        <v>87</v>
      </c>
      <c r="L743" t="s">
        <v>88</v>
      </c>
      <c r="M743" t="s">
        <v>89</v>
      </c>
      <c r="N743">
        <v>2</v>
      </c>
      <c r="O743" s="1">
        <v>44616.51295138889</v>
      </c>
      <c r="P743" s="1">
        <v>44616.615590277775</v>
      </c>
      <c r="Q743">
        <v>5740</v>
      </c>
      <c r="R743">
        <v>3128</v>
      </c>
      <c r="S743" t="b">
        <v>0</v>
      </c>
      <c r="T743" t="s">
        <v>90</v>
      </c>
      <c r="U743" t="b">
        <v>1</v>
      </c>
      <c r="V743" t="s">
        <v>246</v>
      </c>
      <c r="W743" s="1">
        <v>44616.54283564815</v>
      </c>
      <c r="X743">
        <v>1347</v>
      </c>
      <c r="Y743">
        <v>76</v>
      </c>
      <c r="Z743">
        <v>0</v>
      </c>
      <c r="AA743">
        <v>76</v>
      </c>
      <c r="AB743">
        <v>0</v>
      </c>
      <c r="AC743">
        <v>37</v>
      </c>
      <c r="AD743">
        <v>-76</v>
      </c>
      <c r="AE743">
        <v>0</v>
      </c>
      <c r="AF743">
        <v>0</v>
      </c>
      <c r="AG743">
        <v>0</v>
      </c>
      <c r="AH743" t="s">
        <v>97</v>
      </c>
      <c r="AI743" s="1">
        <v>44616.615590277775</v>
      </c>
      <c r="AJ743">
        <v>1770</v>
      </c>
      <c r="AK743">
        <v>20</v>
      </c>
      <c r="AL743">
        <v>0</v>
      </c>
      <c r="AM743">
        <v>20</v>
      </c>
      <c r="AN743">
        <v>0</v>
      </c>
      <c r="AO743">
        <v>19</v>
      </c>
      <c r="AP743">
        <v>-96</v>
      </c>
      <c r="AQ743">
        <v>0</v>
      </c>
      <c r="AR743">
        <v>0</v>
      </c>
      <c r="AS743">
        <v>0</v>
      </c>
      <c r="AT743" t="s">
        <v>90</v>
      </c>
      <c r="AU743" t="s">
        <v>90</v>
      </c>
      <c r="AV743" t="s">
        <v>90</v>
      </c>
      <c r="AW743" t="s">
        <v>90</v>
      </c>
      <c r="AX743" t="s">
        <v>90</v>
      </c>
      <c r="AY743" t="s">
        <v>90</v>
      </c>
      <c r="AZ743" t="s">
        <v>90</v>
      </c>
      <c r="BA743" t="s">
        <v>90</v>
      </c>
      <c r="BB743" t="s">
        <v>90</v>
      </c>
      <c r="BC743" t="s">
        <v>90</v>
      </c>
      <c r="BD743" t="s">
        <v>90</v>
      </c>
      <c r="BE743" t="s">
        <v>90</v>
      </c>
    </row>
    <row r="744" spans="1:57" x14ac:dyDescent="0.45">
      <c r="A744" t="s">
        <v>1901</v>
      </c>
      <c r="B744" t="s">
        <v>82</v>
      </c>
      <c r="C744" t="s">
        <v>1902</v>
      </c>
      <c r="D744" t="s">
        <v>84</v>
      </c>
      <c r="E744" s="2" t="str">
        <f>HYPERLINK("capsilon://?command=openfolder&amp;siteaddress=FAM.docvelocity-na8.net&amp;folderid=FX092F9F5C-04E9-2F3D-DDE6-1F54B7CAD814","FX220210649")</f>
        <v>FX220210649</v>
      </c>
      <c r="F744" t="s">
        <v>19</v>
      </c>
      <c r="G744" t="s">
        <v>19</v>
      </c>
      <c r="H744" t="s">
        <v>85</v>
      </c>
      <c r="I744" t="s">
        <v>1903</v>
      </c>
      <c r="J744">
        <v>0</v>
      </c>
      <c r="K744" t="s">
        <v>87</v>
      </c>
      <c r="L744" t="s">
        <v>88</v>
      </c>
      <c r="M744" t="s">
        <v>89</v>
      </c>
      <c r="N744">
        <v>2</v>
      </c>
      <c r="O744" s="1">
        <v>44616.513912037037</v>
      </c>
      <c r="P744" s="1">
        <v>44616.669710648152</v>
      </c>
      <c r="Q744">
        <v>11161</v>
      </c>
      <c r="R744">
        <v>2300</v>
      </c>
      <c r="S744" t="b">
        <v>0</v>
      </c>
      <c r="T744" t="s">
        <v>90</v>
      </c>
      <c r="U744" t="b">
        <v>0</v>
      </c>
      <c r="V744" t="s">
        <v>96</v>
      </c>
      <c r="W744" s="1">
        <v>44616.627384259256</v>
      </c>
      <c r="X744">
        <v>1864</v>
      </c>
      <c r="Y744">
        <v>54</v>
      </c>
      <c r="Z744">
        <v>0</v>
      </c>
      <c r="AA744">
        <v>54</v>
      </c>
      <c r="AB744">
        <v>0</v>
      </c>
      <c r="AC744">
        <v>38</v>
      </c>
      <c r="AD744">
        <v>-54</v>
      </c>
      <c r="AE744">
        <v>0</v>
      </c>
      <c r="AF744">
        <v>0</v>
      </c>
      <c r="AG744">
        <v>0</v>
      </c>
      <c r="AH744" t="s">
        <v>92</v>
      </c>
      <c r="AI744" s="1">
        <v>44616.669710648152</v>
      </c>
      <c r="AJ744">
        <v>171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-54</v>
      </c>
      <c r="AQ744">
        <v>0</v>
      </c>
      <c r="AR744">
        <v>0</v>
      </c>
      <c r="AS744">
        <v>0</v>
      </c>
      <c r="AT744" t="s">
        <v>90</v>
      </c>
      <c r="AU744" t="s">
        <v>90</v>
      </c>
      <c r="AV744" t="s">
        <v>90</v>
      </c>
      <c r="AW744" t="s">
        <v>90</v>
      </c>
      <c r="AX744" t="s">
        <v>90</v>
      </c>
      <c r="AY744" t="s">
        <v>90</v>
      </c>
      <c r="AZ744" t="s">
        <v>90</v>
      </c>
      <c r="BA744" t="s">
        <v>90</v>
      </c>
      <c r="BB744" t="s">
        <v>90</v>
      </c>
      <c r="BC744" t="s">
        <v>90</v>
      </c>
      <c r="BD744" t="s">
        <v>90</v>
      </c>
      <c r="BE744" t="s">
        <v>90</v>
      </c>
    </row>
    <row r="745" spans="1:57" x14ac:dyDescent="0.45">
      <c r="A745" t="s">
        <v>1904</v>
      </c>
      <c r="B745" t="s">
        <v>82</v>
      </c>
      <c r="C745" t="s">
        <v>1905</v>
      </c>
      <c r="D745" t="s">
        <v>84</v>
      </c>
      <c r="E745" s="2" t="str">
        <f>HYPERLINK("capsilon://?command=openfolder&amp;siteaddress=FAM.docvelocity-na8.net&amp;folderid=FX6E9750DA-0000-D7AE-FD68-0EC804FA2F81","FX22028452")</f>
        <v>FX22028452</v>
      </c>
      <c r="F745" t="s">
        <v>19</v>
      </c>
      <c r="G745" t="s">
        <v>19</v>
      </c>
      <c r="H745" t="s">
        <v>85</v>
      </c>
      <c r="I745" t="s">
        <v>1906</v>
      </c>
      <c r="J745">
        <v>0</v>
      </c>
      <c r="K745" t="s">
        <v>87</v>
      </c>
      <c r="L745" t="s">
        <v>88</v>
      </c>
      <c r="M745" t="s">
        <v>89</v>
      </c>
      <c r="N745">
        <v>2</v>
      </c>
      <c r="O745" s="1">
        <v>44616.530358796299</v>
      </c>
      <c r="P745" s="1">
        <v>44616.671990740739</v>
      </c>
      <c r="Q745">
        <v>8140</v>
      </c>
      <c r="R745">
        <v>4097</v>
      </c>
      <c r="S745" t="b">
        <v>0</v>
      </c>
      <c r="T745" t="s">
        <v>90</v>
      </c>
      <c r="U745" t="b">
        <v>0</v>
      </c>
      <c r="V745" t="s">
        <v>121</v>
      </c>
      <c r="W745" s="1">
        <v>44616.645937499998</v>
      </c>
      <c r="X745">
        <v>3793</v>
      </c>
      <c r="Y745">
        <v>150</v>
      </c>
      <c r="Z745">
        <v>0</v>
      </c>
      <c r="AA745">
        <v>150</v>
      </c>
      <c r="AB745">
        <v>0</v>
      </c>
      <c r="AC745">
        <v>95</v>
      </c>
      <c r="AD745">
        <v>-150</v>
      </c>
      <c r="AE745">
        <v>0</v>
      </c>
      <c r="AF745">
        <v>0</v>
      </c>
      <c r="AG745">
        <v>0</v>
      </c>
      <c r="AH745" t="s">
        <v>163</v>
      </c>
      <c r="AI745" s="1">
        <v>44616.671990740739</v>
      </c>
      <c r="AJ745">
        <v>304</v>
      </c>
      <c r="AK745">
        <v>2</v>
      </c>
      <c r="AL745">
        <v>0</v>
      </c>
      <c r="AM745">
        <v>2</v>
      </c>
      <c r="AN745">
        <v>0</v>
      </c>
      <c r="AO745">
        <v>1</v>
      </c>
      <c r="AP745">
        <v>-152</v>
      </c>
      <c r="AQ745">
        <v>0</v>
      </c>
      <c r="AR745">
        <v>0</v>
      </c>
      <c r="AS745">
        <v>0</v>
      </c>
      <c r="AT745" t="s">
        <v>90</v>
      </c>
      <c r="AU745" t="s">
        <v>90</v>
      </c>
      <c r="AV745" t="s">
        <v>90</v>
      </c>
      <c r="AW745" t="s">
        <v>90</v>
      </c>
      <c r="AX745" t="s">
        <v>90</v>
      </c>
      <c r="AY745" t="s">
        <v>90</v>
      </c>
      <c r="AZ745" t="s">
        <v>90</v>
      </c>
      <c r="BA745" t="s">
        <v>90</v>
      </c>
      <c r="BB745" t="s">
        <v>90</v>
      </c>
      <c r="BC745" t="s">
        <v>90</v>
      </c>
      <c r="BD745" t="s">
        <v>90</v>
      </c>
      <c r="BE745" t="s">
        <v>90</v>
      </c>
    </row>
    <row r="746" spans="1:57" x14ac:dyDescent="0.45">
      <c r="A746" t="s">
        <v>1907</v>
      </c>
      <c r="B746" t="s">
        <v>82</v>
      </c>
      <c r="C746" t="s">
        <v>1908</v>
      </c>
      <c r="D746" t="s">
        <v>84</v>
      </c>
      <c r="E746" s="2" t="str">
        <f>HYPERLINK("capsilon://?command=openfolder&amp;siteaddress=FAM.docvelocity-na8.net&amp;folderid=FXA1C8439A-F959-805B-9BAE-0791833CFDF3","FX22029675")</f>
        <v>FX22029675</v>
      </c>
      <c r="F746" t="s">
        <v>19</v>
      </c>
      <c r="G746" t="s">
        <v>19</v>
      </c>
      <c r="H746" t="s">
        <v>85</v>
      </c>
      <c r="I746" t="s">
        <v>1909</v>
      </c>
      <c r="J746">
        <v>0</v>
      </c>
      <c r="K746" t="s">
        <v>87</v>
      </c>
      <c r="L746" t="s">
        <v>88</v>
      </c>
      <c r="M746" t="s">
        <v>89</v>
      </c>
      <c r="N746">
        <v>2</v>
      </c>
      <c r="O746" s="1">
        <v>44616.53597222222</v>
      </c>
      <c r="P746" s="1">
        <v>44616.691921296297</v>
      </c>
      <c r="Q746">
        <v>7929</v>
      </c>
      <c r="R746">
        <v>5545</v>
      </c>
      <c r="S746" t="b">
        <v>0</v>
      </c>
      <c r="T746" t="s">
        <v>90</v>
      </c>
      <c r="U746" t="b">
        <v>0</v>
      </c>
      <c r="V746" t="s">
        <v>96</v>
      </c>
      <c r="W746" s="1">
        <v>44616.673171296294</v>
      </c>
      <c r="X746">
        <v>3955</v>
      </c>
      <c r="Y746">
        <v>359</v>
      </c>
      <c r="Z746">
        <v>0</v>
      </c>
      <c r="AA746">
        <v>359</v>
      </c>
      <c r="AB746">
        <v>0</v>
      </c>
      <c r="AC746">
        <v>252</v>
      </c>
      <c r="AD746">
        <v>-359</v>
      </c>
      <c r="AE746">
        <v>0</v>
      </c>
      <c r="AF746">
        <v>0</v>
      </c>
      <c r="AG746">
        <v>0</v>
      </c>
      <c r="AH746" t="s">
        <v>92</v>
      </c>
      <c r="AI746" s="1">
        <v>44616.691921296297</v>
      </c>
      <c r="AJ746">
        <v>1454</v>
      </c>
      <c r="AK746">
        <v>24</v>
      </c>
      <c r="AL746">
        <v>0</v>
      </c>
      <c r="AM746">
        <v>24</v>
      </c>
      <c r="AN746">
        <v>0</v>
      </c>
      <c r="AO746">
        <v>24</v>
      </c>
      <c r="AP746">
        <v>-383</v>
      </c>
      <c r="AQ746">
        <v>0</v>
      </c>
      <c r="AR746">
        <v>0</v>
      </c>
      <c r="AS746">
        <v>0</v>
      </c>
      <c r="AT746" t="s">
        <v>90</v>
      </c>
      <c r="AU746" t="s">
        <v>90</v>
      </c>
      <c r="AV746" t="s">
        <v>90</v>
      </c>
      <c r="AW746" t="s">
        <v>90</v>
      </c>
      <c r="AX746" t="s">
        <v>90</v>
      </c>
      <c r="AY746" t="s">
        <v>90</v>
      </c>
      <c r="AZ746" t="s">
        <v>90</v>
      </c>
      <c r="BA746" t="s">
        <v>90</v>
      </c>
      <c r="BB746" t="s">
        <v>90</v>
      </c>
      <c r="BC746" t="s">
        <v>90</v>
      </c>
      <c r="BD746" t="s">
        <v>90</v>
      </c>
      <c r="BE746" t="s">
        <v>90</v>
      </c>
    </row>
    <row r="747" spans="1:57" x14ac:dyDescent="0.45">
      <c r="A747" t="s">
        <v>1910</v>
      </c>
      <c r="B747" t="s">
        <v>82</v>
      </c>
      <c r="C747" t="s">
        <v>1911</v>
      </c>
      <c r="D747" t="s">
        <v>84</v>
      </c>
      <c r="E747" s="2" t="str">
        <f>HYPERLINK("capsilon://?command=openfolder&amp;siteaddress=FAM.docvelocity-na8.net&amp;folderid=FX5F94B56B-1A18-A59C-ECFD-D692B923F5FE","FX22016295")</f>
        <v>FX22016295</v>
      </c>
      <c r="F747" t="s">
        <v>19</v>
      </c>
      <c r="G747" t="s">
        <v>19</v>
      </c>
      <c r="H747" t="s">
        <v>85</v>
      </c>
      <c r="I747" t="s">
        <v>1912</v>
      </c>
      <c r="J747">
        <v>0</v>
      </c>
      <c r="K747" t="s">
        <v>87</v>
      </c>
      <c r="L747" t="s">
        <v>88</v>
      </c>
      <c r="M747" t="s">
        <v>89</v>
      </c>
      <c r="N747">
        <v>2</v>
      </c>
      <c r="O747" s="1">
        <v>44616.538668981484</v>
      </c>
      <c r="P747" s="1">
        <v>44616.669548611113</v>
      </c>
      <c r="Q747">
        <v>11242</v>
      </c>
      <c r="R747">
        <v>66</v>
      </c>
      <c r="S747" t="b">
        <v>0</v>
      </c>
      <c r="T747" t="s">
        <v>90</v>
      </c>
      <c r="U747" t="b">
        <v>0</v>
      </c>
      <c r="V747" t="s">
        <v>177</v>
      </c>
      <c r="W747" s="1">
        <v>44616.606099537035</v>
      </c>
      <c r="X747">
        <v>33</v>
      </c>
      <c r="Y747">
        <v>0</v>
      </c>
      <c r="Z747">
        <v>0</v>
      </c>
      <c r="AA747">
        <v>0</v>
      </c>
      <c r="AB747">
        <v>52</v>
      </c>
      <c r="AC747">
        <v>0</v>
      </c>
      <c r="AD747">
        <v>0</v>
      </c>
      <c r="AE747">
        <v>0</v>
      </c>
      <c r="AF747">
        <v>0</v>
      </c>
      <c r="AG747">
        <v>0</v>
      </c>
      <c r="AH747" t="s">
        <v>219</v>
      </c>
      <c r="AI747" s="1">
        <v>44616.669548611113</v>
      </c>
      <c r="AJ747">
        <v>33</v>
      </c>
      <c r="AK747">
        <v>0</v>
      </c>
      <c r="AL747">
        <v>0</v>
      </c>
      <c r="AM747">
        <v>0</v>
      </c>
      <c r="AN747">
        <v>52</v>
      </c>
      <c r="AO747">
        <v>0</v>
      </c>
      <c r="AP747">
        <v>0</v>
      </c>
      <c r="AQ747">
        <v>0</v>
      </c>
      <c r="AR747">
        <v>0</v>
      </c>
      <c r="AS747">
        <v>0</v>
      </c>
      <c r="AT747" t="s">
        <v>90</v>
      </c>
      <c r="AU747" t="s">
        <v>90</v>
      </c>
      <c r="AV747" t="s">
        <v>90</v>
      </c>
      <c r="AW747" t="s">
        <v>90</v>
      </c>
      <c r="AX747" t="s">
        <v>90</v>
      </c>
      <c r="AY747" t="s">
        <v>90</v>
      </c>
      <c r="AZ747" t="s">
        <v>90</v>
      </c>
      <c r="BA747" t="s">
        <v>90</v>
      </c>
      <c r="BB747" t="s">
        <v>90</v>
      </c>
      <c r="BC747" t="s">
        <v>90</v>
      </c>
      <c r="BD747" t="s">
        <v>90</v>
      </c>
      <c r="BE747" t="s">
        <v>90</v>
      </c>
    </row>
    <row r="748" spans="1:57" x14ac:dyDescent="0.45">
      <c r="A748" t="s">
        <v>1913</v>
      </c>
      <c r="B748" t="s">
        <v>82</v>
      </c>
      <c r="C748" t="s">
        <v>1871</v>
      </c>
      <c r="D748" t="s">
        <v>84</v>
      </c>
      <c r="E748" s="2" t="str">
        <f>HYPERLINK("capsilon://?command=openfolder&amp;siteaddress=FAM.docvelocity-na8.net&amp;folderid=FX5A8459D9-A402-9EF3-2363-04E97B25F0D9","FX22022035")</f>
        <v>FX22022035</v>
      </c>
      <c r="F748" t="s">
        <v>19</v>
      </c>
      <c r="G748" t="s">
        <v>19</v>
      </c>
      <c r="H748" t="s">
        <v>85</v>
      </c>
      <c r="I748" t="s">
        <v>1914</v>
      </c>
      <c r="J748">
        <v>0</v>
      </c>
      <c r="K748" t="s">
        <v>87</v>
      </c>
      <c r="L748" t="s">
        <v>88</v>
      </c>
      <c r="M748" t="s">
        <v>89</v>
      </c>
      <c r="N748">
        <v>1</v>
      </c>
      <c r="O748" s="1">
        <v>44616.539652777778</v>
      </c>
      <c r="P748" s="1">
        <v>44616.708344907405</v>
      </c>
      <c r="Q748">
        <v>13605</v>
      </c>
      <c r="R748">
        <v>970</v>
      </c>
      <c r="S748" t="b">
        <v>0</v>
      </c>
      <c r="T748" t="s">
        <v>90</v>
      </c>
      <c r="U748" t="b">
        <v>0</v>
      </c>
      <c r="V748" t="s">
        <v>110</v>
      </c>
      <c r="W748" s="1">
        <v>44616.708344907405</v>
      </c>
      <c r="X748">
        <v>313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60</v>
      </c>
      <c r="AF748">
        <v>0</v>
      </c>
      <c r="AG748">
        <v>2</v>
      </c>
      <c r="AH748" t="s">
        <v>90</v>
      </c>
      <c r="AI748" t="s">
        <v>90</v>
      </c>
      <c r="AJ748" t="s">
        <v>90</v>
      </c>
      <c r="AK748" t="s">
        <v>90</v>
      </c>
      <c r="AL748" t="s">
        <v>90</v>
      </c>
      <c r="AM748" t="s">
        <v>90</v>
      </c>
      <c r="AN748" t="s">
        <v>90</v>
      </c>
      <c r="AO748" t="s">
        <v>90</v>
      </c>
      <c r="AP748" t="s">
        <v>90</v>
      </c>
      <c r="AQ748" t="s">
        <v>90</v>
      </c>
      <c r="AR748" t="s">
        <v>90</v>
      </c>
      <c r="AS748" t="s">
        <v>90</v>
      </c>
      <c r="AT748" t="s">
        <v>90</v>
      </c>
      <c r="AU748" t="s">
        <v>90</v>
      </c>
      <c r="AV748" t="s">
        <v>90</v>
      </c>
      <c r="AW748" t="s">
        <v>90</v>
      </c>
      <c r="AX748" t="s">
        <v>90</v>
      </c>
      <c r="AY748" t="s">
        <v>90</v>
      </c>
      <c r="AZ748" t="s">
        <v>90</v>
      </c>
      <c r="BA748" t="s">
        <v>90</v>
      </c>
      <c r="BB748" t="s">
        <v>90</v>
      </c>
      <c r="BC748" t="s">
        <v>90</v>
      </c>
      <c r="BD748" t="s">
        <v>90</v>
      </c>
      <c r="BE748" t="s">
        <v>90</v>
      </c>
    </row>
    <row r="749" spans="1:57" x14ac:dyDescent="0.45">
      <c r="A749" t="s">
        <v>1915</v>
      </c>
      <c r="B749" t="s">
        <v>82</v>
      </c>
      <c r="C749" t="s">
        <v>1649</v>
      </c>
      <c r="D749" t="s">
        <v>84</v>
      </c>
      <c r="E749" s="2" t="str">
        <f>HYPERLINK("capsilon://?command=openfolder&amp;siteaddress=FAM.docvelocity-na8.net&amp;folderid=FXF5A9E729-BFB0-325E-699A-DA62173ACCA4","FX211213369")</f>
        <v>FX211213369</v>
      </c>
      <c r="F749" t="s">
        <v>19</v>
      </c>
      <c r="G749" t="s">
        <v>19</v>
      </c>
      <c r="H749" t="s">
        <v>85</v>
      </c>
      <c r="I749" t="s">
        <v>1916</v>
      </c>
      <c r="J749">
        <v>0</v>
      </c>
      <c r="K749" t="s">
        <v>87</v>
      </c>
      <c r="L749" t="s">
        <v>88</v>
      </c>
      <c r="M749" t="s">
        <v>89</v>
      </c>
      <c r="N749">
        <v>1</v>
      </c>
      <c r="O749" s="1">
        <v>44616.554699074077</v>
      </c>
      <c r="P749" s="1">
        <v>44616.709467592591</v>
      </c>
      <c r="Q749">
        <v>12850</v>
      </c>
      <c r="R749">
        <v>522</v>
      </c>
      <c r="S749" t="b">
        <v>0</v>
      </c>
      <c r="T749" t="s">
        <v>90</v>
      </c>
      <c r="U749" t="b">
        <v>0</v>
      </c>
      <c r="V749" t="s">
        <v>110</v>
      </c>
      <c r="W749" s="1">
        <v>44616.709467592591</v>
      </c>
      <c r="X749">
        <v>65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52</v>
      </c>
      <c r="AF749">
        <v>0</v>
      </c>
      <c r="AG749">
        <v>1</v>
      </c>
      <c r="AH749" t="s">
        <v>90</v>
      </c>
      <c r="AI749" t="s">
        <v>90</v>
      </c>
      <c r="AJ749" t="s">
        <v>90</v>
      </c>
      <c r="AK749" t="s">
        <v>90</v>
      </c>
      <c r="AL749" t="s">
        <v>90</v>
      </c>
      <c r="AM749" t="s">
        <v>90</v>
      </c>
      <c r="AN749" t="s">
        <v>90</v>
      </c>
      <c r="AO749" t="s">
        <v>90</v>
      </c>
      <c r="AP749" t="s">
        <v>90</v>
      </c>
      <c r="AQ749" t="s">
        <v>90</v>
      </c>
      <c r="AR749" t="s">
        <v>90</v>
      </c>
      <c r="AS749" t="s">
        <v>90</v>
      </c>
      <c r="AT749" t="s">
        <v>90</v>
      </c>
      <c r="AU749" t="s">
        <v>90</v>
      </c>
      <c r="AV749" t="s">
        <v>90</v>
      </c>
      <c r="AW749" t="s">
        <v>90</v>
      </c>
      <c r="AX749" t="s">
        <v>90</v>
      </c>
      <c r="AY749" t="s">
        <v>90</v>
      </c>
      <c r="AZ749" t="s">
        <v>90</v>
      </c>
      <c r="BA749" t="s">
        <v>90</v>
      </c>
      <c r="BB749" t="s">
        <v>90</v>
      </c>
      <c r="BC749" t="s">
        <v>90</v>
      </c>
      <c r="BD749" t="s">
        <v>90</v>
      </c>
      <c r="BE749" t="s">
        <v>90</v>
      </c>
    </row>
    <row r="750" spans="1:57" x14ac:dyDescent="0.45">
      <c r="A750" t="s">
        <v>1917</v>
      </c>
      <c r="B750" t="s">
        <v>82</v>
      </c>
      <c r="C750" t="s">
        <v>1701</v>
      </c>
      <c r="D750" t="s">
        <v>84</v>
      </c>
      <c r="E750" s="2" t="str">
        <f>HYPERLINK("capsilon://?command=openfolder&amp;siteaddress=FAM.docvelocity-na8.net&amp;folderid=FX148789F8-D14E-00C3-571D-02C2C3E54CBB","FX22026572")</f>
        <v>FX22026572</v>
      </c>
      <c r="F750" t="s">
        <v>19</v>
      </c>
      <c r="G750" t="s">
        <v>19</v>
      </c>
      <c r="H750" t="s">
        <v>85</v>
      </c>
      <c r="I750" t="s">
        <v>1918</v>
      </c>
      <c r="J750">
        <v>0</v>
      </c>
      <c r="K750" t="s">
        <v>87</v>
      </c>
      <c r="L750" t="s">
        <v>88</v>
      </c>
      <c r="M750" t="s">
        <v>89</v>
      </c>
      <c r="N750">
        <v>2</v>
      </c>
      <c r="O750" s="1">
        <v>44616.56454861111</v>
      </c>
      <c r="P750" s="1">
        <v>44616.672384259262</v>
      </c>
      <c r="Q750">
        <v>8557</v>
      </c>
      <c r="R750">
        <v>760</v>
      </c>
      <c r="S750" t="b">
        <v>0</v>
      </c>
      <c r="T750" t="s">
        <v>90</v>
      </c>
      <c r="U750" t="b">
        <v>0</v>
      </c>
      <c r="V750" t="s">
        <v>177</v>
      </c>
      <c r="W750" s="1">
        <v>44616.614317129628</v>
      </c>
      <c r="X750">
        <v>515</v>
      </c>
      <c r="Y750">
        <v>52</v>
      </c>
      <c r="Z750">
        <v>0</v>
      </c>
      <c r="AA750">
        <v>52</v>
      </c>
      <c r="AB750">
        <v>0</v>
      </c>
      <c r="AC750">
        <v>21</v>
      </c>
      <c r="AD750">
        <v>-52</v>
      </c>
      <c r="AE750">
        <v>0</v>
      </c>
      <c r="AF750">
        <v>0</v>
      </c>
      <c r="AG750">
        <v>0</v>
      </c>
      <c r="AH750" t="s">
        <v>219</v>
      </c>
      <c r="AI750" s="1">
        <v>44616.672384259262</v>
      </c>
      <c r="AJ750">
        <v>245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-52</v>
      </c>
      <c r="AQ750">
        <v>0</v>
      </c>
      <c r="AR750">
        <v>0</v>
      </c>
      <c r="AS750">
        <v>0</v>
      </c>
      <c r="AT750" t="s">
        <v>90</v>
      </c>
      <c r="AU750" t="s">
        <v>90</v>
      </c>
      <c r="AV750" t="s">
        <v>90</v>
      </c>
      <c r="AW750" t="s">
        <v>90</v>
      </c>
      <c r="AX750" t="s">
        <v>90</v>
      </c>
      <c r="AY750" t="s">
        <v>90</v>
      </c>
      <c r="AZ750" t="s">
        <v>90</v>
      </c>
      <c r="BA750" t="s">
        <v>90</v>
      </c>
      <c r="BB750" t="s">
        <v>90</v>
      </c>
      <c r="BC750" t="s">
        <v>90</v>
      </c>
      <c r="BD750" t="s">
        <v>90</v>
      </c>
      <c r="BE750" t="s">
        <v>90</v>
      </c>
    </row>
    <row r="751" spans="1:57" x14ac:dyDescent="0.45">
      <c r="A751" t="s">
        <v>1919</v>
      </c>
      <c r="B751" t="s">
        <v>82</v>
      </c>
      <c r="C751" t="s">
        <v>254</v>
      </c>
      <c r="D751" t="s">
        <v>84</v>
      </c>
      <c r="E751" s="2" t="str">
        <f>HYPERLINK("capsilon://?command=openfolder&amp;siteaddress=FAM.docvelocity-na8.net&amp;folderid=FX83171467-0055-467D-2E84-89B69F00A9AC","FX22022708")</f>
        <v>FX22022708</v>
      </c>
      <c r="F751" t="s">
        <v>19</v>
      </c>
      <c r="G751" t="s">
        <v>19</v>
      </c>
      <c r="H751" t="s">
        <v>85</v>
      </c>
      <c r="I751" t="s">
        <v>1920</v>
      </c>
      <c r="J751">
        <v>0</v>
      </c>
      <c r="K751" t="s">
        <v>87</v>
      </c>
      <c r="L751" t="s">
        <v>88</v>
      </c>
      <c r="M751" t="s">
        <v>89</v>
      </c>
      <c r="N751">
        <v>2</v>
      </c>
      <c r="O751" s="1">
        <v>44616.566203703704</v>
      </c>
      <c r="P751" s="1">
        <v>44616.671215277776</v>
      </c>
      <c r="Q751">
        <v>8777</v>
      </c>
      <c r="R751">
        <v>296</v>
      </c>
      <c r="S751" t="b">
        <v>0</v>
      </c>
      <c r="T751" t="s">
        <v>90</v>
      </c>
      <c r="U751" t="b">
        <v>0</v>
      </c>
      <c r="V751" t="s">
        <v>177</v>
      </c>
      <c r="W751" s="1">
        <v>44616.616261574076</v>
      </c>
      <c r="X751">
        <v>167</v>
      </c>
      <c r="Y751">
        <v>21</v>
      </c>
      <c r="Z751">
        <v>0</v>
      </c>
      <c r="AA751">
        <v>21</v>
      </c>
      <c r="AB751">
        <v>0</v>
      </c>
      <c r="AC751">
        <v>3</v>
      </c>
      <c r="AD751">
        <v>-21</v>
      </c>
      <c r="AE751">
        <v>0</v>
      </c>
      <c r="AF751">
        <v>0</v>
      </c>
      <c r="AG751">
        <v>0</v>
      </c>
      <c r="AH751" t="s">
        <v>92</v>
      </c>
      <c r="AI751" s="1">
        <v>44616.671215277776</v>
      </c>
      <c r="AJ751">
        <v>129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-21</v>
      </c>
      <c r="AQ751">
        <v>0</v>
      </c>
      <c r="AR751">
        <v>0</v>
      </c>
      <c r="AS751">
        <v>0</v>
      </c>
      <c r="AT751" t="s">
        <v>90</v>
      </c>
      <c r="AU751" t="s">
        <v>90</v>
      </c>
      <c r="AV751" t="s">
        <v>90</v>
      </c>
      <c r="AW751" t="s">
        <v>90</v>
      </c>
      <c r="AX751" t="s">
        <v>90</v>
      </c>
      <c r="AY751" t="s">
        <v>90</v>
      </c>
      <c r="AZ751" t="s">
        <v>90</v>
      </c>
      <c r="BA751" t="s">
        <v>90</v>
      </c>
      <c r="BB751" t="s">
        <v>90</v>
      </c>
      <c r="BC751" t="s">
        <v>90</v>
      </c>
      <c r="BD751" t="s">
        <v>90</v>
      </c>
      <c r="BE751" t="s">
        <v>90</v>
      </c>
    </row>
    <row r="752" spans="1:57" x14ac:dyDescent="0.45">
      <c r="A752" t="s">
        <v>1921</v>
      </c>
      <c r="B752" t="s">
        <v>82</v>
      </c>
      <c r="C752" t="s">
        <v>1541</v>
      </c>
      <c r="D752" t="s">
        <v>84</v>
      </c>
      <c r="E752" s="2" t="str">
        <f>HYPERLINK("capsilon://?command=openfolder&amp;siteaddress=FAM.docvelocity-na8.net&amp;folderid=FXEC3745D2-59CD-D57F-6929-B3258D8D89F1","FX22028241")</f>
        <v>FX22028241</v>
      </c>
      <c r="F752" t="s">
        <v>19</v>
      </c>
      <c r="G752" t="s">
        <v>19</v>
      </c>
      <c r="H752" t="s">
        <v>85</v>
      </c>
      <c r="I752" t="s">
        <v>1922</v>
      </c>
      <c r="J752">
        <v>0</v>
      </c>
      <c r="K752" t="s">
        <v>87</v>
      </c>
      <c r="L752" t="s">
        <v>88</v>
      </c>
      <c r="M752" t="s">
        <v>89</v>
      </c>
      <c r="N752">
        <v>2</v>
      </c>
      <c r="O752" s="1">
        <v>44616.601620370369</v>
      </c>
      <c r="P752" s="1">
        <v>44616.675081018519</v>
      </c>
      <c r="Q752">
        <v>5331</v>
      </c>
      <c r="R752">
        <v>1016</v>
      </c>
      <c r="S752" t="b">
        <v>0</v>
      </c>
      <c r="T752" t="s">
        <v>90</v>
      </c>
      <c r="U752" t="b">
        <v>0</v>
      </c>
      <c r="V752" t="s">
        <v>177</v>
      </c>
      <c r="W752" s="1">
        <v>44616.624166666668</v>
      </c>
      <c r="X752">
        <v>683</v>
      </c>
      <c r="Y752">
        <v>52</v>
      </c>
      <c r="Z752">
        <v>0</v>
      </c>
      <c r="AA752">
        <v>52</v>
      </c>
      <c r="AB752">
        <v>0</v>
      </c>
      <c r="AC752">
        <v>26</v>
      </c>
      <c r="AD752">
        <v>-52</v>
      </c>
      <c r="AE752">
        <v>0</v>
      </c>
      <c r="AF752">
        <v>0</v>
      </c>
      <c r="AG752">
        <v>0</v>
      </c>
      <c r="AH752" t="s">
        <v>92</v>
      </c>
      <c r="AI752" s="1">
        <v>44616.675081018519</v>
      </c>
      <c r="AJ752">
        <v>333</v>
      </c>
      <c r="AK752">
        <v>2</v>
      </c>
      <c r="AL752">
        <v>0</v>
      </c>
      <c r="AM752">
        <v>2</v>
      </c>
      <c r="AN752">
        <v>0</v>
      </c>
      <c r="AO752">
        <v>2</v>
      </c>
      <c r="AP752">
        <v>-54</v>
      </c>
      <c r="AQ752">
        <v>0</v>
      </c>
      <c r="AR752">
        <v>0</v>
      </c>
      <c r="AS752">
        <v>0</v>
      </c>
      <c r="AT752" t="s">
        <v>90</v>
      </c>
      <c r="AU752" t="s">
        <v>90</v>
      </c>
      <c r="AV752" t="s">
        <v>90</v>
      </c>
      <c r="AW752" t="s">
        <v>90</v>
      </c>
      <c r="AX752" t="s">
        <v>90</v>
      </c>
      <c r="AY752" t="s">
        <v>90</v>
      </c>
      <c r="AZ752" t="s">
        <v>90</v>
      </c>
      <c r="BA752" t="s">
        <v>90</v>
      </c>
      <c r="BB752" t="s">
        <v>90</v>
      </c>
      <c r="BC752" t="s">
        <v>90</v>
      </c>
      <c r="BD752" t="s">
        <v>90</v>
      </c>
      <c r="BE752" t="s">
        <v>90</v>
      </c>
    </row>
    <row r="753" spans="1:57" x14ac:dyDescent="0.45">
      <c r="A753" t="s">
        <v>1923</v>
      </c>
      <c r="B753" t="s">
        <v>82</v>
      </c>
      <c r="C753" t="s">
        <v>832</v>
      </c>
      <c r="D753" t="s">
        <v>84</v>
      </c>
      <c r="E753" s="2" t="str">
        <f>HYPERLINK("capsilon://?command=openfolder&amp;siteaddress=FAM.docvelocity-na8.net&amp;folderid=FX663D5AFD-5CC1-802A-9A37-A7EF5208A30C","FX211213439")</f>
        <v>FX211213439</v>
      </c>
      <c r="F753" t="s">
        <v>19</v>
      </c>
      <c r="G753" t="s">
        <v>19</v>
      </c>
      <c r="H753" t="s">
        <v>85</v>
      </c>
      <c r="I753" t="s">
        <v>1924</v>
      </c>
      <c r="J753">
        <v>0</v>
      </c>
      <c r="K753" t="s">
        <v>646</v>
      </c>
      <c r="L753" t="s">
        <v>19</v>
      </c>
      <c r="M753" t="s">
        <v>84</v>
      </c>
      <c r="N753">
        <v>0</v>
      </c>
      <c r="O753" s="1">
        <v>44616.622349537036</v>
      </c>
      <c r="P753" s="1">
        <v>44616.652743055558</v>
      </c>
      <c r="Q753">
        <v>2402</v>
      </c>
      <c r="R753">
        <v>224</v>
      </c>
      <c r="S753" t="b">
        <v>0</v>
      </c>
      <c r="T753" t="s">
        <v>90</v>
      </c>
      <c r="U753" t="b">
        <v>0</v>
      </c>
      <c r="V753" t="s">
        <v>90</v>
      </c>
      <c r="W753" t="s">
        <v>90</v>
      </c>
      <c r="X753" t="s">
        <v>90</v>
      </c>
      <c r="Y753" t="s">
        <v>90</v>
      </c>
      <c r="Z753" t="s">
        <v>90</v>
      </c>
      <c r="AA753" t="s">
        <v>90</v>
      </c>
      <c r="AB753" t="s">
        <v>90</v>
      </c>
      <c r="AC753" t="s">
        <v>90</v>
      </c>
      <c r="AD753" t="s">
        <v>90</v>
      </c>
      <c r="AE753" t="s">
        <v>90</v>
      </c>
      <c r="AF753" t="s">
        <v>90</v>
      </c>
      <c r="AG753" t="s">
        <v>90</v>
      </c>
      <c r="AH753" t="s">
        <v>90</v>
      </c>
      <c r="AI753" t="s">
        <v>90</v>
      </c>
      <c r="AJ753" t="s">
        <v>90</v>
      </c>
      <c r="AK753" t="s">
        <v>90</v>
      </c>
      <c r="AL753" t="s">
        <v>90</v>
      </c>
      <c r="AM753" t="s">
        <v>90</v>
      </c>
      <c r="AN753" t="s">
        <v>90</v>
      </c>
      <c r="AO753" t="s">
        <v>90</v>
      </c>
      <c r="AP753" t="s">
        <v>90</v>
      </c>
      <c r="AQ753" t="s">
        <v>90</v>
      </c>
      <c r="AR753" t="s">
        <v>90</v>
      </c>
      <c r="AS753" t="s">
        <v>90</v>
      </c>
      <c r="AT753" t="s">
        <v>90</v>
      </c>
      <c r="AU753" t="s">
        <v>90</v>
      </c>
      <c r="AV753" t="s">
        <v>90</v>
      </c>
      <c r="AW753" t="s">
        <v>90</v>
      </c>
      <c r="AX753" t="s">
        <v>90</v>
      </c>
      <c r="AY753" t="s">
        <v>90</v>
      </c>
      <c r="AZ753" t="s">
        <v>90</v>
      </c>
      <c r="BA753" t="s">
        <v>90</v>
      </c>
      <c r="BB753" t="s">
        <v>90</v>
      </c>
      <c r="BC753" t="s">
        <v>90</v>
      </c>
      <c r="BD753" t="s">
        <v>90</v>
      </c>
      <c r="BE753" t="s">
        <v>90</v>
      </c>
    </row>
    <row r="754" spans="1:57" x14ac:dyDescent="0.45">
      <c r="A754" t="s">
        <v>1925</v>
      </c>
      <c r="B754" t="s">
        <v>82</v>
      </c>
      <c r="C754" t="s">
        <v>1926</v>
      </c>
      <c r="D754" t="s">
        <v>84</v>
      </c>
      <c r="E754" s="2" t="str">
        <f>HYPERLINK("capsilon://?command=openfolder&amp;siteaddress=FAM.docvelocity-na8.net&amp;folderid=FXC6A6B252-CDF5-2C7C-4BFE-FF3746907917","FX220210148")</f>
        <v>FX220210148</v>
      </c>
      <c r="F754" t="s">
        <v>19</v>
      </c>
      <c r="G754" t="s">
        <v>19</v>
      </c>
      <c r="H754" t="s">
        <v>85</v>
      </c>
      <c r="I754" t="s">
        <v>1927</v>
      </c>
      <c r="J754">
        <v>0</v>
      </c>
      <c r="K754" t="s">
        <v>87</v>
      </c>
      <c r="L754" t="s">
        <v>88</v>
      </c>
      <c r="M754" t="s">
        <v>89</v>
      </c>
      <c r="N754">
        <v>2</v>
      </c>
      <c r="O754" s="1">
        <v>44616.62835648148</v>
      </c>
      <c r="P754" s="1">
        <v>44616.672731481478</v>
      </c>
      <c r="Q754">
        <v>3644</v>
      </c>
      <c r="R754">
        <v>190</v>
      </c>
      <c r="S754" t="b">
        <v>0</v>
      </c>
      <c r="T754" t="s">
        <v>90</v>
      </c>
      <c r="U754" t="b">
        <v>0</v>
      </c>
      <c r="V754" t="s">
        <v>177</v>
      </c>
      <c r="W754" s="1">
        <v>44616.631435185183</v>
      </c>
      <c r="X754">
        <v>127</v>
      </c>
      <c r="Y754">
        <v>37</v>
      </c>
      <c r="Z754">
        <v>0</v>
      </c>
      <c r="AA754">
        <v>37</v>
      </c>
      <c r="AB754">
        <v>0</v>
      </c>
      <c r="AC754">
        <v>21</v>
      </c>
      <c r="AD754">
        <v>-37</v>
      </c>
      <c r="AE754">
        <v>0</v>
      </c>
      <c r="AF754">
        <v>0</v>
      </c>
      <c r="AG754">
        <v>0</v>
      </c>
      <c r="AH754" t="s">
        <v>163</v>
      </c>
      <c r="AI754" s="1">
        <v>44616.672731481478</v>
      </c>
      <c r="AJ754">
        <v>63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-37</v>
      </c>
      <c r="AQ754">
        <v>0</v>
      </c>
      <c r="AR754">
        <v>0</v>
      </c>
      <c r="AS754">
        <v>0</v>
      </c>
      <c r="AT754" t="s">
        <v>90</v>
      </c>
      <c r="AU754" t="s">
        <v>90</v>
      </c>
      <c r="AV754" t="s">
        <v>90</v>
      </c>
      <c r="AW754" t="s">
        <v>90</v>
      </c>
      <c r="AX754" t="s">
        <v>90</v>
      </c>
      <c r="AY754" t="s">
        <v>90</v>
      </c>
      <c r="AZ754" t="s">
        <v>90</v>
      </c>
      <c r="BA754" t="s">
        <v>90</v>
      </c>
      <c r="BB754" t="s">
        <v>90</v>
      </c>
      <c r="BC754" t="s">
        <v>90</v>
      </c>
      <c r="BD754" t="s">
        <v>90</v>
      </c>
      <c r="BE754" t="s">
        <v>90</v>
      </c>
    </row>
    <row r="755" spans="1:57" x14ac:dyDescent="0.45">
      <c r="A755" t="s">
        <v>1928</v>
      </c>
      <c r="B755" t="s">
        <v>82</v>
      </c>
      <c r="C755" t="s">
        <v>112</v>
      </c>
      <c r="D755" t="s">
        <v>84</v>
      </c>
      <c r="E755" s="2" t="str">
        <f>HYPERLINK("capsilon://?command=openfolder&amp;siteaddress=FAM.docvelocity-na8.net&amp;folderid=FX556EB2F2-65AA-EE9A-F4EF-B1A68FBD7BA0","FX2202464")</f>
        <v>FX2202464</v>
      </c>
      <c r="F755" t="s">
        <v>19</v>
      </c>
      <c r="G755" t="s">
        <v>19</v>
      </c>
      <c r="H755" t="s">
        <v>85</v>
      </c>
      <c r="I755" t="s">
        <v>1929</v>
      </c>
      <c r="J755">
        <v>0</v>
      </c>
      <c r="K755" t="s">
        <v>87</v>
      </c>
      <c r="L755" t="s">
        <v>88</v>
      </c>
      <c r="M755" t="s">
        <v>89</v>
      </c>
      <c r="N755">
        <v>2</v>
      </c>
      <c r="O755" s="1">
        <v>44616.630057870374</v>
      </c>
      <c r="P755" s="1">
        <v>44616.677673611113</v>
      </c>
      <c r="Q755">
        <v>3206</v>
      </c>
      <c r="R755">
        <v>908</v>
      </c>
      <c r="S755" t="b">
        <v>0</v>
      </c>
      <c r="T755" t="s">
        <v>90</v>
      </c>
      <c r="U755" t="b">
        <v>0</v>
      </c>
      <c r="V755" t="s">
        <v>177</v>
      </c>
      <c r="W755" s="1">
        <v>44616.636666666665</v>
      </c>
      <c r="X755">
        <v>452</v>
      </c>
      <c r="Y755">
        <v>52</v>
      </c>
      <c r="Z755">
        <v>0</v>
      </c>
      <c r="AA755">
        <v>52</v>
      </c>
      <c r="AB755">
        <v>0</v>
      </c>
      <c r="AC755">
        <v>27</v>
      </c>
      <c r="AD755">
        <v>-52</v>
      </c>
      <c r="AE755">
        <v>0</v>
      </c>
      <c r="AF755">
        <v>0</v>
      </c>
      <c r="AG755">
        <v>0</v>
      </c>
      <c r="AH755" t="s">
        <v>219</v>
      </c>
      <c r="AI755" s="1">
        <v>44616.677673611113</v>
      </c>
      <c r="AJ755">
        <v>456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-52</v>
      </c>
      <c r="AQ755">
        <v>0</v>
      </c>
      <c r="AR755">
        <v>0</v>
      </c>
      <c r="AS755">
        <v>0</v>
      </c>
      <c r="AT755" t="s">
        <v>90</v>
      </c>
      <c r="AU755" t="s">
        <v>90</v>
      </c>
      <c r="AV755" t="s">
        <v>90</v>
      </c>
      <c r="AW755" t="s">
        <v>90</v>
      </c>
      <c r="AX755" t="s">
        <v>90</v>
      </c>
      <c r="AY755" t="s">
        <v>90</v>
      </c>
      <c r="AZ755" t="s">
        <v>90</v>
      </c>
      <c r="BA755" t="s">
        <v>90</v>
      </c>
      <c r="BB755" t="s">
        <v>90</v>
      </c>
      <c r="BC755" t="s">
        <v>90</v>
      </c>
      <c r="BD755" t="s">
        <v>90</v>
      </c>
      <c r="BE755" t="s">
        <v>90</v>
      </c>
    </row>
    <row r="756" spans="1:57" x14ac:dyDescent="0.45">
      <c r="A756" t="s">
        <v>1930</v>
      </c>
      <c r="B756" t="s">
        <v>82</v>
      </c>
      <c r="C756" t="s">
        <v>1931</v>
      </c>
      <c r="D756" t="s">
        <v>84</v>
      </c>
      <c r="E756" s="2" t="str">
        <f>HYPERLINK("capsilon://?command=openfolder&amp;siteaddress=FAM.docvelocity-na8.net&amp;folderid=FXEB38C6E8-E052-9911-4FE3-60003A762D6E","FX22028971")</f>
        <v>FX22028971</v>
      </c>
      <c r="F756" t="s">
        <v>19</v>
      </c>
      <c r="G756" t="s">
        <v>19</v>
      </c>
      <c r="H756" t="s">
        <v>85</v>
      </c>
      <c r="I756" t="s">
        <v>1932</v>
      </c>
      <c r="J756">
        <v>0</v>
      </c>
      <c r="K756" t="s">
        <v>87</v>
      </c>
      <c r="L756" t="s">
        <v>88</v>
      </c>
      <c r="M756" t="s">
        <v>89</v>
      </c>
      <c r="N756">
        <v>2</v>
      </c>
      <c r="O756" s="1">
        <v>44616.678148148145</v>
      </c>
      <c r="P756" s="1">
        <v>44617.321030092593</v>
      </c>
      <c r="Q756">
        <v>48263</v>
      </c>
      <c r="R756">
        <v>7282</v>
      </c>
      <c r="S756" t="b">
        <v>0</v>
      </c>
      <c r="T756" t="s">
        <v>90</v>
      </c>
      <c r="U756" t="b">
        <v>0</v>
      </c>
      <c r="V756" t="s">
        <v>96</v>
      </c>
      <c r="W756" s="1">
        <v>44616.750300925924</v>
      </c>
      <c r="X756">
        <v>2803</v>
      </c>
      <c r="Y756">
        <v>208</v>
      </c>
      <c r="Z756">
        <v>0</v>
      </c>
      <c r="AA756">
        <v>208</v>
      </c>
      <c r="AB756">
        <v>0</v>
      </c>
      <c r="AC756">
        <v>71</v>
      </c>
      <c r="AD756">
        <v>-208</v>
      </c>
      <c r="AE756">
        <v>0</v>
      </c>
      <c r="AF756">
        <v>0</v>
      </c>
      <c r="AG756">
        <v>0</v>
      </c>
      <c r="AH756" t="s">
        <v>187</v>
      </c>
      <c r="AI756" s="1">
        <v>44617.321030092593</v>
      </c>
      <c r="AJ756">
        <v>1930</v>
      </c>
      <c r="AK756">
        <v>10</v>
      </c>
      <c r="AL756">
        <v>0</v>
      </c>
      <c r="AM756">
        <v>10</v>
      </c>
      <c r="AN756">
        <v>0</v>
      </c>
      <c r="AO756">
        <v>10</v>
      </c>
      <c r="AP756">
        <v>-218</v>
      </c>
      <c r="AQ756">
        <v>37</v>
      </c>
      <c r="AR756">
        <v>0</v>
      </c>
      <c r="AS756">
        <v>2</v>
      </c>
      <c r="AT756" t="s">
        <v>90</v>
      </c>
      <c r="AU756" t="s">
        <v>90</v>
      </c>
      <c r="AV756" t="s">
        <v>90</v>
      </c>
      <c r="AW756" t="s">
        <v>90</v>
      </c>
      <c r="AX756" t="s">
        <v>90</v>
      </c>
      <c r="AY756" t="s">
        <v>90</v>
      </c>
      <c r="AZ756" t="s">
        <v>90</v>
      </c>
      <c r="BA756" t="s">
        <v>90</v>
      </c>
      <c r="BB756" t="s">
        <v>90</v>
      </c>
      <c r="BC756" t="s">
        <v>90</v>
      </c>
      <c r="BD756" t="s">
        <v>90</v>
      </c>
      <c r="BE756" t="s">
        <v>90</v>
      </c>
    </row>
    <row r="757" spans="1:57" x14ac:dyDescent="0.45">
      <c r="A757" t="s">
        <v>1933</v>
      </c>
      <c r="B757" t="s">
        <v>82</v>
      </c>
      <c r="C757" t="s">
        <v>1092</v>
      </c>
      <c r="D757" t="s">
        <v>84</v>
      </c>
      <c r="E757" s="2" t="str">
        <f>HYPERLINK("capsilon://?command=openfolder&amp;siteaddress=FAM.docvelocity-na8.net&amp;folderid=FX6BF5A670-C1EF-9628-2703-F95390694552","FX22025688")</f>
        <v>FX22025688</v>
      </c>
      <c r="F757" t="s">
        <v>19</v>
      </c>
      <c r="G757" t="s">
        <v>19</v>
      </c>
      <c r="H757" t="s">
        <v>85</v>
      </c>
      <c r="I757" t="s">
        <v>1934</v>
      </c>
      <c r="J757">
        <v>0</v>
      </c>
      <c r="K757" t="s">
        <v>87</v>
      </c>
      <c r="L757" t="s">
        <v>88</v>
      </c>
      <c r="M757" t="s">
        <v>89</v>
      </c>
      <c r="N757">
        <v>2</v>
      </c>
      <c r="O757" s="1">
        <v>44616.679224537038</v>
      </c>
      <c r="P757" s="1">
        <v>44616.693483796298</v>
      </c>
      <c r="Q757">
        <v>520</v>
      </c>
      <c r="R757">
        <v>712</v>
      </c>
      <c r="S757" t="b">
        <v>0</v>
      </c>
      <c r="T757" t="s">
        <v>90</v>
      </c>
      <c r="U757" t="b">
        <v>0</v>
      </c>
      <c r="V757" t="s">
        <v>177</v>
      </c>
      <c r="W757" s="1">
        <v>44616.688194444447</v>
      </c>
      <c r="X757">
        <v>570</v>
      </c>
      <c r="Y757">
        <v>52</v>
      </c>
      <c r="Z757">
        <v>0</v>
      </c>
      <c r="AA757">
        <v>52</v>
      </c>
      <c r="AB757">
        <v>0</v>
      </c>
      <c r="AC757">
        <v>30</v>
      </c>
      <c r="AD757">
        <v>-52</v>
      </c>
      <c r="AE757">
        <v>0</v>
      </c>
      <c r="AF757">
        <v>0</v>
      </c>
      <c r="AG757">
        <v>0</v>
      </c>
      <c r="AH757" t="s">
        <v>92</v>
      </c>
      <c r="AI757" s="1">
        <v>44616.693483796298</v>
      </c>
      <c r="AJ757">
        <v>134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-52</v>
      </c>
      <c r="AQ757">
        <v>0</v>
      </c>
      <c r="AR757">
        <v>0</v>
      </c>
      <c r="AS757">
        <v>0</v>
      </c>
      <c r="AT757" t="s">
        <v>90</v>
      </c>
      <c r="AU757" t="s">
        <v>90</v>
      </c>
      <c r="AV757" t="s">
        <v>90</v>
      </c>
      <c r="AW757" t="s">
        <v>90</v>
      </c>
      <c r="AX757" t="s">
        <v>90</v>
      </c>
      <c r="AY757" t="s">
        <v>90</v>
      </c>
      <c r="AZ757" t="s">
        <v>90</v>
      </c>
      <c r="BA757" t="s">
        <v>90</v>
      </c>
      <c r="BB757" t="s">
        <v>90</v>
      </c>
      <c r="BC757" t="s">
        <v>90</v>
      </c>
      <c r="BD757" t="s">
        <v>90</v>
      </c>
      <c r="BE757" t="s">
        <v>90</v>
      </c>
    </row>
    <row r="758" spans="1:57" x14ac:dyDescent="0.45">
      <c r="A758" t="s">
        <v>1935</v>
      </c>
      <c r="B758" t="s">
        <v>82</v>
      </c>
      <c r="C758" t="s">
        <v>1060</v>
      </c>
      <c r="D758" t="s">
        <v>84</v>
      </c>
      <c r="E758" s="2" t="str">
        <f>HYPERLINK("capsilon://?command=openfolder&amp;siteaddress=FAM.docvelocity-na8.net&amp;folderid=FXBDAA35D3-88EB-E975-2346-2D1FFB651C19","FX22026413")</f>
        <v>FX22026413</v>
      </c>
      <c r="F758" t="s">
        <v>19</v>
      </c>
      <c r="G758" t="s">
        <v>19</v>
      </c>
      <c r="H758" t="s">
        <v>85</v>
      </c>
      <c r="I758" t="s">
        <v>1936</v>
      </c>
      <c r="J758">
        <v>0</v>
      </c>
      <c r="K758" t="s">
        <v>87</v>
      </c>
      <c r="L758" t="s">
        <v>88</v>
      </c>
      <c r="M758" t="s">
        <v>89</v>
      </c>
      <c r="N758">
        <v>1</v>
      </c>
      <c r="O758" s="1">
        <v>44616.681631944448</v>
      </c>
      <c r="P758" s="1">
        <v>44616.710636574076</v>
      </c>
      <c r="Q758">
        <v>2235</v>
      </c>
      <c r="R758">
        <v>271</v>
      </c>
      <c r="S758" t="b">
        <v>0</v>
      </c>
      <c r="T758" t="s">
        <v>90</v>
      </c>
      <c r="U758" t="b">
        <v>0</v>
      </c>
      <c r="V758" t="s">
        <v>110</v>
      </c>
      <c r="W758" s="1">
        <v>44616.710636574076</v>
      </c>
      <c r="X758">
        <v>88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37</v>
      </c>
      <c r="AF758">
        <v>0</v>
      </c>
      <c r="AG758">
        <v>1</v>
      </c>
      <c r="AH758" t="s">
        <v>90</v>
      </c>
      <c r="AI758" t="s">
        <v>90</v>
      </c>
      <c r="AJ758" t="s">
        <v>90</v>
      </c>
      <c r="AK758" t="s">
        <v>90</v>
      </c>
      <c r="AL758" t="s">
        <v>90</v>
      </c>
      <c r="AM758" t="s">
        <v>90</v>
      </c>
      <c r="AN758" t="s">
        <v>90</v>
      </c>
      <c r="AO758" t="s">
        <v>90</v>
      </c>
      <c r="AP758" t="s">
        <v>90</v>
      </c>
      <c r="AQ758" t="s">
        <v>90</v>
      </c>
      <c r="AR758" t="s">
        <v>90</v>
      </c>
      <c r="AS758" t="s">
        <v>90</v>
      </c>
      <c r="AT758" t="s">
        <v>90</v>
      </c>
      <c r="AU758" t="s">
        <v>90</v>
      </c>
      <c r="AV758" t="s">
        <v>90</v>
      </c>
      <c r="AW758" t="s">
        <v>90</v>
      </c>
      <c r="AX758" t="s">
        <v>90</v>
      </c>
      <c r="AY758" t="s">
        <v>90</v>
      </c>
      <c r="AZ758" t="s">
        <v>90</v>
      </c>
      <c r="BA758" t="s">
        <v>90</v>
      </c>
      <c r="BB758" t="s">
        <v>90</v>
      </c>
      <c r="BC758" t="s">
        <v>90</v>
      </c>
      <c r="BD758" t="s">
        <v>90</v>
      </c>
      <c r="BE758" t="s">
        <v>90</v>
      </c>
    </row>
    <row r="759" spans="1:57" x14ac:dyDescent="0.45">
      <c r="A759" t="s">
        <v>1937</v>
      </c>
      <c r="B759" t="s">
        <v>82</v>
      </c>
      <c r="C759" t="s">
        <v>1865</v>
      </c>
      <c r="D759" t="s">
        <v>84</v>
      </c>
      <c r="E759" s="2" t="str">
        <f>HYPERLINK("capsilon://?command=openfolder&amp;siteaddress=FAM.docvelocity-na8.net&amp;folderid=FX3E2C7D54-BFD4-1D25-C7C2-A7150DC1B7B4","FX220210538")</f>
        <v>FX220210538</v>
      </c>
      <c r="F759" t="s">
        <v>19</v>
      </c>
      <c r="G759" t="s">
        <v>19</v>
      </c>
      <c r="H759" t="s">
        <v>85</v>
      </c>
      <c r="I759" t="s">
        <v>1866</v>
      </c>
      <c r="J759">
        <v>0</v>
      </c>
      <c r="K759" t="s">
        <v>87</v>
      </c>
      <c r="L759" t="s">
        <v>88</v>
      </c>
      <c r="M759" t="s">
        <v>89</v>
      </c>
      <c r="N759">
        <v>2</v>
      </c>
      <c r="O759" s="1">
        <v>44616.688252314816</v>
      </c>
      <c r="P759" s="1">
        <v>44616.741238425922</v>
      </c>
      <c r="Q759">
        <v>811</v>
      </c>
      <c r="R759">
        <v>3767</v>
      </c>
      <c r="S759" t="b">
        <v>0</v>
      </c>
      <c r="T759" t="s">
        <v>90</v>
      </c>
      <c r="U759" t="b">
        <v>1</v>
      </c>
      <c r="V759" t="s">
        <v>177</v>
      </c>
      <c r="W759" s="1">
        <v>44616.712372685186</v>
      </c>
      <c r="X759">
        <v>2074</v>
      </c>
      <c r="Y759">
        <v>360</v>
      </c>
      <c r="Z759">
        <v>0</v>
      </c>
      <c r="AA759">
        <v>360</v>
      </c>
      <c r="AB759">
        <v>0</v>
      </c>
      <c r="AC759">
        <v>168</v>
      </c>
      <c r="AD759">
        <v>-360</v>
      </c>
      <c r="AE759">
        <v>0</v>
      </c>
      <c r="AF759">
        <v>0</v>
      </c>
      <c r="AG759">
        <v>0</v>
      </c>
      <c r="AH759" t="s">
        <v>219</v>
      </c>
      <c r="AI759" s="1">
        <v>44616.741238425922</v>
      </c>
      <c r="AJ759">
        <v>1693</v>
      </c>
      <c r="AK759">
        <v>18</v>
      </c>
      <c r="AL759">
        <v>0</v>
      </c>
      <c r="AM759">
        <v>18</v>
      </c>
      <c r="AN759">
        <v>0</v>
      </c>
      <c r="AO759">
        <v>18</v>
      </c>
      <c r="AP759">
        <v>-378</v>
      </c>
      <c r="AQ759">
        <v>0</v>
      </c>
      <c r="AR759">
        <v>0</v>
      </c>
      <c r="AS759">
        <v>0</v>
      </c>
      <c r="AT759" t="s">
        <v>90</v>
      </c>
      <c r="AU759" t="s">
        <v>90</v>
      </c>
      <c r="AV759" t="s">
        <v>90</v>
      </c>
      <c r="AW759" t="s">
        <v>90</v>
      </c>
      <c r="AX759" t="s">
        <v>90</v>
      </c>
      <c r="AY759" t="s">
        <v>90</v>
      </c>
      <c r="AZ759" t="s">
        <v>90</v>
      </c>
      <c r="BA759" t="s">
        <v>90</v>
      </c>
      <c r="BB759" t="s">
        <v>90</v>
      </c>
      <c r="BC759" t="s">
        <v>90</v>
      </c>
      <c r="BD759" t="s">
        <v>90</v>
      </c>
      <c r="BE759" t="s">
        <v>90</v>
      </c>
    </row>
    <row r="760" spans="1:57" x14ac:dyDescent="0.45">
      <c r="A760" t="s">
        <v>1938</v>
      </c>
      <c r="B760" t="s">
        <v>82</v>
      </c>
      <c r="C760" t="s">
        <v>1409</v>
      </c>
      <c r="D760" t="s">
        <v>84</v>
      </c>
      <c r="E760" s="2" t="str">
        <f>HYPERLINK("capsilon://?command=openfolder&amp;siteaddress=FAM.docvelocity-na8.net&amp;folderid=FX0CEC3E8C-17CF-D7F0-2EF6-6B0CB6287B4A","FX22027132")</f>
        <v>FX22027132</v>
      </c>
      <c r="F760" t="s">
        <v>19</v>
      </c>
      <c r="G760" t="s">
        <v>19</v>
      </c>
      <c r="H760" t="s">
        <v>85</v>
      </c>
      <c r="I760" t="s">
        <v>1877</v>
      </c>
      <c r="J760">
        <v>0</v>
      </c>
      <c r="K760" t="s">
        <v>87</v>
      </c>
      <c r="L760" t="s">
        <v>88</v>
      </c>
      <c r="M760" t="s">
        <v>89</v>
      </c>
      <c r="N760">
        <v>2</v>
      </c>
      <c r="O760" s="1">
        <v>44616.694606481484</v>
      </c>
      <c r="P760" s="1">
        <v>44616.744849537034</v>
      </c>
      <c r="Q760">
        <v>1292</v>
      </c>
      <c r="R760">
        <v>3049</v>
      </c>
      <c r="S760" t="b">
        <v>0</v>
      </c>
      <c r="T760" t="s">
        <v>90</v>
      </c>
      <c r="U760" t="b">
        <v>1</v>
      </c>
      <c r="V760" t="s">
        <v>101</v>
      </c>
      <c r="W760" s="1">
        <v>44616.726504629631</v>
      </c>
      <c r="X760">
        <v>2738</v>
      </c>
      <c r="Y760">
        <v>74</v>
      </c>
      <c r="Z760">
        <v>0</v>
      </c>
      <c r="AA760">
        <v>74</v>
      </c>
      <c r="AB760">
        <v>0</v>
      </c>
      <c r="AC760">
        <v>55</v>
      </c>
      <c r="AD760">
        <v>-74</v>
      </c>
      <c r="AE760">
        <v>0</v>
      </c>
      <c r="AF760">
        <v>0</v>
      </c>
      <c r="AG760">
        <v>0</v>
      </c>
      <c r="AH760" t="s">
        <v>219</v>
      </c>
      <c r="AI760" s="1">
        <v>44616.744849537034</v>
      </c>
      <c r="AJ760">
        <v>311</v>
      </c>
      <c r="AK760">
        <v>3</v>
      </c>
      <c r="AL760">
        <v>0</v>
      </c>
      <c r="AM760">
        <v>3</v>
      </c>
      <c r="AN760">
        <v>0</v>
      </c>
      <c r="AO760">
        <v>3</v>
      </c>
      <c r="AP760">
        <v>-77</v>
      </c>
      <c r="AQ760">
        <v>0</v>
      </c>
      <c r="AR760">
        <v>0</v>
      </c>
      <c r="AS760">
        <v>0</v>
      </c>
      <c r="AT760" t="s">
        <v>90</v>
      </c>
      <c r="AU760" t="s">
        <v>90</v>
      </c>
      <c r="AV760" t="s">
        <v>90</v>
      </c>
      <c r="AW760" t="s">
        <v>90</v>
      </c>
      <c r="AX760" t="s">
        <v>90</v>
      </c>
      <c r="AY760" t="s">
        <v>90</v>
      </c>
      <c r="AZ760" t="s">
        <v>90</v>
      </c>
      <c r="BA760" t="s">
        <v>90</v>
      </c>
      <c r="BB760" t="s">
        <v>90</v>
      </c>
      <c r="BC760" t="s">
        <v>90</v>
      </c>
      <c r="BD760" t="s">
        <v>90</v>
      </c>
      <c r="BE760" t="s">
        <v>90</v>
      </c>
    </row>
    <row r="761" spans="1:57" x14ac:dyDescent="0.45">
      <c r="A761" t="s">
        <v>1939</v>
      </c>
      <c r="B761" t="s">
        <v>82</v>
      </c>
      <c r="C761" t="s">
        <v>1882</v>
      </c>
      <c r="D761" t="s">
        <v>84</v>
      </c>
      <c r="E761" s="2" t="str">
        <f>HYPERLINK("capsilon://?command=openfolder&amp;siteaddress=FAM.docvelocity-na8.net&amp;folderid=FX2A104EEF-0B79-DBF9-77D5-0AE0161E827A","FX220210579")</f>
        <v>FX220210579</v>
      </c>
      <c r="F761" t="s">
        <v>19</v>
      </c>
      <c r="G761" t="s">
        <v>19</v>
      </c>
      <c r="H761" t="s">
        <v>85</v>
      </c>
      <c r="I761" t="s">
        <v>1883</v>
      </c>
      <c r="J761">
        <v>0</v>
      </c>
      <c r="K761" t="s">
        <v>87</v>
      </c>
      <c r="L761" t="s">
        <v>88</v>
      </c>
      <c r="M761" t="s">
        <v>89</v>
      </c>
      <c r="N761">
        <v>2</v>
      </c>
      <c r="O761" s="1">
        <v>44616.70722222222</v>
      </c>
      <c r="P761" s="1">
        <v>44616.790034722224</v>
      </c>
      <c r="Q761">
        <v>1278</v>
      </c>
      <c r="R761">
        <v>5877</v>
      </c>
      <c r="S761" t="b">
        <v>0</v>
      </c>
      <c r="T761" t="s">
        <v>90</v>
      </c>
      <c r="U761" t="b">
        <v>1</v>
      </c>
      <c r="V761" t="s">
        <v>177</v>
      </c>
      <c r="W761" s="1">
        <v>44616.74962962963</v>
      </c>
      <c r="X761">
        <v>3219</v>
      </c>
      <c r="Y761">
        <v>402</v>
      </c>
      <c r="Z761">
        <v>0</v>
      </c>
      <c r="AA761">
        <v>402</v>
      </c>
      <c r="AB761">
        <v>407</v>
      </c>
      <c r="AC761">
        <v>244</v>
      </c>
      <c r="AD761">
        <v>-402</v>
      </c>
      <c r="AE761">
        <v>0</v>
      </c>
      <c r="AF761">
        <v>0</v>
      </c>
      <c r="AG761">
        <v>0</v>
      </c>
      <c r="AH761" t="s">
        <v>97</v>
      </c>
      <c r="AI761" s="1">
        <v>44616.790034722224</v>
      </c>
      <c r="AJ761">
        <v>1010</v>
      </c>
      <c r="AK761">
        <v>5</v>
      </c>
      <c r="AL761">
        <v>0</v>
      </c>
      <c r="AM761">
        <v>5</v>
      </c>
      <c r="AN761">
        <v>428</v>
      </c>
      <c r="AO761">
        <v>4</v>
      </c>
      <c r="AP761">
        <v>-407</v>
      </c>
      <c r="AQ761">
        <v>0</v>
      </c>
      <c r="AR761">
        <v>0</v>
      </c>
      <c r="AS761">
        <v>0</v>
      </c>
      <c r="AT761" t="s">
        <v>90</v>
      </c>
      <c r="AU761" t="s">
        <v>90</v>
      </c>
      <c r="AV761" t="s">
        <v>90</v>
      </c>
      <c r="AW761" t="s">
        <v>90</v>
      </c>
      <c r="AX761" t="s">
        <v>90</v>
      </c>
      <c r="AY761" t="s">
        <v>90</v>
      </c>
      <c r="AZ761" t="s">
        <v>90</v>
      </c>
      <c r="BA761" t="s">
        <v>90</v>
      </c>
      <c r="BB761" t="s">
        <v>90</v>
      </c>
      <c r="BC761" t="s">
        <v>90</v>
      </c>
      <c r="BD761" t="s">
        <v>90</v>
      </c>
      <c r="BE761" t="s">
        <v>90</v>
      </c>
    </row>
    <row r="762" spans="1:57" x14ac:dyDescent="0.45">
      <c r="A762" t="s">
        <v>1940</v>
      </c>
      <c r="B762" t="s">
        <v>82</v>
      </c>
      <c r="C762" t="s">
        <v>1871</v>
      </c>
      <c r="D762" t="s">
        <v>84</v>
      </c>
      <c r="E762" s="2" t="str">
        <f>HYPERLINK("capsilon://?command=openfolder&amp;siteaddress=FAM.docvelocity-na8.net&amp;folderid=FX5A8459D9-A402-9EF3-2363-04E97B25F0D9","FX22022035")</f>
        <v>FX22022035</v>
      </c>
      <c r="F762" t="s">
        <v>19</v>
      </c>
      <c r="G762" t="s">
        <v>19</v>
      </c>
      <c r="H762" t="s">
        <v>85</v>
      </c>
      <c r="I762" t="s">
        <v>1914</v>
      </c>
      <c r="J762">
        <v>0</v>
      </c>
      <c r="K762" t="s">
        <v>87</v>
      </c>
      <c r="L762" t="s">
        <v>88</v>
      </c>
      <c r="M762" t="s">
        <v>89</v>
      </c>
      <c r="N762">
        <v>2</v>
      </c>
      <c r="O762" s="1">
        <v>44616.709456018521</v>
      </c>
      <c r="P762" s="1">
        <v>44616.747743055559</v>
      </c>
      <c r="Q762">
        <v>2283</v>
      </c>
      <c r="R762">
        <v>1025</v>
      </c>
      <c r="S762" t="b">
        <v>0</v>
      </c>
      <c r="T762" t="s">
        <v>90</v>
      </c>
      <c r="U762" t="b">
        <v>1</v>
      </c>
      <c r="V762" t="s">
        <v>246</v>
      </c>
      <c r="W762" s="1">
        <v>44616.726087962961</v>
      </c>
      <c r="X762">
        <v>765</v>
      </c>
      <c r="Y762">
        <v>80</v>
      </c>
      <c r="Z762">
        <v>0</v>
      </c>
      <c r="AA762">
        <v>80</v>
      </c>
      <c r="AB762">
        <v>0</v>
      </c>
      <c r="AC762">
        <v>17</v>
      </c>
      <c r="AD762">
        <v>-80</v>
      </c>
      <c r="AE762">
        <v>0</v>
      </c>
      <c r="AF762">
        <v>0</v>
      </c>
      <c r="AG762">
        <v>0</v>
      </c>
      <c r="AH762" t="s">
        <v>219</v>
      </c>
      <c r="AI762" s="1">
        <v>44616.747743055559</v>
      </c>
      <c r="AJ762">
        <v>249</v>
      </c>
      <c r="AK762">
        <v>1</v>
      </c>
      <c r="AL762">
        <v>0</v>
      </c>
      <c r="AM762">
        <v>1</v>
      </c>
      <c r="AN762">
        <v>0</v>
      </c>
      <c r="AO762">
        <v>1</v>
      </c>
      <c r="AP762">
        <v>-81</v>
      </c>
      <c r="AQ762">
        <v>0</v>
      </c>
      <c r="AR762">
        <v>0</v>
      </c>
      <c r="AS762">
        <v>0</v>
      </c>
      <c r="AT762" t="s">
        <v>90</v>
      </c>
      <c r="AU762" t="s">
        <v>90</v>
      </c>
      <c r="AV762" t="s">
        <v>90</v>
      </c>
      <c r="AW762" t="s">
        <v>90</v>
      </c>
      <c r="AX762" t="s">
        <v>90</v>
      </c>
      <c r="AY762" t="s">
        <v>90</v>
      </c>
      <c r="AZ762" t="s">
        <v>90</v>
      </c>
      <c r="BA762" t="s">
        <v>90</v>
      </c>
      <c r="BB762" t="s">
        <v>90</v>
      </c>
      <c r="BC762" t="s">
        <v>90</v>
      </c>
      <c r="BD762" t="s">
        <v>90</v>
      </c>
      <c r="BE762" t="s">
        <v>90</v>
      </c>
    </row>
    <row r="763" spans="1:57" x14ac:dyDescent="0.45">
      <c r="A763" t="s">
        <v>1941</v>
      </c>
      <c r="B763" t="s">
        <v>82</v>
      </c>
      <c r="C763" t="s">
        <v>1649</v>
      </c>
      <c r="D763" t="s">
        <v>84</v>
      </c>
      <c r="E763" s="2" t="str">
        <f>HYPERLINK("capsilon://?command=openfolder&amp;siteaddress=FAM.docvelocity-na8.net&amp;folderid=FXF5A9E729-BFB0-325E-699A-DA62173ACCA4","FX211213369")</f>
        <v>FX211213369</v>
      </c>
      <c r="F763" t="s">
        <v>19</v>
      </c>
      <c r="G763" t="s">
        <v>19</v>
      </c>
      <c r="H763" t="s">
        <v>85</v>
      </c>
      <c r="I763" t="s">
        <v>1916</v>
      </c>
      <c r="J763">
        <v>0</v>
      </c>
      <c r="K763" t="s">
        <v>87</v>
      </c>
      <c r="L763" t="s">
        <v>88</v>
      </c>
      <c r="M763" t="s">
        <v>89</v>
      </c>
      <c r="N763">
        <v>2</v>
      </c>
      <c r="O763" s="1">
        <v>44616.709837962961</v>
      </c>
      <c r="P763" s="1">
        <v>44616.749085648145</v>
      </c>
      <c r="Q763">
        <v>3155</v>
      </c>
      <c r="R763">
        <v>236</v>
      </c>
      <c r="S763" t="b">
        <v>0</v>
      </c>
      <c r="T763" t="s">
        <v>90</v>
      </c>
      <c r="U763" t="b">
        <v>1</v>
      </c>
      <c r="V763" t="s">
        <v>110</v>
      </c>
      <c r="W763" s="1">
        <v>44616.712037037039</v>
      </c>
      <c r="X763">
        <v>120</v>
      </c>
      <c r="Y763">
        <v>37</v>
      </c>
      <c r="Z763">
        <v>0</v>
      </c>
      <c r="AA763">
        <v>37</v>
      </c>
      <c r="AB763">
        <v>0</v>
      </c>
      <c r="AC763">
        <v>21</v>
      </c>
      <c r="AD763">
        <v>-37</v>
      </c>
      <c r="AE763">
        <v>0</v>
      </c>
      <c r="AF763">
        <v>0</v>
      </c>
      <c r="AG763">
        <v>0</v>
      </c>
      <c r="AH763" t="s">
        <v>219</v>
      </c>
      <c r="AI763" s="1">
        <v>44616.749085648145</v>
      </c>
      <c r="AJ763">
        <v>116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-37</v>
      </c>
      <c r="AQ763">
        <v>0</v>
      </c>
      <c r="AR763">
        <v>0</v>
      </c>
      <c r="AS763">
        <v>0</v>
      </c>
      <c r="AT763" t="s">
        <v>90</v>
      </c>
      <c r="AU763" t="s">
        <v>90</v>
      </c>
      <c r="AV763" t="s">
        <v>90</v>
      </c>
      <c r="AW763" t="s">
        <v>90</v>
      </c>
      <c r="AX763" t="s">
        <v>90</v>
      </c>
      <c r="AY763" t="s">
        <v>90</v>
      </c>
      <c r="AZ763" t="s">
        <v>90</v>
      </c>
      <c r="BA763" t="s">
        <v>90</v>
      </c>
      <c r="BB763" t="s">
        <v>90</v>
      </c>
      <c r="BC763" t="s">
        <v>90</v>
      </c>
      <c r="BD763" t="s">
        <v>90</v>
      </c>
      <c r="BE763" t="s">
        <v>90</v>
      </c>
    </row>
    <row r="764" spans="1:57" x14ac:dyDescent="0.45">
      <c r="A764" t="s">
        <v>1942</v>
      </c>
      <c r="B764" t="s">
        <v>82</v>
      </c>
      <c r="C764" t="s">
        <v>1060</v>
      </c>
      <c r="D764" t="s">
        <v>84</v>
      </c>
      <c r="E764" s="2" t="str">
        <f>HYPERLINK("capsilon://?command=openfolder&amp;siteaddress=FAM.docvelocity-na8.net&amp;folderid=FXBDAA35D3-88EB-E975-2346-2D1FFB651C19","FX22026413")</f>
        <v>FX22026413</v>
      </c>
      <c r="F764" t="s">
        <v>19</v>
      </c>
      <c r="G764" t="s">
        <v>19</v>
      </c>
      <c r="H764" t="s">
        <v>85</v>
      </c>
      <c r="I764" t="s">
        <v>1936</v>
      </c>
      <c r="J764">
        <v>0</v>
      </c>
      <c r="K764" t="s">
        <v>87</v>
      </c>
      <c r="L764" t="s">
        <v>88</v>
      </c>
      <c r="M764" t="s">
        <v>89</v>
      </c>
      <c r="N764">
        <v>2</v>
      </c>
      <c r="O764" s="1">
        <v>44616.711041666669</v>
      </c>
      <c r="P764" s="1">
        <v>44616.793483796297</v>
      </c>
      <c r="Q764">
        <v>6647</v>
      </c>
      <c r="R764">
        <v>476</v>
      </c>
      <c r="S764" t="b">
        <v>0</v>
      </c>
      <c r="T764" t="s">
        <v>90</v>
      </c>
      <c r="U764" t="b">
        <v>1</v>
      </c>
      <c r="V764" t="s">
        <v>110</v>
      </c>
      <c r="W764" s="1">
        <v>44616.713506944441</v>
      </c>
      <c r="X764">
        <v>127</v>
      </c>
      <c r="Y764">
        <v>52</v>
      </c>
      <c r="Z764">
        <v>0</v>
      </c>
      <c r="AA764">
        <v>52</v>
      </c>
      <c r="AB764">
        <v>0</v>
      </c>
      <c r="AC764">
        <v>26</v>
      </c>
      <c r="AD764">
        <v>-52</v>
      </c>
      <c r="AE764">
        <v>0</v>
      </c>
      <c r="AF764">
        <v>0</v>
      </c>
      <c r="AG764">
        <v>0</v>
      </c>
      <c r="AH764" t="s">
        <v>97</v>
      </c>
      <c r="AI764" s="1">
        <v>44616.793483796297</v>
      </c>
      <c r="AJ764">
        <v>297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-52</v>
      </c>
      <c r="AQ764">
        <v>0</v>
      </c>
      <c r="AR764">
        <v>0</v>
      </c>
      <c r="AS764">
        <v>0</v>
      </c>
      <c r="AT764" t="s">
        <v>90</v>
      </c>
      <c r="AU764" t="s">
        <v>90</v>
      </c>
      <c r="AV764" t="s">
        <v>90</v>
      </c>
      <c r="AW764" t="s">
        <v>90</v>
      </c>
      <c r="AX764" t="s">
        <v>90</v>
      </c>
      <c r="AY764" t="s">
        <v>90</v>
      </c>
      <c r="AZ764" t="s">
        <v>90</v>
      </c>
      <c r="BA764" t="s">
        <v>90</v>
      </c>
      <c r="BB764" t="s">
        <v>90</v>
      </c>
      <c r="BC764" t="s">
        <v>90</v>
      </c>
      <c r="BD764" t="s">
        <v>90</v>
      </c>
      <c r="BE764" t="s">
        <v>90</v>
      </c>
    </row>
    <row r="765" spans="1:57" x14ac:dyDescent="0.45">
      <c r="A765" t="s">
        <v>1943</v>
      </c>
      <c r="B765" t="s">
        <v>82</v>
      </c>
      <c r="C765" t="s">
        <v>1233</v>
      </c>
      <c r="D765" t="s">
        <v>84</v>
      </c>
      <c r="E765" s="2" t="str">
        <f>HYPERLINK("capsilon://?command=openfolder&amp;siteaddress=FAM.docvelocity-na8.net&amp;folderid=FXBB9C6DE4-AA31-4D89-7931-82453F5B9797","FX220112938")</f>
        <v>FX220112938</v>
      </c>
      <c r="F765" t="s">
        <v>19</v>
      </c>
      <c r="G765" t="s">
        <v>19</v>
      </c>
      <c r="H765" t="s">
        <v>85</v>
      </c>
      <c r="I765" t="s">
        <v>1944</v>
      </c>
      <c r="J765">
        <v>0</v>
      </c>
      <c r="K765" t="s">
        <v>87</v>
      </c>
      <c r="L765" t="s">
        <v>88</v>
      </c>
      <c r="M765" t="s">
        <v>89</v>
      </c>
      <c r="N765">
        <v>2</v>
      </c>
      <c r="O765" s="1">
        <v>44616.714166666665</v>
      </c>
      <c r="P765" s="1">
        <v>44617.301793981482</v>
      </c>
      <c r="Q765">
        <v>50683</v>
      </c>
      <c r="R765">
        <v>88</v>
      </c>
      <c r="S765" t="b">
        <v>0</v>
      </c>
      <c r="T765" t="s">
        <v>90</v>
      </c>
      <c r="U765" t="b">
        <v>0</v>
      </c>
      <c r="V765" t="s">
        <v>114</v>
      </c>
      <c r="W765" s="1">
        <v>44616.719895833332</v>
      </c>
      <c r="X765">
        <v>44</v>
      </c>
      <c r="Y765">
        <v>0</v>
      </c>
      <c r="Z765">
        <v>0</v>
      </c>
      <c r="AA765">
        <v>0</v>
      </c>
      <c r="AB765">
        <v>52</v>
      </c>
      <c r="AC765">
        <v>0</v>
      </c>
      <c r="AD765">
        <v>0</v>
      </c>
      <c r="AE765">
        <v>0</v>
      </c>
      <c r="AF765">
        <v>0</v>
      </c>
      <c r="AG765">
        <v>0</v>
      </c>
      <c r="AH765" t="s">
        <v>194</v>
      </c>
      <c r="AI765" s="1">
        <v>44617.301793981482</v>
      </c>
      <c r="AJ765">
        <v>26</v>
      </c>
      <c r="AK765">
        <v>0</v>
      </c>
      <c r="AL765">
        <v>0</v>
      </c>
      <c r="AM765">
        <v>0</v>
      </c>
      <c r="AN765">
        <v>52</v>
      </c>
      <c r="AO765">
        <v>0</v>
      </c>
      <c r="AP765">
        <v>0</v>
      </c>
      <c r="AQ765">
        <v>0</v>
      </c>
      <c r="AR765">
        <v>0</v>
      </c>
      <c r="AS765">
        <v>0</v>
      </c>
      <c r="AT765" t="s">
        <v>90</v>
      </c>
      <c r="AU765" t="s">
        <v>90</v>
      </c>
      <c r="AV765" t="s">
        <v>90</v>
      </c>
      <c r="AW765" t="s">
        <v>90</v>
      </c>
      <c r="AX765" t="s">
        <v>90</v>
      </c>
      <c r="AY765" t="s">
        <v>90</v>
      </c>
      <c r="AZ765" t="s">
        <v>90</v>
      </c>
      <c r="BA765" t="s">
        <v>90</v>
      </c>
      <c r="BB765" t="s">
        <v>90</v>
      </c>
      <c r="BC765" t="s">
        <v>90</v>
      </c>
      <c r="BD765" t="s">
        <v>90</v>
      </c>
      <c r="BE765" t="s">
        <v>90</v>
      </c>
    </row>
    <row r="766" spans="1:57" x14ac:dyDescent="0.45">
      <c r="A766" t="s">
        <v>1945</v>
      </c>
      <c r="B766" t="s">
        <v>82</v>
      </c>
      <c r="C766" t="s">
        <v>1946</v>
      </c>
      <c r="D766" t="s">
        <v>84</v>
      </c>
      <c r="E766" s="2" t="str">
        <f>HYPERLINK("capsilon://?command=openfolder&amp;siteaddress=FAM.docvelocity-na8.net&amp;folderid=FXB08F2839-E514-B728-F024-BCC41B79C920","FX22027294")</f>
        <v>FX22027294</v>
      </c>
      <c r="F766" t="s">
        <v>19</v>
      </c>
      <c r="G766" t="s">
        <v>19</v>
      </c>
      <c r="H766" t="s">
        <v>85</v>
      </c>
      <c r="I766" t="s">
        <v>1947</v>
      </c>
      <c r="J766">
        <v>0</v>
      </c>
      <c r="K766" t="s">
        <v>87</v>
      </c>
      <c r="L766" t="s">
        <v>88</v>
      </c>
      <c r="M766" t="s">
        <v>89</v>
      </c>
      <c r="N766">
        <v>2</v>
      </c>
      <c r="O766" s="1">
        <v>44616.722268518519</v>
      </c>
      <c r="P766" s="1">
        <v>44617.386145833334</v>
      </c>
      <c r="Q766">
        <v>50190</v>
      </c>
      <c r="R766">
        <v>7169</v>
      </c>
      <c r="S766" t="b">
        <v>0</v>
      </c>
      <c r="T766" t="s">
        <v>90</v>
      </c>
      <c r="U766" t="b">
        <v>0</v>
      </c>
      <c r="V766" t="s">
        <v>114</v>
      </c>
      <c r="W766" s="1">
        <v>44616.754837962966</v>
      </c>
      <c r="X766">
        <v>2491</v>
      </c>
      <c r="Y766">
        <v>120</v>
      </c>
      <c r="Z766">
        <v>0</v>
      </c>
      <c r="AA766">
        <v>120</v>
      </c>
      <c r="AB766">
        <v>0</v>
      </c>
      <c r="AC766">
        <v>85</v>
      </c>
      <c r="AD766">
        <v>-120</v>
      </c>
      <c r="AE766">
        <v>0</v>
      </c>
      <c r="AF766">
        <v>0</v>
      </c>
      <c r="AG766">
        <v>0</v>
      </c>
      <c r="AH766" t="s">
        <v>187</v>
      </c>
      <c r="AI766" s="1">
        <v>44617.386145833334</v>
      </c>
      <c r="AJ766">
        <v>1570</v>
      </c>
      <c r="AK766">
        <v>63</v>
      </c>
      <c r="AL766">
        <v>0</v>
      </c>
      <c r="AM766">
        <v>63</v>
      </c>
      <c r="AN766">
        <v>0</v>
      </c>
      <c r="AO766">
        <v>62</v>
      </c>
      <c r="AP766">
        <v>-183</v>
      </c>
      <c r="AQ766">
        <v>0</v>
      </c>
      <c r="AR766">
        <v>0</v>
      </c>
      <c r="AS766">
        <v>0</v>
      </c>
      <c r="AT766" t="s">
        <v>90</v>
      </c>
      <c r="AU766" t="s">
        <v>90</v>
      </c>
      <c r="AV766" t="s">
        <v>90</v>
      </c>
      <c r="AW766" t="s">
        <v>90</v>
      </c>
      <c r="AX766" t="s">
        <v>90</v>
      </c>
      <c r="AY766" t="s">
        <v>90</v>
      </c>
      <c r="AZ766" t="s">
        <v>90</v>
      </c>
      <c r="BA766" t="s">
        <v>90</v>
      </c>
      <c r="BB766" t="s">
        <v>90</v>
      </c>
      <c r="BC766" t="s">
        <v>90</v>
      </c>
      <c r="BD766" t="s">
        <v>90</v>
      </c>
      <c r="BE766" t="s">
        <v>90</v>
      </c>
    </row>
    <row r="767" spans="1:57" x14ac:dyDescent="0.45">
      <c r="A767" t="s">
        <v>1948</v>
      </c>
      <c r="B767" t="s">
        <v>82</v>
      </c>
      <c r="C767" t="s">
        <v>616</v>
      </c>
      <c r="D767" t="s">
        <v>84</v>
      </c>
      <c r="E767" s="2" t="str">
        <f>HYPERLINK("capsilon://?command=openfolder&amp;siteaddress=FAM.docvelocity-na8.net&amp;folderid=FX2AA1CE15-B927-1929-2604-1A3526B68B48","FX22012444")</f>
        <v>FX22012444</v>
      </c>
      <c r="F767" t="s">
        <v>19</v>
      </c>
      <c r="G767" t="s">
        <v>19</v>
      </c>
      <c r="H767" t="s">
        <v>85</v>
      </c>
      <c r="I767" t="s">
        <v>1949</v>
      </c>
      <c r="J767">
        <v>0</v>
      </c>
      <c r="K767" t="s">
        <v>87</v>
      </c>
      <c r="L767" t="s">
        <v>88</v>
      </c>
      <c r="M767" t="s">
        <v>89</v>
      </c>
      <c r="N767">
        <v>2</v>
      </c>
      <c r="O767" s="1">
        <v>44616.729166666664</v>
      </c>
      <c r="P767" s="1">
        <v>44617.332928240743</v>
      </c>
      <c r="Q767">
        <v>52049</v>
      </c>
      <c r="R767">
        <v>116</v>
      </c>
      <c r="S767" t="b">
        <v>0</v>
      </c>
      <c r="T767" t="s">
        <v>90</v>
      </c>
      <c r="U767" t="b">
        <v>0</v>
      </c>
      <c r="V767" t="s">
        <v>177</v>
      </c>
      <c r="W767" s="1">
        <v>44616.749942129631</v>
      </c>
      <c r="X767">
        <v>26</v>
      </c>
      <c r="Y767">
        <v>0</v>
      </c>
      <c r="Z767">
        <v>0</v>
      </c>
      <c r="AA767">
        <v>0</v>
      </c>
      <c r="AB767">
        <v>52</v>
      </c>
      <c r="AC767">
        <v>0</v>
      </c>
      <c r="AD767">
        <v>0</v>
      </c>
      <c r="AE767">
        <v>0</v>
      </c>
      <c r="AF767">
        <v>0</v>
      </c>
      <c r="AG767">
        <v>0</v>
      </c>
      <c r="AH767" t="s">
        <v>187</v>
      </c>
      <c r="AI767" s="1">
        <v>44617.332928240743</v>
      </c>
      <c r="AJ767">
        <v>46</v>
      </c>
      <c r="AK767">
        <v>0</v>
      </c>
      <c r="AL767">
        <v>0</v>
      </c>
      <c r="AM767">
        <v>0</v>
      </c>
      <c r="AN767">
        <v>52</v>
      </c>
      <c r="AO767">
        <v>0</v>
      </c>
      <c r="AP767">
        <v>0</v>
      </c>
      <c r="AQ767">
        <v>0</v>
      </c>
      <c r="AR767">
        <v>0</v>
      </c>
      <c r="AS767">
        <v>0</v>
      </c>
      <c r="AT767" t="s">
        <v>90</v>
      </c>
      <c r="AU767" t="s">
        <v>90</v>
      </c>
      <c r="AV767" t="s">
        <v>90</v>
      </c>
      <c r="AW767" t="s">
        <v>90</v>
      </c>
      <c r="AX767" t="s">
        <v>90</v>
      </c>
      <c r="AY767" t="s">
        <v>90</v>
      </c>
      <c r="AZ767" t="s">
        <v>90</v>
      </c>
      <c r="BA767" t="s">
        <v>90</v>
      </c>
      <c r="BB767" t="s">
        <v>90</v>
      </c>
      <c r="BC767" t="s">
        <v>90</v>
      </c>
      <c r="BD767" t="s">
        <v>90</v>
      </c>
      <c r="BE767" t="s">
        <v>90</v>
      </c>
    </row>
    <row r="768" spans="1:57" x14ac:dyDescent="0.45">
      <c r="A768" t="s">
        <v>1950</v>
      </c>
      <c r="B768" t="s">
        <v>82</v>
      </c>
      <c r="C768" t="s">
        <v>616</v>
      </c>
      <c r="D768" t="s">
        <v>84</v>
      </c>
      <c r="E768" s="2" t="str">
        <f>HYPERLINK("capsilon://?command=openfolder&amp;siteaddress=FAM.docvelocity-na8.net&amp;folderid=FX2AA1CE15-B927-1929-2604-1A3526B68B48","FX22012444")</f>
        <v>FX22012444</v>
      </c>
      <c r="F768" t="s">
        <v>19</v>
      </c>
      <c r="G768" t="s">
        <v>19</v>
      </c>
      <c r="H768" t="s">
        <v>85</v>
      </c>
      <c r="I768" t="s">
        <v>1951</v>
      </c>
      <c r="J768">
        <v>0</v>
      </c>
      <c r="K768" t="s">
        <v>87</v>
      </c>
      <c r="L768" t="s">
        <v>88</v>
      </c>
      <c r="M768" t="s">
        <v>89</v>
      </c>
      <c r="N768">
        <v>2</v>
      </c>
      <c r="O768" s="1">
        <v>44616.730486111112</v>
      </c>
      <c r="P768" s="1">
        <v>44617.333668981482</v>
      </c>
      <c r="Q768">
        <v>51990</v>
      </c>
      <c r="R768">
        <v>125</v>
      </c>
      <c r="S768" t="b">
        <v>0</v>
      </c>
      <c r="T768" t="s">
        <v>90</v>
      </c>
      <c r="U768" t="b">
        <v>0</v>
      </c>
      <c r="V768" t="s">
        <v>101</v>
      </c>
      <c r="W768" s="1">
        <v>44616.743657407409</v>
      </c>
      <c r="X768">
        <v>61</v>
      </c>
      <c r="Y768">
        <v>0</v>
      </c>
      <c r="Z768">
        <v>0</v>
      </c>
      <c r="AA768">
        <v>0</v>
      </c>
      <c r="AB768">
        <v>52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187</v>
      </c>
      <c r="AI768" s="1">
        <v>44617.333668981482</v>
      </c>
      <c r="AJ768">
        <v>64</v>
      </c>
      <c r="AK768">
        <v>0</v>
      </c>
      <c r="AL768">
        <v>0</v>
      </c>
      <c r="AM768">
        <v>0</v>
      </c>
      <c r="AN768">
        <v>52</v>
      </c>
      <c r="AO768">
        <v>0</v>
      </c>
      <c r="AP768">
        <v>0</v>
      </c>
      <c r="AQ768">
        <v>0</v>
      </c>
      <c r="AR768">
        <v>0</v>
      </c>
      <c r="AS768">
        <v>0</v>
      </c>
      <c r="AT768" t="s">
        <v>90</v>
      </c>
      <c r="AU768" t="s">
        <v>90</v>
      </c>
      <c r="AV768" t="s">
        <v>90</v>
      </c>
      <c r="AW768" t="s">
        <v>90</v>
      </c>
      <c r="AX768" t="s">
        <v>90</v>
      </c>
      <c r="AY768" t="s">
        <v>90</v>
      </c>
      <c r="AZ768" t="s">
        <v>90</v>
      </c>
      <c r="BA768" t="s">
        <v>90</v>
      </c>
      <c r="BB768" t="s">
        <v>90</v>
      </c>
      <c r="BC768" t="s">
        <v>90</v>
      </c>
      <c r="BD768" t="s">
        <v>90</v>
      </c>
      <c r="BE768" t="s">
        <v>90</v>
      </c>
    </row>
    <row r="769" spans="1:57" x14ac:dyDescent="0.45">
      <c r="A769" t="s">
        <v>1952</v>
      </c>
      <c r="B769" t="s">
        <v>82</v>
      </c>
      <c r="C769" t="s">
        <v>1953</v>
      </c>
      <c r="D769" t="s">
        <v>84</v>
      </c>
      <c r="E769" s="2" t="str">
        <f>HYPERLINK("capsilon://?command=openfolder&amp;siteaddress=FAM.docvelocity-na8.net&amp;folderid=FXA7493CD7-BF13-2D7B-9520-7CBEC2D12A51","FX22027803")</f>
        <v>FX22027803</v>
      </c>
      <c r="F769" t="s">
        <v>19</v>
      </c>
      <c r="G769" t="s">
        <v>19</v>
      </c>
      <c r="H769" t="s">
        <v>85</v>
      </c>
      <c r="I769" t="s">
        <v>1954</v>
      </c>
      <c r="J769">
        <v>0</v>
      </c>
      <c r="K769" t="s">
        <v>87</v>
      </c>
      <c r="L769" t="s">
        <v>88</v>
      </c>
      <c r="M769" t="s">
        <v>89</v>
      </c>
      <c r="N769">
        <v>2</v>
      </c>
      <c r="O769" s="1">
        <v>44616.732048611113</v>
      </c>
      <c r="P769" s="1">
        <v>44617.340277777781</v>
      </c>
      <c r="Q769">
        <v>51747</v>
      </c>
      <c r="R769">
        <v>804</v>
      </c>
      <c r="S769" t="b">
        <v>0</v>
      </c>
      <c r="T769" t="s">
        <v>90</v>
      </c>
      <c r="U769" t="b">
        <v>0</v>
      </c>
      <c r="V769" t="s">
        <v>177</v>
      </c>
      <c r="W769" s="1">
        <v>44616.752141203702</v>
      </c>
      <c r="X769">
        <v>190</v>
      </c>
      <c r="Y769">
        <v>37</v>
      </c>
      <c r="Z769">
        <v>0</v>
      </c>
      <c r="AA769">
        <v>37</v>
      </c>
      <c r="AB769">
        <v>0</v>
      </c>
      <c r="AC769">
        <v>9</v>
      </c>
      <c r="AD769">
        <v>-37</v>
      </c>
      <c r="AE769">
        <v>0</v>
      </c>
      <c r="AF769">
        <v>0</v>
      </c>
      <c r="AG769">
        <v>0</v>
      </c>
      <c r="AH769" t="s">
        <v>187</v>
      </c>
      <c r="AI769" s="1">
        <v>44617.340277777781</v>
      </c>
      <c r="AJ769">
        <v>571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-37</v>
      </c>
      <c r="AQ769">
        <v>0</v>
      </c>
      <c r="AR769">
        <v>0</v>
      </c>
      <c r="AS769">
        <v>0</v>
      </c>
      <c r="AT769" t="s">
        <v>90</v>
      </c>
      <c r="AU769" t="s">
        <v>90</v>
      </c>
      <c r="AV769" t="s">
        <v>90</v>
      </c>
      <c r="AW769" t="s">
        <v>90</v>
      </c>
      <c r="AX769" t="s">
        <v>90</v>
      </c>
      <c r="AY769" t="s">
        <v>90</v>
      </c>
      <c r="AZ769" t="s">
        <v>90</v>
      </c>
      <c r="BA769" t="s">
        <v>90</v>
      </c>
      <c r="BB769" t="s">
        <v>90</v>
      </c>
      <c r="BC769" t="s">
        <v>90</v>
      </c>
      <c r="BD769" t="s">
        <v>90</v>
      </c>
      <c r="BE769" t="s">
        <v>90</v>
      </c>
    </row>
    <row r="770" spans="1:57" x14ac:dyDescent="0.45">
      <c r="A770" t="s">
        <v>1955</v>
      </c>
      <c r="B770" t="s">
        <v>82</v>
      </c>
      <c r="C770" t="s">
        <v>1500</v>
      </c>
      <c r="D770" t="s">
        <v>84</v>
      </c>
      <c r="E770" s="2" t="str">
        <f>HYPERLINK("capsilon://?command=openfolder&amp;siteaddress=FAM.docvelocity-na8.net&amp;folderid=FXEB413287-2F7C-E793-AB0C-06479D5A1712","FX22028936")</f>
        <v>FX22028936</v>
      </c>
      <c r="F770" t="s">
        <v>19</v>
      </c>
      <c r="G770" t="s">
        <v>19</v>
      </c>
      <c r="H770" t="s">
        <v>85</v>
      </c>
      <c r="I770" t="s">
        <v>1956</v>
      </c>
      <c r="J770">
        <v>0</v>
      </c>
      <c r="K770" t="s">
        <v>87</v>
      </c>
      <c r="L770" t="s">
        <v>88</v>
      </c>
      <c r="M770" t="s">
        <v>89</v>
      </c>
      <c r="N770">
        <v>1</v>
      </c>
      <c r="O770" s="1">
        <v>44616.744340277779</v>
      </c>
      <c r="P770" s="1">
        <v>44616.815740740742</v>
      </c>
      <c r="Q770">
        <v>5732</v>
      </c>
      <c r="R770">
        <v>437</v>
      </c>
      <c r="S770" t="b">
        <v>0</v>
      </c>
      <c r="T770" t="s">
        <v>90</v>
      </c>
      <c r="U770" t="b">
        <v>0</v>
      </c>
      <c r="V770" t="s">
        <v>110</v>
      </c>
      <c r="W770" s="1">
        <v>44616.815740740742</v>
      </c>
      <c r="X770">
        <v>100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52</v>
      </c>
      <c r="AF770">
        <v>0</v>
      </c>
      <c r="AG770">
        <v>1</v>
      </c>
      <c r="AH770" t="s">
        <v>90</v>
      </c>
      <c r="AI770" t="s">
        <v>90</v>
      </c>
      <c r="AJ770" t="s">
        <v>90</v>
      </c>
      <c r="AK770" t="s">
        <v>90</v>
      </c>
      <c r="AL770" t="s">
        <v>90</v>
      </c>
      <c r="AM770" t="s">
        <v>90</v>
      </c>
      <c r="AN770" t="s">
        <v>90</v>
      </c>
      <c r="AO770" t="s">
        <v>90</v>
      </c>
      <c r="AP770" t="s">
        <v>90</v>
      </c>
      <c r="AQ770" t="s">
        <v>90</v>
      </c>
      <c r="AR770" t="s">
        <v>90</v>
      </c>
      <c r="AS770" t="s">
        <v>90</v>
      </c>
      <c r="AT770" t="s">
        <v>90</v>
      </c>
      <c r="AU770" t="s">
        <v>90</v>
      </c>
      <c r="AV770" t="s">
        <v>90</v>
      </c>
      <c r="AW770" t="s">
        <v>90</v>
      </c>
      <c r="AX770" t="s">
        <v>90</v>
      </c>
      <c r="AY770" t="s">
        <v>90</v>
      </c>
      <c r="AZ770" t="s">
        <v>90</v>
      </c>
      <c r="BA770" t="s">
        <v>90</v>
      </c>
      <c r="BB770" t="s">
        <v>90</v>
      </c>
      <c r="BC770" t="s">
        <v>90</v>
      </c>
      <c r="BD770" t="s">
        <v>90</v>
      </c>
      <c r="BE770" t="s">
        <v>90</v>
      </c>
    </row>
    <row r="771" spans="1:57" x14ac:dyDescent="0.45">
      <c r="A771" t="s">
        <v>1957</v>
      </c>
      <c r="B771" t="s">
        <v>82</v>
      </c>
      <c r="C771" t="s">
        <v>1414</v>
      </c>
      <c r="D771" t="s">
        <v>84</v>
      </c>
      <c r="E771" s="2" t="str">
        <f>HYPERLINK("capsilon://?command=openfolder&amp;siteaddress=FAM.docvelocity-na8.net&amp;folderid=FXD3FF13A1-7CA1-D980-1799-3EBEB03EF079","FX22024756")</f>
        <v>FX22024756</v>
      </c>
      <c r="F771" t="s">
        <v>19</v>
      </c>
      <c r="G771" t="s">
        <v>19</v>
      </c>
      <c r="H771" t="s">
        <v>85</v>
      </c>
      <c r="I771" t="s">
        <v>1958</v>
      </c>
      <c r="J771">
        <v>0</v>
      </c>
      <c r="K771" t="s">
        <v>87</v>
      </c>
      <c r="L771" t="s">
        <v>88</v>
      </c>
      <c r="M771" t="s">
        <v>89</v>
      </c>
      <c r="N771">
        <v>2</v>
      </c>
      <c r="O771" s="1">
        <v>44616.751180555555</v>
      </c>
      <c r="P771" s="1">
        <v>44617.342719907407</v>
      </c>
      <c r="Q771">
        <v>50583</v>
      </c>
      <c r="R771">
        <v>526</v>
      </c>
      <c r="S771" t="b">
        <v>0</v>
      </c>
      <c r="T771" t="s">
        <v>90</v>
      </c>
      <c r="U771" t="b">
        <v>0</v>
      </c>
      <c r="V771" t="s">
        <v>96</v>
      </c>
      <c r="W771" s="1">
        <v>44616.75509259259</v>
      </c>
      <c r="X771">
        <v>316</v>
      </c>
      <c r="Y771">
        <v>21</v>
      </c>
      <c r="Z771">
        <v>0</v>
      </c>
      <c r="AA771">
        <v>21</v>
      </c>
      <c r="AB771">
        <v>0</v>
      </c>
      <c r="AC771">
        <v>18</v>
      </c>
      <c r="AD771">
        <v>-21</v>
      </c>
      <c r="AE771">
        <v>0</v>
      </c>
      <c r="AF771">
        <v>0</v>
      </c>
      <c r="AG771">
        <v>0</v>
      </c>
      <c r="AH771" t="s">
        <v>187</v>
      </c>
      <c r="AI771" s="1">
        <v>44617.342719907407</v>
      </c>
      <c r="AJ771">
        <v>210</v>
      </c>
      <c r="AK771">
        <v>1</v>
      </c>
      <c r="AL771">
        <v>0</v>
      </c>
      <c r="AM771">
        <v>1</v>
      </c>
      <c r="AN771">
        <v>0</v>
      </c>
      <c r="AO771">
        <v>1</v>
      </c>
      <c r="AP771">
        <v>-22</v>
      </c>
      <c r="AQ771">
        <v>0</v>
      </c>
      <c r="AR771">
        <v>0</v>
      </c>
      <c r="AS771">
        <v>0</v>
      </c>
      <c r="AT771" t="s">
        <v>90</v>
      </c>
      <c r="AU771" t="s">
        <v>90</v>
      </c>
      <c r="AV771" t="s">
        <v>90</v>
      </c>
      <c r="AW771" t="s">
        <v>90</v>
      </c>
      <c r="AX771" t="s">
        <v>90</v>
      </c>
      <c r="AY771" t="s">
        <v>90</v>
      </c>
      <c r="AZ771" t="s">
        <v>90</v>
      </c>
      <c r="BA771" t="s">
        <v>90</v>
      </c>
      <c r="BB771" t="s">
        <v>90</v>
      </c>
      <c r="BC771" t="s">
        <v>90</v>
      </c>
      <c r="BD771" t="s">
        <v>90</v>
      </c>
      <c r="BE771" t="s">
        <v>90</v>
      </c>
    </row>
    <row r="772" spans="1:57" x14ac:dyDescent="0.45">
      <c r="A772" t="s">
        <v>1959</v>
      </c>
      <c r="B772" t="s">
        <v>82</v>
      </c>
      <c r="C772" t="s">
        <v>1228</v>
      </c>
      <c r="D772" t="s">
        <v>84</v>
      </c>
      <c r="E772" s="2" t="str">
        <f>HYPERLINK("capsilon://?command=openfolder&amp;siteaddress=FAM.docvelocity-na8.net&amp;folderid=FX1B735967-CC9D-9210-148C-AC2A9D32EF13","FX22026741")</f>
        <v>FX22026741</v>
      </c>
      <c r="F772" t="s">
        <v>19</v>
      </c>
      <c r="G772" t="s">
        <v>19</v>
      </c>
      <c r="H772" t="s">
        <v>85</v>
      </c>
      <c r="I772" t="s">
        <v>1960</v>
      </c>
      <c r="J772">
        <v>0</v>
      </c>
      <c r="K772" t="s">
        <v>87</v>
      </c>
      <c r="L772" t="s">
        <v>88</v>
      </c>
      <c r="M772" t="s">
        <v>89</v>
      </c>
      <c r="N772">
        <v>2</v>
      </c>
      <c r="O772" s="1">
        <v>44616.803206018521</v>
      </c>
      <c r="P772" s="1">
        <v>44617.346400462964</v>
      </c>
      <c r="Q772">
        <v>45820</v>
      </c>
      <c r="R772">
        <v>1112</v>
      </c>
      <c r="S772" t="b">
        <v>0</v>
      </c>
      <c r="T772" t="s">
        <v>90</v>
      </c>
      <c r="U772" t="b">
        <v>0</v>
      </c>
      <c r="V772" t="s">
        <v>177</v>
      </c>
      <c r="W772" s="1">
        <v>44616.822511574072</v>
      </c>
      <c r="X772">
        <v>795</v>
      </c>
      <c r="Y772">
        <v>52</v>
      </c>
      <c r="Z772">
        <v>0</v>
      </c>
      <c r="AA772">
        <v>52</v>
      </c>
      <c r="AB772">
        <v>0</v>
      </c>
      <c r="AC772">
        <v>31</v>
      </c>
      <c r="AD772">
        <v>-52</v>
      </c>
      <c r="AE772">
        <v>0</v>
      </c>
      <c r="AF772">
        <v>0</v>
      </c>
      <c r="AG772">
        <v>0</v>
      </c>
      <c r="AH772" t="s">
        <v>187</v>
      </c>
      <c r="AI772" s="1">
        <v>44617.346400462964</v>
      </c>
      <c r="AJ772">
        <v>317</v>
      </c>
      <c r="AK772">
        <v>1</v>
      </c>
      <c r="AL772">
        <v>0</v>
      </c>
      <c r="AM772">
        <v>1</v>
      </c>
      <c r="AN772">
        <v>0</v>
      </c>
      <c r="AO772">
        <v>1</v>
      </c>
      <c r="AP772">
        <v>-53</v>
      </c>
      <c r="AQ772">
        <v>0</v>
      </c>
      <c r="AR772">
        <v>0</v>
      </c>
      <c r="AS772">
        <v>0</v>
      </c>
      <c r="AT772" t="s">
        <v>90</v>
      </c>
      <c r="AU772" t="s">
        <v>90</v>
      </c>
      <c r="AV772" t="s">
        <v>90</v>
      </c>
      <c r="AW772" t="s">
        <v>90</v>
      </c>
      <c r="AX772" t="s">
        <v>90</v>
      </c>
      <c r="AY772" t="s">
        <v>90</v>
      </c>
      <c r="AZ772" t="s">
        <v>90</v>
      </c>
      <c r="BA772" t="s">
        <v>90</v>
      </c>
      <c r="BB772" t="s">
        <v>90</v>
      </c>
      <c r="BC772" t="s">
        <v>90</v>
      </c>
      <c r="BD772" t="s">
        <v>90</v>
      </c>
      <c r="BE772" t="s">
        <v>90</v>
      </c>
    </row>
    <row r="773" spans="1:57" x14ac:dyDescent="0.45">
      <c r="A773" t="s">
        <v>1961</v>
      </c>
      <c r="B773" t="s">
        <v>82</v>
      </c>
      <c r="C773" t="s">
        <v>1500</v>
      </c>
      <c r="D773" t="s">
        <v>84</v>
      </c>
      <c r="E773" s="2" t="str">
        <f>HYPERLINK("capsilon://?command=openfolder&amp;siteaddress=FAM.docvelocity-na8.net&amp;folderid=FXEB413287-2F7C-E793-AB0C-06479D5A1712","FX22028936")</f>
        <v>FX22028936</v>
      </c>
      <c r="F773" t="s">
        <v>19</v>
      </c>
      <c r="G773" t="s">
        <v>19</v>
      </c>
      <c r="H773" t="s">
        <v>85</v>
      </c>
      <c r="I773" t="s">
        <v>1956</v>
      </c>
      <c r="J773">
        <v>0</v>
      </c>
      <c r="K773" t="s">
        <v>87</v>
      </c>
      <c r="L773" t="s">
        <v>88</v>
      </c>
      <c r="M773" t="s">
        <v>89</v>
      </c>
      <c r="N773">
        <v>2</v>
      </c>
      <c r="O773" s="1">
        <v>44616.816168981481</v>
      </c>
      <c r="P773" s="1">
        <v>44616.85696759259</v>
      </c>
      <c r="Q773">
        <v>1891</v>
      </c>
      <c r="R773">
        <v>1634</v>
      </c>
      <c r="S773" t="b">
        <v>0</v>
      </c>
      <c r="T773" t="s">
        <v>90</v>
      </c>
      <c r="U773" t="b">
        <v>1</v>
      </c>
      <c r="V773" t="s">
        <v>121</v>
      </c>
      <c r="W773" s="1">
        <v>44616.829733796294</v>
      </c>
      <c r="X773">
        <v>1048</v>
      </c>
      <c r="Y773">
        <v>37</v>
      </c>
      <c r="Z773">
        <v>0</v>
      </c>
      <c r="AA773">
        <v>37</v>
      </c>
      <c r="AB773">
        <v>0</v>
      </c>
      <c r="AC773">
        <v>15</v>
      </c>
      <c r="AD773">
        <v>-37</v>
      </c>
      <c r="AE773">
        <v>0</v>
      </c>
      <c r="AF773">
        <v>0</v>
      </c>
      <c r="AG773">
        <v>0</v>
      </c>
      <c r="AH773" t="s">
        <v>219</v>
      </c>
      <c r="AI773" s="1">
        <v>44616.85696759259</v>
      </c>
      <c r="AJ773">
        <v>581</v>
      </c>
      <c r="AK773">
        <v>2</v>
      </c>
      <c r="AL773">
        <v>0</v>
      </c>
      <c r="AM773">
        <v>2</v>
      </c>
      <c r="AN773">
        <v>0</v>
      </c>
      <c r="AO773">
        <v>2</v>
      </c>
      <c r="AP773">
        <v>-39</v>
      </c>
      <c r="AQ773">
        <v>0</v>
      </c>
      <c r="AR773">
        <v>0</v>
      </c>
      <c r="AS773">
        <v>0</v>
      </c>
      <c r="AT773" t="s">
        <v>90</v>
      </c>
      <c r="AU773" t="s">
        <v>90</v>
      </c>
      <c r="AV773" t="s">
        <v>90</v>
      </c>
      <c r="AW773" t="s">
        <v>90</v>
      </c>
      <c r="AX773" t="s">
        <v>90</v>
      </c>
      <c r="AY773" t="s">
        <v>90</v>
      </c>
      <c r="AZ773" t="s">
        <v>90</v>
      </c>
      <c r="BA773" t="s">
        <v>90</v>
      </c>
      <c r="BB773" t="s">
        <v>90</v>
      </c>
      <c r="BC773" t="s">
        <v>90</v>
      </c>
      <c r="BD773" t="s">
        <v>90</v>
      </c>
      <c r="BE773" t="s">
        <v>90</v>
      </c>
    </row>
    <row r="774" spans="1:57" x14ac:dyDescent="0.45">
      <c r="A774" t="s">
        <v>1962</v>
      </c>
      <c r="B774" t="s">
        <v>82</v>
      </c>
      <c r="C774" t="s">
        <v>1931</v>
      </c>
      <c r="D774" t="s">
        <v>84</v>
      </c>
      <c r="E774" s="2" t="str">
        <f>HYPERLINK("capsilon://?command=openfolder&amp;siteaddress=FAM.docvelocity-na8.net&amp;folderid=FXEB38C6E8-E052-9911-4FE3-60003A762D6E","FX22028971")</f>
        <v>FX22028971</v>
      </c>
      <c r="F774" t="s">
        <v>19</v>
      </c>
      <c r="G774" t="s">
        <v>19</v>
      </c>
      <c r="H774" t="s">
        <v>85</v>
      </c>
      <c r="I774" t="s">
        <v>1932</v>
      </c>
      <c r="J774">
        <v>0</v>
      </c>
      <c r="K774" t="s">
        <v>87</v>
      </c>
      <c r="L774" t="s">
        <v>88</v>
      </c>
      <c r="M774" t="s">
        <v>89</v>
      </c>
      <c r="N774">
        <v>2</v>
      </c>
      <c r="O774" s="1">
        <v>44617.321469907409</v>
      </c>
      <c r="P774" s="1">
        <v>44617.421157407407</v>
      </c>
      <c r="Q774">
        <v>7070</v>
      </c>
      <c r="R774">
        <v>1543</v>
      </c>
      <c r="S774" t="b">
        <v>0</v>
      </c>
      <c r="T774" t="s">
        <v>90</v>
      </c>
      <c r="U774" t="b">
        <v>1</v>
      </c>
      <c r="V774" t="s">
        <v>101</v>
      </c>
      <c r="W774" s="1">
        <v>44617.389467592591</v>
      </c>
      <c r="X774">
        <v>994</v>
      </c>
      <c r="Y774">
        <v>255</v>
      </c>
      <c r="Z774">
        <v>0</v>
      </c>
      <c r="AA774">
        <v>255</v>
      </c>
      <c r="AB774">
        <v>0</v>
      </c>
      <c r="AC774">
        <v>59</v>
      </c>
      <c r="AD774">
        <v>-255</v>
      </c>
      <c r="AE774">
        <v>0</v>
      </c>
      <c r="AF774">
        <v>0</v>
      </c>
      <c r="AG774">
        <v>0</v>
      </c>
      <c r="AH774" t="s">
        <v>194</v>
      </c>
      <c r="AI774" s="1">
        <v>44617.421157407407</v>
      </c>
      <c r="AJ774">
        <v>538</v>
      </c>
      <c r="AK774">
        <v>1</v>
      </c>
      <c r="AL774">
        <v>0</v>
      </c>
      <c r="AM774">
        <v>1</v>
      </c>
      <c r="AN774">
        <v>0</v>
      </c>
      <c r="AO774">
        <v>0</v>
      </c>
      <c r="AP774">
        <v>-256</v>
      </c>
      <c r="AQ774">
        <v>0</v>
      </c>
      <c r="AR774">
        <v>0</v>
      </c>
      <c r="AS774">
        <v>0</v>
      </c>
      <c r="AT774" t="s">
        <v>90</v>
      </c>
      <c r="AU774" t="s">
        <v>90</v>
      </c>
      <c r="AV774" t="s">
        <v>90</v>
      </c>
      <c r="AW774" t="s">
        <v>90</v>
      </c>
      <c r="AX774" t="s">
        <v>90</v>
      </c>
      <c r="AY774" t="s">
        <v>90</v>
      </c>
      <c r="AZ774" t="s">
        <v>90</v>
      </c>
      <c r="BA774" t="s">
        <v>90</v>
      </c>
      <c r="BB774" t="s">
        <v>90</v>
      </c>
      <c r="BC774" t="s">
        <v>90</v>
      </c>
      <c r="BD774" t="s">
        <v>90</v>
      </c>
      <c r="BE774" t="s">
        <v>90</v>
      </c>
    </row>
    <row r="775" spans="1:57" x14ac:dyDescent="0.45">
      <c r="A775" t="s">
        <v>1963</v>
      </c>
      <c r="B775" t="s">
        <v>82</v>
      </c>
      <c r="C775" t="s">
        <v>1104</v>
      </c>
      <c r="D775" t="s">
        <v>84</v>
      </c>
      <c r="E775" s="2" t="str">
        <f>HYPERLINK("capsilon://?command=openfolder&amp;siteaddress=FAM.docvelocity-na8.net&amp;folderid=FXEF89E56E-BBCB-9728-122E-8BB1BEA25FC1","FX220112697")</f>
        <v>FX220112697</v>
      </c>
      <c r="F775" t="s">
        <v>19</v>
      </c>
      <c r="G775" t="s">
        <v>19</v>
      </c>
      <c r="H775" t="s">
        <v>85</v>
      </c>
      <c r="I775" t="s">
        <v>1964</v>
      </c>
      <c r="J775">
        <v>0</v>
      </c>
      <c r="K775" t="s">
        <v>87</v>
      </c>
      <c r="L775" t="s">
        <v>88</v>
      </c>
      <c r="M775" t="s">
        <v>89</v>
      </c>
      <c r="N775">
        <v>2</v>
      </c>
      <c r="O775" s="1">
        <v>44617.359826388885</v>
      </c>
      <c r="P775" s="1">
        <v>44617.423217592594</v>
      </c>
      <c r="Q775">
        <v>4786</v>
      </c>
      <c r="R775">
        <v>691</v>
      </c>
      <c r="S775" t="b">
        <v>0</v>
      </c>
      <c r="T775" t="s">
        <v>90</v>
      </c>
      <c r="U775" t="b">
        <v>0</v>
      </c>
      <c r="V775" t="s">
        <v>101</v>
      </c>
      <c r="W775" s="1">
        <v>44617.401145833333</v>
      </c>
      <c r="X775">
        <v>495</v>
      </c>
      <c r="Y775">
        <v>52</v>
      </c>
      <c r="Z775">
        <v>0</v>
      </c>
      <c r="AA775">
        <v>52</v>
      </c>
      <c r="AB775">
        <v>0</v>
      </c>
      <c r="AC775">
        <v>24</v>
      </c>
      <c r="AD775">
        <v>-52</v>
      </c>
      <c r="AE775">
        <v>0</v>
      </c>
      <c r="AF775">
        <v>0</v>
      </c>
      <c r="AG775">
        <v>0</v>
      </c>
      <c r="AH775" t="s">
        <v>194</v>
      </c>
      <c r="AI775" s="1">
        <v>44617.423217592594</v>
      </c>
      <c r="AJ775">
        <v>177</v>
      </c>
      <c r="AK775">
        <v>1</v>
      </c>
      <c r="AL775">
        <v>0</v>
      </c>
      <c r="AM775">
        <v>1</v>
      </c>
      <c r="AN775">
        <v>0</v>
      </c>
      <c r="AO775">
        <v>1</v>
      </c>
      <c r="AP775">
        <v>-53</v>
      </c>
      <c r="AQ775">
        <v>0</v>
      </c>
      <c r="AR775">
        <v>0</v>
      </c>
      <c r="AS775">
        <v>0</v>
      </c>
      <c r="AT775" t="s">
        <v>90</v>
      </c>
      <c r="AU775" t="s">
        <v>90</v>
      </c>
      <c r="AV775" t="s">
        <v>90</v>
      </c>
      <c r="AW775" t="s">
        <v>90</v>
      </c>
      <c r="AX775" t="s">
        <v>90</v>
      </c>
      <c r="AY775" t="s">
        <v>90</v>
      </c>
      <c r="AZ775" t="s">
        <v>90</v>
      </c>
      <c r="BA775" t="s">
        <v>90</v>
      </c>
      <c r="BB775" t="s">
        <v>90</v>
      </c>
      <c r="BC775" t="s">
        <v>90</v>
      </c>
      <c r="BD775" t="s">
        <v>90</v>
      </c>
      <c r="BE775" t="s">
        <v>90</v>
      </c>
    </row>
    <row r="776" spans="1:57" x14ac:dyDescent="0.45">
      <c r="A776" t="s">
        <v>1965</v>
      </c>
      <c r="B776" t="s">
        <v>82</v>
      </c>
      <c r="C776" t="s">
        <v>1966</v>
      </c>
      <c r="D776" t="s">
        <v>84</v>
      </c>
      <c r="E776" s="2" t="str">
        <f>HYPERLINK("capsilon://?command=openfolder&amp;siteaddress=FAM.docvelocity-na8.net&amp;folderid=FX4672F578-9306-F670-B3A6-8AC61F645E98","FX220110423")</f>
        <v>FX220110423</v>
      </c>
      <c r="F776" t="s">
        <v>19</v>
      </c>
      <c r="G776" t="s">
        <v>19</v>
      </c>
      <c r="H776" t="s">
        <v>85</v>
      </c>
      <c r="I776" t="s">
        <v>1967</v>
      </c>
      <c r="J776">
        <v>0</v>
      </c>
      <c r="K776" t="s">
        <v>87</v>
      </c>
      <c r="L776" t="s">
        <v>88</v>
      </c>
      <c r="M776" t="s">
        <v>89</v>
      </c>
      <c r="N776">
        <v>2</v>
      </c>
      <c r="O776" s="1">
        <v>44617.370636574073</v>
      </c>
      <c r="P776" s="1">
        <v>44617.423564814817</v>
      </c>
      <c r="Q776">
        <v>4505</v>
      </c>
      <c r="R776">
        <v>68</v>
      </c>
      <c r="S776" t="b">
        <v>0</v>
      </c>
      <c r="T776" t="s">
        <v>90</v>
      </c>
      <c r="U776" t="b">
        <v>0</v>
      </c>
      <c r="V776" t="s">
        <v>101</v>
      </c>
      <c r="W776" s="1">
        <v>44617.401608796295</v>
      </c>
      <c r="X776">
        <v>39</v>
      </c>
      <c r="Y776">
        <v>0</v>
      </c>
      <c r="Z776">
        <v>0</v>
      </c>
      <c r="AA776">
        <v>0</v>
      </c>
      <c r="AB776">
        <v>52</v>
      </c>
      <c r="AC776">
        <v>0</v>
      </c>
      <c r="AD776">
        <v>0</v>
      </c>
      <c r="AE776">
        <v>0</v>
      </c>
      <c r="AF776">
        <v>0</v>
      </c>
      <c r="AG776">
        <v>0</v>
      </c>
      <c r="AH776" t="s">
        <v>194</v>
      </c>
      <c r="AI776" s="1">
        <v>44617.423564814817</v>
      </c>
      <c r="AJ776">
        <v>29</v>
      </c>
      <c r="AK776">
        <v>0</v>
      </c>
      <c r="AL776">
        <v>0</v>
      </c>
      <c r="AM776">
        <v>0</v>
      </c>
      <c r="AN776">
        <v>52</v>
      </c>
      <c r="AO776">
        <v>0</v>
      </c>
      <c r="AP776">
        <v>0</v>
      </c>
      <c r="AQ776">
        <v>0</v>
      </c>
      <c r="AR776">
        <v>0</v>
      </c>
      <c r="AS776">
        <v>0</v>
      </c>
      <c r="AT776" t="s">
        <v>90</v>
      </c>
      <c r="AU776" t="s">
        <v>90</v>
      </c>
      <c r="AV776" t="s">
        <v>90</v>
      </c>
      <c r="AW776" t="s">
        <v>90</v>
      </c>
      <c r="AX776" t="s">
        <v>90</v>
      </c>
      <c r="AY776" t="s">
        <v>90</v>
      </c>
      <c r="AZ776" t="s">
        <v>90</v>
      </c>
      <c r="BA776" t="s">
        <v>90</v>
      </c>
      <c r="BB776" t="s">
        <v>90</v>
      </c>
      <c r="BC776" t="s">
        <v>90</v>
      </c>
      <c r="BD776" t="s">
        <v>90</v>
      </c>
      <c r="BE776" t="s">
        <v>90</v>
      </c>
    </row>
    <row r="777" spans="1:57" x14ac:dyDescent="0.45">
      <c r="A777" t="s">
        <v>1968</v>
      </c>
      <c r="B777" t="s">
        <v>82</v>
      </c>
      <c r="C777" t="s">
        <v>1813</v>
      </c>
      <c r="D777" t="s">
        <v>84</v>
      </c>
      <c r="E777" s="2" t="str">
        <f>HYPERLINK("capsilon://?command=openfolder&amp;siteaddress=FAM.docvelocity-na8.net&amp;folderid=FX0D528BB8-3436-FAC8-2BEA-E28C68408E6F","FX22028932")</f>
        <v>FX22028932</v>
      </c>
      <c r="F777" t="s">
        <v>19</v>
      </c>
      <c r="G777" t="s">
        <v>19</v>
      </c>
      <c r="H777" t="s">
        <v>85</v>
      </c>
      <c r="I777" t="s">
        <v>1969</v>
      </c>
      <c r="J777">
        <v>0</v>
      </c>
      <c r="K777" t="s">
        <v>87</v>
      </c>
      <c r="L777" t="s">
        <v>88</v>
      </c>
      <c r="M777" t="s">
        <v>89</v>
      </c>
      <c r="N777">
        <v>2</v>
      </c>
      <c r="O777" s="1">
        <v>44617.391805555555</v>
      </c>
      <c r="P777" s="1">
        <v>44617.425243055557</v>
      </c>
      <c r="Q777">
        <v>1951</v>
      </c>
      <c r="R777">
        <v>938</v>
      </c>
      <c r="S777" t="b">
        <v>0</v>
      </c>
      <c r="T777" t="s">
        <v>90</v>
      </c>
      <c r="U777" t="b">
        <v>0</v>
      </c>
      <c r="V777" t="s">
        <v>101</v>
      </c>
      <c r="W777" s="1">
        <v>44617.410798611112</v>
      </c>
      <c r="X777">
        <v>793</v>
      </c>
      <c r="Y777">
        <v>52</v>
      </c>
      <c r="Z777">
        <v>0</v>
      </c>
      <c r="AA777">
        <v>52</v>
      </c>
      <c r="AB777">
        <v>0</v>
      </c>
      <c r="AC777">
        <v>27</v>
      </c>
      <c r="AD777">
        <v>-52</v>
      </c>
      <c r="AE777">
        <v>0</v>
      </c>
      <c r="AF777">
        <v>0</v>
      </c>
      <c r="AG777">
        <v>0</v>
      </c>
      <c r="AH777" t="s">
        <v>194</v>
      </c>
      <c r="AI777" s="1">
        <v>44617.425243055557</v>
      </c>
      <c r="AJ777">
        <v>145</v>
      </c>
      <c r="AK777">
        <v>1</v>
      </c>
      <c r="AL777">
        <v>0</v>
      </c>
      <c r="AM777">
        <v>1</v>
      </c>
      <c r="AN777">
        <v>0</v>
      </c>
      <c r="AO777">
        <v>0</v>
      </c>
      <c r="AP777">
        <v>-53</v>
      </c>
      <c r="AQ777">
        <v>0</v>
      </c>
      <c r="AR777">
        <v>0</v>
      </c>
      <c r="AS777">
        <v>0</v>
      </c>
      <c r="AT777" t="s">
        <v>90</v>
      </c>
      <c r="AU777" t="s">
        <v>90</v>
      </c>
      <c r="AV777" t="s">
        <v>90</v>
      </c>
      <c r="AW777" t="s">
        <v>90</v>
      </c>
      <c r="AX777" t="s">
        <v>90</v>
      </c>
      <c r="AY777" t="s">
        <v>90</v>
      </c>
      <c r="AZ777" t="s">
        <v>90</v>
      </c>
      <c r="BA777" t="s">
        <v>90</v>
      </c>
      <c r="BB777" t="s">
        <v>90</v>
      </c>
      <c r="BC777" t="s">
        <v>90</v>
      </c>
      <c r="BD777" t="s">
        <v>90</v>
      </c>
      <c r="BE777" t="s">
        <v>90</v>
      </c>
    </row>
    <row r="778" spans="1:57" x14ac:dyDescent="0.45">
      <c r="A778" t="s">
        <v>1970</v>
      </c>
      <c r="B778" t="s">
        <v>82</v>
      </c>
      <c r="C778" t="s">
        <v>1315</v>
      </c>
      <c r="D778" t="s">
        <v>84</v>
      </c>
      <c r="E778" s="2" t="str">
        <f>HYPERLINK("capsilon://?command=openfolder&amp;siteaddress=FAM.docvelocity-na8.net&amp;folderid=FX9DF8C639-F2AF-0D84-7941-6F9851B405AD","FX22025418")</f>
        <v>FX22025418</v>
      </c>
      <c r="F778" t="s">
        <v>19</v>
      </c>
      <c r="G778" t="s">
        <v>19</v>
      </c>
      <c r="H778" t="s">
        <v>85</v>
      </c>
      <c r="I778" t="s">
        <v>1971</v>
      </c>
      <c r="J778">
        <v>0</v>
      </c>
      <c r="K778" t="s">
        <v>87</v>
      </c>
      <c r="L778" t="s">
        <v>88</v>
      </c>
      <c r="M778" t="s">
        <v>89</v>
      </c>
      <c r="N778">
        <v>2</v>
      </c>
      <c r="O778" s="1">
        <v>44617.403645833336</v>
      </c>
      <c r="P778" s="1">
        <v>44617.426759259259</v>
      </c>
      <c r="Q778">
        <v>1313</v>
      </c>
      <c r="R778">
        <v>684</v>
      </c>
      <c r="S778" t="b">
        <v>0</v>
      </c>
      <c r="T778" t="s">
        <v>90</v>
      </c>
      <c r="U778" t="b">
        <v>0</v>
      </c>
      <c r="V778" t="s">
        <v>101</v>
      </c>
      <c r="W778" s="1">
        <v>44617.418032407404</v>
      </c>
      <c r="X778">
        <v>553</v>
      </c>
      <c r="Y778">
        <v>53</v>
      </c>
      <c r="Z778">
        <v>0</v>
      </c>
      <c r="AA778">
        <v>53</v>
      </c>
      <c r="AB778">
        <v>0</v>
      </c>
      <c r="AC778">
        <v>30</v>
      </c>
      <c r="AD778">
        <v>-53</v>
      </c>
      <c r="AE778">
        <v>0</v>
      </c>
      <c r="AF778">
        <v>0</v>
      </c>
      <c r="AG778">
        <v>0</v>
      </c>
      <c r="AH778" t="s">
        <v>194</v>
      </c>
      <c r="AI778" s="1">
        <v>44617.426759259259</v>
      </c>
      <c r="AJ778">
        <v>131</v>
      </c>
      <c r="AK778">
        <v>1</v>
      </c>
      <c r="AL778">
        <v>0</v>
      </c>
      <c r="AM778">
        <v>1</v>
      </c>
      <c r="AN778">
        <v>0</v>
      </c>
      <c r="AO778">
        <v>0</v>
      </c>
      <c r="AP778">
        <v>-54</v>
      </c>
      <c r="AQ778">
        <v>0</v>
      </c>
      <c r="AR778">
        <v>0</v>
      </c>
      <c r="AS778">
        <v>0</v>
      </c>
      <c r="AT778" t="s">
        <v>90</v>
      </c>
      <c r="AU778" t="s">
        <v>90</v>
      </c>
      <c r="AV778" t="s">
        <v>90</v>
      </c>
      <c r="AW778" t="s">
        <v>90</v>
      </c>
      <c r="AX778" t="s">
        <v>90</v>
      </c>
      <c r="AY778" t="s">
        <v>90</v>
      </c>
      <c r="AZ778" t="s">
        <v>90</v>
      </c>
      <c r="BA778" t="s">
        <v>90</v>
      </c>
      <c r="BB778" t="s">
        <v>90</v>
      </c>
      <c r="BC778" t="s">
        <v>90</v>
      </c>
      <c r="BD778" t="s">
        <v>90</v>
      </c>
      <c r="BE778" t="s">
        <v>90</v>
      </c>
    </row>
    <row r="779" spans="1:57" x14ac:dyDescent="0.45">
      <c r="A779" t="s">
        <v>1972</v>
      </c>
      <c r="B779" t="s">
        <v>82</v>
      </c>
      <c r="C779" t="s">
        <v>1594</v>
      </c>
      <c r="D779" t="s">
        <v>84</v>
      </c>
      <c r="E779" s="2" t="str">
        <f>HYPERLINK("capsilon://?command=openfolder&amp;siteaddress=FAM.docvelocity-na8.net&amp;folderid=FX2B6B8A51-9BD8-F3B6-83DC-CC24C036F98E","FX22029623")</f>
        <v>FX22029623</v>
      </c>
      <c r="F779" t="s">
        <v>19</v>
      </c>
      <c r="G779" t="s">
        <v>19</v>
      </c>
      <c r="H779" t="s">
        <v>85</v>
      </c>
      <c r="I779" t="s">
        <v>1973</v>
      </c>
      <c r="J779">
        <v>0</v>
      </c>
      <c r="K779" t="s">
        <v>87</v>
      </c>
      <c r="L779" t="s">
        <v>88</v>
      </c>
      <c r="M779" t="s">
        <v>89</v>
      </c>
      <c r="N779">
        <v>2</v>
      </c>
      <c r="O779" s="1">
        <v>44617.405312499999</v>
      </c>
      <c r="P779" s="1">
        <v>44617.426979166667</v>
      </c>
      <c r="Q779">
        <v>1790</v>
      </c>
      <c r="R779">
        <v>82</v>
      </c>
      <c r="S779" t="b">
        <v>0</v>
      </c>
      <c r="T779" t="s">
        <v>90</v>
      </c>
      <c r="U779" t="b">
        <v>0</v>
      </c>
      <c r="V779" t="s">
        <v>101</v>
      </c>
      <c r="W779" s="1">
        <v>44617.41878472222</v>
      </c>
      <c r="X779">
        <v>64</v>
      </c>
      <c r="Y779">
        <v>0</v>
      </c>
      <c r="Z779">
        <v>0</v>
      </c>
      <c r="AA779">
        <v>0</v>
      </c>
      <c r="AB779">
        <v>52</v>
      </c>
      <c r="AC779">
        <v>0</v>
      </c>
      <c r="AD779">
        <v>0</v>
      </c>
      <c r="AE779">
        <v>0</v>
      </c>
      <c r="AF779">
        <v>0</v>
      </c>
      <c r="AG779">
        <v>0</v>
      </c>
      <c r="AH779" t="s">
        <v>194</v>
      </c>
      <c r="AI779" s="1">
        <v>44617.426979166667</v>
      </c>
      <c r="AJ779">
        <v>18</v>
      </c>
      <c r="AK779">
        <v>0</v>
      </c>
      <c r="AL779">
        <v>0</v>
      </c>
      <c r="AM779">
        <v>0</v>
      </c>
      <c r="AN779">
        <v>52</v>
      </c>
      <c r="AO779">
        <v>0</v>
      </c>
      <c r="AP779">
        <v>0</v>
      </c>
      <c r="AQ779">
        <v>0</v>
      </c>
      <c r="AR779">
        <v>0</v>
      </c>
      <c r="AS779">
        <v>0</v>
      </c>
      <c r="AT779" t="s">
        <v>90</v>
      </c>
      <c r="AU779" t="s">
        <v>90</v>
      </c>
      <c r="AV779" t="s">
        <v>90</v>
      </c>
      <c r="AW779" t="s">
        <v>90</v>
      </c>
      <c r="AX779" t="s">
        <v>90</v>
      </c>
      <c r="AY779" t="s">
        <v>90</v>
      </c>
      <c r="AZ779" t="s">
        <v>90</v>
      </c>
      <c r="BA779" t="s">
        <v>90</v>
      </c>
      <c r="BB779" t="s">
        <v>90</v>
      </c>
      <c r="BC779" t="s">
        <v>90</v>
      </c>
      <c r="BD779" t="s">
        <v>90</v>
      </c>
      <c r="BE779" t="s">
        <v>90</v>
      </c>
    </row>
    <row r="780" spans="1:57" x14ac:dyDescent="0.45">
      <c r="A780" t="s">
        <v>1974</v>
      </c>
      <c r="B780" t="s">
        <v>82</v>
      </c>
      <c r="C780" t="s">
        <v>1975</v>
      </c>
      <c r="D780" t="s">
        <v>84</v>
      </c>
      <c r="E780" s="2" t="str">
        <f>HYPERLINK("capsilon://?command=openfolder&amp;siteaddress=FAM.docvelocity-na8.net&amp;folderid=FXD87A4340-2D56-0060-766A-DE8ED1C71888","FX22014168")</f>
        <v>FX22014168</v>
      </c>
      <c r="F780" t="s">
        <v>19</v>
      </c>
      <c r="G780" t="s">
        <v>19</v>
      </c>
      <c r="H780" t="s">
        <v>85</v>
      </c>
      <c r="I780" t="s">
        <v>1976</v>
      </c>
      <c r="J780">
        <v>0</v>
      </c>
      <c r="K780" t="s">
        <v>87</v>
      </c>
      <c r="L780" t="s">
        <v>88</v>
      </c>
      <c r="M780" t="s">
        <v>89</v>
      </c>
      <c r="N780">
        <v>2</v>
      </c>
      <c r="O780" s="1">
        <v>44617.410729166666</v>
      </c>
      <c r="P780" s="1">
        <v>44617.427245370367</v>
      </c>
      <c r="Q780">
        <v>1374</v>
      </c>
      <c r="R780">
        <v>53</v>
      </c>
      <c r="S780" t="b">
        <v>0</v>
      </c>
      <c r="T780" t="s">
        <v>90</v>
      </c>
      <c r="U780" t="b">
        <v>0</v>
      </c>
      <c r="V780" t="s">
        <v>101</v>
      </c>
      <c r="W780" s="1">
        <v>44617.41915509259</v>
      </c>
      <c r="X780">
        <v>31</v>
      </c>
      <c r="Y780">
        <v>0</v>
      </c>
      <c r="Z780">
        <v>0</v>
      </c>
      <c r="AA780">
        <v>0</v>
      </c>
      <c r="AB780">
        <v>52</v>
      </c>
      <c r="AC780">
        <v>0</v>
      </c>
      <c r="AD780">
        <v>0</v>
      </c>
      <c r="AE780">
        <v>0</v>
      </c>
      <c r="AF780">
        <v>0</v>
      </c>
      <c r="AG780">
        <v>0</v>
      </c>
      <c r="AH780" t="s">
        <v>194</v>
      </c>
      <c r="AI780" s="1">
        <v>44617.427245370367</v>
      </c>
      <c r="AJ780">
        <v>22</v>
      </c>
      <c r="AK780">
        <v>0</v>
      </c>
      <c r="AL780">
        <v>0</v>
      </c>
      <c r="AM780">
        <v>0</v>
      </c>
      <c r="AN780">
        <v>52</v>
      </c>
      <c r="AO780">
        <v>0</v>
      </c>
      <c r="AP780">
        <v>0</v>
      </c>
      <c r="AQ780">
        <v>0</v>
      </c>
      <c r="AR780">
        <v>0</v>
      </c>
      <c r="AS780">
        <v>0</v>
      </c>
      <c r="AT780" t="s">
        <v>90</v>
      </c>
      <c r="AU780" t="s">
        <v>90</v>
      </c>
      <c r="AV780" t="s">
        <v>90</v>
      </c>
      <c r="AW780" t="s">
        <v>90</v>
      </c>
      <c r="AX780" t="s">
        <v>90</v>
      </c>
      <c r="AY780" t="s">
        <v>90</v>
      </c>
      <c r="AZ780" t="s">
        <v>90</v>
      </c>
      <c r="BA780" t="s">
        <v>90</v>
      </c>
      <c r="BB780" t="s">
        <v>90</v>
      </c>
      <c r="BC780" t="s">
        <v>90</v>
      </c>
      <c r="BD780" t="s">
        <v>90</v>
      </c>
      <c r="BE780" t="s">
        <v>90</v>
      </c>
    </row>
    <row r="781" spans="1:57" x14ac:dyDescent="0.45">
      <c r="A781" t="s">
        <v>1977</v>
      </c>
      <c r="B781" t="s">
        <v>82</v>
      </c>
      <c r="C781" t="s">
        <v>1978</v>
      </c>
      <c r="D781" t="s">
        <v>84</v>
      </c>
      <c r="E781" s="2" t="str">
        <f>HYPERLINK("capsilon://?command=openfolder&amp;siteaddress=FAM.docvelocity-na8.net&amp;folderid=FXB1EC34BD-C1ED-AA83-6CE8-607050B75984","FX220211184")</f>
        <v>FX220211184</v>
      </c>
      <c r="F781" t="s">
        <v>19</v>
      </c>
      <c r="G781" t="s">
        <v>19</v>
      </c>
      <c r="H781" t="s">
        <v>85</v>
      </c>
      <c r="I781" t="s">
        <v>1979</v>
      </c>
      <c r="J781">
        <v>0</v>
      </c>
      <c r="K781" t="s">
        <v>87</v>
      </c>
      <c r="L781" t="s">
        <v>88</v>
      </c>
      <c r="M781" t="s">
        <v>89</v>
      </c>
      <c r="N781">
        <v>2</v>
      </c>
      <c r="O781" s="1">
        <v>44617.412928240738</v>
      </c>
      <c r="P781" s="1">
        <v>44617.492743055554</v>
      </c>
      <c r="Q781">
        <v>4698</v>
      </c>
      <c r="R781">
        <v>2198</v>
      </c>
      <c r="S781" t="b">
        <v>0</v>
      </c>
      <c r="T781" t="s">
        <v>90</v>
      </c>
      <c r="U781" t="b">
        <v>0</v>
      </c>
      <c r="V781" t="s">
        <v>285</v>
      </c>
      <c r="W781" s="1">
        <v>44617.437071759261</v>
      </c>
      <c r="X781">
        <v>711</v>
      </c>
      <c r="Y781">
        <v>133</v>
      </c>
      <c r="Z781">
        <v>0</v>
      </c>
      <c r="AA781">
        <v>133</v>
      </c>
      <c r="AB781">
        <v>0</v>
      </c>
      <c r="AC781">
        <v>25</v>
      </c>
      <c r="AD781">
        <v>-133</v>
      </c>
      <c r="AE781">
        <v>0</v>
      </c>
      <c r="AF781">
        <v>0</v>
      </c>
      <c r="AG781">
        <v>0</v>
      </c>
      <c r="AH781" t="s">
        <v>187</v>
      </c>
      <c r="AI781" s="1">
        <v>44617.492743055554</v>
      </c>
      <c r="AJ781">
        <v>1255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-133</v>
      </c>
      <c r="AQ781">
        <v>0</v>
      </c>
      <c r="AR781">
        <v>0</v>
      </c>
      <c r="AS781">
        <v>0</v>
      </c>
      <c r="AT781" t="s">
        <v>90</v>
      </c>
      <c r="AU781" t="s">
        <v>90</v>
      </c>
      <c r="AV781" t="s">
        <v>90</v>
      </c>
      <c r="AW781" t="s">
        <v>90</v>
      </c>
      <c r="AX781" t="s">
        <v>90</v>
      </c>
      <c r="AY781" t="s">
        <v>90</v>
      </c>
      <c r="AZ781" t="s">
        <v>90</v>
      </c>
      <c r="BA781" t="s">
        <v>90</v>
      </c>
      <c r="BB781" t="s">
        <v>90</v>
      </c>
      <c r="BC781" t="s">
        <v>90</v>
      </c>
      <c r="BD781" t="s">
        <v>90</v>
      </c>
      <c r="BE781" t="s">
        <v>90</v>
      </c>
    </row>
    <row r="782" spans="1:57" x14ac:dyDescent="0.45">
      <c r="A782" t="s">
        <v>1980</v>
      </c>
      <c r="B782" t="s">
        <v>82</v>
      </c>
      <c r="C782" t="s">
        <v>931</v>
      </c>
      <c r="D782" t="s">
        <v>84</v>
      </c>
      <c r="E782" s="2" t="str">
        <f>HYPERLINK("capsilon://?command=openfolder&amp;siteaddress=FAM.docvelocity-na8.net&amp;folderid=FXC2E08881-5078-E9E8-C5D4-5AB0313A1D11","FX22025222")</f>
        <v>FX22025222</v>
      </c>
      <c r="F782" t="s">
        <v>19</v>
      </c>
      <c r="G782" t="s">
        <v>19</v>
      </c>
      <c r="H782" t="s">
        <v>85</v>
      </c>
      <c r="I782" t="s">
        <v>1981</v>
      </c>
      <c r="J782">
        <v>0</v>
      </c>
      <c r="K782" t="s">
        <v>87</v>
      </c>
      <c r="L782" t="s">
        <v>88</v>
      </c>
      <c r="M782" t="s">
        <v>89</v>
      </c>
      <c r="N782">
        <v>2</v>
      </c>
      <c r="O782" s="1">
        <v>44617.426782407405</v>
      </c>
      <c r="P782" s="1">
        <v>44617.498530092591</v>
      </c>
      <c r="Q782">
        <v>5402</v>
      </c>
      <c r="R782">
        <v>797</v>
      </c>
      <c r="S782" t="b">
        <v>0</v>
      </c>
      <c r="T782" t="s">
        <v>90</v>
      </c>
      <c r="U782" t="b">
        <v>0</v>
      </c>
      <c r="V782" t="s">
        <v>285</v>
      </c>
      <c r="W782" s="1">
        <v>44617.440266203703</v>
      </c>
      <c r="X782">
        <v>276</v>
      </c>
      <c r="Y782">
        <v>87</v>
      </c>
      <c r="Z782">
        <v>0</v>
      </c>
      <c r="AA782">
        <v>87</v>
      </c>
      <c r="AB782">
        <v>0</v>
      </c>
      <c r="AC782">
        <v>29</v>
      </c>
      <c r="AD782">
        <v>-87</v>
      </c>
      <c r="AE782">
        <v>0</v>
      </c>
      <c r="AF782">
        <v>0</v>
      </c>
      <c r="AG782">
        <v>0</v>
      </c>
      <c r="AH782" t="s">
        <v>187</v>
      </c>
      <c r="AI782" s="1">
        <v>44617.498530092591</v>
      </c>
      <c r="AJ782">
        <v>499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-87</v>
      </c>
      <c r="AQ782">
        <v>0</v>
      </c>
      <c r="AR782">
        <v>0</v>
      </c>
      <c r="AS782">
        <v>0</v>
      </c>
      <c r="AT782" t="s">
        <v>90</v>
      </c>
      <c r="AU782" t="s">
        <v>90</v>
      </c>
      <c r="AV782" t="s">
        <v>90</v>
      </c>
      <c r="AW782" t="s">
        <v>90</v>
      </c>
      <c r="AX782" t="s">
        <v>90</v>
      </c>
      <c r="AY782" t="s">
        <v>90</v>
      </c>
      <c r="AZ782" t="s">
        <v>90</v>
      </c>
      <c r="BA782" t="s">
        <v>90</v>
      </c>
      <c r="BB782" t="s">
        <v>90</v>
      </c>
      <c r="BC782" t="s">
        <v>90</v>
      </c>
      <c r="BD782" t="s">
        <v>90</v>
      </c>
      <c r="BE782" t="s">
        <v>90</v>
      </c>
    </row>
    <row r="783" spans="1:57" x14ac:dyDescent="0.45">
      <c r="A783" t="s">
        <v>1982</v>
      </c>
      <c r="B783" t="s">
        <v>82</v>
      </c>
      <c r="C783" t="s">
        <v>434</v>
      </c>
      <c r="D783" t="s">
        <v>84</v>
      </c>
      <c r="E783" s="2" t="str">
        <f>HYPERLINK("capsilon://?command=openfolder&amp;siteaddress=FAM.docvelocity-na8.net&amp;folderid=FXCBCF9D3C-2F41-BECE-4F7E-5D35C0027015","FX2202901")</f>
        <v>FX2202901</v>
      </c>
      <c r="F783" t="s">
        <v>19</v>
      </c>
      <c r="G783" t="s">
        <v>19</v>
      </c>
      <c r="H783" t="s">
        <v>85</v>
      </c>
      <c r="I783" t="s">
        <v>1983</v>
      </c>
      <c r="J783">
        <v>0</v>
      </c>
      <c r="K783" t="s">
        <v>87</v>
      </c>
      <c r="L783" t="s">
        <v>88</v>
      </c>
      <c r="M783" t="s">
        <v>89</v>
      </c>
      <c r="N783">
        <v>1</v>
      </c>
      <c r="O783" s="1">
        <v>44617.454432870371</v>
      </c>
      <c r="P783" s="1">
        <v>44617.528067129628</v>
      </c>
      <c r="Q783">
        <v>5933</v>
      </c>
      <c r="R783">
        <v>429</v>
      </c>
      <c r="S783" t="b">
        <v>0</v>
      </c>
      <c r="T783" t="s">
        <v>90</v>
      </c>
      <c r="U783" t="b">
        <v>0</v>
      </c>
      <c r="V783" t="s">
        <v>110</v>
      </c>
      <c r="W783" s="1">
        <v>44617.528067129628</v>
      </c>
      <c r="X783">
        <v>92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52</v>
      </c>
      <c r="AF783">
        <v>0</v>
      </c>
      <c r="AG783">
        <v>1</v>
      </c>
      <c r="AH783" t="s">
        <v>90</v>
      </c>
      <c r="AI783" t="s">
        <v>90</v>
      </c>
      <c r="AJ783" t="s">
        <v>90</v>
      </c>
      <c r="AK783" t="s">
        <v>90</v>
      </c>
      <c r="AL783" t="s">
        <v>90</v>
      </c>
      <c r="AM783" t="s">
        <v>90</v>
      </c>
      <c r="AN783" t="s">
        <v>90</v>
      </c>
      <c r="AO783" t="s">
        <v>90</v>
      </c>
      <c r="AP783" t="s">
        <v>90</v>
      </c>
      <c r="AQ783" t="s">
        <v>90</v>
      </c>
      <c r="AR783" t="s">
        <v>90</v>
      </c>
      <c r="AS783" t="s">
        <v>90</v>
      </c>
      <c r="AT783" t="s">
        <v>90</v>
      </c>
      <c r="AU783" t="s">
        <v>90</v>
      </c>
      <c r="AV783" t="s">
        <v>90</v>
      </c>
      <c r="AW783" t="s">
        <v>90</v>
      </c>
      <c r="AX783" t="s">
        <v>90</v>
      </c>
      <c r="AY783" t="s">
        <v>90</v>
      </c>
      <c r="AZ783" t="s">
        <v>90</v>
      </c>
      <c r="BA783" t="s">
        <v>90</v>
      </c>
      <c r="BB783" t="s">
        <v>90</v>
      </c>
      <c r="BC783" t="s">
        <v>90</v>
      </c>
      <c r="BD783" t="s">
        <v>90</v>
      </c>
      <c r="BE783" t="s">
        <v>90</v>
      </c>
    </row>
    <row r="784" spans="1:57" x14ac:dyDescent="0.45">
      <c r="A784" t="s">
        <v>1984</v>
      </c>
      <c r="B784" t="s">
        <v>82</v>
      </c>
      <c r="C784" t="s">
        <v>1985</v>
      </c>
      <c r="D784" t="s">
        <v>84</v>
      </c>
      <c r="E784" s="2" t="str">
        <f>HYPERLINK("capsilon://?command=openfolder&amp;siteaddress=FAM.docvelocity-na8.net&amp;folderid=FX1737656B-C80F-E30D-3411-C6F100E10D2E","FX220111652")</f>
        <v>FX220111652</v>
      </c>
      <c r="F784" t="s">
        <v>19</v>
      </c>
      <c r="G784" t="s">
        <v>19</v>
      </c>
      <c r="H784" t="s">
        <v>85</v>
      </c>
      <c r="I784" t="s">
        <v>1986</v>
      </c>
      <c r="J784">
        <v>0</v>
      </c>
      <c r="K784" t="s">
        <v>87</v>
      </c>
      <c r="L784" t="s">
        <v>88</v>
      </c>
      <c r="M784" t="s">
        <v>89</v>
      </c>
      <c r="N784">
        <v>2</v>
      </c>
      <c r="O784" s="1">
        <v>44617.455937500003</v>
      </c>
      <c r="P784" s="1">
        <v>44617.525370370371</v>
      </c>
      <c r="Q784">
        <v>5909</v>
      </c>
      <c r="R784">
        <v>90</v>
      </c>
      <c r="S784" t="b">
        <v>0</v>
      </c>
      <c r="T784" t="s">
        <v>90</v>
      </c>
      <c r="U784" t="b">
        <v>0</v>
      </c>
      <c r="V784" t="s">
        <v>114</v>
      </c>
      <c r="W784" s="1">
        <v>44617.522696759261</v>
      </c>
      <c r="X784">
        <v>63</v>
      </c>
      <c r="Y784">
        <v>0</v>
      </c>
      <c r="Z784">
        <v>0</v>
      </c>
      <c r="AA784">
        <v>0</v>
      </c>
      <c r="AB784">
        <v>52</v>
      </c>
      <c r="AC784">
        <v>0</v>
      </c>
      <c r="AD784">
        <v>0</v>
      </c>
      <c r="AE784">
        <v>0</v>
      </c>
      <c r="AF784">
        <v>0</v>
      </c>
      <c r="AG784">
        <v>0</v>
      </c>
      <c r="AH784" t="s">
        <v>1647</v>
      </c>
      <c r="AI784" s="1">
        <v>44617.525370370371</v>
      </c>
      <c r="AJ784">
        <v>18</v>
      </c>
      <c r="AK784">
        <v>0</v>
      </c>
      <c r="AL784">
        <v>0</v>
      </c>
      <c r="AM784">
        <v>0</v>
      </c>
      <c r="AN784">
        <v>52</v>
      </c>
      <c r="AO784">
        <v>0</v>
      </c>
      <c r="AP784">
        <v>0</v>
      </c>
      <c r="AQ784">
        <v>0</v>
      </c>
      <c r="AR784">
        <v>0</v>
      </c>
      <c r="AS784">
        <v>0</v>
      </c>
      <c r="AT784" t="s">
        <v>90</v>
      </c>
      <c r="AU784" t="s">
        <v>90</v>
      </c>
      <c r="AV784" t="s">
        <v>90</v>
      </c>
      <c r="AW784" t="s">
        <v>90</v>
      </c>
      <c r="AX784" t="s">
        <v>90</v>
      </c>
      <c r="AY784" t="s">
        <v>90</v>
      </c>
      <c r="AZ784" t="s">
        <v>90</v>
      </c>
      <c r="BA784" t="s">
        <v>90</v>
      </c>
      <c r="BB784" t="s">
        <v>90</v>
      </c>
      <c r="BC784" t="s">
        <v>90</v>
      </c>
      <c r="BD784" t="s">
        <v>90</v>
      </c>
      <c r="BE784" t="s">
        <v>90</v>
      </c>
    </row>
    <row r="785" spans="1:57" x14ac:dyDescent="0.45">
      <c r="A785" t="s">
        <v>1987</v>
      </c>
      <c r="B785" t="s">
        <v>82</v>
      </c>
      <c r="C785" t="s">
        <v>1874</v>
      </c>
      <c r="D785" t="s">
        <v>84</v>
      </c>
      <c r="E785" s="2" t="str">
        <f>HYPERLINK("capsilon://?command=openfolder&amp;siteaddress=FAM.docvelocity-na8.net&amp;folderid=FX43C4D96A-6B04-901E-12D2-77FBC55680FB","FX220210806")</f>
        <v>FX220210806</v>
      </c>
      <c r="F785" t="s">
        <v>19</v>
      </c>
      <c r="G785" t="s">
        <v>19</v>
      </c>
      <c r="H785" t="s">
        <v>85</v>
      </c>
      <c r="I785" t="s">
        <v>1988</v>
      </c>
      <c r="J785">
        <v>0</v>
      </c>
      <c r="K785" t="s">
        <v>87</v>
      </c>
      <c r="L785" t="s">
        <v>88</v>
      </c>
      <c r="M785" t="s">
        <v>89</v>
      </c>
      <c r="N785">
        <v>2</v>
      </c>
      <c r="O785" s="1">
        <v>44617.4690162037</v>
      </c>
      <c r="P785" s="1">
        <v>44617.501516203702</v>
      </c>
      <c r="Q785">
        <v>2193</v>
      </c>
      <c r="R785">
        <v>615</v>
      </c>
      <c r="S785" t="b">
        <v>0</v>
      </c>
      <c r="T785" t="s">
        <v>90</v>
      </c>
      <c r="U785" t="b">
        <v>0</v>
      </c>
      <c r="V785" t="s">
        <v>177</v>
      </c>
      <c r="W785" s="1">
        <v>44617.488842592589</v>
      </c>
      <c r="X785">
        <v>358</v>
      </c>
      <c r="Y785">
        <v>37</v>
      </c>
      <c r="Z785">
        <v>0</v>
      </c>
      <c r="AA785">
        <v>37</v>
      </c>
      <c r="AB785">
        <v>0</v>
      </c>
      <c r="AC785">
        <v>20</v>
      </c>
      <c r="AD785">
        <v>-37</v>
      </c>
      <c r="AE785">
        <v>0</v>
      </c>
      <c r="AF785">
        <v>0</v>
      </c>
      <c r="AG785">
        <v>0</v>
      </c>
      <c r="AH785" t="s">
        <v>187</v>
      </c>
      <c r="AI785" s="1">
        <v>44617.501516203702</v>
      </c>
      <c r="AJ785">
        <v>257</v>
      </c>
      <c r="AK785">
        <v>1</v>
      </c>
      <c r="AL785">
        <v>0</v>
      </c>
      <c r="AM785">
        <v>1</v>
      </c>
      <c r="AN785">
        <v>0</v>
      </c>
      <c r="AO785">
        <v>1</v>
      </c>
      <c r="AP785">
        <v>-38</v>
      </c>
      <c r="AQ785">
        <v>0</v>
      </c>
      <c r="AR785">
        <v>0</v>
      </c>
      <c r="AS785">
        <v>0</v>
      </c>
      <c r="AT785" t="s">
        <v>90</v>
      </c>
      <c r="AU785" t="s">
        <v>90</v>
      </c>
      <c r="AV785" t="s">
        <v>90</v>
      </c>
      <c r="AW785" t="s">
        <v>90</v>
      </c>
      <c r="AX785" t="s">
        <v>90</v>
      </c>
      <c r="AY785" t="s">
        <v>90</v>
      </c>
      <c r="AZ785" t="s">
        <v>90</v>
      </c>
      <c r="BA785" t="s">
        <v>90</v>
      </c>
      <c r="BB785" t="s">
        <v>90</v>
      </c>
      <c r="BC785" t="s">
        <v>90</v>
      </c>
      <c r="BD785" t="s">
        <v>90</v>
      </c>
      <c r="BE785" t="s">
        <v>90</v>
      </c>
    </row>
    <row r="786" spans="1:57" x14ac:dyDescent="0.45">
      <c r="A786" t="s">
        <v>1989</v>
      </c>
      <c r="B786" t="s">
        <v>82</v>
      </c>
      <c r="C786" t="s">
        <v>1990</v>
      </c>
      <c r="D786" t="s">
        <v>84</v>
      </c>
      <c r="E786" s="2" t="str">
        <f>HYPERLINK("capsilon://?command=openfolder&amp;siteaddress=FAM.docvelocity-na8.net&amp;folderid=FXDA7EAE0B-E3C6-D021-65B4-4FED0A97190E","FX220211720")</f>
        <v>FX220211720</v>
      </c>
      <c r="F786" t="s">
        <v>19</v>
      </c>
      <c r="G786" t="s">
        <v>19</v>
      </c>
      <c r="H786" t="s">
        <v>85</v>
      </c>
      <c r="I786" t="s">
        <v>1991</v>
      </c>
      <c r="J786">
        <v>0</v>
      </c>
      <c r="K786" t="s">
        <v>87</v>
      </c>
      <c r="L786" t="s">
        <v>88</v>
      </c>
      <c r="M786" t="s">
        <v>89</v>
      </c>
      <c r="N786">
        <v>2</v>
      </c>
      <c r="O786" s="1">
        <v>44617.469930555555</v>
      </c>
      <c r="P786" s="1">
        <v>44617.525150462963</v>
      </c>
      <c r="Q786">
        <v>1863</v>
      </c>
      <c r="R786">
        <v>2908</v>
      </c>
      <c r="S786" t="b">
        <v>0</v>
      </c>
      <c r="T786" t="s">
        <v>90</v>
      </c>
      <c r="U786" t="b">
        <v>0</v>
      </c>
      <c r="V786" t="s">
        <v>177</v>
      </c>
      <c r="W786" s="1">
        <v>44617.512442129628</v>
      </c>
      <c r="X786">
        <v>2038</v>
      </c>
      <c r="Y786">
        <v>177</v>
      </c>
      <c r="Z786">
        <v>0</v>
      </c>
      <c r="AA786">
        <v>177</v>
      </c>
      <c r="AB786">
        <v>0</v>
      </c>
      <c r="AC786">
        <v>107</v>
      </c>
      <c r="AD786">
        <v>-177</v>
      </c>
      <c r="AE786">
        <v>0</v>
      </c>
      <c r="AF786">
        <v>0</v>
      </c>
      <c r="AG786">
        <v>0</v>
      </c>
      <c r="AH786" t="s">
        <v>1647</v>
      </c>
      <c r="AI786" s="1">
        <v>44617.525150462963</v>
      </c>
      <c r="AJ786">
        <v>870</v>
      </c>
      <c r="AK786">
        <v>4</v>
      </c>
      <c r="AL786">
        <v>0</v>
      </c>
      <c r="AM786">
        <v>4</v>
      </c>
      <c r="AN786">
        <v>0</v>
      </c>
      <c r="AO786">
        <v>4</v>
      </c>
      <c r="AP786">
        <v>-181</v>
      </c>
      <c r="AQ786">
        <v>0</v>
      </c>
      <c r="AR786">
        <v>0</v>
      </c>
      <c r="AS786">
        <v>0</v>
      </c>
      <c r="AT786" t="s">
        <v>90</v>
      </c>
      <c r="AU786" t="s">
        <v>90</v>
      </c>
      <c r="AV786" t="s">
        <v>90</v>
      </c>
      <c r="AW786" t="s">
        <v>90</v>
      </c>
      <c r="AX786" t="s">
        <v>90</v>
      </c>
      <c r="AY786" t="s">
        <v>90</v>
      </c>
      <c r="AZ786" t="s">
        <v>90</v>
      </c>
      <c r="BA786" t="s">
        <v>90</v>
      </c>
      <c r="BB786" t="s">
        <v>90</v>
      </c>
      <c r="BC786" t="s">
        <v>90</v>
      </c>
      <c r="BD786" t="s">
        <v>90</v>
      </c>
      <c r="BE786" t="s">
        <v>90</v>
      </c>
    </row>
    <row r="787" spans="1:57" x14ac:dyDescent="0.45">
      <c r="A787" t="s">
        <v>1992</v>
      </c>
      <c r="B787" t="s">
        <v>82</v>
      </c>
      <c r="C787" t="s">
        <v>1031</v>
      </c>
      <c r="D787" t="s">
        <v>84</v>
      </c>
      <c r="E787" s="2" t="str">
        <f>HYPERLINK("capsilon://?command=openfolder&amp;siteaddress=FAM.docvelocity-na8.net&amp;folderid=FXC796F9A5-2F0F-96A0-4984-48206EAB8C69","FX220112563")</f>
        <v>FX220112563</v>
      </c>
      <c r="F787" t="s">
        <v>19</v>
      </c>
      <c r="G787" t="s">
        <v>19</v>
      </c>
      <c r="H787" t="s">
        <v>85</v>
      </c>
      <c r="I787" t="s">
        <v>1993</v>
      </c>
      <c r="J787">
        <v>0</v>
      </c>
      <c r="K787" t="s">
        <v>87</v>
      </c>
      <c r="L787" t="s">
        <v>88</v>
      </c>
      <c r="M787" t="s">
        <v>89</v>
      </c>
      <c r="N787">
        <v>2</v>
      </c>
      <c r="O787" s="1">
        <v>44617.487615740742</v>
      </c>
      <c r="P787" s="1">
        <v>44617.527731481481</v>
      </c>
      <c r="Q787">
        <v>3049</v>
      </c>
      <c r="R787">
        <v>417</v>
      </c>
      <c r="S787" t="b">
        <v>0</v>
      </c>
      <c r="T787" t="s">
        <v>90</v>
      </c>
      <c r="U787" t="b">
        <v>0</v>
      </c>
      <c r="V787" t="s">
        <v>177</v>
      </c>
      <c r="W787" s="1">
        <v>44617.514907407407</v>
      </c>
      <c r="X787">
        <v>213</v>
      </c>
      <c r="Y787">
        <v>21</v>
      </c>
      <c r="Z787">
        <v>0</v>
      </c>
      <c r="AA787">
        <v>21</v>
      </c>
      <c r="AB787">
        <v>0</v>
      </c>
      <c r="AC787">
        <v>5</v>
      </c>
      <c r="AD787">
        <v>-21</v>
      </c>
      <c r="AE787">
        <v>0</v>
      </c>
      <c r="AF787">
        <v>0</v>
      </c>
      <c r="AG787">
        <v>0</v>
      </c>
      <c r="AH787" t="s">
        <v>1647</v>
      </c>
      <c r="AI787" s="1">
        <v>44617.527731481481</v>
      </c>
      <c r="AJ787">
        <v>204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-21</v>
      </c>
      <c r="AQ787">
        <v>0</v>
      </c>
      <c r="AR787">
        <v>0</v>
      </c>
      <c r="AS787">
        <v>0</v>
      </c>
      <c r="AT787" t="s">
        <v>90</v>
      </c>
      <c r="AU787" t="s">
        <v>90</v>
      </c>
      <c r="AV787" t="s">
        <v>90</v>
      </c>
      <c r="AW787" t="s">
        <v>90</v>
      </c>
      <c r="AX787" t="s">
        <v>90</v>
      </c>
      <c r="AY787" t="s">
        <v>90</v>
      </c>
      <c r="AZ787" t="s">
        <v>90</v>
      </c>
      <c r="BA787" t="s">
        <v>90</v>
      </c>
      <c r="BB787" t="s">
        <v>90</v>
      </c>
      <c r="BC787" t="s">
        <v>90</v>
      </c>
      <c r="BD787" t="s">
        <v>90</v>
      </c>
      <c r="BE787" t="s">
        <v>90</v>
      </c>
    </row>
    <row r="788" spans="1:57" x14ac:dyDescent="0.45">
      <c r="A788" t="s">
        <v>1994</v>
      </c>
      <c r="B788" t="s">
        <v>82</v>
      </c>
      <c r="C788" t="s">
        <v>1031</v>
      </c>
      <c r="D788" t="s">
        <v>84</v>
      </c>
      <c r="E788" s="2" t="str">
        <f>HYPERLINK("capsilon://?command=openfolder&amp;siteaddress=FAM.docvelocity-na8.net&amp;folderid=FXC796F9A5-2F0F-96A0-4984-48206EAB8C69","FX220112563")</f>
        <v>FX220112563</v>
      </c>
      <c r="F788" t="s">
        <v>19</v>
      </c>
      <c r="G788" t="s">
        <v>19</v>
      </c>
      <c r="H788" t="s">
        <v>85</v>
      </c>
      <c r="I788" t="s">
        <v>1995</v>
      </c>
      <c r="J788">
        <v>0</v>
      </c>
      <c r="K788" t="s">
        <v>87</v>
      </c>
      <c r="L788" t="s">
        <v>88</v>
      </c>
      <c r="M788" t="s">
        <v>89</v>
      </c>
      <c r="N788">
        <v>2</v>
      </c>
      <c r="O788" s="1">
        <v>44617.488067129627</v>
      </c>
      <c r="P788" s="1">
        <v>44617.529062499998</v>
      </c>
      <c r="Q788">
        <v>3315</v>
      </c>
      <c r="R788">
        <v>227</v>
      </c>
      <c r="S788" t="b">
        <v>0</v>
      </c>
      <c r="T788" t="s">
        <v>90</v>
      </c>
      <c r="U788" t="b">
        <v>0</v>
      </c>
      <c r="V788" t="s">
        <v>177</v>
      </c>
      <c r="W788" s="1">
        <v>44617.516226851854</v>
      </c>
      <c r="X788">
        <v>113</v>
      </c>
      <c r="Y788">
        <v>21</v>
      </c>
      <c r="Z788">
        <v>0</v>
      </c>
      <c r="AA788">
        <v>21</v>
      </c>
      <c r="AB788">
        <v>0</v>
      </c>
      <c r="AC788">
        <v>4</v>
      </c>
      <c r="AD788">
        <v>-21</v>
      </c>
      <c r="AE788">
        <v>0</v>
      </c>
      <c r="AF788">
        <v>0</v>
      </c>
      <c r="AG788">
        <v>0</v>
      </c>
      <c r="AH788" t="s">
        <v>1647</v>
      </c>
      <c r="AI788" s="1">
        <v>44617.529062499998</v>
      </c>
      <c r="AJ788">
        <v>114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-21</v>
      </c>
      <c r="AQ788">
        <v>0</v>
      </c>
      <c r="AR788">
        <v>0</v>
      </c>
      <c r="AS788">
        <v>0</v>
      </c>
      <c r="AT788" t="s">
        <v>90</v>
      </c>
      <c r="AU788" t="s">
        <v>90</v>
      </c>
      <c r="AV788" t="s">
        <v>90</v>
      </c>
      <c r="AW788" t="s">
        <v>90</v>
      </c>
      <c r="AX788" t="s">
        <v>90</v>
      </c>
      <c r="AY788" t="s">
        <v>90</v>
      </c>
      <c r="AZ788" t="s">
        <v>90</v>
      </c>
      <c r="BA788" t="s">
        <v>90</v>
      </c>
      <c r="BB788" t="s">
        <v>90</v>
      </c>
      <c r="BC788" t="s">
        <v>90</v>
      </c>
      <c r="BD788" t="s">
        <v>90</v>
      </c>
      <c r="BE788" t="s">
        <v>90</v>
      </c>
    </row>
    <row r="789" spans="1:57" x14ac:dyDescent="0.45">
      <c r="A789" t="s">
        <v>1996</v>
      </c>
      <c r="B789" t="s">
        <v>82</v>
      </c>
      <c r="C789" t="s">
        <v>1997</v>
      </c>
      <c r="D789" t="s">
        <v>84</v>
      </c>
      <c r="E789" s="2" t="str">
        <f>HYPERLINK("capsilon://?command=openfolder&amp;siteaddress=FAM.docvelocity-na8.net&amp;folderid=FX037452A4-5546-FDD0-3966-94A1A5A74561","FX22028324")</f>
        <v>FX22028324</v>
      </c>
      <c r="F789" t="s">
        <v>19</v>
      </c>
      <c r="G789" t="s">
        <v>19</v>
      </c>
      <c r="H789" t="s">
        <v>85</v>
      </c>
      <c r="I789" t="s">
        <v>1998</v>
      </c>
      <c r="J789">
        <v>0</v>
      </c>
      <c r="K789" t="s">
        <v>87</v>
      </c>
      <c r="L789" t="s">
        <v>88</v>
      </c>
      <c r="M789" t="s">
        <v>89</v>
      </c>
      <c r="N789">
        <v>2</v>
      </c>
      <c r="O789" s="1">
        <v>44617.504432870373</v>
      </c>
      <c r="P789" s="1">
        <v>44617.538136574076</v>
      </c>
      <c r="Q789">
        <v>1259</v>
      </c>
      <c r="R789">
        <v>1653</v>
      </c>
      <c r="S789" t="b">
        <v>0</v>
      </c>
      <c r="T789" t="s">
        <v>90</v>
      </c>
      <c r="U789" t="b">
        <v>0</v>
      </c>
      <c r="V789" t="s">
        <v>177</v>
      </c>
      <c r="W789" s="1">
        <v>44617.53056712963</v>
      </c>
      <c r="X789">
        <v>1239</v>
      </c>
      <c r="Y789">
        <v>52</v>
      </c>
      <c r="Z789">
        <v>0</v>
      </c>
      <c r="AA789">
        <v>52</v>
      </c>
      <c r="AB789">
        <v>0</v>
      </c>
      <c r="AC789">
        <v>25</v>
      </c>
      <c r="AD789">
        <v>-52</v>
      </c>
      <c r="AE789">
        <v>0</v>
      </c>
      <c r="AF789">
        <v>0</v>
      </c>
      <c r="AG789">
        <v>0</v>
      </c>
      <c r="AH789" t="s">
        <v>219</v>
      </c>
      <c r="AI789" s="1">
        <v>44617.538136574076</v>
      </c>
      <c r="AJ789">
        <v>414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-52</v>
      </c>
      <c r="AQ789">
        <v>0</v>
      </c>
      <c r="AR789">
        <v>0</v>
      </c>
      <c r="AS789">
        <v>0</v>
      </c>
      <c r="AT789" t="s">
        <v>90</v>
      </c>
      <c r="AU789" t="s">
        <v>90</v>
      </c>
      <c r="AV789" t="s">
        <v>90</v>
      </c>
      <c r="AW789" t="s">
        <v>90</v>
      </c>
      <c r="AX789" t="s">
        <v>90</v>
      </c>
      <c r="AY789" t="s">
        <v>90</v>
      </c>
      <c r="AZ789" t="s">
        <v>90</v>
      </c>
      <c r="BA789" t="s">
        <v>90</v>
      </c>
      <c r="BB789" t="s">
        <v>90</v>
      </c>
      <c r="BC789" t="s">
        <v>90</v>
      </c>
      <c r="BD789" t="s">
        <v>90</v>
      </c>
      <c r="BE789" t="s">
        <v>90</v>
      </c>
    </row>
    <row r="790" spans="1:57" x14ac:dyDescent="0.45">
      <c r="A790" t="s">
        <v>1999</v>
      </c>
      <c r="B790" t="s">
        <v>82</v>
      </c>
      <c r="C790" t="s">
        <v>1658</v>
      </c>
      <c r="D790" t="s">
        <v>84</v>
      </c>
      <c r="E790" s="2" t="str">
        <f>HYPERLINK("capsilon://?command=openfolder&amp;siteaddress=FAM.docvelocity-na8.net&amp;folderid=FXB9B1C431-F62D-3B6F-C94A-AC9B40959582","FX22019647")</f>
        <v>FX22019647</v>
      </c>
      <c r="F790" t="s">
        <v>19</v>
      </c>
      <c r="G790" t="s">
        <v>19</v>
      </c>
      <c r="H790" t="s">
        <v>85</v>
      </c>
      <c r="I790" t="s">
        <v>2000</v>
      </c>
      <c r="J790">
        <v>0</v>
      </c>
      <c r="K790" t="s">
        <v>87</v>
      </c>
      <c r="L790" t="s">
        <v>88</v>
      </c>
      <c r="M790" t="s">
        <v>89</v>
      </c>
      <c r="N790">
        <v>2</v>
      </c>
      <c r="O790" s="1">
        <v>44617.505856481483</v>
      </c>
      <c r="P790" s="1">
        <v>44617.533333333333</v>
      </c>
      <c r="Q790">
        <v>1541</v>
      </c>
      <c r="R790">
        <v>833</v>
      </c>
      <c r="S790" t="b">
        <v>0</v>
      </c>
      <c r="T790" t="s">
        <v>90</v>
      </c>
      <c r="U790" t="b">
        <v>0</v>
      </c>
      <c r="V790" t="s">
        <v>114</v>
      </c>
      <c r="W790" s="1">
        <v>44617.529085648152</v>
      </c>
      <c r="X790">
        <v>551</v>
      </c>
      <c r="Y790">
        <v>52</v>
      </c>
      <c r="Z790">
        <v>0</v>
      </c>
      <c r="AA790">
        <v>52</v>
      </c>
      <c r="AB790">
        <v>0</v>
      </c>
      <c r="AC790">
        <v>25</v>
      </c>
      <c r="AD790">
        <v>-52</v>
      </c>
      <c r="AE790">
        <v>0</v>
      </c>
      <c r="AF790">
        <v>0</v>
      </c>
      <c r="AG790">
        <v>0</v>
      </c>
      <c r="AH790" t="s">
        <v>219</v>
      </c>
      <c r="AI790" s="1">
        <v>44617.533333333333</v>
      </c>
      <c r="AJ790">
        <v>282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-52</v>
      </c>
      <c r="AQ790">
        <v>0</v>
      </c>
      <c r="AR790">
        <v>0</v>
      </c>
      <c r="AS790">
        <v>0</v>
      </c>
      <c r="AT790" t="s">
        <v>90</v>
      </c>
      <c r="AU790" t="s">
        <v>90</v>
      </c>
      <c r="AV790" t="s">
        <v>90</v>
      </c>
      <c r="AW790" t="s">
        <v>90</v>
      </c>
      <c r="AX790" t="s">
        <v>90</v>
      </c>
      <c r="AY790" t="s">
        <v>90</v>
      </c>
      <c r="AZ790" t="s">
        <v>90</v>
      </c>
      <c r="BA790" t="s">
        <v>90</v>
      </c>
      <c r="BB790" t="s">
        <v>90</v>
      </c>
      <c r="BC790" t="s">
        <v>90</v>
      </c>
      <c r="BD790" t="s">
        <v>90</v>
      </c>
      <c r="BE790" t="s">
        <v>90</v>
      </c>
    </row>
    <row r="791" spans="1:57" x14ac:dyDescent="0.45">
      <c r="A791" t="s">
        <v>2001</v>
      </c>
      <c r="B791" t="s">
        <v>82</v>
      </c>
      <c r="C791" t="s">
        <v>1868</v>
      </c>
      <c r="D791" t="s">
        <v>84</v>
      </c>
      <c r="E791" s="2" t="str">
        <f>HYPERLINK("capsilon://?command=openfolder&amp;siteaddress=FAM.docvelocity-na8.net&amp;folderid=FX0BE339AD-4359-E704-3FA3-63D66E1F2105","FX220210570")</f>
        <v>FX220210570</v>
      </c>
      <c r="F791" t="s">
        <v>19</v>
      </c>
      <c r="G791" t="s">
        <v>19</v>
      </c>
      <c r="H791" t="s">
        <v>85</v>
      </c>
      <c r="I791" t="s">
        <v>2002</v>
      </c>
      <c r="J791">
        <v>0</v>
      </c>
      <c r="K791" t="s">
        <v>87</v>
      </c>
      <c r="L791" t="s">
        <v>88</v>
      </c>
      <c r="M791" t="s">
        <v>89</v>
      </c>
      <c r="N791">
        <v>2</v>
      </c>
      <c r="O791" s="1">
        <v>44617.512650462966</v>
      </c>
      <c r="P791" s="1">
        <v>44617.538703703707</v>
      </c>
      <c r="Q791">
        <v>2116</v>
      </c>
      <c r="R791">
        <v>135</v>
      </c>
      <c r="S791" t="b">
        <v>0</v>
      </c>
      <c r="T791" t="s">
        <v>90</v>
      </c>
      <c r="U791" t="b">
        <v>0</v>
      </c>
      <c r="V791" t="s">
        <v>177</v>
      </c>
      <c r="W791" s="1">
        <v>44617.531215277777</v>
      </c>
      <c r="X791">
        <v>55</v>
      </c>
      <c r="Y791">
        <v>0</v>
      </c>
      <c r="Z791">
        <v>0</v>
      </c>
      <c r="AA791">
        <v>0</v>
      </c>
      <c r="AB791">
        <v>52</v>
      </c>
      <c r="AC791">
        <v>0</v>
      </c>
      <c r="AD791">
        <v>0</v>
      </c>
      <c r="AE791">
        <v>0</v>
      </c>
      <c r="AF791">
        <v>0</v>
      </c>
      <c r="AG791">
        <v>0</v>
      </c>
      <c r="AH791" t="s">
        <v>219</v>
      </c>
      <c r="AI791" s="1">
        <v>44617.538703703707</v>
      </c>
      <c r="AJ791">
        <v>48</v>
      </c>
      <c r="AK791">
        <v>0</v>
      </c>
      <c r="AL791">
        <v>0</v>
      </c>
      <c r="AM791">
        <v>0</v>
      </c>
      <c r="AN791">
        <v>52</v>
      </c>
      <c r="AO791">
        <v>0</v>
      </c>
      <c r="AP791">
        <v>0</v>
      </c>
      <c r="AQ791">
        <v>0</v>
      </c>
      <c r="AR791">
        <v>0</v>
      </c>
      <c r="AS791">
        <v>0</v>
      </c>
      <c r="AT791" t="s">
        <v>90</v>
      </c>
      <c r="AU791" t="s">
        <v>90</v>
      </c>
      <c r="AV791" t="s">
        <v>90</v>
      </c>
      <c r="AW791" t="s">
        <v>90</v>
      </c>
      <c r="AX791" t="s">
        <v>90</v>
      </c>
      <c r="AY791" t="s">
        <v>90</v>
      </c>
      <c r="AZ791" t="s">
        <v>90</v>
      </c>
      <c r="BA791" t="s">
        <v>90</v>
      </c>
      <c r="BB791" t="s">
        <v>90</v>
      </c>
      <c r="BC791" t="s">
        <v>90</v>
      </c>
      <c r="BD791" t="s">
        <v>90</v>
      </c>
      <c r="BE791" t="s">
        <v>90</v>
      </c>
    </row>
    <row r="792" spans="1:57" x14ac:dyDescent="0.45">
      <c r="A792" t="s">
        <v>2003</v>
      </c>
      <c r="B792" t="s">
        <v>82</v>
      </c>
      <c r="C792" t="s">
        <v>1879</v>
      </c>
      <c r="D792" t="s">
        <v>84</v>
      </c>
      <c r="E792" s="2" t="str">
        <f>HYPERLINK("capsilon://?command=openfolder&amp;siteaddress=FAM.docvelocity-na8.net&amp;folderid=FXDC4A22D6-BD0D-2EEF-627C-B27E6B794212","FX220210551")</f>
        <v>FX220210551</v>
      </c>
      <c r="F792" t="s">
        <v>19</v>
      </c>
      <c r="G792" t="s">
        <v>19</v>
      </c>
      <c r="H792" t="s">
        <v>85</v>
      </c>
      <c r="I792" t="s">
        <v>2004</v>
      </c>
      <c r="J792">
        <v>0</v>
      </c>
      <c r="K792" t="s">
        <v>87</v>
      </c>
      <c r="L792" t="s">
        <v>88</v>
      </c>
      <c r="M792" t="s">
        <v>89</v>
      </c>
      <c r="N792">
        <v>1</v>
      </c>
      <c r="O792" s="1">
        <v>44617.513020833336</v>
      </c>
      <c r="P792" s="1">
        <v>44617.619212962964</v>
      </c>
      <c r="Q792">
        <v>8687</v>
      </c>
      <c r="R792">
        <v>488</v>
      </c>
      <c r="S792" t="b">
        <v>0</v>
      </c>
      <c r="T792" t="s">
        <v>90</v>
      </c>
      <c r="U792" t="b">
        <v>0</v>
      </c>
      <c r="V792" t="s">
        <v>110</v>
      </c>
      <c r="W792" s="1">
        <v>44617.619212962964</v>
      </c>
      <c r="X792">
        <v>124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52</v>
      </c>
      <c r="AF792">
        <v>0</v>
      </c>
      <c r="AG792">
        <v>1</v>
      </c>
      <c r="AH792" t="s">
        <v>90</v>
      </c>
      <c r="AI792" t="s">
        <v>90</v>
      </c>
      <c r="AJ792" t="s">
        <v>90</v>
      </c>
      <c r="AK792" t="s">
        <v>90</v>
      </c>
      <c r="AL792" t="s">
        <v>90</v>
      </c>
      <c r="AM792" t="s">
        <v>90</v>
      </c>
      <c r="AN792" t="s">
        <v>90</v>
      </c>
      <c r="AO792" t="s">
        <v>90</v>
      </c>
      <c r="AP792" t="s">
        <v>90</v>
      </c>
      <c r="AQ792" t="s">
        <v>90</v>
      </c>
      <c r="AR792" t="s">
        <v>90</v>
      </c>
      <c r="AS792" t="s">
        <v>90</v>
      </c>
      <c r="AT792" t="s">
        <v>90</v>
      </c>
      <c r="AU792" t="s">
        <v>90</v>
      </c>
      <c r="AV792" t="s">
        <v>90</v>
      </c>
      <c r="AW792" t="s">
        <v>90</v>
      </c>
      <c r="AX792" t="s">
        <v>90</v>
      </c>
      <c r="AY792" t="s">
        <v>90</v>
      </c>
      <c r="AZ792" t="s">
        <v>90</v>
      </c>
      <c r="BA792" t="s">
        <v>90</v>
      </c>
      <c r="BB792" t="s">
        <v>90</v>
      </c>
      <c r="BC792" t="s">
        <v>90</v>
      </c>
      <c r="BD792" t="s">
        <v>90</v>
      </c>
      <c r="BE792" t="s">
        <v>90</v>
      </c>
    </row>
    <row r="793" spans="1:57" x14ac:dyDescent="0.45">
      <c r="A793" t="s">
        <v>2005</v>
      </c>
      <c r="B793" t="s">
        <v>82</v>
      </c>
      <c r="C793" t="s">
        <v>321</v>
      </c>
      <c r="D793" t="s">
        <v>84</v>
      </c>
      <c r="E793" s="2" t="str">
        <f>HYPERLINK("capsilon://?command=openfolder&amp;siteaddress=FAM.docvelocity-na8.net&amp;folderid=FX8422E3DB-23B6-F0CC-E727-20AC504C0DB5","FX220110706")</f>
        <v>FX220110706</v>
      </c>
      <c r="F793" t="s">
        <v>19</v>
      </c>
      <c r="G793" t="s">
        <v>19</v>
      </c>
      <c r="H793" t="s">
        <v>85</v>
      </c>
      <c r="I793" t="s">
        <v>2006</v>
      </c>
      <c r="J793">
        <v>0</v>
      </c>
      <c r="K793" t="s">
        <v>87</v>
      </c>
      <c r="L793" t="s">
        <v>88</v>
      </c>
      <c r="M793" t="s">
        <v>89</v>
      </c>
      <c r="N793">
        <v>1</v>
      </c>
      <c r="O793" s="1">
        <v>44617.515752314815</v>
      </c>
      <c r="P793" s="1">
        <v>44617.620451388888</v>
      </c>
      <c r="Q793">
        <v>8735</v>
      </c>
      <c r="R793">
        <v>311</v>
      </c>
      <c r="S793" t="b">
        <v>0</v>
      </c>
      <c r="T793" t="s">
        <v>90</v>
      </c>
      <c r="U793" t="b">
        <v>0</v>
      </c>
      <c r="V793" t="s">
        <v>110</v>
      </c>
      <c r="W793" s="1">
        <v>44617.620451388888</v>
      </c>
      <c r="X793">
        <v>106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52</v>
      </c>
      <c r="AF793">
        <v>0</v>
      </c>
      <c r="AG793">
        <v>1</v>
      </c>
      <c r="AH793" t="s">
        <v>90</v>
      </c>
      <c r="AI793" t="s">
        <v>90</v>
      </c>
      <c r="AJ793" t="s">
        <v>90</v>
      </c>
      <c r="AK793" t="s">
        <v>90</v>
      </c>
      <c r="AL793" t="s">
        <v>90</v>
      </c>
      <c r="AM793" t="s">
        <v>90</v>
      </c>
      <c r="AN793" t="s">
        <v>90</v>
      </c>
      <c r="AO793" t="s">
        <v>90</v>
      </c>
      <c r="AP793" t="s">
        <v>90</v>
      </c>
      <c r="AQ793" t="s">
        <v>90</v>
      </c>
      <c r="AR793" t="s">
        <v>90</v>
      </c>
      <c r="AS793" t="s">
        <v>90</v>
      </c>
      <c r="AT793" t="s">
        <v>90</v>
      </c>
      <c r="AU793" t="s">
        <v>90</v>
      </c>
      <c r="AV793" t="s">
        <v>90</v>
      </c>
      <c r="AW793" t="s">
        <v>90</v>
      </c>
      <c r="AX793" t="s">
        <v>90</v>
      </c>
      <c r="AY793" t="s">
        <v>90</v>
      </c>
      <c r="AZ793" t="s">
        <v>90</v>
      </c>
      <c r="BA793" t="s">
        <v>90</v>
      </c>
      <c r="BB793" t="s">
        <v>90</v>
      </c>
      <c r="BC793" t="s">
        <v>90</v>
      </c>
      <c r="BD793" t="s">
        <v>90</v>
      </c>
      <c r="BE793" t="s">
        <v>90</v>
      </c>
    </row>
    <row r="794" spans="1:57" x14ac:dyDescent="0.45">
      <c r="A794" t="s">
        <v>2007</v>
      </c>
      <c r="B794" t="s">
        <v>82</v>
      </c>
      <c r="C794" t="s">
        <v>2008</v>
      </c>
      <c r="D794" t="s">
        <v>84</v>
      </c>
      <c r="E794" s="2" t="str">
        <f>HYPERLINK("capsilon://?command=openfolder&amp;siteaddress=FAM.docvelocity-na8.net&amp;folderid=FXE70091A9-CF6A-B877-37FF-FA3A0D66384B","FX22028307")</f>
        <v>FX22028307</v>
      </c>
      <c r="F794" t="s">
        <v>19</v>
      </c>
      <c r="G794" t="s">
        <v>19</v>
      </c>
      <c r="H794" t="s">
        <v>85</v>
      </c>
      <c r="I794" t="s">
        <v>2009</v>
      </c>
      <c r="J794">
        <v>0</v>
      </c>
      <c r="K794" t="s">
        <v>87</v>
      </c>
      <c r="L794" t="s">
        <v>88</v>
      </c>
      <c r="M794" t="s">
        <v>89</v>
      </c>
      <c r="N794">
        <v>2</v>
      </c>
      <c r="O794" s="1">
        <v>44617.519965277781</v>
      </c>
      <c r="P794" s="1">
        <v>44617.545740740738</v>
      </c>
      <c r="Q794">
        <v>1443</v>
      </c>
      <c r="R794">
        <v>784</v>
      </c>
      <c r="S794" t="b">
        <v>0</v>
      </c>
      <c r="T794" t="s">
        <v>90</v>
      </c>
      <c r="U794" t="b">
        <v>0</v>
      </c>
      <c r="V794" t="s">
        <v>177</v>
      </c>
      <c r="W794" s="1">
        <v>44617.533530092594</v>
      </c>
      <c r="X794">
        <v>176</v>
      </c>
      <c r="Y794">
        <v>37</v>
      </c>
      <c r="Z794">
        <v>0</v>
      </c>
      <c r="AA794">
        <v>37</v>
      </c>
      <c r="AB794">
        <v>0</v>
      </c>
      <c r="AC794">
        <v>15</v>
      </c>
      <c r="AD794">
        <v>-37</v>
      </c>
      <c r="AE794">
        <v>0</v>
      </c>
      <c r="AF794">
        <v>0</v>
      </c>
      <c r="AG794">
        <v>0</v>
      </c>
      <c r="AH794" t="s">
        <v>219</v>
      </c>
      <c r="AI794" s="1">
        <v>44617.545740740738</v>
      </c>
      <c r="AJ794">
        <v>608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-37</v>
      </c>
      <c r="AQ794">
        <v>0</v>
      </c>
      <c r="AR794">
        <v>0</v>
      </c>
      <c r="AS794">
        <v>0</v>
      </c>
      <c r="AT794" t="s">
        <v>90</v>
      </c>
      <c r="AU794" t="s">
        <v>90</v>
      </c>
      <c r="AV794" t="s">
        <v>90</v>
      </c>
      <c r="AW794" t="s">
        <v>90</v>
      </c>
      <c r="AX794" t="s">
        <v>90</v>
      </c>
      <c r="AY794" t="s">
        <v>90</v>
      </c>
      <c r="AZ794" t="s">
        <v>90</v>
      </c>
      <c r="BA794" t="s">
        <v>90</v>
      </c>
      <c r="BB794" t="s">
        <v>90</v>
      </c>
      <c r="BC794" t="s">
        <v>90</v>
      </c>
      <c r="BD794" t="s">
        <v>90</v>
      </c>
      <c r="BE794" t="s">
        <v>90</v>
      </c>
    </row>
    <row r="795" spans="1:57" x14ac:dyDescent="0.45">
      <c r="A795" t="s">
        <v>2010</v>
      </c>
      <c r="B795" t="s">
        <v>82</v>
      </c>
      <c r="C795" t="s">
        <v>434</v>
      </c>
      <c r="D795" t="s">
        <v>84</v>
      </c>
      <c r="E795" s="2" t="str">
        <f>HYPERLINK("capsilon://?command=openfolder&amp;siteaddress=FAM.docvelocity-na8.net&amp;folderid=FXCBCF9D3C-2F41-BECE-4F7E-5D35C0027015","FX2202901")</f>
        <v>FX2202901</v>
      </c>
      <c r="F795" t="s">
        <v>19</v>
      </c>
      <c r="G795" t="s">
        <v>19</v>
      </c>
      <c r="H795" t="s">
        <v>85</v>
      </c>
      <c r="I795" t="s">
        <v>1983</v>
      </c>
      <c r="J795">
        <v>0</v>
      </c>
      <c r="K795" t="s">
        <v>87</v>
      </c>
      <c r="L795" t="s">
        <v>88</v>
      </c>
      <c r="M795" t="s">
        <v>89</v>
      </c>
      <c r="N795">
        <v>2</v>
      </c>
      <c r="O795" s="1">
        <v>44617.528506944444</v>
      </c>
      <c r="P795" s="1">
        <v>44617.55982638889</v>
      </c>
      <c r="Q795">
        <v>559</v>
      </c>
      <c r="R795">
        <v>2147</v>
      </c>
      <c r="S795" t="b">
        <v>0</v>
      </c>
      <c r="T795" t="s">
        <v>90</v>
      </c>
      <c r="U795" t="b">
        <v>1</v>
      </c>
      <c r="V795" t="s">
        <v>114</v>
      </c>
      <c r="W795" s="1">
        <v>44617.547824074078</v>
      </c>
      <c r="X795">
        <v>1618</v>
      </c>
      <c r="Y795">
        <v>37</v>
      </c>
      <c r="Z795">
        <v>0</v>
      </c>
      <c r="AA795">
        <v>37</v>
      </c>
      <c r="AB795">
        <v>0</v>
      </c>
      <c r="AC795">
        <v>31</v>
      </c>
      <c r="AD795">
        <v>-37</v>
      </c>
      <c r="AE795">
        <v>0</v>
      </c>
      <c r="AF795">
        <v>0</v>
      </c>
      <c r="AG795">
        <v>0</v>
      </c>
      <c r="AH795" t="s">
        <v>219</v>
      </c>
      <c r="AI795" s="1">
        <v>44617.55982638889</v>
      </c>
      <c r="AJ795">
        <v>529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-37</v>
      </c>
      <c r="AQ795">
        <v>0</v>
      </c>
      <c r="AR795">
        <v>0</v>
      </c>
      <c r="AS795">
        <v>0</v>
      </c>
      <c r="AT795" t="s">
        <v>90</v>
      </c>
      <c r="AU795" t="s">
        <v>90</v>
      </c>
      <c r="AV795" t="s">
        <v>90</v>
      </c>
      <c r="AW795" t="s">
        <v>90</v>
      </c>
      <c r="AX795" t="s">
        <v>90</v>
      </c>
      <c r="AY795" t="s">
        <v>90</v>
      </c>
      <c r="AZ795" t="s">
        <v>90</v>
      </c>
      <c r="BA795" t="s">
        <v>90</v>
      </c>
      <c r="BB795" t="s">
        <v>90</v>
      </c>
      <c r="BC795" t="s">
        <v>90</v>
      </c>
      <c r="BD795" t="s">
        <v>90</v>
      </c>
      <c r="BE795" t="s">
        <v>90</v>
      </c>
    </row>
    <row r="796" spans="1:57" x14ac:dyDescent="0.45">
      <c r="A796" t="s">
        <v>2011</v>
      </c>
      <c r="B796" t="s">
        <v>82</v>
      </c>
      <c r="C796" t="s">
        <v>2008</v>
      </c>
      <c r="D796" t="s">
        <v>84</v>
      </c>
      <c r="E796" s="2" t="str">
        <f>HYPERLINK("capsilon://?command=openfolder&amp;siteaddress=FAM.docvelocity-na8.net&amp;folderid=FXE70091A9-CF6A-B877-37FF-FA3A0D66384B","FX22028307")</f>
        <v>FX22028307</v>
      </c>
      <c r="F796" t="s">
        <v>19</v>
      </c>
      <c r="G796" t="s">
        <v>19</v>
      </c>
      <c r="H796" t="s">
        <v>85</v>
      </c>
      <c r="I796" t="s">
        <v>2012</v>
      </c>
      <c r="J796">
        <v>0</v>
      </c>
      <c r="K796" t="s">
        <v>87</v>
      </c>
      <c r="L796" t="s">
        <v>88</v>
      </c>
      <c r="M796" t="s">
        <v>89</v>
      </c>
      <c r="N796">
        <v>2</v>
      </c>
      <c r="O796" s="1">
        <v>44617.530405092592</v>
      </c>
      <c r="P796" s="1">
        <v>44617.584351851852</v>
      </c>
      <c r="Q796">
        <v>2884</v>
      </c>
      <c r="R796">
        <v>1777</v>
      </c>
      <c r="S796" t="b">
        <v>0</v>
      </c>
      <c r="T796" t="s">
        <v>90</v>
      </c>
      <c r="U796" t="b">
        <v>0</v>
      </c>
      <c r="V796" t="s">
        <v>96</v>
      </c>
      <c r="W796" s="1">
        <v>44617.575879629629</v>
      </c>
      <c r="X796">
        <v>1035</v>
      </c>
      <c r="Y796">
        <v>37</v>
      </c>
      <c r="Z796">
        <v>0</v>
      </c>
      <c r="AA796">
        <v>37</v>
      </c>
      <c r="AB796">
        <v>0</v>
      </c>
      <c r="AC796">
        <v>21</v>
      </c>
      <c r="AD796">
        <v>-37</v>
      </c>
      <c r="AE796">
        <v>0</v>
      </c>
      <c r="AF796">
        <v>0</v>
      </c>
      <c r="AG796">
        <v>0</v>
      </c>
      <c r="AH796" t="s">
        <v>219</v>
      </c>
      <c r="AI796" s="1">
        <v>44617.584351851852</v>
      </c>
      <c r="AJ796">
        <v>585</v>
      </c>
      <c r="AK796">
        <v>2</v>
      </c>
      <c r="AL796">
        <v>0</v>
      </c>
      <c r="AM796">
        <v>2</v>
      </c>
      <c r="AN796">
        <v>0</v>
      </c>
      <c r="AO796">
        <v>2</v>
      </c>
      <c r="AP796">
        <v>-39</v>
      </c>
      <c r="AQ796">
        <v>0</v>
      </c>
      <c r="AR796">
        <v>0</v>
      </c>
      <c r="AS796">
        <v>0</v>
      </c>
      <c r="AT796" t="s">
        <v>90</v>
      </c>
      <c r="AU796" t="s">
        <v>90</v>
      </c>
      <c r="AV796" t="s">
        <v>90</v>
      </c>
      <c r="AW796" t="s">
        <v>90</v>
      </c>
      <c r="AX796" t="s">
        <v>90</v>
      </c>
      <c r="AY796" t="s">
        <v>90</v>
      </c>
      <c r="AZ796" t="s">
        <v>90</v>
      </c>
      <c r="BA796" t="s">
        <v>90</v>
      </c>
      <c r="BB796" t="s">
        <v>90</v>
      </c>
      <c r="BC796" t="s">
        <v>90</v>
      </c>
      <c r="BD796" t="s">
        <v>90</v>
      </c>
      <c r="BE796" t="s">
        <v>90</v>
      </c>
    </row>
    <row r="797" spans="1:57" x14ac:dyDescent="0.45">
      <c r="A797" t="s">
        <v>2013</v>
      </c>
      <c r="B797" t="s">
        <v>82</v>
      </c>
      <c r="C797" t="s">
        <v>2014</v>
      </c>
      <c r="D797" t="s">
        <v>84</v>
      </c>
      <c r="E797" s="2" t="str">
        <f>HYPERLINK("capsilon://?command=openfolder&amp;siteaddress=FAM.docvelocity-na8.net&amp;folderid=FXA70A41F1-A7B2-61CD-D2BD-94634DB2016A","FX220110881")</f>
        <v>FX220110881</v>
      </c>
      <c r="F797" t="s">
        <v>19</v>
      </c>
      <c r="G797" t="s">
        <v>19</v>
      </c>
      <c r="H797" t="s">
        <v>85</v>
      </c>
      <c r="I797" t="s">
        <v>2015</v>
      </c>
      <c r="J797">
        <v>0</v>
      </c>
      <c r="K797" t="s">
        <v>87</v>
      </c>
      <c r="L797" t="s">
        <v>88</v>
      </c>
      <c r="M797" t="s">
        <v>89</v>
      </c>
      <c r="N797">
        <v>2</v>
      </c>
      <c r="O797" s="1">
        <v>44617.548263888886</v>
      </c>
      <c r="P797" s="1">
        <v>44617.560034722221</v>
      </c>
      <c r="Q797">
        <v>809</v>
      </c>
      <c r="R797">
        <v>208</v>
      </c>
      <c r="S797" t="b">
        <v>0</v>
      </c>
      <c r="T797" t="s">
        <v>90</v>
      </c>
      <c r="U797" t="b">
        <v>0</v>
      </c>
      <c r="V797" t="s">
        <v>246</v>
      </c>
      <c r="W797" s="1">
        <v>44617.551099537035</v>
      </c>
      <c r="X797">
        <v>191</v>
      </c>
      <c r="Y797">
        <v>0</v>
      </c>
      <c r="Z797">
        <v>0</v>
      </c>
      <c r="AA797">
        <v>0</v>
      </c>
      <c r="AB797">
        <v>52</v>
      </c>
      <c r="AC797">
        <v>0</v>
      </c>
      <c r="AD797">
        <v>0</v>
      </c>
      <c r="AE797">
        <v>0</v>
      </c>
      <c r="AF797">
        <v>0</v>
      </c>
      <c r="AG797">
        <v>0</v>
      </c>
      <c r="AH797" t="s">
        <v>219</v>
      </c>
      <c r="AI797" s="1">
        <v>44617.560034722221</v>
      </c>
      <c r="AJ797">
        <v>17</v>
      </c>
      <c r="AK797">
        <v>0</v>
      </c>
      <c r="AL797">
        <v>0</v>
      </c>
      <c r="AM797">
        <v>0</v>
      </c>
      <c r="AN797">
        <v>52</v>
      </c>
      <c r="AO797">
        <v>0</v>
      </c>
      <c r="AP797">
        <v>0</v>
      </c>
      <c r="AQ797">
        <v>0</v>
      </c>
      <c r="AR797">
        <v>0</v>
      </c>
      <c r="AS797">
        <v>0</v>
      </c>
      <c r="AT797" t="s">
        <v>90</v>
      </c>
      <c r="AU797" t="s">
        <v>90</v>
      </c>
      <c r="AV797" t="s">
        <v>90</v>
      </c>
      <c r="AW797" t="s">
        <v>90</v>
      </c>
      <c r="AX797" t="s">
        <v>90</v>
      </c>
      <c r="AY797" t="s">
        <v>90</v>
      </c>
      <c r="AZ797" t="s">
        <v>90</v>
      </c>
      <c r="BA797" t="s">
        <v>90</v>
      </c>
      <c r="BB797" t="s">
        <v>90</v>
      </c>
      <c r="BC797" t="s">
        <v>90</v>
      </c>
      <c r="BD797" t="s">
        <v>90</v>
      </c>
      <c r="BE797" t="s">
        <v>90</v>
      </c>
    </row>
    <row r="798" spans="1:57" x14ac:dyDescent="0.45">
      <c r="A798" t="s">
        <v>2016</v>
      </c>
      <c r="B798" t="s">
        <v>82</v>
      </c>
      <c r="C798" t="s">
        <v>2017</v>
      </c>
      <c r="D798" t="s">
        <v>84</v>
      </c>
      <c r="E798" s="2" t="str">
        <f>HYPERLINK("capsilon://?command=openfolder&amp;siteaddress=FAM.docvelocity-na8.net&amp;folderid=FX28622E79-72D1-F3DD-87B7-ABC748297D28","FX22028951")</f>
        <v>FX22028951</v>
      </c>
      <c r="F798" t="s">
        <v>19</v>
      </c>
      <c r="G798" t="s">
        <v>19</v>
      </c>
      <c r="H798" t="s">
        <v>85</v>
      </c>
      <c r="I798" t="s">
        <v>2018</v>
      </c>
      <c r="J798">
        <v>0</v>
      </c>
      <c r="K798" t="s">
        <v>87</v>
      </c>
      <c r="L798" t="s">
        <v>88</v>
      </c>
      <c r="M798" t="s">
        <v>89</v>
      </c>
      <c r="N798">
        <v>2</v>
      </c>
      <c r="O798" s="1">
        <v>44617.55505787037</v>
      </c>
      <c r="P798" s="1">
        <v>44617.591446759259</v>
      </c>
      <c r="Q798">
        <v>1842</v>
      </c>
      <c r="R798">
        <v>1302</v>
      </c>
      <c r="S798" t="b">
        <v>0</v>
      </c>
      <c r="T798" t="s">
        <v>90</v>
      </c>
      <c r="U798" t="b">
        <v>0</v>
      </c>
      <c r="V798" t="s">
        <v>177</v>
      </c>
      <c r="W798" s="1">
        <v>44617.5703125</v>
      </c>
      <c r="X798">
        <v>689</v>
      </c>
      <c r="Y798">
        <v>177</v>
      </c>
      <c r="Z798">
        <v>0</v>
      </c>
      <c r="AA798">
        <v>177</v>
      </c>
      <c r="AB798">
        <v>0</v>
      </c>
      <c r="AC798">
        <v>51</v>
      </c>
      <c r="AD798">
        <v>-177</v>
      </c>
      <c r="AE798">
        <v>0</v>
      </c>
      <c r="AF798">
        <v>0</v>
      </c>
      <c r="AG798">
        <v>0</v>
      </c>
      <c r="AH798" t="s">
        <v>219</v>
      </c>
      <c r="AI798" s="1">
        <v>44617.591446759259</v>
      </c>
      <c r="AJ798">
        <v>613</v>
      </c>
      <c r="AK798">
        <v>2</v>
      </c>
      <c r="AL798">
        <v>0</v>
      </c>
      <c r="AM798">
        <v>2</v>
      </c>
      <c r="AN798">
        <v>0</v>
      </c>
      <c r="AO798">
        <v>2</v>
      </c>
      <c r="AP798">
        <v>-179</v>
      </c>
      <c r="AQ798">
        <v>0</v>
      </c>
      <c r="AR798">
        <v>0</v>
      </c>
      <c r="AS798">
        <v>0</v>
      </c>
      <c r="AT798" t="s">
        <v>90</v>
      </c>
      <c r="AU798" t="s">
        <v>90</v>
      </c>
      <c r="AV798" t="s">
        <v>90</v>
      </c>
      <c r="AW798" t="s">
        <v>90</v>
      </c>
      <c r="AX798" t="s">
        <v>90</v>
      </c>
      <c r="AY798" t="s">
        <v>90</v>
      </c>
      <c r="AZ798" t="s">
        <v>90</v>
      </c>
      <c r="BA798" t="s">
        <v>90</v>
      </c>
      <c r="BB798" t="s">
        <v>90</v>
      </c>
      <c r="BC798" t="s">
        <v>90</v>
      </c>
      <c r="BD798" t="s">
        <v>90</v>
      </c>
      <c r="BE798" t="s">
        <v>90</v>
      </c>
    </row>
    <row r="799" spans="1:57" x14ac:dyDescent="0.45">
      <c r="A799" t="s">
        <v>2019</v>
      </c>
      <c r="B799" t="s">
        <v>82</v>
      </c>
      <c r="C799" t="s">
        <v>1028</v>
      </c>
      <c r="D799" t="s">
        <v>84</v>
      </c>
      <c r="E799" s="2" t="str">
        <f>HYPERLINK("capsilon://?command=openfolder&amp;siteaddress=FAM.docvelocity-na8.net&amp;folderid=FX98C5383A-5D65-D166-4FB2-4D4FBF47CB90","FX22015840")</f>
        <v>FX22015840</v>
      </c>
      <c r="F799" t="s">
        <v>19</v>
      </c>
      <c r="G799" t="s">
        <v>19</v>
      </c>
      <c r="H799" t="s">
        <v>85</v>
      </c>
      <c r="I799" t="s">
        <v>2020</v>
      </c>
      <c r="J799">
        <v>0</v>
      </c>
      <c r="K799" t="s">
        <v>87</v>
      </c>
      <c r="L799" t="s">
        <v>88</v>
      </c>
      <c r="M799" t="s">
        <v>89</v>
      </c>
      <c r="N799">
        <v>2</v>
      </c>
      <c r="O799" s="1">
        <v>44617.565671296295</v>
      </c>
      <c r="P799" s="1">
        <v>44617.623344907406</v>
      </c>
      <c r="Q799">
        <v>4237</v>
      </c>
      <c r="R799">
        <v>746</v>
      </c>
      <c r="S799" t="b">
        <v>0</v>
      </c>
      <c r="T799" t="s">
        <v>90</v>
      </c>
      <c r="U799" t="b">
        <v>0</v>
      </c>
      <c r="V799" t="s">
        <v>246</v>
      </c>
      <c r="W799" s="1">
        <v>44617.606574074074</v>
      </c>
      <c r="X799">
        <v>77</v>
      </c>
      <c r="Y799">
        <v>0</v>
      </c>
      <c r="Z799">
        <v>0</v>
      </c>
      <c r="AA799">
        <v>0</v>
      </c>
      <c r="AB799">
        <v>52</v>
      </c>
      <c r="AC799">
        <v>0</v>
      </c>
      <c r="AD799">
        <v>0</v>
      </c>
      <c r="AE799">
        <v>0</v>
      </c>
      <c r="AF799">
        <v>0</v>
      </c>
      <c r="AG799">
        <v>0</v>
      </c>
      <c r="AH799" t="s">
        <v>219</v>
      </c>
      <c r="AI799" s="1">
        <v>44617.623344907406</v>
      </c>
      <c r="AJ799">
        <v>19</v>
      </c>
      <c r="AK799">
        <v>0</v>
      </c>
      <c r="AL799">
        <v>0</v>
      </c>
      <c r="AM799">
        <v>0</v>
      </c>
      <c r="AN799">
        <v>52</v>
      </c>
      <c r="AO799">
        <v>0</v>
      </c>
      <c r="AP799">
        <v>0</v>
      </c>
      <c r="AQ799">
        <v>0</v>
      </c>
      <c r="AR799">
        <v>0</v>
      </c>
      <c r="AS799">
        <v>0</v>
      </c>
      <c r="AT799" t="s">
        <v>90</v>
      </c>
      <c r="AU799" t="s">
        <v>90</v>
      </c>
      <c r="AV799" t="s">
        <v>90</v>
      </c>
      <c r="AW799" t="s">
        <v>90</v>
      </c>
      <c r="AX799" t="s">
        <v>90</v>
      </c>
      <c r="AY799" t="s">
        <v>90</v>
      </c>
      <c r="AZ799" t="s">
        <v>90</v>
      </c>
      <c r="BA799" t="s">
        <v>90</v>
      </c>
      <c r="BB799" t="s">
        <v>90</v>
      </c>
      <c r="BC799" t="s">
        <v>90</v>
      </c>
      <c r="BD799" t="s">
        <v>90</v>
      </c>
      <c r="BE799" t="s">
        <v>90</v>
      </c>
    </row>
    <row r="800" spans="1:57" x14ac:dyDescent="0.45">
      <c r="A800" t="s">
        <v>2021</v>
      </c>
      <c r="B800" t="s">
        <v>82</v>
      </c>
      <c r="C800" t="s">
        <v>2022</v>
      </c>
      <c r="D800" t="s">
        <v>84</v>
      </c>
      <c r="E800" s="2" t="str">
        <f>HYPERLINK("capsilon://?command=openfolder&amp;siteaddress=FAM.docvelocity-na8.net&amp;folderid=FX8DEBCA2B-8F2C-D945-0457-03C46D4DB296","FX220161")</f>
        <v>FX220161</v>
      </c>
      <c r="F800" t="s">
        <v>19</v>
      </c>
      <c r="G800" t="s">
        <v>19</v>
      </c>
      <c r="H800" t="s">
        <v>85</v>
      </c>
      <c r="I800" t="s">
        <v>2023</v>
      </c>
      <c r="J800">
        <v>0</v>
      </c>
      <c r="K800" t="s">
        <v>87</v>
      </c>
      <c r="L800" t="s">
        <v>88</v>
      </c>
      <c r="M800" t="s">
        <v>89</v>
      </c>
      <c r="N800">
        <v>2</v>
      </c>
      <c r="O800" s="1">
        <v>44617.577627314815</v>
      </c>
      <c r="P800" s="1">
        <v>44617.591689814813</v>
      </c>
      <c r="Q800">
        <v>1111</v>
      </c>
      <c r="R800">
        <v>104</v>
      </c>
      <c r="S800" t="b">
        <v>0</v>
      </c>
      <c r="T800" t="s">
        <v>90</v>
      </c>
      <c r="U800" t="b">
        <v>0</v>
      </c>
      <c r="V800" t="s">
        <v>96</v>
      </c>
      <c r="W800" s="1">
        <v>44617.586851851855</v>
      </c>
      <c r="X800">
        <v>84</v>
      </c>
      <c r="Y800">
        <v>0</v>
      </c>
      <c r="Z800">
        <v>0</v>
      </c>
      <c r="AA800">
        <v>0</v>
      </c>
      <c r="AB800">
        <v>52</v>
      </c>
      <c r="AC800">
        <v>0</v>
      </c>
      <c r="AD800">
        <v>0</v>
      </c>
      <c r="AE800">
        <v>0</v>
      </c>
      <c r="AF800">
        <v>0</v>
      </c>
      <c r="AG800">
        <v>0</v>
      </c>
      <c r="AH800" t="s">
        <v>219</v>
      </c>
      <c r="AI800" s="1">
        <v>44617.591689814813</v>
      </c>
      <c r="AJ800">
        <v>20</v>
      </c>
      <c r="AK800">
        <v>0</v>
      </c>
      <c r="AL800">
        <v>0</v>
      </c>
      <c r="AM800">
        <v>0</v>
      </c>
      <c r="AN800">
        <v>52</v>
      </c>
      <c r="AO800">
        <v>0</v>
      </c>
      <c r="AP800">
        <v>0</v>
      </c>
      <c r="AQ800">
        <v>0</v>
      </c>
      <c r="AR800">
        <v>0</v>
      </c>
      <c r="AS800">
        <v>0</v>
      </c>
      <c r="AT800" t="s">
        <v>90</v>
      </c>
      <c r="AU800" t="s">
        <v>90</v>
      </c>
      <c r="AV800" t="s">
        <v>90</v>
      </c>
      <c r="AW800" t="s">
        <v>90</v>
      </c>
      <c r="AX800" t="s">
        <v>90</v>
      </c>
      <c r="AY800" t="s">
        <v>90</v>
      </c>
      <c r="AZ800" t="s">
        <v>90</v>
      </c>
      <c r="BA800" t="s">
        <v>90</v>
      </c>
      <c r="BB800" t="s">
        <v>90</v>
      </c>
      <c r="BC800" t="s">
        <v>90</v>
      </c>
      <c r="BD800" t="s">
        <v>90</v>
      </c>
      <c r="BE800" t="s">
        <v>90</v>
      </c>
    </row>
    <row r="801" spans="1:57" x14ac:dyDescent="0.45">
      <c r="A801" t="s">
        <v>2024</v>
      </c>
      <c r="B801" t="s">
        <v>82</v>
      </c>
      <c r="C801" t="s">
        <v>409</v>
      </c>
      <c r="D801" t="s">
        <v>84</v>
      </c>
      <c r="E801" s="2" t="str">
        <f>HYPERLINK("capsilon://?command=openfolder&amp;siteaddress=FAM.docvelocity-na8.net&amp;folderid=FX7D22CF7A-8B9A-830B-5C07-C1F96E45B674","FX22022829")</f>
        <v>FX22022829</v>
      </c>
      <c r="F801" t="s">
        <v>19</v>
      </c>
      <c r="G801" t="s">
        <v>19</v>
      </c>
      <c r="H801" t="s">
        <v>85</v>
      </c>
      <c r="I801" t="s">
        <v>2025</v>
      </c>
      <c r="J801">
        <v>0</v>
      </c>
      <c r="K801" t="s">
        <v>87</v>
      </c>
      <c r="L801" t="s">
        <v>88</v>
      </c>
      <c r="M801" t="s">
        <v>89</v>
      </c>
      <c r="N801">
        <v>2</v>
      </c>
      <c r="O801" s="1">
        <v>44617.580925925926</v>
      </c>
      <c r="P801" s="1">
        <v>44617.597372685188</v>
      </c>
      <c r="Q801">
        <v>767</v>
      </c>
      <c r="R801">
        <v>654</v>
      </c>
      <c r="S801" t="b">
        <v>0</v>
      </c>
      <c r="T801" t="s">
        <v>90</v>
      </c>
      <c r="U801" t="b">
        <v>0</v>
      </c>
      <c r="V801" t="s">
        <v>96</v>
      </c>
      <c r="W801" s="1">
        <v>44617.593055555553</v>
      </c>
      <c r="X801">
        <v>535</v>
      </c>
      <c r="Y801">
        <v>21</v>
      </c>
      <c r="Z801">
        <v>0</v>
      </c>
      <c r="AA801">
        <v>21</v>
      </c>
      <c r="AB801">
        <v>0</v>
      </c>
      <c r="AC801">
        <v>13</v>
      </c>
      <c r="AD801">
        <v>-21</v>
      </c>
      <c r="AE801">
        <v>0</v>
      </c>
      <c r="AF801">
        <v>0</v>
      </c>
      <c r="AG801">
        <v>0</v>
      </c>
      <c r="AH801" t="s">
        <v>219</v>
      </c>
      <c r="AI801" s="1">
        <v>44617.597372685188</v>
      </c>
      <c r="AJ801">
        <v>119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-21</v>
      </c>
      <c r="AQ801">
        <v>0</v>
      </c>
      <c r="AR801">
        <v>0</v>
      </c>
      <c r="AS801">
        <v>0</v>
      </c>
      <c r="AT801" t="s">
        <v>90</v>
      </c>
      <c r="AU801" t="s">
        <v>90</v>
      </c>
      <c r="AV801" t="s">
        <v>90</v>
      </c>
      <c r="AW801" t="s">
        <v>90</v>
      </c>
      <c r="AX801" t="s">
        <v>90</v>
      </c>
      <c r="AY801" t="s">
        <v>90</v>
      </c>
      <c r="AZ801" t="s">
        <v>90</v>
      </c>
      <c r="BA801" t="s">
        <v>90</v>
      </c>
      <c r="BB801" t="s">
        <v>90</v>
      </c>
      <c r="BC801" t="s">
        <v>90</v>
      </c>
      <c r="BD801" t="s">
        <v>90</v>
      </c>
      <c r="BE801" t="s">
        <v>90</v>
      </c>
    </row>
    <row r="802" spans="1:57" x14ac:dyDescent="0.45">
      <c r="A802" t="s">
        <v>2026</v>
      </c>
      <c r="B802" t="s">
        <v>82</v>
      </c>
      <c r="C802" t="s">
        <v>1926</v>
      </c>
      <c r="D802" t="s">
        <v>84</v>
      </c>
      <c r="E802" s="2" t="str">
        <f>HYPERLINK("capsilon://?command=openfolder&amp;siteaddress=FAM.docvelocity-na8.net&amp;folderid=FXC6A6B252-CDF5-2C7C-4BFE-FF3746907917","FX220210148")</f>
        <v>FX220210148</v>
      </c>
      <c r="F802" t="s">
        <v>19</v>
      </c>
      <c r="G802" t="s">
        <v>19</v>
      </c>
      <c r="H802" t="s">
        <v>85</v>
      </c>
      <c r="I802" t="s">
        <v>2027</v>
      </c>
      <c r="J802">
        <v>0</v>
      </c>
      <c r="K802" t="s">
        <v>87</v>
      </c>
      <c r="L802" t="s">
        <v>88</v>
      </c>
      <c r="M802" t="s">
        <v>89</v>
      </c>
      <c r="N802">
        <v>1</v>
      </c>
      <c r="O802" s="1">
        <v>44617.592534722222</v>
      </c>
      <c r="P802" s="1">
        <v>44617.697951388887</v>
      </c>
      <c r="Q802">
        <v>6243</v>
      </c>
      <c r="R802">
        <v>2865</v>
      </c>
      <c r="S802" t="b">
        <v>0</v>
      </c>
      <c r="T802" t="s">
        <v>90</v>
      </c>
      <c r="U802" t="b">
        <v>0</v>
      </c>
      <c r="V802" t="s">
        <v>110</v>
      </c>
      <c r="W802" s="1">
        <v>44617.697951388887</v>
      </c>
      <c r="X802">
        <v>2215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37</v>
      </c>
      <c r="AF802">
        <v>0</v>
      </c>
      <c r="AG802">
        <v>13</v>
      </c>
      <c r="AH802" t="s">
        <v>90</v>
      </c>
      <c r="AI802" t="s">
        <v>90</v>
      </c>
      <c r="AJ802" t="s">
        <v>90</v>
      </c>
      <c r="AK802" t="s">
        <v>90</v>
      </c>
      <c r="AL802" t="s">
        <v>90</v>
      </c>
      <c r="AM802" t="s">
        <v>90</v>
      </c>
      <c r="AN802" t="s">
        <v>90</v>
      </c>
      <c r="AO802" t="s">
        <v>90</v>
      </c>
      <c r="AP802" t="s">
        <v>90</v>
      </c>
      <c r="AQ802" t="s">
        <v>90</v>
      </c>
      <c r="AR802" t="s">
        <v>90</v>
      </c>
      <c r="AS802" t="s">
        <v>90</v>
      </c>
      <c r="AT802" t="s">
        <v>90</v>
      </c>
      <c r="AU802" t="s">
        <v>90</v>
      </c>
      <c r="AV802" t="s">
        <v>90</v>
      </c>
      <c r="AW802" t="s">
        <v>90</v>
      </c>
      <c r="AX802" t="s">
        <v>90</v>
      </c>
      <c r="AY802" t="s">
        <v>90</v>
      </c>
      <c r="AZ802" t="s">
        <v>90</v>
      </c>
      <c r="BA802" t="s">
        <v>90</v>
      </c>
      <c r="BB802" t="s">
        <v>90</v>
      </c>
      <c r="BC802" t="s">
        <v>90</v>
      </c>
      <c r="BD802" t="s">
        <v>90</v>
      </c>
      <c r="BE802" t="s">
        <v>90</v>
      </c>
    </row>
    <row r="803" spans="1:57" x14ac:dyDescent="0.45">
      <c r="A803" t="s">
        <v>2028</v>
      </c>
      <c r="B803" t="s">
        <v>82</v>
      </c>
      <c r="C803" t="s">
        <v>2029</v>
      </c>
      <c r="D803" t="s">
        <v>84</v>
      </c>
      <c r="E803" s="2" t="str">
        <f>HYPERLINK("capsilon://?command=openfolder&amp;siteaddress=FAM.docvelocity-na8.net&amp;folderid=FX7B1864C3-C31C-E090-22C9-E79CBB933970","FX22013639")</f>
        <v>FX22013639</v>
      </c>
      <c r="F803" t="s">
        <v>19</v>
      </c>
      <c r="G803" t="s">
        <v>19</v>
      </c>
      <c r="H803" t="s">
        <v>85</v>
      </c>
      <c r="I803" t="s">
        <v>2030</v>
      </c>
      <c r="J803">
        <v>0</v>
      </c>
      <c r="K803" t="s">
        <v>87</v>
      </c>
      <c r="L803" t="s">
        <v>88</v>
      </c>
      <c r="M803" t="s">
        <v>89</v>
      </c>
      <c r="N803">
        <v>2</v>
      </c>
      <c r="O803" s="1">
        <v>44617.606921296298</v>
      </c>
      <c r="P803" s="1">
        <v>44617.623530092591</v>
      </c>
      <c r="Q803">
        <v>1408</v>
      </c>
      <c r="R803">
        <v>27</v>
      </c>
      <c r="S803" t="b">
        <v>0</v>
      </c>
      <c r="T803" t="s">
        <v>90</v>
      </c>
      <c r="U803" t="b">
        <v>0</v>
      </c>
      <c r="V803" t="s">
        <v>246</v>
      </c>
      <c r="W803" s="1">
        <v>44617.607881944445</v>
      </c>
      <c r="X803">
        <v>12</v>
      </c>
      <c r="Y803">
        <v>0</v>
      </c>
      <c r="Z803">
        <v>0</v>
      </c>
      <c r="AA803">
        <v>0</v>
      </c>
      <c r="AB803">
        <v>52</v>
      </c>
      <c r="AC803">
        <v>0</v>
      </c>
      <c r="AD803">
        <v>0</v>
      </c>
      <c r="AE803">
        <v>0</v>
      </c>
      <c r="AF803">
        <v>0</v>
      </c>
      <c r="AG803">
        <v>0</v>
      </c>
      <c r="AH803" t="s">
        <v>219</v>
      </c>
      <c r="AI803" s="1">
        <v>44617.623530092591</v>
      </c>
      <c r="AJ803">
        <v>15</v>
      </c>
      <c r="AK803">
        <v>0</v>
      </c>
      <c r="AL803">
        <v>0</v>
      </c>
      <c r="AM803">
        <v>0</v>
      </c>
      <c r="AN803">
        <v>52</v>
      </c>
      <c r="AO803">
        <v>0</v>
      </c>
      <c r="AP803">
        <v>0</v>
      </c>
      <c r="AQ803">
        <v>0</v>
      </c>
      <c r="AR803">
        <v>0</v>
      </c>
      <c r="AS803">
        <v>0</v>
      </c>
      <c r="AT803" t="s">
        <v>90</v>
      </c>
      <c r="AU803" t="s">
        <v>90</v>
      </c>
      <c r="AV803" t="s">
        <v>90</v>
      </c>
      <c r="AW803" t="s">
        <v>90</v>
      </c>
      <c r="AX803" t="s">
        <v>90</v>
      </c>
      <c r="AY803" t="s">
        <v>90</v>
      </c>
      <c r="AZ803" t="s">
        <v>90</v>
      </c>
      <c r="BA803" t="s">
        <v>90</v>
      </c>
      <c r="BB803" t="s">
        <v>90</v>
      </c>
      <c r="BC803" t="s">
        <v>90</v>
      </c>
      <c r="BD803" t="s">
        <v>90</v>
      </c>
      <c r="BE803" t="s">
        <v>90</v>
      </c>
    </row>
    <row r="804" spans="1:57" x14ac:dyDescent="0.45">
      <c r="A804" t="s">
        <v>2031</v>
      </c>
      <c r="B804" t="s">
        <v>82</v>
      </c>
      <c r="C804" t="s">
        <v>133</v>
      </c>
      <c r="D804" t="s">
        <v>84</v>
      </c>
      <c r="E804" s="2" t="str">
        <f>HYPERLINK("capsilon://?command=openfolder&amp;siteaddress=FAM.docvelocity-na8.net&amp;folderid=FX52F5BA89-5442-C1C4-6E9B-C333759B836F","FX22021817")</f>
        <v>FX22021817</v>
      </c>
      <c r="F804" t="s">
        <v>19</v>
      </c>
      <c r="G804" t="s">
        <v>19</v>
      </c>
      <c r="H804" t="s">
        <v>85</v>
      </c>
      <c r="I804" t="s">
        <v>2032</v>
      </c>
      <c r="J804">
        <v>0</v>
      </c>
      <c r="K804" t="s">
        <v>87</v>
      </c>
      <c r="L804" t="s">
        <v>88</v>
      </c>
      <c r="M804" t="s">
        <v>89</v>
      </c>
      <c r="N804">
        <v>2</v>
      </c>
      <c r="O804" s="1">
        <v>44617.609814814816</v>
      </c>
      <c r="P804" s="1">
        <v>44617.623726851853</v>
      </c>
      <c r="Q804">
        <v>1051</v>
      </c>
      <c r="R804">
        <v>151</v>
      </c>
      <c r="S804" t="b">
        <v>0</v>
      </c>
      <c r="T804" t="s">
        <v>90</v>
      </c>
      <c r="U804" t="b">
        <v>0</v>
      </c>
      <c r="V804" t="s">
        <v>114</v>
      </c>
      <c r="W804" s="1">
        <v>44617.612314814818</v>
      </c>
      <c r="X804">
        <v>129</v>
      </c>
      <c r="Y804">
        <v>0</v>
      </c>
      <c r="Z804">
        <v>0</v>
      </c>
      <c r="AA804">
        <v>0</v>
      </c>
      <c r="AB804">
        <v>52</v>
      </c>
      <c r="AC804">
        <v>0</v>
      </c>
      <c r="AD804">
        <v>0</v>
      </c>
      <c r="AE804">
        <v>0</v>
      </c>
      <c r="AF804">
        <v>0</v>
      </c>
      <c r="AG804">
        <v>0</v>
      </c>
      <c r="AH804" t="s">
        <v>219</v>
      </c>
      <c r="AI804" s="1">
        <v>44617.623726851853</v>
      </c>
      <c r="AJ804">
        <v>16</v>
      </c>
      <c r="AK804">
        <v>0</v>
      </c>
      <c r="AL804">
        <v>0</v>
      </c>
      <c r="AM804">
        <v>0</v>
      </c>
      <c r="AN804">
        <v>52</v>
      </c>
      <c r="AO804">
        <v>0</v>
      </c>
      <c r="AP804">
        <v>0</v>
      </c>
      <c r="AQ804">
        <v>0</v>
      </c>
      <c r="AR804">
        <v>0</v>
      </c>
      <c r="AS804">
        <v>0</v>
      </c>
      <c r="AT804" t="s">
        <v>90</v>
      </c>
      <c r="AU804" t="s">
        <v>90</v>
      </c>
      <c r="AV804" t="s">
        <v>90</v>
      </c>
      <c r="AW804" t="s">
        <v>90</v>
      </c>
      <c r="AX804" t="s">
        <v>90</v>
      </c>
      <c r="AY804" t="s">
        <v>90</v>
      </c>
      <c r="AZ804" t="s">
        <v>90</v>
      </c>
      <c r="BA804" t="s">
        <v>90</v>
      </c>
      <c r="BB804" t="s">
        <v>90</v>
      </c>
      <c r="BC804" t="s">
        <v>90</v>
      </c>
      <c r="BD804" t="s">
        <v>90</v>
      </c>
      <c r="BE804" t="s">
        <v>90</v>
      </c>
    </row>
    <row r="805" spans="1:57" x14ac:dyDescent="0.45">
      <c r="A805" t="s">
        <v>2033</v>
      </c>
      <c r="B805" t="s">
        <v>82</v>
      </c>
      <c r="C805" t="s">
        <v>705</v>
      </c>
      <c r="D805" t="s">
        <v>84</v>
      </c>
      <c r="E805" s="2" t="str">
        <f>HYPERLINK("capsilon://?command=openfolder&amp;siteaddress=FAM.docvelocity-na8.net&amp;folderid=FX3F2B94C5-1CFD-F70E-5CC5-05C706A09F7B","FX22024153")</f>
        <v>FX22024153</v>
      </c>
      <c r="F805" t="s">
        <v>19</v>
      </c>
      <c r="G805" t="s">
        <v>19</v>
      </c>
      <c r="H805" t="s">
        <v>85</v>
      </c>
      <c r="I805" t="s">
        <v>2034</v>
      </c>
      <c r="J805">
        <v>0</v>
      </c>
      <c r="K805" t="s">
        <v>87</v>
      </c>
      <c r="L805" t="s">
        <v>88</v>
      </c>
      <c r="M805" t="s">
        <v>89</v>
      </c>
      <c r="N805">
        <v>2</v>
      </c>
      <c r="O805" s="1">
        <v>44617.618738425925</v>
      </c>
      <c r="P805" s="1">
        <v>44617.682824074072</v>
      </c>
      <c r="Q805">
        <v>4560</v>
      </c>
      <c r="R805">
        <v>977</v>
      </c>
      <c r="S805" t="b">
        <v>0</v>
      </c>
      <c r="T805" t="s">
        <v>90</v>
      </c>
      <c r="U805" t="b">
        <v>0</v>
      </c>
      <c r="V805" t="s">
        <v>114</v>
      </c>
      <c r="W805" s="1">
        <v>44617.635405092595</v>
      </c>
      <c r="X805">
        <v>562</v>
      </c>
      <c r="Y805">
        <v>52</v>
      </c>
      <c r="Z805">
        <v>0</v>
      </c>
      <c r="AA805">
        <v>52</v>
      </c>
      <c r="AB805">
        <v>0</v>
      </c>
      <c r="AC805">
        <v>41</v>
      </c>
      <c r="AD805">
        <v>-52</v>
      </c>
      <c r="AE805">
        <v>0</v>
      </c>
      <c r="AF805">
        <v>0</v>
      </c>
      <c r="AG805">
        <v>0</v>
      </c>
      <c r="AH805" t="s">
        <v>219</v>
      </c>
      <c r="AI805" s="1">
        <v>44617.682824074072</v>
      </c>
      <c r="AJ805">
        <v>404</v>
      </c>
      <c r="AK805">
        <v>2</v>
      </c>
      <c r="AL805">
        <v>0</v>
      </c>
      <c r="AM805">
        <v>2</v>
      </c>
      <c r="AN805">
        <v>0</v>
      </c>
      <c r="AO805">
        <v>2</v>
      </c>
      <c r="AP805">
        <v>-54</v>
      </c>
      <c r="AQ805">
        <v>0</v>
      </c>
      <c r="AR805">
        <v>0</v>
      </c>
      <c r="AS805">
        <v>0</v>
      </c>
      <c r="AT805" t="s">
        <v>90</v>
      </c>
      <c r="AU805" t="s">
        <v>90</v>
      </c>
      <c r="AV805" t="s">
        <v>90</v>
      </c>
      <c r="AW805" t="s">
        <v>90</v>
      </c>
      <c r="AX805" t="s">
        <v>90</v>
      </c>
      <c r="AY805" t="s">
        <v>90</v>
      </c>
      <c r="AZ805" t="s">
        <v>90</v>
      </c>
      <c r="BA805" t="s">
        <v>90</v>
      </c>
      <c r="BB805" t="s">
        <v>90</v>
      </c>
      <c r="BC805" t="s">
        <v>90</v>
      </c>
      <c r="BD805" t="s">
        <v>90</v>
      </c>
      <c r="BE805" t="s">
        <v>90</v>
      </c>
    </row>
    <row r="806" spans="1:57" x14ac:dyDescent="0.45">
      <c r="A806" t="s">
        <v>2035</v>
      </c>
      <c r="B806" t="s">
        <v>82</v>
      </c>
      <c r="C806" t="s">
        <v>1879</v>
      </c>
      <c r="D806" t="s">
        <v>84</v>
      </c>
      <c r="E806" s="2" t="str">
        <f>HYPERLINK("capsilon://?command=openfolder&amp;siteaddress=FAM.docvelocity-na8.net&amp;folderid=FXDC4A22D6-BD0D-2EEF-627C-B27E6B794212","FX220210551")</f>
        <v>FX220210551</v>
      </c>
      <c r="F806" t="s">
        <v>19</v>
      </c>
      <c r="G806" t="s">
        <v>19</v>
      </c>
      <c r="H806" t="s">
        <v>85</v>
      </c>
      <c r="I806" t="s">
        <v>2004</v>
      </c>
      <c r="J806">
        <v>0</v>
      </c>
      <c r="K806" t="s">
        <v>87</v>
      </c>
      <c r="L806" t="s">
        <v>88</v>
      </c>
      <c r="M806" t="s">
        <v>89</v>
      </c>
      <c r="N806">
        <v>2</v>
      </c>
      <c r="O806" s="1">
        <v>44617.619664351849</v>
      </c>
      <c r="P806" s="1">
        <v>44617.674293981479</v>
      </c>
      <c r="Q806">
        <v>3638</v>
      </c>
      <c r="R806">
        <v>1082</v>
      </c>
      <c r="S806" t="b">
        <v>0</v>
      </c>
      <c r="T806" t="s">
        <v>90</v>
      </c>
      <c r="U806" t="b">
        <v>1</v>
      </c>
      <c r="V806" t="s">
        <v>177</v>
      </c>
      <c r="W806" s="1">
        <v>44617.631805555553</v>
      </c>
      <c r="X806">
        <v>622</v>
      </c>
      <c r="Y806">
        <v>52</v>
      </c>
      <c r="Z806">
        <v>0</v>
      </c>
      <c r="AA806">
        <v>52</v>
      </c>
      <c r="AB806">
        <v>0</v>
      </c>
      <c r="AC806">
        <v>34</v>
      </c>
      <c r="AD806">
        <v>-52</v>
      </c>
      <c r="AE806">
        <v>0</v>
      </c>
      <c r="AF806">
        <v>0</v>
      </c>
      <c r="AG806">
        <v>0</v>
      </c>
      <c r="AH806" t="s">
        <v>219</v>
      </c>
      <c r="AI806" s="1">
        <v>44617.674293981479</v>
      </c>
      <c r="AJ806">
        <v>453</v>
      </c>
      <c r="AK806">
        <v>2</v>
      </c>
      <c r="AL806">
        <v>0</v>
      </c>
      <c r="AM806">
        <v>2</v>
      </c>
      <c r="AN806">
        <v>0</v>
      </c>
      <c r="AO806">
        <v>2</v>
      </c>
      <c r="AP806">
        <v>-54</v>
      </c>
      <c r="AQ806">
        <v>0</v>
      </c>
      <c r="AR806">
        <v>0</v>
      </c>
      <c r="AS806">
        <v>0</v>
      </c>
      <c r="AT806" t="s">
        <v>90</v>
      </c>
      <c r="AU806" t="s">
        <v>90</v>
      </c>
      <c r="AV806" t="s">
        <v>90</v>
      </c>
      <c r="AW806" t="s">
        <v>90</v>
      </c>
      <c r="AX806" t="s">
        <v>90</v>
      </c>
      <c r="AY806" t="s">
        <v>90</v>
      </c>
      <c r="AZ806" t="s">
        <v>90</v>
      </c>
      <c r="BA806" t="s">
        <v>90</v>
      </c>
      <c r="BB806" t="s">
        <v>90</v>
      </c>
      <c r="BC806" t="s">
        <v>90</v>
      </c>
      <c r="BD806" t="s">
        <v>90</v>
      </c>
      <c r="BE806" t="s">
        <v>90</v>
      </c>
    </row>
    <row r="807" spans="1:57" x14ac:dyDescent="0.45">
      <c r="A807" t="s">
        <v>2036</v>
      </c>
      <c r="B807" t="s">
        <v>82</v>
      </c>
      <c r="C807" t="s">
        <v>321</v>
      </c>
      <c r="D807" t="s">
        <v>84</v>
      </c>
      <c r="E807" s="2" t="str">
        <f>HYPERLINK("capsilon://?command=openfolder&amp;siteaddress=FAM.docvelocity-na8.net&amp;folderid=FX8422E3DB-23B6-F0CC-E727-20AC504C0DB5","FX220110706")</f>
        <v>FX220110706</v>
      </c>
      <c r="F807" t="s">
        <v>19</v>
      </c>
      <c r="G807" t="s">
        <v>19</v>
      </c>
      <c r="H807" t="s">
        <v>85</v>
      </c>
      <c r="I807" t="s">
        <v>2006</v>
      </c>
      <c r="J807">
        <v>0</v>
      </c>
      <c r="K807" t="s">
        <v>87</v>
      </c>
      <c r="L807" t="s">
        <v>88</v>
      </c>
      <c r="M807" t="s">
        <v>89</v>
      </c>
      <c r="N807">
        <v>2</v>
      </c>
      <c r="O807" s="1">
        <v>44617.620856481481</v>
      </c>
      <c r="P807" s="1">
        <v>44617.678136574075</v>
      </c>
      <c r="Q807">
        <v>4474</v>
      </c>
      <c r="R807">
        <v>475</v>
      </c>
      <c r="S807" t="b">
        <v>0</v>
      </c>
      <c r="T807" t="s">
        <v>90</v>
      </c>
      <c r="U807" t="b">
        <v>1</v>
      </c>
      <c r="V807" t="s">
        <v>246</v>
      </c>
      <c r="W807" s="1">
        <v>44617.628009259257</v>
      </c>
      <c r="X807">
        <v>155</v>
      </c>
      <c r="Y807">
        <v>37</v>
      </c>
      <c r="Z807">
        <v>0</v>
      </c>
      <c r="AA807">
        <v>37</v>
      </c>
      <c r="AB807">
        <v>0</v>
      </c>
      <c r="AC807">
        <v>14</v>
      </c>
      <c r="AD807">
        <v>-37</v>
      </c>
      <c r="AE807">
        <v>0</v>
      </c>
      <c r="AF807">
        <v>0</v>
      </c>
      <c r="AG807">
        <v>0</v>
      </c>
      <c r="AH807" t="s">
        <v>219</v>
      </c>
      <c r="AI807" s="1">
        <v>44617.678136574075</v>
      </c>
      <c r="AJ807">
        <v>313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-37</v>
      </c>
      <c r="AQ807">
        <v>0</v>
      </c>
      <c r="AR807">
        <v>0</v>
      </c>
      <c r="AS807">
        <v>0</v>
      </c>
      <c r="AT807" t="s">
        <v>90</v>
      </c>
      <c r="AU807" t="s">
        <v>90</v>
      </c>
      <c r="AV807" t="s">
        <v>90</v>
      </c>
      <c r="AW807" t="s">
        <v>90</v>
      </c>
      <c r="AX807" t="s">
        <v>90</v>
      </c>
      <c r="AY807" t="s">
        <v>90</v>
      </c>
      <c r="AZ807" t="s">
        <v>90</v>
      </c>
      <c r="BA807" t="s">
        <v>90</v>
      </c>
      <c r="BB807" t="s">
        <v>90</v>
      </c>
      <c r="BC807" t="s">
        <v>90</v>
      </c>
      <c r="BD807" t="s">
        <v>90</v>
      </c>
      <c r="BE807" t="s">
        <v>90</v>
      </c>
    </row>
    <row r="808" spans="1:57" x14ac:dyDescent="0.45">
      <c r="A808" t="s">
        <v>2037</v>
      </c>
      <c r="B808" t="s">
        <v>82</v>
      </c>
      <c r="C808" t="s">
        <v>1769</v>
      </c>
      <c r="D808" t="s">
        <v>84</v>
      </c>
      <c r="E808" s="2" t="str">
        <f>HYPERLINK("capsilon://?command=openfolder&amp;siteaddress=FAM.docvelocity-na8.net&amp;folderid=FX5DAB9F63-81F6-D095-F9F1-11F62BDACAD7","FX22025938")</f>
        <v>FX22025938</v>
      </c>
      <c r="F808" t="s">
        <v>19</v>
      </c>
      <c r="G808" t="s">
        <v>19</v>
      </c>
      <c r="H808" t="s">
        <v>85</v>
      </c>
      <c r="I808" t="s">
        <v>2038</v>
      </c>
      <c r="J808">
        <v>0</v>
      </c>
      <c r="K808" t="s">
        <v>87</v>
      </c>
      <c r="L808" t="s">
        <v>88</v>
      </c>
      <c r="M808" t="s">
        <v>89</v>
      </c>
      <c r="N808">
        <v>2</v>
      </c>
      <c r="O808" s="1">
        <v>44617.621134259258</v>
      </c>
      <c r="P808" s="1">
        <v>44617.685370370367</v>
      </c>
      <c r="Q808">
        <v>4478</v>
      </c>
      <c r="R808">
        <v>1072</v>
      </c>
      <c r="S808" t="b">
        <v>0</v>
      </c>
      <c r="T808" t="s">
        <v>90</v>
      </c>
      <c r="U808" t="b">
        <v>0</v>
      </c>
      <c r="V808" t="s">
        <v>96</v>
      </c>
      <c r="W808" s="1">
        <v>44617.641053240739</v>
      </c>
      <c r="X808">
        <v>853</v>
      </c>
      <c r="Y808">
        <v>37</v>
      </c>
      <c r="Z808">
        <v>0</v>
      </c>
      <c r="AA808">
        <v>37</v>
      </c>
      <c r="AB808">
        <v>0</v>
      </c>
      <c r="AC808">
        <v>30</v>
      </c>
      <c r="AD808">
        <v>-37</v>
      </c>
      <c r="AE808">
        <v>0</v>
      </c>
      <c r="AF808">
        <v>0</v>
      </c>
      <c r="AG808">
        <v>0</v>
      </c>
      <c r="AH808" t="s">
        <v>219</v>
      </c>
      <c r="AI808" s="1">
        <v>44617.685370370367</v>
      </c>
      <c r="AJ808">
        <v>219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-37</v>
      </c>
      <c r="AQ808">
        <v>0</v>
      </c>
      <c r="AR808">
        <v>0</v>
      </c>
      <c r="AS808">
        <v>0</v>
      </c>
      <c r="AT808" t="s">
        <v>90</v>
      </c>
      <c r="AU808" t="s">
        <v>90</v>
      </c>
      <c r="AV808" t="s">
        <v>90</v>
      </c>
      <c r="AW808" t="s">
        <v>90</v>
      </c>
      <c r="AX808" t="s">
        <v>90</v>
      </c>
      <c r="AY808" t="s">
        <v>90</v>
      </c>
      <c r="AZ808" t="s">
        <v>90</v>
      </c>
      <c r="BA808" t="s">
        <v>90</v>
      </c>
      <c r="BB808" t="s">
        <v>90</v>
      </c>
      <c r="BC808" t="s">
        <v>90</v>
      </c>
      <c r="BD808" t="s">
        <v>90</v>
      </c>
      <c r="BE808" t="s">
        <v>90</v>
      </c>
    </row>
    <row r="809" spans="1:57" x14ac:dyDescent="0.45">
      <c r="A809" t="s">
        <v>2039</v>
      </c>
      <c r="B809" t="s">
        <v>82</v>
      </c>
      <c r="C809" t="s">
        <v>648</v>
      </c>
      <c r="D809" t="s">
        <v>84</v>
      </c>
      <c r="E809" s="2" t="str">
        <f>HYPERLINK("capsilon://?command=openfolder&amp;siteaddress=FAM.docvelocity-na8.net&amp;folderid=FX1C2EBF34-D5A4-B940-BDAE-5913E2E99506","FX2202847")</f>
        <v>FX2202847</v>
      </c>
      <c r="F809" t="s">
        <v>19</v>
      </c>
      <c r="G809" t="s">
        <v>19</v>
      </c>
      <c r="H809" t="s">
        <v>85</v>
      </c>
      <c r="I809" t="s">
        <v>2040</v>
      </c>
      <c r="J809">
        <v>0</v>
      </c>
      <c r="K809" t="s">
        <v>87</v>
      </c>
      <c r="L809" t="s">
        <v>88</v>
      </c>
      <c r="M809" t="s">
        <v>89</v>
      </c>
      <c r="N809">
        <v>2</v>
      </c>
      <c r="O809" s="1">
        <v>44617.623229166667</v>
      </c>
      <c r="P809" s="1">
        <v>44617.685543981483</v>
      </c>
      <c r="Q809">
        <v>5347</v>
      </c>
      <c r="R809">
        <v>37</v>
      </c>
      <c r="S809" t="b">
        <v>0</v>
      </c>
      <c r="T809" t="s">
        <v>90</v>
      </c>
      <c r="U809" t="b">
        <v>0</v>
      </c>
      <c r="V809" t="s">
        <v>177</v>
      </c>
      <c r="W809" s="1">
        <v>44617.63208333333</v>
      </c>
      <c r="X809">
        <v>23</v>
      </c>
      <c r="Y809">
        <v>0</v>
      </c>
      <c r="Z809">
        <v>0</v>
      </c>
      <c r="AA809">
        <v>0</v>
      </c>
      <c r="AB809">
        <v>52</v>
      </c>
      <c r="AC809">
        <v>0</v>
      </c>
      <c r="AD809">
        <v>0</v>
      </c>
      <c r="AE809">
        <v>0</v>
      </c>
      <c r="AF809">
        <v>0</v>
      </c>
      <c r="AG809">
        <v>0</v>
      </c>
      <c r="AH809" t="s">
        <v>219</v>
      </c>
      <c r="AI809" s="1">
        <v>44617.685543981483</v>
      </c>
      <c r="AJ809">
        <v>14</v>
      </c>
      <c r="AK809">
        <v>0</v>
      </c>
      <c r="AL809">
        <v>0</v>
      </c>
      <c r="AM809">
        <v>0</v>
      </c>
      <c r="AN809">
        <v>52</v>
      </c>
      <c r="AO809">
        <v>0</v>
      </c>
      <c r="AP809">
        <v>0</v>
      </c>
      <c r="AQ809">
        <v>0</v>
      </c>
      <c r="AR809">
        <v>0</v>
      </c>
      <c r="AS809">
        <v>0</v>
      </c>
      <c r="AT809" t="s">
        <v>90</v>
      </c>
      <c r="AU809" t="s">
        <v>90</v>
      </c>
      <c r="AV809" t="s">
        <v>90</v>
      </c>
      <c r="AW809" t="s">
        <v>90</v>
      </c>
      <c r="AX809" t="s">
        <v>90</v>
      </c>
      <c r="AY809" t="s">
        <v>90</v>
      </c>
      <c r="AZ809" t="s">
        <v>90</v>
      </c>
      <c r="BA809" t="s">
        <v>90</v>
      </c>
      <c r="BB809" t="s">
        <v>90</v>
      </c>
      <c r="BC809" t="s">
        <v>90</v>
      </c>
      <c r="BD809" t="s">
        <v>90</v>
      </c>
      <c r="BE809" t="s">
        <v>90</v>
      </c>
    </row>
    <row r="810" spans="1:57" x14ac:dyDescent="0.45">
      <c r="A810" t="s">
        <v>2041</v>
      </c>
      <c r="B810" t="s">
        <v>82</v>
      </c>
      <c r="C810" t="s">
        <v>2042</v>
      </c>
      <c r="D810" t="s">
        <v>84</v>
      </c>
      <c r="E810" s="2" t="str">
        <f>HYPERLINK("capsilon://?command=openfolder&amp;siteaddress=FAM.docvelocity-na8.net&amp;folderid=FX5F3A5EBA-49BE-0B85-8979-86CBD3FFE0B3","FX22016550")</f>
        <v>FX22016550</v>
      </c>
      <c r="F810" t="s">
        <v>19</v>
      </c>
      <c r="G810" t="s">
        <v>19</v>
      </c>
      <c r="H810" t="s">
        <v>85</v>
      </c>
      <c r="I810" t="s">
        <v>2043</v>
      </c>
      <c r="J810">
        <v>0</v>
      </c>
      <c r="K810" t="s">
        <v>87</v>
      </c>
      <c r="L810" t="s">
        <v>88</v>
      </c>
      <c r="M810" t="s">
        <v>89</v>
      </c>
      <c r="N810">
        <v>2</v>
      </c>
      <c r="O810" s="1">
        <v>44617.624976851854</v>
      </c>
      <c r="P810" s="1">
        <v>44617.685717592591</v>
      </c>
      <c r="Q810">
        <v>5200</v>
      </c>
      <c r="R810">
        <v>48</v>
      </c>
      <c r="S810" t="b">
        <v>0</v>
      </c>
      <c r="T810" t="s">
        <v>90</v>
      </c>
      <c r="U810" t="b">
        <v>0</v>
      </c>
      <c r="V810" t="s">
        <v>177</v>
      </c>
      <c r="W810" s="1">
        <v>44617.632476851853</v>
      </c>
      <c r="X810">
        <v>34</v>
      </c>
      <c r="Y810">
        <v>0</v>
      </c>
      <c r="Z810">
        <v>0</v>
      </c>
      <c r="AA810">
        <v>0</v>
      </c>
      <c r="AB810">
        <v>52</v>
      </c>
      <c r="AC810">
        <v>0</v>
      </c>
      <c r="AD810">
        <v>0</v>
      </c>
      <c r="AE810">
        <v>0</v>
      </c>
      <c r="AF810">
        <v>0</v>
      </c>
      <c r="AG810">
        <v>0</v>
      </c>
      <c r="AH810" t="s">
        <v>219</v>
      </c>
      <c r="AI810" s="1">
        <v>44617.685717592591</v>
      </c>
      <c r="AJ810">
        <v>14</v>
      </c>
      <c r="AK810">
        <v>0</v>
      </c>
      <c r="AL810">
        <v>0</v>
      </c>
      <c r="AM810">
        <v>0</v>
      </c>
      <c r="AN810">
        <v>52</v>
      </c>
      <c r="AO810">
        <v>0</v>
      </c>
      <c r="AP810">
        <v>0</v>
      </c>
      <c r="AQ810">
        <v>0</v>
      </c>
      <c r="AR810">
        <v>0</v>
      </c>
      <c r="AS810">
        <v>0</v>
      </c>
      <c r="AT810" t="s">
        <v>90</v>
      </c>
      <c r="AU810" t="s">
        <v>90</v>
      </c>
      <c r="AV810" t="s">
        <v>90</v>
      </c>
      <c r="AW810" t="s">
        <v>90</v>
      </c>
      <c r="AX810" t="s">
        <v>90</v>
      </c>
      <c r="AY810" t="s">
        <v>90</v>
      </c>
      <c r="AZ810" t="s">
        <v>90</v>
      </c>
      <c r="BA810" t="s">
        <v>90</v>
      </c>
      <c r="BB810" t="s">
        <v>90</v>
      </c>
      <c r="BC810" t="s">
        <v>90</v>
      </c>
      <c r="BD810" t="s">
        <v>90</v>
      </c>
      <c r="BE810" t="s">
        <v>90</v>
      </c>
    </row>
    <row r="811" spans="1:57" x14ac:dyDescent="0.45">
      <c r="A811" t="s">
        <v>2044</v>
      </c>
      <c r="B811" t="s">
        <v>82</v>
      </c>
      <c r="C811" t="s">
        <v>1698</v>
      </c>
      <c r="D811" t="s">
        <v>84</v>
      </c>
      <c r="E811" s="2" t="str">
        <f>HYPERLINK("capsilon://?command=openfolder&amp;siteaddress=FAM.docvelocity-na8.net&amp;folderid=FXB1C56A11-DC5E-F3C2-626B-122CCE814917","FX22029713")</f>
        <v>FX22029713</v>
      </c>
      <c r="F811" t="s">
        <v>19</v>
      </c>
      <c r="G811" t="s">
        <v>19</v>
      </c>
      <c r="H811" t="s">
        <v>85</v>
      </c>
      <c r="I811" t="s">
        <v>2045</v>
      </c>
      <c r="J811">
        <v>0</v>
      </c>
      <c r="K811" t="s">
        <v>87</v>
      </c>
      <c r="L811" t="s">
        <v>88</v>
      </c>
      <c r="M811" t="s">
        <v>89</v>
      </c>
      <c r="N811">
        <v>1</v>
      </c>
      <c r="O811" s="1">
        <v>44617.647222222222</v>
      </c>
      <c r="P811" s="1">
        <v>44617.739884259259</v>
      </c>
      <c r="Q811">
        <v>5368</v>
      </c>
      <c r="R811">
        <v>2638</v>
      </c>
      <c r="S811" t="b">
        <v>0</v>
      </c>
      <c r="T811" t="s">
        <v>90</v>
      </c>
      <c r="U811" t="b">
        <v>0</v>
      </c>
      <c r="V811" t="s">
        <v>110</v>
      </c>
      <c r="W811" s="1">
        <v>44617.739884259259</v>
      </c>
      <c r="X811">
        <v>1359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37</v>
      </c>
      <c r="AF811">
        <v>0</v>
      </c>
      <c r="AG811">
        <v>7</v>
      </c>
      <c r="AH811" t="s">
        <v>90</v>
      </c>
      <c r="AI811" t="s">
        <v>90</v>
      </c>
      <c r="AJ811" t="s">
        <v>90</v>
      </c>
      <c r="AK811" t="s">
        <v>90</v>
      </c>
      <c r="AL811" t="s">
        <v>90</v>
      </c>
      <c r="AM811" t="s">
        <v>90</v>
      </c>
      <c r="AN811" t="s">
        <v>90</v>
      </c>
      <c r="AO811" t="s">
        <v>90</v>
      </c>
      <c r="AP811" t="s">
        <v>90</v>
      </c>
      <c r="AQ811" t="s">
        <v>90</v>
      </c>
      <c r="AR811" t="s">
        <v>90</v>
      </c>
      <c r="AS811" t="s">
        <v>90</v>
      </c>
      <c r="AT811" t="s">
        <v>90</v>
      </c>
      <c r="AU811" t="s">
        <v>90</v>
      </c>
      <c r="AV811" t="s">
        <v>90</v>
      </c>
      <c r="AW811" t="s">
        <v>90</v>
      </c>
      <c r="AX811" t="s">
        <v>90</v>
      </c>
      <c r="AY811" t="s">
        <v>90</v>
      </c>
      <c r="AZ811" t="s">
        <v>90</v>
      </c>
      <c r="BA811" t="s">
        <v>90</v>
      </c>
      <c r="BB811" t="s">
        <v>90</v>
      </c>
      <c r="BC811" t="s">
        <v>90</v>
      </c>
      <c r="BD811" t="s">
        <v>90</v>
      </c>
      <c r="BE811" t="s">
        <v>90</v>
      </c>
    </row>
    <row r="812" spans="1:57" x14ac:dyDescent="0.45">
      <c r="A812" t="s">
        <v>2046</v>
      </c>
      <c r="B812" t="s">
        <v>82</v>
      </c>
      <c r="C812" t="s">
        <v>2047</v>
      </c>
      <c r="D812" t="s">
        <v>84</v>
      </c>
      <c r="E812" s="2" t="str">
        <f>HYPERLINK("capsilon://?command=openfolder&amp;siteaddress=FAM.docvelocity-na8.net&amp;folderid=FXB51662FD-4804-162B-BDA6-77E07C37177E","FX220211493")</f>
        <v>FX220211493</v>
      </c>
      <c r="F812" t="s">
        <v>19</v>
      </c>
      <c r="G812" t="s">
        <v>19</v>
      </c>
      <c r="H812" t="s">
        <v>85</v>
      </c>
      <c r="I812" t="s">
        <v>2048</v>
      </c>
      <c r="J812">
        <v>0</v>
      </c>
      <c r="K812" t="s">
        <v>87</v>
      </c>
      <c r="L812" t="s">
        <v>88</v>
      </c>
      <c r="M812" t="s">
        <v>89</v>
      </c>
      <c r="N812">
        <v>2</v>
      </c>
      <c r="O812" s="1">
        <v>44617.698379629626</v>
      </c>
      <c r="P812" s="1">
        <v>44618.166180555556</v>
      </c>
      <c r="Q812">
        <v>38099</v>
      </c>
      <c r="R812">
        <v>2319</v>
      </c>
      <c r="S812" t="b">
        <v>0</v>
      </c>
      <c r="T812" t="s">
        <v>90</v>
      </c>
      <c r="U812" t="b">
        <v>0</v>
      </c>
      <c r="V812" t="s">
        <v>177</v>
      </c>
      <c r="W812" s="1">
        <v>44617.708356481482</v>
      </c>
      <c r="X812">
        <v>717</v>
      </c>
      <c r="Y812">
        <v>233</v>
      </c>
      <c r="Z812">
        <v>0</v>
      </c>
      <c r="AA812">
        <v>233</v>
      </c>
      <c r="AB812">
        <v>0</v>
      </c>
      <c r="AC812">
        <v>76</v>
      </c>
      <c r="AD812">
        <v>-233</v>
      </c>
      <c r="AE812">
        <v>0</v>
      </c>
      <c r="AF812">
        <v>0</v>
      </c>
      <c r="AG812">
        <v>0</v>
      </c>
      <c r="AH812" t="s">
        <v>182</v>
      </c>
      <c r="AI812" s="1">
        <v>44618.166180555556</v>
      </c>
      <c r="AJ812">
        <v>1578</v>
      </c>
      <c r="AK812">
        <v>26</v>
      </c>
      <c r="AL812">
        <v>0</v>
      </c>
      <c r="AM812">
        <v>26</v>
      </c>
      <c r="AN812">
        <v>0</v>
      </c>
      <c r="AO812">
        <v>25</v>
      </c>
      <c r="AP812">
        <v>-259</v>
      </c>
      <c r="AQ812">
        <v>0</v>
      </c>
      <c r="AR812">
        <v>0</v>
      </c>
      <c r="AS812">
        <v>0</v>
      </c>
      <c r="AT812" t="s">
        <v>90</v>
      </c>
      <c r="AU812" t="s">
        <v>90</v>
      </c>
      <c r="AV812" t="s">
        <v>90</v>
      </c>
      <c r="AW812" t="s">
        <v>90</v>
      </c>
      <c r="AX812" t="s">
        <v>90</v>
      </c>
      <c r="AY812" t="s">
        <v>90</v>
      </c>
      <c r="AZ812" t="s">
        <v>90</v>
      </c>
      <c r="BA812" t="s">
        <v>90</v>
      </c>
      <c r="BB812" t="s">
        <v>90</v>
      </c>
      <c r="BC812" t="s">
        <v>90</v>
      </c>
      <c r="BD812" t="s">
        <v>90</v>
      </c>
      <c r="BE812" t="s">
        <v>90</v>
      </c>
    </row>
    <row r="813" spans="1:57" x14ac:dyDescent="0.45">
      <c r="A813" t="s">
        <v>2049</v>
      </c>
      <c r="B813" t="s">
        <v>82</v>
      </c>
      <c r="C813" t="s">
        <v>1926</v>
      </c>
      <c r="D813" t="s">
        <v>84</v>
      </c>
      <c r="E813" s="2" t="str">
        <f>HYPERLINK("capsilon://?command=openfolder&amp;siteaddress=FAM.docvelocity-na8.net&amp;folderid=FXC6A6B252-CDF5-2C7C-4BFE-FF3746907917","FX220210148")</f>
        <v>FX220210148</v>
      </c>
      <c r="F813" t="s">
        <v>19</v>
      </c>
      <c r="G813" t="s">
        <v>19</v>
      </c>
      <c r="H813" t="s">
        <v>85</v>
      </c>
      <c r="I813" t="s">
        <v>2027</v>
      </c>
      <c r="J813">
        <v>0</v>
      </c>
      <c r="K813" t="s">
        <v>87</v>
      </c>
      <c r="L813" t="s">
        <v>88</v>
      </c>
      <c r="M813" t="s">
        <v>89</v>
      </c>
      <c r="N813">
        <v>2</v>
      </c>
      <c r="O813" s="1">
        <v>44617.698807870373</v>
      </c>
      <c r="P813" s="1">
        <v>44617.838819444441</v>
      </c>
      <c r="Q813">
        <v>5934</v>
      </c>
      <c r="R813">
        <v>6163</v>
      </c>
      <c r="S813" t="b">
        <v>0</v>
      </c>
      <c r="T813" t="s">
        <v>90</v>
      </c>
      <c r="U813" t="b">
        <v>1</v>
      </c>
      <c r="V813" t="s">
        <v>96</v>
      </c>
      <c r="W813" s="1">
        <v>44617.765069444446</v>
      </c>
      <c r="X813">
        <v>5645</v>
      </c>
      <c r="Y813">
        <v>187</v>
      </c>
      <c r="Z813">
        <v>0</v>
      </c>
      <c r="AA813">
        <v>187</v>
      </c>
      <c r="AB813">
        <v>629</v>
      </c>
      <c r="AC813">
        <v>149</v>
      </c>
      <c r="AD813">
        <v>-187</v>
      </c>
      <c r="AE813">
        <v>0</v>
      </c>
      <c r="AF813">
        <v>0</v>
      </c>
      <c r="AG813">
        <v>0</v>
      </c>
      <c r="AH813" t="s">
        <v>92</v>
      </c>
      <c r="AI813" s="1">
        <v>44617.838819444441</v>
      </c>
      <c r="AJ813">
        <v>518</v>
      </c>
      <c r="AK813">
        <v>10</v>
      </c>
      <c r="AL813">
        <v>0</v>
      </c>
      <c r="AM813">
        <v>10</v>
      </c>
      <c r="AN813">
        <v>333</v>
      </c>
      <c r="AO813">
        <v>10</v>
      </c>
      <c r="AP813">
        <v>-197</v>
      </c>
      <c r="AQ813">
        <v>0</v>
      </c>
      <c r="AR813">
        <v>0</v>
      </c>
      <c r="AS813">
        <v>0</v>
      </c>
      <c r="AT813" t="s">
        <v>90</v>
      </c>
      <c r="AU813" t="s">
        <v>90</v>
      </c>
      <c r="AV813" t="s">
        <v>90</v>
      </c>
      <c r="AW813" t="s">
        <v>90</v>
      </c>
      <c r="AX813" t="s">
        <v>90</v>
      </c>
      <c r="AY813" t="s">
        <v>90</v>
      </c>
      <c r="AZ813" t="s">
        <v>90</v>
      </c>
      <c r="BA813" t="s">
        <v>90</v>
      </c>
      <c r="BB813" t="s">
        <v>90</v>
      </c>
      <c r="BC813" t="s">
        <v>90</v>
      </c>
      <c r="BD813" t="s">
        <v>90</v>
      </c>
      <c r="BE813" t="s">
        <v>90</v>
      </c>
    </row>
    <row r="814" spans="1:57" x14ac:dyDescent="0.45">
      <c r="A814" t="s">
        <v>2050</v>
      </c>
      <c r="B814" t="s">
        <v>82</v>
      </c>
      <c r="C814" t="s">
        <v>1698</v>
      </c>
      <c r="D814" t="s">
        <v>84</v>
      </c>
      <c r="E814" s="2" t="str">
        <f>HYPERLINK("capsilon://?command=openfolder&amp;siteaddress=FAM.docvelocity-na8.net&amp;folderid=FXB1C56A11-DC5E-F3C2-626B-122CCE814917","FX22029713")</f>
        <v>FX22029713</v>
      </c>
      <c r="F814" t="s">
        <v>19</v>
      </c>
      <c r="G814" t="s">
        <v>19</v>
      </c>
      <c r="H814" t="s">
        <v>85</v>
      </c>
      <c r="I814" t="s">
        <v>2045</v>
      </c>
      <c r="J814">
        <v>0</v>
      </c>
      <c r="K814" t="s">
        <v>87</v>
      </c>
      <c r="L814" t="s">
        <v>88</v>
      </c>
      <c r="M814" t="s">
        <v>89</v>
      </c>
      <c r="N814">
        <v>2</v>
      </c>
      <c r="O814" s="1">
        <v>44617.740428240744</v>
      </c>
      <c r="P814" s="1">
        <v>44617.841122685182</v>
      </c>
      <c r="Q814">
        <v>6478</v>
      </c>
      <c r="R814">
        <v>2222</v>
      </c>
      <c r="S814" t="b">
        <v>0</v>
      </c>
      <c r="T814" t="s">
        <v>90</v>
      </c>
      <c r="U814" t="b">
        <v>1</v>
      </c>
      <c r="V814" t="s">
        <v>91</v>
      </c>
      <c r="W814" s="1">
        <v>44617.764768518522</v>
      </c>
      <c r="X814">
        <v>2024</v>
      </c>
      <c r="Y814">
        <v>74</v>
      </c>
      <c r="Z814">
        <v>0</v>
      </c>
      <c r="AA814">
        <v>74</v>
      </c>
      <c r="AB814">
        <v>185</v>
      </c>
      <c r="AC814">
        <v>61</v>
      </c>
      <c r="AD814">
        <v>-74</v>
      </c>
      <c r="AE814">
        <v>0</v>
      </c>
      <c r="AF814">
        <v>0</v>
      </c>
      <c r="AG814">
        <v>0</v>
      </c>
      <c r="AH814" t="s">
        <v>92</v>
      </c>
      <c r="AI814" s="1">
        <v>44617.841122685182</v>
      </c>
      <c r="AJ814">
        <v>198</v>
      </c>
      <c r="AK814">
        <v>1</v>
      </c>
      <c r="AL814">
        <v>0</v>
      </c>
      <c r="AM814">
        <v>1</v>
      </c>
      <c r="AN814">
        <v>185</v>
      </c>
      <c r="AO814">
        <v>1</v>
      </c>
      <c r="AP814">
        <v>-75</v>
      </c>
      <c r="AQ814">
        <v>0</v>
      </c>
      <c r="AR814">
        <v>0</v>
      </c>
      <c r="AS814">
        <v>0</v>
      </c>
      <c r="AT814" t="s">
        <v>90</v>
      </c>
      <c r="AU814" t="s">
        <v>90</v>
      </c>
      <c r="AV814" t="s">
        <v>90</v>
      </c>
      <c r="AW814" t="s">
        <v>90</v>
      </c>
      <c r="AX814" t="s">
        <v>90</v>
      </c>
      <c r="AY814" t="s">
        <v>90</v>
      </c>
      <c r="AZ814" t="s">
        <v>90</v>
      </c>
      <c r="BA814" t="s">
        <v>90</v>
      </c>
      <c r="BB814" t="s">
        <v>90</v>
      </c>
      <c r="BC814" t="s">
        <v>90</v>
      </c>
      <c r="BD814" t="s">
        <v>90</v>
      </c>
      <c r="BE814" t="s">
        <v>90</v>
      </c>
    </row>
    <row r="815" spans="1:57" x14ac:dyDescent="0.45">
      <c r="A815" t="s">
        <v>2051</v>
      </c>
      <c r="B815" t="s">
        <v>82</v>
      </c>
      <c r="C815" t="s">
        <v>1513</v>
      </c>
      <c r="D815" t="s">
        <v>84</v>
      </c>
      <c r="E815" s="2" t="str">
        <f>HYPERLINK("capsilon://?command=openfolder&amp;siteaddress=FAM.docvelocity-na8.net&amp;folderid=FXF45B29C8-A1AA-2D77-E3B4-F271E751D9BC","FX22028568")</f>
        <v>FX22028568</v>
      </c>
      <c r="F815" t="s">
        <v>19</v>
      </c>
      <c r="G815" t="s">
        <v>19</v>
      </c>
      <c r="H815" t="s">
        <v>85</v>
      </c>
      <c r="I815" t="s">
        <v>2052</v>
      </c>
      <c r="J815">
        <v>0</v>
      </c>
      <c r="K815" t="s">
        <v>87</v>
      </c>
      <c r="L815" t="s">
        <v>88</v>
      </c>
      <c r="M815" t="s">
        <v>89</v>
      </c>
      <c r="N815">
        <v>2</v>
      </c>
      <c r="O815" s="1">
        <v>44617.777789351851</v>
      </c>
      <c r="P815" s="1">
        <v>44618.194953703707</v>
      </c>
      <c r="Q815">
        <v>32915</v>
      </c>
      <c r="R815">
        <v>3128</v>
      </c>
      <c r="S815" t="b">
        <v>0</v>
      </c>
      <c r="T815" t="s">
        <v>90</v>
      </c>
      <c r="U815" t="b">
        <v>0</v>
      </c>
      <c r="V815" t="s">
        <v>121</v>
      </c>
      <c r="W815" s="1">
        <v>44617.806134259263</v>
      </c>
      <c r="X815">
        <v>1463</v>
      </c>
      <c r="Y815">
        <v>89</v>
      </c>
      <c r="Z815">
        <v>0</v>
      </c>
      <c r="AA815">
        <v>89</v>
      </c>
      <c r="AB815">
        <v>0</v>
      </c>
      <c r="AC815">
        <v>53</v>
      </c>
      <c r="AD815">
        <v>-89</v>
      </c>
      <c r="AE815">
        <v>0</v>
      </c>
      <c r="AF815">
        <v>0</v>
      </c>
      <c r="AG815">
        <v>0</v>
      </c>
      <c r="AH815" t="s">
        <v>182</v>
      </c>
      <c r="AI815" s="1">
        <v>44618.194953703707</v>
      </c>
      <c r="AJ815">
        <v>1144</v>
      </c>
      <c r="AK815">
        <v>6</v>
      </c>
      <c r="AL815">
        <v>0</v>
      </c>
      <c r="AM815">
        <v>6</v>
      </c>
      <c r="AN815">
        <v>0</v>
      </c>
      <c r="AO815">
        <v>4</v>
      </c>
      <c r="AP815">
        <v>-95</v>
      </c>
      <c r="AQ815">
        <v>0</v>
      </c>
      <c r="AR815">
        <v>0</v>
      </c>
      <c r="AS815">
        <v>0</v>
      </c>
      <c r="AT815" t="s">
        <v>90</v>
      </c>
      <c r="AU815" t="s">
        <v>90</v>
      </c>
      <c r="AV815" t="s">
        <v>90</v>
      </c>
      <c r="AW815" t="s">
        <v>90</v>
      </c>
      <c r="AX815" t="s">
        <v>90</v>
      </c>
      <c r="AY815" t="s">
        <v>90</v>
      </c>
      <c r="AZ815" t="s">
        <v>90</v>
      </c>
      <c r="BA815" t="s">
        <v>90</v>
      </c>
      <c r="BB815" t="s">
        <v>90</v>
      </c>
      <c r="BC815" t="s">
        <v>90</v>
      </c>
      <c r="BD815" t="s">
        <v>90</v>
      </c>
      <c r="BE815" t="s">
        <v>90</v>
      </c>
    </row>
    <row r="816" spans="1:57" x14ac:dyDescent="0.45">
      <c r="A816" t="s">
        <v>2053</v>
      </c>
      <c r="B816" t="s">
        <v>82</v>
      </c>
      <c r="C816" t="s">
        <v>1544</v>
      </c>
      <c r="D816" t="s">
        <v>84</v>
      </c>
      <c r="E816" s="2" t="str">
        <f>HYPERLINK("capsilon://?command=openfolder&amp;siteaddress=FAM.docvelocity-na8.net&amp;folderid=FX756D4A87-BC4A-6032-7254-3D0FD6385E32","FX22026793")</f>
        <v>FX22026793</v>
      </c>
      <c r="F816" t="s">
        <v>19</v>
      </c>
      <c r="G816" t="s">
        <v>19</v>
      </c>
      <c r="H816" t="s">
        <v>85</v>
      </c>
      <c r="I816" t="s">
        <v>2054</v>
      </c>
      <c r="J816">
        <v>0</v>
      </c>
      <c r="K816" t="s">
        <v>87</v>
      </c>
      <c r="L816" t="s">
        <v>88</v>
      </c>
      <c r="M816" t="s">
        <v>89</v>
      </c>
      <c r="N816">
        <v>2</v>
      </c>
      <c r="O816" s="1">
        <v>44617.880231481482</v>
      </c>
      <c r="P816" s="1">
        <v>44618.198854166665</v>
      </c>
      <c r="Q816">
        <v>26296</v>
      </c>
      <c r="R816">
        <v>1233</v>
      </c>
      <c r="S816" t="b">
        <v>0</v>
      </c>
      <c r="T816" t="s">
        <v>90</v>
      </c>
      <c r="U816" t="b">
        <v>0</v>
      </c>
      <c r="V816" t="s">
        <v>246</v>
      </c>
      <c r="W816" s="1">
        <v>44618.07340277778</v>
      </c>
      <c r="X816">
        <v>897</v>
      </c>
      <c r="Y816">
        <v>37</v>
      </c>
      <c r="Z816">
        <v>0</v>
      </c>
      <c r="AA816">
        <v>37</v>
      </c>
      <c r="AB816">
        <v>0</v>
      </c>
      <c r="AC816">
        <v>26</v>
      </c>
      <c r="AD816">
        <v>-37</v>
      </c>
      <c r="AE816">
        <v>0</v>
      </c>
      <c r="AF816">
        <v>0</v>
      </c>
      <c r="AG816">
        <v>0</v>
      </c>
      <c r="AH816" t="s">
        <v>182</v>
      </c>
      <c r="AI816" s="1">
        <v>44618.198854166665</v>
      </c>
      <c r="AJ816">
        <v>336</v>
      </c>
      <c r="AK816">
        <v>3</v>
      </c>
      <c r="AL816">
        <v>0</v>
      </c>
      <c r="AM816">
        <v>3</v>
      </c>
      <c r="AN816">
        <v>0</v>
      </c>
      <c r="AO816">
        <v>1</v>
      </c>
      <c r="AP816">
        <v>-40</v>
      </c>
      <c r="AQ816">
        <v>0</v>
      </c>
      <c r="AR816">
        <v>0</v>
      </c>
      <c r="AS816">
        <v>0</v>
      </c>
      <c r="AT816" t="s">
        <v>90</v>
      </c>
      <c r="AU816" t="s">
        <v>90</v>
      </c>
      <c r="AV816" t="s">
        <v>90</v>
      </c>
      <c r="AW816" t="s">
        <v>90</v>
      </c>
      <c r="AX816" t="s">
        <v>90</v>
      </c>
      <c r="AY816" t="s">
        <v>90</v>
      </c>
      <c r="AZ816" t="s">
        <v>90</v>
      </c>
      <c r="BA816" t="s">
        <v>90</v>
      </c>
      <c r="BB816" t="s">
        <v>90</v>
      </c>
      <c r="BC816" t="s">
        <v>90</v>
      </c>
      <c r="BD816" t="s">
        <v>90</v>
      </c>
      <c r="BE816" t="s">
        <v>90</v>
      </c>
    </row>
    <row r="817" spans="1:57" x14ac:dyDescent="0.45">
      <c r="A817" t="s">
        <v>2055</v>
      </c>
      <c r="B817" t="s">
        <v>82</v>
      </c>
      <c r="C817" t="s">
        <v>1704</v>
      </c>
      <c r="D817" t="s">
        <v>84</v>
      </c>
      <c r="E817" s="2" t="str">
        <f>HYPERLINK("capsilon://?command=openfolder&amp;siteaddress=FAM.docvelocity-na8.net&amp;folderid=FX0525D8AA-4F7E-4E7D-22DC-75549E72126C","FX22029422")</f>
        <v>FX22029422</v>
      </c>
      <c r="F817" t="s">
        <v>19</v>
      </c>
      <c r="G817" t="s">
        <v>19</v>
      </c>
      <c r="H817" t="s">
        <v>85</v>
      </c>
      <c r="I817" t="s">
        <v>2056</v>
      </c>
      <c r="J817">
        <v>0</v>
      </c>
      <c r="K817" t="s">
        <v>87</v>
      </c>
      <c r="L817" t="s">
        <v>88</v>
      </c>
      <c r="M817" t="s">
        <v>89</v>
      </c>
      <c r="N817">
        <v>2</v>
      </c>
      <c r="O817" s="1">
        <v>44618.644178240742</v>
      </c>
      <c r="P817" s="1">
        <v>44618.943344907406</v>
      </c>
      <c r="Q817">
        <v>24663</v>
      </c>
      <c r="R817">
        <v>1185</v>
      </c>
      <c r="S817" t="b">
        <v>0</v>
      </c>
      <c r="T817" t="s">
        <v>90</v>
      </c>
      <c r="U817" t="b">
        <v>0</v>
      </c>
      <c r="V817" t="s">
        <v>114</v>
      </c>
      <c r="W817" s="1">
        <v>44618.855543981481</v>
      </c>
      <c r="X817">
        <v>902</v>
      </c>
      <c r="Y817">
        <v>52</v>
      </c>
      <c r="Z817">
        <v>0</v>
      </c>
      <c r="AA817">
        <v>52</v>
      </c>
      <c r="AB817">
        <v>0</v>
      </c>
      <c r="AC817">
        <v>35</v>
      </c>
      <c r="AD817">
        <v>-52</v>
      </c>
      <c r="AE817">
        <v>0</v>
      </c>
      <c r="AF817">
        <v>0</v>
      </c>
      <c r="AG817">
        <v>0</v>
      </c>
      <c r="AH817" t="s">
        <v>194</v>
      </c>
      <c r="AI817" s="1">
        <v>44618.943344907406</v>
      </c>
      <c r="AJ817">
        <v>239</v>
      </c>
      <c r="AK817">
        <v>1</v>
      </c>
      <c r="AL817">
        <v>0</v>
      </c>
      <c r="AM817">
        <v>1</v>
      </c>
      <c r="AN817">
        <v>0</v>
      </c>
      <c r="AO817">
        <v>0</v>
      </c>
      <c r="AP817">
        <v>-53</v>
      </c>
      <c r="AQ817">
        <v>0</v>
      </c>
      <c r="AR817">
        <v>0</v>
      </c>
      <c r="AS817">
        <v>0</v>
      </c>
      <c r="AT817" t="s">
        <v>90</v>
      </c>
      <c r="AU817" t="s">
        <v>90</v>
      </c>
      <c r="AV817" t="s">
        <v>90</v>
      </c>
      <c r="AW817" t="s">
        <v>90</v>
      </c>
      <c r="AX817" t="s">
        <v>90</v>
      </c>
      <c r="AY817" t="s">
        <v>90</v>
      </c>
      <c r="AZ817" t="s">
        <v>90</v>
      </c>
      <c r="BA817" t="s">
        <v>90</v>
      </c>
      <c r="BB817" t="s">
        <v>90</v>
      </c>
      <c r="BC817" t="s">
        <v>90</v>
      </c>
      <c r="BD817" t="s">
        <v>90</v>
      </c>
      <c r="BE817" t="s">
        <v>90</v>
      </c>
    </row>
    <row r="818" spans="1:57" x14ac:dyDescent="0.45">
      <c r="A818" t="s">
        <v>2057</v>
      </c>
      <c r="B818" t="s">
        <v>82</v>
      </c>
      <c r="C818" t="s">
        <v>2058</v>
      </c>
      <c r="D818" t="s">
        <v>84</v>
      </c>
      <c r="E818" s="2" t="str">
        <f>HYPERLINK("capsilon://?command=openfolder&amp;siteaddress=FAM.docvelocity-na8.net&amp;folderid=FXD45040EB-38C2-BA93-64E0-F2F9C1AD7EFA","FX220211982")</f>
        <v>FX220211982</v>
      </c>
      <c r="F818" t="s">
        <v>19</v>
      </c>
      <c r="G818" t="s">
        <v>19</v>
      </c>
      <c r="H818" t="s">
        <v>85</v>
      </c>
      <c r="I818" t="s">
        <v>2059</v>
      </c>
      <c r="J818">
        <v>0</v>
      </c>
      <c r="K818" t="s">
        <v>87</v>
      </c>
      <c r="L818" t="s">
        <v>88</v>
      </c>
      <c r="M818" t="s">
        <v>89</v>
      </c>
      <c r="N818">
        <v>2</v>
      </c>
      <c r="O818" s="1">
        <v>44620.384270833332</v>
      </c>
      <c r="P818" s="1">
        <v>44620.403287037036</v>
      </c>
      <c r="Q818">
        <v>1174</v>
      </c>
      <c r="R818">
        <v>469</v>
      </c>
      <c r="S818" t="b">
        <v>0</v>
      </c>
      <c r="T818" t="s">
        <v>90</v>
      </c>
      <c r="U818" t="b">
        <v>0</v>
      </c>
      <c r="V818" t="s">
        <v>101</v>
      </c>
      <c r="W818" s="1">
        <v>44620.388888888891</v>
      </c>
      <c r="X818">
        <v>199</v>
      </c>
      <c r="Y818">
        <v>37</v>
      </c>
      <c r="Z818">
        <v>0</v>
      </c>
      <c r="AA818">
        <v>37</v>
      </c>
      <c r="AB818">
        <v>0</v>
      </c>
      <c r="AC818">
        <v>12</v>
      </c>
      <c r="AD818">
        <v>-37</v>
      </c>
      <c r="AE818">
        <v>0</v>
      </c>
      <c r="AF818">
        <v>0</v>
      </c>
      <c r="AG818">
        <v>0</v>
      </c>
      <c r="AH818" t="s">
        <v>190</v>
      </c>
      <c r="AI818" s="1">
        <v>44620.403287037036</v>
      </c>
      <c r="AJ818">
        <v>270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-37</v>
      </c>
      <c r="AQ818">
        <v>0</v>
      </c>
      <c r="AR818">
        <v>0</v>
      </c>
      <c r="AS818">
        <v>0</v>
      </c>
      <c r="AT818" t="s">
        <v>90</v>
      </c>
      <c r="AU818" t="s">
        <v>90</v>
      </c>
      <c r="AV818" t="s">
        <v>90</v>
      </c>
      <c r="AW818" t="s">
        <v>90</v>
      </c>
      <c r="AX818" t="s">
        <v>90</v>
      </c>
      <c r="AY818" t="s">
        <v>90</v>
      </c>
      <c r="AZ818" t="s">
        <v>90</v>
      </c>
      <c r="BA818" t="s">
        <v>90</v>
      </c>
      <c r="BB818" t="s">
        <v>90</v>
      </c>
      <c r="BC818" t="s">
        <v>90</v>
      </c>
      <c r="BD818" t="s">
        <v>90</v>
      </c>
      <c r="BE818" t="s">
        <v>90</v>
      </c>
    </row>
    <row r="819" spans="1:57" x14ac:dyDescent="0.45">
      <c r="A819" t="s">
        <v>2060</v>
      </c>
      <c r="B819" t="s">
        <v>82</v>
      </c>
      <c r="C819" t="s">
        <v>2061</v>
      </c>
      <c r="D819" t="s">
        <v>84</v>
      </c>
      <c r="E819" s="2" t="str">
        <f>HYPERLINK("capsilon://?command=openfolder&amp;siteaddress=FAM.docvelocity-na8.net&amp;folderid=FXDC2B975E-9313-D781-FD2C-AFBF5C486EAA","FX220211774")</f>
        <v>FX220211774</v>
      </c>
      <c r="F819" t="s">
        <v>19</v>
      </c>
      <c r="G819" t="s">
        <v>19</v>
      </c>
      <c r="H819" t="s">
        <v>85</v>
      </c>
      <c r="I819" t="s">
        <v>2062</v>
      </c>
      <c r="J819">
        <v>0</v>
      </c>
      <c r="K819" t="s">
        <v>87</v>
      </c>
      <c r="L819" t="s">
        <v>88</v>
      </c>
      <c r="M819" t="s">
        <v>89</v>
      </c>
      <c r="N819">
        <v>2</v>
      </c>
      <c r="O819" s="1">
        <v>44620.384479166663</v>
      </c>
      <c r="P819" s="1">
        <v>44620.428506944445</v>
      </c>
      <c r="Q819">
        <v>857</v>
      </c>
      <c r="R819">
        <v>2947</v>
      </c>
      <c r="S819" t="b">
        <v>0</v>
      </c>
      <c r="T819" t="s">
        <v>90</v>
      </c>
      <c r="U819" t="b">
        <v>0</v>
      </c>
      <c r="V819" t="s">
        <v>101</v>
      </c>
      <c r="W819" s="1">
        <v>44620.410578703704</v>
      </c>
      <c r="X819">
        <v>1799</v>
      </c>
      <c r="Y819">
        <v>401</v>
      </c>
      <c r="Z819">
        <v>0</v>
      </c>
      <c r="AA819">
        <v>401</v>
      </c>
      <c r="AB819">
        <v>0</v>
      </c>
      <c r="AC819">
        <v>177</v>
      </c>
      <c r="AD819">
        <v>-401</v>
      </c>
      <c r="AE819">
        <v>0</v>
      </c>
      <c r="AF819">
        <v>0</v>
      </c>
      <c r="AG819">
        <v>0</v>
      </c>
      <c r="AH819" t="s">
        <v>194</v>
      </c>
      <c r="AI819" s="1">
        <v>44620.428506944445</v>
      </c>
      <c r="AJ819">
        <v>1104</v>
      </c>
      <c r="AK819">
        <v>1</v>
      </c>
      <c r="AL819">
        <v>0</v>
      </c>
      <c r="AM819">
        <v>1</v>
      </c>
      <c r="AN819">
        <v>0</v>
      </c>
      <c r="AO819">
        <v>0</v>
      </c>
      <c r="AP819">
        <v>-402</v>
      </c>
      <c r="AQ819">
        <v>0</v>
      </c>
      <c r="AR819">
        <v>0</v>
      </c>
      <c r="AS819">
        <v>0</v>
      </c>
      <c r="AT819" t="s">
        <v>90</v>
      </c>
      <c r="AU819" t="s">
        <v>90</v>
      </c>
      <c r="AV819" t="s">
        <v>90</v>
      </c>
      <c r="AW819" t="s">
        <v>90</v>
      </c>
      <c r="AX819" t="s">
        <v>90</v>
      </c>
      <c r="AY819" t="s">
        <v>90</v>
      </c>
      <c r="AZ819" t="s">
        <v>90</v>
      </c>
      <c r="BA819" t="s">
        <v>90</v>
      </c>
      <c r="BB819" t="s">
        <v>90</v>
      </c>
      <c r="BC819" t="s">
        <v>90</v>
      </c>
      <c r="BD819" t="s">
        <v>90</v>
      </c>
      <c r="BE819" t="s">
        <v>90</v>
      </c>
    </row>
    <row r="820" spans="1:57" x14ac:dyDescent="0.45">
      <c r="A820" t="s">
        <v>2063</v>
      </c>
      <c r="B820" t="s">
        <v>82</v>
      </c>
      <c r="C820" t="s">
        <v>2064</v>
      </c>
      <c r="D820" t="s">
        <v>84</v>
      </c>
      <c r="E820" s="2" t="str">
        <f>HYPERLINK("capsilon://?command=openfolder&amp;siteaddress=FAM.docvelocity-na8.net&amp;folderid=FX6519EEE5-E54A-2056-62A8-E9A7CD1798A1","FX22025191")</f>
        <v>FX22025191</v>
      </c>
      <c r="F820" t="s">
        <v>19</v>
      </c>
      <c r="G820" t="s">
        <v>19</v>
      </c>
      <c r="H820" t="s">
        <v>85</v>
      </c>
      <c r="I820" t="s">
        <v>2065</v>
      </c>
      <c r="J820">
        <v>0</v>
      </c>
      <c r="K820" t="s">
        <v>87</v>
      </c>
      <c r="L820" t="s">
        <v>88</v>
      </c>
      <c r="M820" t="s">
        <v>89</v>
      </c>
      <c r="N820">
        <v>2</v>
      </c>
      <c r="O820" s="1">
        <v>44620.393530092595</v>
      </c>
      <c r="P820" s="1">
        <v>44620.450312499997</v>
      </c>
      <c r="Q820">
        <v>3415</v>
      </c>
      <c r="R820">
        <v>1491</v>
      </c>
      <c r="S820" t="b">
        <v>0</v>
      </c>
      <c r="T820" t="s">
        <v>90</v>
      </c>
      <c r="U820" t="b">
        <v>0</v>
      </c>
      <c r="V820" t="s">
        <v>186</v>
      </c>
      <c r="W820" s="1">
        <v>44620.405011574076</v>
      </c>
      <c r="X820">
        <v>898</v>
      </c>
      <c r="Y820">
        <v>162</v>
      </c>
      <c r="Z820">
        <v>0</v>
      </c>
      <c r="AA820">
        <v>162</v>
      </c>
      <c r="AB820">
        <v>0</v>
      </c>
      <c r="AC820">
        <v>15</v>
      </c>
      <c r="AD820">
        <v>-162</v>
      </c>
      <c r="AE820">
        <v>6</v>
      </c>
      <c r="AF820">
        <v>0</v>
      </c>
      <c r="AG820">
        <v>0</v>
      </c>
      <c r="AH820" t="s">
        <v>194</v>
      </c>
      <c r="AI820" s="1">
        <v>44620.450312499997</v>
      </c>
      <c r="AJ820">
        <v>571</v>
      </c>
      <c r="AK820">
        <v>2</v>
      </c>
      <c r="AL820">
        <v>0</v>
      </c>
      <c r="AM820">
        <v>2</v>
      </c>
      <c r="AN820">
        <v>0</v>
      </c>
      <c r="AO820">
        <v>1</v>
      </c>
      <c r="AP820">
        <v>-164</v>
      </c>
      <c r="AQ820">
        <v>0</v>
      </c>
      <c r="AR820">
        <v>0</v>
      </c>
      <c r="AS820">
        <v>0</v>
      </c>
      <c r="AT820" t="s">
        <v>90</v>
      </c>
      <c r="AU820" t="s">
        <v>90</v>
      </c>
      <c r="AV820" t="s">
        <v>90</v>
      </c>
      <c r="AW820" t="s">
        <v>90</v>
      </c>
      <c r="AX820" t="s">
        <v>90</v>
      </c>
      <c r="AY820" t="s">
        <v>90</v>
      </c>
      <c r="AZ820" t="s">
        <v>90</v>
      </c>
      <c r="BA820" t="s">
        <v>90</v>
      </c>
      <c r="BB820" t="s">
        <v>90</v>
      </c>
      <c r="BC820" t="s">
        <v>90</v>
      </c>
      <c r="BD820" t="s">
        <v>90</v>
      </c>
      <c r="BE820" t="s">
        <v>90</v>
      </c>
    </row>
    <row r="821" spans="1:57" x14ac:dyDescent="0.45">
      <c r="A821" t="s">
        <v>2066</v>
      </c>
      <c r="B821" t="s">
        <v>82</v>
      </c>
      <c r="C821" t="s">
        <v>1862</v>
      </c>
      <c r="D821" t="s">
        <v>84</v>
      </c>
      <c r="E821" s="2" t="str">
        <f>HYPERLINK("capsilon://?command=openfolder&amp;siteaddress=FAM.docvelocity-na8.net&amp;folderid=FXD8B71395-3DCC-6ED2-9D01-F4FBF3B3053C","FX220211015")</f>
        <v>FX220211015</v>
      </c>
      <c r="F821" t="s">
        <v>19</v>
      </c>
      <c r="G821" t="s">
        <v>19</v>
      </c>
      <c r="H821" t="s">
        <v>85</v>
      </c>
      <c r="I821" t="s">
        <v>2067</v>
      </c>
      <c r="J821">
        <v>0</v>
      </c>
      <c r="K821" t="s">
        <v>87</v>
      </c>
      <c r="L821" t="s">
        <v>88</v>
      </c>
      <c r="M821" t="s">
        <v>89</v>
      </c>
      <c r="N821">
        <v>1</v>
      </c>
      <c r="O821" s="1">
        <v>44620.396365740744</v>
      </c>
      <c r="P821" s="1">
        <v>44620.407812500001</v>
      </c>
      <c r="Q821">
        <v>715</v>
      </c>
      <c r="R821">
        <v>274</v>
      </c>
      <c r="S821" t="b">
        <v>0</v>
      </c>
      <c r="T821" t="s">
        <v>90</v>
      </c>
      <c r="U821" t="b">
        <v>0</v>
      </c>
      <c r="V821" t="s">
        <v>186</v>
      </c>
      <c r="W821" s="1">
        <v>44620.407812500001</v>
      </c>
      <c r="X821">
        <v>241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52</v>
      </c>
      <c r="AF821">
        <v>0</v>
      </c>
      <c r="AG821">
        <v>1</v>
      </c>
      <c r="AH821" t="s">
        <v>90</v>
      </c>
      <c r="AI821" t="s">
        <v>90</v>
      </c>
      <c r="AJ821" t="s">
        <v>90</v>
      </c>
      <c r="AK821" t="s">
        <v>90</v>
      </c>
      <c r="AL821" t="s">
        <v>90</v>
      </c>
      <c r="AM821" t="s">
        <v>90</v>
      </c>
      <c r="AN821" t="s">
        <v>90</v>
      </c>
      <c r="AO821" t="s">
        <v>90</v>
      </c>
      <c r="AP821" t="s">
        <v>90</v>
      </c>
      <c r="AQ821" t="s">
        <v>90</v>
      </c>
      <c r="AR821" t="s">
        <v>90</v>
      </c>
      <c r="AS821" t="s">
        <v>90</v>
      </c>
      <c r="AT821" t="s">
        <v>90</v>
      </c>
      <c r="AU821" t="s">
        <v>90</v>
      </c>
      <c r="AV821" t="s">
        <v>90</v>
      </c>
      <c r="AW821" t="s">
        <v>90</v>
      </c>
      <c r="AX821" t="s">
        <v>90</v>
      </c>
      <c r="AY821" t="s">
        <v>90</v>
      </c>
      <c r="AZ821" t="s">
        <v>90</v>
      </c>
      <c r="BA821" t="s">
        <v>90</v>
      </c>
      <c r="BB821" t="s">
        <v>90</v>
      </c>
      <c r="BC821" t="s">
        <v>90</v>
      </c>
      <c r="BD821" t="s">
        <v>90</v>
      </c>
      <c r="BE821" t="s">
        <v>90</v>
      </c>
    </row>
    <row r="822" spans="1:57" x14ac:dyDescent="0.45">
      <c r="A822" t="s">
        <v>2068</v>
      </c>
      <c r="B822" t="s">
        <v>82</v>
      </c>
      <c r="C822" t="s">
        <v>1862</v>
      </c>
      <c r="D822" t="s">
        <v>84</v>
      </c>
      <c r="E822" s="2" t="str">
        <f>HYPERLINK("capsilon://?command=openfolder&amp;siteaddress=FAM.docvelocity-na8.net&amp;folderid=FXD8B71395-3DCC-6ED2-9D01-F4FBF3B3053C","FX220211015")</f>
        <v>FX220211015</v>
      </c>
      <c r="F822" t="s">
        <v>19</v>
      </c>
      <c r="G822" t="s">
        <v>19</v>
      </c>
      <c r="H822" t="s">
        <v>85</v>
      </c>
      <c r="I822" t="s">
        <v>2069</v>
      </c>
      <c r="J822">
        <v>0</v>
      </c>
      <c r="K822" t="s">
        <v>87</v>
      </c>
      <c r="L822" t="s">
        <v>88</v>
      </c>
      <c r="M822" t="s">
        <v>89</v>
      </c>
      <c r="N822">
        <v>2</v>
      </c>
      <c r="O822" s="1">
        <v>44620.403657407405</v>
      </c>
      <c r="P822" s="1">
        <v>44620.460300925923</v>
      </c>
      <c r="Q822">
        <v>4460</v>
      </c>
      <c r="R822">
        <v>434</v>
      </c>
      <c r="S822" t="b">
        <v>0</v>
      </c>
      <c r="T822" t="s">
        <v>90</v>
      </c>
      <c r="U822" t="b">
        <v>0</v>
      </c>
      <c r="V822" t="s">
        <v>186</v>
      </c>
      <c r="W822" s="1">
        <v>44620.411400462966</v>
      </c>
      <c r="X822">
        <v>309</v>
      </c>
      <c r="Y822">
        <v>37</v>
      </c>
      <c r="Z822">
        <v>0</v>
      </c>
      <c r="AA822">
        <v>37</v>
      </c>
      <c r="AB822">
        <v>0</v>
      </c>
      <c r="AC822">
        <v>22</v>
      </c>
      <c r="AD822">
        <v>-37</v>
      </c>
      <c r="AE822">
        <v>0</v>
      </c>
      <c r="AF822">
        <v>0</v>
      </c>
      <c r="AG822">
        <v>0</v>
      </c>
      <c r="AH822" t="s">
        <v>194</v>
      </c>
      <c r="AI822" s="1">
        <v>44620.460300925923</v>
      </c>
      <c r="AJ822">
        <v>125</v>
      </c>
      <c r="AK822">
        <v>1</v>
      </c>
      <c r="AL822">
        <v>0</v>
      </c>
      <c r="AM822">
        <v>1</v>
      </c>
      <c r="AN822">
        <v>0</v>
      </c>
      <c r="AO822">
        <v>0</v>
      </c>
      <c r="AP822">
        <v>-38</v>
      </c>
      <c r="AQ822">
        <v>0</v>
      </c>
      <c r="AR822">
        <v>0</v>
      </c>
      <c r="AS822">
        <v>0</v>
      </c>
      <c r="AT822" t="s">
        <v>90</v>
      </c>
      <c r="AU822" t="s">
        <v>90</v>
      </c>
      <c r="AV822" t="s">
        <v>90</v>
      </c>
      <c r="AW822" t="s">
        <v>90</v>
      </c>
      <c r="AX822" t="s">
        <v>90</v>
      </c>
      <c r="AY822" t="s">
        <v>90</v>
      </c>
      <c r="AZ822" t="s">
        <v>90</v>
      </c>
      <c r="BA822" t="s">
        <v>90</v>
      </c>
      <c r="BB822" t="s">
        <v>90</v>
      </c>
      <c r="BC822" t="s">
        <v>90</v>
      </c>
      <c r="BD822" t="s">
        <v>90</v>
      </c>
      <c r="BE822" t="s">
        <v>90</v>
      </c>
    </row>
    <row r="823" spans="1:57" x14ac:dyDescent="0.45">
      <c r="A823" t="s">
        <v>2070</v>
      </c>
      <c r="B823" t="s">
        <v>82</v>
      </c>
      <c r="C823" t="s">
        <v>1862</v>
      </c>
      <c r="D823" t="s">
        <v>84</v>
      </c>
      <c r="E823" s="2" t="str">
        <f>HYPERLINK("capsilon://?command=openfolder&amp;siteaddress=FAM.docvelocity-na8.net&amp;folderid=FXD8B71395-3DCC-6ED2-9D01-F4FBF3B3053C","FX220211015")</f>
        <v>FX220211015</v>
      </c>
      <c r="F823" t="s">
        <v>19</v>
      </c>
      <c r="G823" t="s">
        <v>19</v>
      </c>
      <c r="H823" t="s">
        <v>85</v>
      </c>
      <c r="I823" t="s">
        <v>2067</v>
      </c>
      <c r="J823">
        <v>0</v>
      </c>
      <c r="K823" t="s">
        <v>87</v>
      </c>
      <c r="L823" t="s">
        <v>88</v>
      </c>
      <c r="M823" t="s">
        <v>89</v>
      </c>
      <c r="N823">
        <v>2</v>
      </c>
      <c r="O823" s="1">
        <v>44620.408564814818</v>
      </c>
      <c r="P823" s="1">
        <v>44620.45884259259</v>
      </c>
      <c r="Q823">
        <v>3587</v>
      </c>
      <c r="R823">
        <v>757</v>
      </c>
      <c r="S823" t="b">
        <v>0</v>
      </c>
      <c r="T823" t="s">
        <v>90</v>
      </c>
      <c r="U823" t="b">
        <v>1</v>
      </c>
      <c r="V823" t="s">
        <v>285</v>
      </c>
      <c r="W823" s="1">
        <v>44620.444895833331</v>
      </c>
      <c r="X823">
        <v>472</v>
      </c>
      <c r="Y823">
        <v>37</v>
      </c>
      <c r="Z823">
        <v>0</v>
      </c>
      <c r="AA823">
        <v>37</v>
      </c>
      <c r="AB823">
        <v>0</v>
      </c>
      <c r="AC823">
        <v>16</v>
      </c>
      <c r="AD823">
        <v>-37</v>
      </c>
      <c r="AE823">
        <v>0</v>
      </c>
      <c r="AF823">
        <v>0</v>
      </c>
      <c r="AG823">
        <v>0</v>
      </c>
      <c r="AH823" t="s">
        <v>194</v>
      </c>
      <c r="AI823" s="1">
        <v>44620.45884259259</v>
      </c>
      <c r="AJ823">
        <v>239</v>
      </c>
      <c r="AK823">
        <v>2</v>
      </c>
      <c r="AL823">
        <v>0</v>
      </c>
      <c r="AM823">
        <v>2</v>
      </c>
      <c r="AN823">
        <v>0</v>
      </c>
      <c r="AO823">
        <v>0</v>
      </c>
      <c r="AP823">
        <v>-39</v>
      </c>
      <c r="AQ823">
        <v>0</v>
      </c>
      <c r="AR823">
        <v>0</v>
      </c>
      <c r="AS823">
        <v>0</v>
      </c>
      <c r="AT823" t="s">
        <v>90</v>
      </c>
      <c r="AU823" t="s">
        <v>90</v>
      </c>
      <c r="AV823" t="s">
        <v>90</v>
      </c>
      <c r="AW823" t="s">
        <v>90</v>
      </c>
      <c r="AX823" t="s">
        <v>90</v>
      </c>
      <c r="AY823" t="s">
        <v>90</v>
      </c>
      <c r="AZ823" t="s">
        <v>90</v>
      </c>
      <c r="BA823" t="s">
        <v>90</v>
      </c>
      <c r="BB823" t="s">
        <v>90</v>
      </c>
      <c r="BC823" t="s">
        <v>90</v>
      </c>
      <c r="BD823" t="s">
        <v>90</v>
      </c>
      <c r="BE823" t="s">
        <v>90</v>
      </c>
    </row>
    <row r="824" spans="1:57" x14ac:dyDescent="0.45">
      <c r="A824" t="s">
        <v>2071</v>
      </c>
      <c r="B824" t="s">
        <v>82</v>
      </c>
      <c r="C824" t="s">
        <v>1707</v>
      </c>
      <c r="D824" t="s">
        <v>84</v>
      </c>
      <c r="E824" s="2" t="str">
        <f>HYPERLINK("capsilon://?command=openfolder&amp;siteaddress=FAM.docvelocity-na8.net&amp;folderid=FXF7CC5DFB-F7DE-39CB-81CA-268612D82B5D","FX22029262")</f>
        <v>FX22029262</v>
      </c>
      <c r="F824" t="s">
        <v>19</v>
      </c>
      <c r="G824" t="s">
        <v>19</v>
      </c>
      <c r="H824" t="s">
        <v>85</v>
      </c>
      <c r="I824" t="s">
        <v>2072</v>
      </c>
      <c r="J824">
        <v>0</v>
      </c>
      <c r="K824" t="s">
        <v>87</v>
      </c>
      <c r="L824" t="s">
        <v>88</v>
      </c>
      <c r="M824" t="s">
        <v>89</v>
      </c>
      <c r="N824">
        <v>2</v>
      </c>
      <c r="O824" s="1">
        <v>44620.411273148151</v>
      </c>
      <c r="P824" s="1">
        <v>44620.46056712963</v>
      </c>
      <c r="Q824">
        <v>4143</v>
      </c>
      <c r="R824">
        <v>116</v>
      </c>
      <c r="S824" t="b">
        <v>0</v>
      </c>
      <c r="T824" t="s">
        <v>90</v>
      </c>
      <c r="U824" t="b">
        <v>0</v>
      </c>
      <c r="V824" t="s">
        <v>186</v>
      </c>
      <c r="W824" s="1">
        <v>44620.444398148145</v>
      </c>
      <c r="X824">
        <v>93</v>
      </c>
      <c r="Y824">
        <v>0</v>
      </c>
      <c r="Z824">
        <v>0</v>
      </c>
      <c r="AA824">
        <v>0</v>
      </c>
      <c r="AB824">
        <v>37</v>
      </c>
      <c r="AC824">
        <v>0</v>
      </c>
      <c r="AD824">
        <v>0</v>
      </c>
      <c r="AE824">
        <v>0</v>
      </c>
      <c r="AF824">
        <v>0</v>
      </c>
      <c r="AG824">
        <v>0</v>
      </c>
      <c r="AH824" t="s">
        <v>194</v>
      </c>
      <c r="AI824" s="1">
        <v>44620.46056712963</v>
      </c>
      <c r="AJ824">
        <v>23</v>
      </c>
      <c r="AK824">
        <v>0</v>
      </c>
      <c r="AL824">
        <v>0</v>
      </c>
      <c r="AM824">
        <v>0</v>
      </c>
      <c r="AN824">
        <v>37</v>
      </c>
      <c r="AO824">
        <v>0</v>
      </c>
      <c r="AP824">
        <v>0</v>
      </c>
      <c r="AQ824">
        <v>0</v>
      </c>
      <c r="AR824">
        <v>0</v>
      </c>
      <c r="AS824">
        <v>0</v>
      </c>
      <c r="AT824" t="s">
        <v>90</v>
      </c>
      <c r="AU824" t="s">
        <v>90</v>
      </c>
      <c r="AV824" t="s">
        <v>90</v>
      </c>
      <c r="AW824" t="s">
        <v>90</v>
      </c>
      <c r="AX824" t="s">
        <v>90</v>
      </c>
      <c r="AY824" t="s">
        <v>90</v>
      </c>
      <c r="AZ824" t="s">
        <v>90</v>
      </c>
      <c r="BA824" t="s">
        <v>90</v>
      </c>
      <c r="BB824" t="s">
        <v>90</v>
      </c>
      <c r="BC824" t="s">
        <v>90</v>
      </c>
      <c r="BD824" t="s">
        <v>90</v>
      </c>
      <c r="BE824" t="s">
        <v>90</v>
      </c>
    </row>
    <row r="825" spans="1:57" x14ac:dyDescent="0.45">
      <c r="A825" t="s">
        <v>2073</v>
      </c>
      <c r="B825" t="s">
        <v>82</v>
      </c>
      <c r="C825" t="s">
        <v>2074</v>
      </c>
      <c r="D825" t="s">
        <v>84</v>
      </c>
      <c r="E825" s="2" t="str">
        <f>HYPERLINK("capsilon://?command=openfolder&amp;siteaddress=FAM.docvelocity-na8.net&amp;folderid=FXD72D9CC7-F1DD-39C1-F7E8-C7EB51C28F27","FX220111188")</f>
        <v>FX220111188</v>
      </c>
      <c r="F825" t="s">
        <v>19</v>
      </c>
      <c r="G825" t="s">
        <v>19</v>
      </c>
      <c r="H825" t="s">
        <v>85</v>
      </c>
      <c r="I825" t="s">
        <v>2075</v>
      </c>
      <c r="J825">
        <v>0</v>
      </c>
      <c r="K825" t="s">
        <v>87</v>
      </c>
      <c r="L825" t="s">
        <v>88</v>
      </c>
      <c r="M825" t="s">
        <v>89</v>
      </c>
      <c r="N825">
        <v>2</v>
      </c>
      <c r="O825" s="1">
        <v>44620.412118055552</v>
      </c>
      <c r="P825" s="1">
        <v>44620.460833333331</v>
      </c>
      <c r="Q825">
        <v>4024</v>
      </c>
      <c r="R825">
        <v>185</v>
      </c>
      <c r="S825" t="b">
        <v>0</v>
      </c>
      <c r="T825" t="s">
        <v>90</v>
      </c>
      <c r="U825" t="b">
        <v>0</v>
      </c>
      <c r="V825" t="s">
        <v>186</v>
      </c>
      <c r="W825" s="1">
        <v>44620.446284722224</v>
      </c>
      <c r="X825">
        <v>163</v>
      </c>
      <c r="Y825">
        <v>0</v>
      </c>
      <c r="Z825">
        <v>0</v>
      </c>
      <c r="AA825">
        <v>0</v>
      </c>
      <c r="AB825">
        <v>52</v>
      </c>
      <c r="AC825">
        <v>0</v>
      </c>
      <c r="AD825">
        <v>0</v>
      </c>
      <c r="AE825">
        <v>0</v>
      </c>
      <c r="AF825">
        <v>0</v>
      </c>
      <c r="AG825">
        <v>0</v>
      </c>
      <c r="AH825" t="s">
        <v>194</v>
      </c>
      <c r="AI825" s="1">
        <v>44620.460833333331</v>
      </c>
      <c r="AJ825">
        <v>22</v>
      </c>
      <c r="AK825">
        <v>0</v>
      </c>
      <c r="AL825">
        <v>0</v>
      </c>
      <c r="AM825">
        <v>0</v>
      </c>
      <c r="AN825">
        <v>52</v>
      </c>
      <c r="AO825">
        <v>0</v>
      </c>
      <c r="AP825">
        <v>0</v>
      </c>
      <c r="AQ825">
        <v>0</v>
      </c>
      <c r="AR825">
        <v>0</v>
      </c>
      <c r="AS825">
        <v>0</v>
      </c>
      <c r="AT825" t="s">
        <v>90</v>
      </c>
      <c r="AU825" t="s">
        <v>90</v>
      </c>
      <c r="AV825" t="s">
        <v>90</v>
      </c>
      <c r="AW825" t="s">
        <v>90</v>
      </c>
      <c r="AX825" t="s">
        <v>90</v>
      </c>
      <c r="AY825" t="s">
        <v>90</v>
      </c>
      <c r="AZ825" t="s">
        <v>90</v>
      </c>
      <c r="BA825" t="s">
        <v>90</v>
      </c>
      <c r="BB825" t="s">
        <v>90</v>
      </c>
      <c r="BC825" t="s">
        <v>90</v>
      </c>
      <c r="BD825" t="s">
        <v>90</v>
      </c>
      <c r="BE825" t="s">
        <v>90</v>
      </c>
    </row>
    <row r="826" spans="1:57" x14ac:dyDescent="0.45">
      <c r="A826" t="s">
        <v>2076</v>
      </c>
      <c r="B826" t="s">
        <v>82</v>
      </c>
      <c r="C826" t="s">
        <v>2077</v>
      </c>
      <c r="D826" t="s">
        <v>84</v>
      </c>
      <c r="E826" s="2" t="str">
        <f>HYPERLINK("capsilon://?command=openfolder&amp;siteaddress=FAM.docvelocity-na8.net&amp;folderid=FXBD39FB9F-4405-E9B8-9ABD-B10633990291","FX220111783")</f>
        <v>FX220111783</v>
      </c>
      <c r="F826" t="s">
        <v>19</v>
      </c>
      <c r="G826" t="s">
        <v>19</v>
      </c>
      <c r="H826" t="s">
        <v>85</v>
      </c>
      <c r="I826" t="s">
        <v>2078</v>
      </c>
      <c r="J826">
        <v>0</v>
      </c>
      <c r="K826" t="s">
        <v>646</v>
      </c>
      <c r="L826" t="s">
        <v>19</v>
      </c>
      <c r="M826" t="s">
        <v>84</v>
      </c>
      <c r="N826">
        <v>0</v>
      </c>
      <c r="O826" s="1">
        <v>44620.412372685183</v>
      </c>
      <c r="P826" s="1">
        <v>44620.452326388891</v>
      </c>
      <c r="Q826">
        <v>3348</v>
      </c>
      <c r="R826">
        <v>104</v>
      </c>
      <c r="S826" t="b">
        <v>0</v>
      </c>
      <c r="T826" t="s">
        <v>90</v>
      </c>
      <c r="U826" t="b">
        <v>0</v>
      </c>
      <c r="V826" t="s">
        <v>90</v>
      </c>
      <c r="W826" t="s">
        <v>90</v>
      </c>
      <c r="X826" t="s">
        <v>90</v>
      </c>
      <c r="Y826" t="s">
        <v>90</v>
      </c>
      <c r="Z826" t="s">
        <v>90</v>
      </c>
      <c r="AA826" t="s">
        <v>90</v>
      </c>
      <c r="AB826" t="s">
        <v>90</v>
      </c>
      <c r="AC826" t="s">
        <v>90</v>
      </c>
      <c r="AD826" t="s">
        <v>90</v>
      </c>
      <c r="AE826" t="s">
        <v>90</v>
      </c>
      <c r="AF826" t="s">
        <v>90</v>
      </c>
      <c r="AG826" t="s">
        <v>90</v>
      </c>
      <c r="AH826" t="s">
        <v>90</v>
      </c>
      <c r="AI826" t="s">
        <v>90</v>
      </c>
      <c r="AJ826" t="s">
        <v>90</v>
      </c>
      <c r="AK826" t="s">
        <v>90</v>
      </c>
      <c r="AL826" t="s">
        <v>90</v>
      </c>
      <c r="AM826" t="s">
        <v>90</v>
      </c>
      <c r="AN826" t="s">
        <v>90</v>
      </c>
      <c r="AO826" t="s">
        <v>90</v>
      </c>
      <c r="AP826" t="s">
        <v>90</v>
      </c>
      <c r="AQ826" t="s">
        <v>90</v>
      </c>
      <c r="AR826" t="s">
        <v>90</v>
      </c>
      <c r="AS826" t="s">
        <v>90</v>
      </c>
      <c r="AT826" t="s">
        <v>90</v>
      </c>
      <c r="AU826" t="s">
        <v>90</v>
      </c>
      <c r="AV826" t="s">
        <v>90</v>
      </c>
      <c r="AW826" t="s">
        <v>90</v>
      </c>
      <c r="AX826" t="s">
        <v>90</v>
      </c>
      <c r="AY826" t="s">
        <v>90</v>
      </c>
      <c r="AZ826" t="s">
        <v>90</v>
      </c>
      <c r="BA826" t="s">
        <v>90</v>
      </c>
      <c r="BB826" t="s">
        <v>90</v>
      </c>
      <c r="BC826" t="s">
        <v>90</v>
      </c>
      <c r="BD826" t="s">
        <v>90</v>
      </c>
      <c r="BE826" t="s">
        <v>90</v>
      </c>
    </row>
    <row r="827" spans="1:57" x14ac:dyDescent="0.45">
      <c r="A827" t="s">
        <v>2079</v>
      </c>
      <c r="B827" t="s">
        <v>82</v>
      </c>
      <c r="C827" t="s">
        <v>2080</v>
      </c>
      <c r="D827" t="s">
        <v>84</v>
      </c>
      <c r="E827" s="2" t="str">
        <f>HYPERLINK("capsilon://?command=openfolder&amp;siteaddress=FAM.docvelocity-na8.net&amp;folderid=FX208C06CB-6F9D-0D08-3538-5282C0644C4B","FX22028604")</f>
        <v>FX22028604</v>
      </c>
      <c r="F827" t="s">
        <v>19</v>
      </c>
      <c r="G827" t="s">
        <v>19</v>
      </c>
      <c r="H827" t="s">
        <v>85</v>
      </c>
      <c r="I827" t="s">
        <v>2081</v>
      </c>
      <c r="J827">
        <v>0</v>
      </c>
      <c r="K827" t="s">
        <v>87</v>
      </c>
      <c r="L827" t="s">
        <v>88</v>
      </c>
      <c r="M827" t="s">
        <v>89</v>
      </c>
      <c r="N827">
        <v>2</v>
      </c>
      <c r="O827" s="1">
        <v>44620.412997685184</v>
      </c>
      <c r="P827" s="1">
        <v>44620.821736111109</v>
      </c>
      <c r="Q827">
        <v>20445</v>
      </c>
      <c r="R827">
        <v>14870</v>
      </c>
      <c r="S827" t="b">
        <v>0</v>
      </c>
      <c r="T827" t="s">
        <v>90</v>
      </c>
      <c r="U827" t="b">
        <v>0</v>
      </c>
      <c r="V827" t="s">
        <v>246</v>
      </c>
      <c r="W827" s="1">
        <v>44620.743298611109</v>
      </c>
      <c r="X827">
        <v>10091</v>
      </c>
      <c r="Y827">
        <v>407</v>
      </c>
      <c r="Z827">
        <v>0</v>
      </c>
      <c r="AA827">
        <v>407</v>
      </c>
      <c r="AB827">
        <v>0</v>
      </c>
      <c r="AC827">
        <v>299</v>
      </c>
      <c r="AD827">
        <v>-407</v>
      </c>
      <c r="AE827">
        <v>0</v>
      </c>
      <c r="AF827">
        <v>0</v>
      </c>
      <c r="AG827">
        <v>0</v>
      </c>
      <c r="AH827" t="s">
        <v>92</v>
      </c>
      <c r="AI827" s="1">
        <v>44620.821736111109</v>
      </c>
      <c r="AJ827">
        <v>1999</v>
      </c>
      <c r="AK827">
        <v>22</v>
      </c>
      <c r="AL827">
        <v>0</v>
      </c>
      <c r="AM827">
        <v>22</v>
      </c>
      <c r="AN827">
        <v>0</v>
      </c>
      <c r="AO827">
        <v>22</v>
      </c>
      <c r="AP827">
        <v>-429</v>
      </c>
      <c r="AQ827">
        <v>0</v>
      </c>
      <c r="AR827">
        <v>0</v>
      </c>
      <c r="AS827">
        <v>0</v>
      </c>
      <c r="AT827" t="s">
        <v>90</v>
      </c>
      <c r="AU827" t="s">
        <v>90</v>
      </c>
      <c r="AV827" t="s">
        <v>90</v>
      </c>
      <c r="AW827" t="s">
        <v>90</v>
      </c>
      <c r="AX827" t="s">
        <v>90</v>
      </c>
      <c r="AY827" t="s">
        <v>90</v>
      </c>
      <c r="AZ827" t="s">
        <v>90</v>
      </c>
      <c r="BA827" t="s">
        <v>90</v>
      </c>
      <c r="BB827" t="s">
        <v>90</v>
      </c>
      <c r="BC827" t="s">
        <v>90</v>
      </c>
      <c r="BD827" t="s">
        <v>90</v>
      </c>
      <c r="BE827" t="s">
        <v>90</v>
      </c>
    </row>
    <row r="828" spans="1:57" x14ac:dyDescent="0.45">
      <c r="A828" t="s">
        <v>2082</v>
      </c>
      <c r="B828" t="s">
        <v>82</v>
      </c>
      <c r="C828" t="s">
        <v>2083</v>
      </c>
      <c r="D828" t="s">
        <v>84</v>
      </c>
      <c r="E828" s="2" t="str">
        <f>HYPERLINK("capsilon://?command=openfolder&amp;siteaddress=FAM.docvelocity-na8.net&amp;folderid=FXEAE14B23-B330-FDB9-2071-757E3B03A04D","FX22027400")</f>
        <v>FX22027400</v>
      </c>
      <c r="F828" t="s">
        <v>19</v>
      </c>
      <c r="G828" t="s">
        <v>19</v>
      </c>
      <c r="H828" t="s">
        <v>85</v>
      </c>
      <c r="I828" t="s">
        <v>2084</v>
      </c>
      <c r="J828">
        <v>0</v>
      </c>
      <c r="K828" t="s">
        <v>87</v>
      </c>
      <c r="L828" t="s">
        <v>88</v>
      </c>
      <c r="M828" t="s">
        <v>89</v>
      </c>
      <c r="N828">
        <v>2</v>
      </c>
      <c r="O828" s="1">
        <v>44620.419421296298</v>
      </c>
      <c r="P828" s="1">
        <v>44620.634467592594</v>
      </c>
      <c r="Q828">
        <v>16662</v>
      </c>
      <c r="R828">
        <v>1918</v>
      </c>
      <c r="S828" t="b">
        <v>0</v>
      </c>
      <c r="T828" t="s">
        <v>90</v>
      </c>
      <c r="U828" t="b">
        <v>0</v>
      </c>
      <c r="V828" t="s">
        <v>177</v>
      </c>
      <c r="W828" s="1">
        <v>44620.549618055556</v>
      </c>
      <c r="X828">
        <v>1035</v>
      </c>
      <c r="Y828">
        <v>137</v>
      </c>
      <c r="Z828">
        <v>0</v>
      </c>
      <c r="AA828">
        <v>137</v>
      </c>
      <c r="AB828">
        <v>0</v>
      </c>
      <c r="AC828">
        <v>85</v>
      </c>
      <c r="AD828">
        <v>-137</v>
      </c>
      <c r="AE828">
        <v>0</v>
      </c>
      <c r="AF828">
        <v>0</v>
      </c>
      <c r="AG828">
        <v>0</v>
      </c>
      <c r="AH828" t="s">
        <v>219</v>
      </c>
      <c r="AI828" s="1">
        <v>44620.634467592594</v>
      </c>
      <c r="AJ828">
        <v>811</v>
      </c>
      <c r="AK828">
        <v>4</v>
      </c>
      <c r="AL828">
        <v>0</v>
      </c>
      <c r="AM828">
        <v>4</v>
      </c>
      <c r="AN828">
        <v>0</v>
      </c>
      <c r="AO828">
        <v>4</v>
      </c>
      <c r="AP828">
        <v>-141</v>
      </c>
      <c r="AQ828">
        <v>0</v>
      </c>
      <c r="AR828">
        <v>0</v>
      </c>
      <c r="AS828">
        <v>0</v>
      </c>
      <c r="AT828" t="s">
        <v>90</v>
      </c>
      <c r="AU828" t="s">
        <v>90</v>
      </c>
      <c r="AV828" t="s">
        <v>90</v>
      </c>
      <c r="AW828" t="s">
        <v>90</v>
      </c>
      <c r="AX828" t="s">
        <v>90</v>
      </c>
      <c r="AY828" t="s">
        <v>90</v>
      </c>
      <c r="AZ828" t="s">
        <v>90</v>
      </c>
      <c r="BA828" t="s">
        <v>90</v>
      </c>
      <c r="BB828" t="s">
        <v>90</v>
      </c>
      <c r="BC828" t="s">
        <v>90</v>
      </c>
      <c r="BD828" t="s">
        <v>90</v>
      </c>
      <c r="BE828" t="s">
        <v>90</v>
      </c>
    </row>
    <row r="829" spans="1:57" x14ac:dyDescent="0.45">
      <c r="A829" t="s">
        <v>2085</v>
      </c>
      <c r="B829" t="s">
        <v>82</v>
      </c>
      <c r="C829" t="s">
        <v>2086</v>
      </c>
      <c r="D829" t="s">
        <v>84</v>
      </c>
      <c r="E829" s="2" t="str">
        <f>HYPERLINK("capsilon://?command=openfolder&amp;siteaddress=FAM.docvelocity-na8.net&amp;folderid=FX4573665E-60A4-EF71-E4C7-AB8E6E3DD73B","FX220212166")</f>
        <v>FX220212166</v>
      </c>
      <c r="F829" t="s">
        <v>19</v>
      </c>
      <c r="G829" t="s">
        <v>19</v>
      </c>
      <c r="H829" t="s">
        <v>85</v>
      </c>
      <c r="I829" t="s">
        <v>2087</v>
      </c>
      <c r="J829">
        <v>0</v>
      </c>
      <c r="K829" t="s">
        <v>87</v>
      </c>
      <c r="L829" t="s">
        <v>88</v>
      </c>
      <c r="M829" t="s">
        <v>89</v>
      </c>
      <c r="N829">
        <v>2</v>
      </c>
      <c r="O829" s="1">
        <v>44620.426365740743</v>
      </c>
      <c r="P829" s="1">
        <v>44620.506203703706</v>
      </c>
      <c r="Q829">
        <v>3547</v>
      </c>
      <c r="R829">
        <v>3351</v>
      </c>
      <c r="S829" t="b">
        <v>0</v>
      </c>
      <c r="T829" t="s">
        <v>90</v>
      </c>
      <c r="U829" t="b">
        <v>0</v>
      </c>
      <c r="V829" t="s">
        <v>101</v>
      </c>
      <c r="W829" s="1">
        <v>44620.468414351853</v>
      </c>
      <c r="X829">
        <v>1841</v>
      </c>
      <c r="Y829">
        <v>303</v>
      </c>
      <c r="Z829">
        <v>0</v>
      </c>
      <c r="AA829">
        <v>303</v>
      </c>
      <c r="AB829">
        <v>0</v>
      </c>
      <c r="AC829">
        <v>127</v>
      </c>
      <c r="AD829">
        <v>-303</v>
      </c>
      <c r="AE829">
        <v>0</v>
      </c>
      <c r="AF829">
        <v>0</v>
      </c>
      <c r="AG829">
        <v>0</v>
      </c>
      <c r="AH829" t="s">
        <v>1647</v>
      </c>
      <c r="AI829" s="1">
        <v>44620.506203703706</v>
      </c>
      <c r="AJ829">
        <v>1501</v>
      </c>
      <c r="AK829">
        <v>1</v>
      </c>
      <c r="AL829">
        <v>0</v>
      </c>
      <c r="AM829">
        <v>1</v>
      </c>
      <c r="AN829">
        <v>0</v>
      </c>
      <c r="AO829">
        <v>1</v>
      </c>
      <c r="AP829">
        <v>-304</v>
      </c>
      <c r="AQ829">
        <v>0</v>
      </c>
      <c r="AR829">
        <v>0</v>
      </c>
      <c r="AS829">
        <v>0</v>
      </c>
      <c r="AT829" t="s">
        <v>90</v>
      </c>
      <c r="AU829" t="s">
        <v>90</v>
      </c>
      <c r="AV829" t="s">
        <v>90</v>
      </c>
      <c r="AW829" t="s">
        <v>90</v>
      </c>
      <c r="AX829" t="s">
        <v>90</v>
      </c>
      <c r="AY829" t="s">
        <v>90</v>
      </c>
      <c r="AZ829" t="s">
        <v>90</v>
      </c>
      <c r="BA829" t="s">
        <v>90</v>
      </c>
      <c r="BB829" t="s">
        <v>90</v>
      </c>
      <c r="BC829" t="s">
        <v>90</v>
      </c>
      <c r="BD829" t="s">
        <v>90</v>
      </c>
      <c r="BE829" t="s">
        <v>90</v>
      </c>
    </row>
    <row r="830" spans="1:57" x14ac:dyDescent="0.45">
      <c r="A830" t="s">
        <v>2088</v>
      </c>
      <c r="B830" t="s">
        <v>82</v>
      </c>
      <c r="C830" t="s">
        <v>1569</v>
      </c>
      <c r="D830" t="s">
        <v>84</v>
      </c>
      <c r="E830" s="2" t="str">
        <f>HYPERLINK("capsilon://?command=openfolder&amp;siteaddress=FAM.docvelocity-na8.net&amp;folderid=FXC5E4EEBD-E618-ECC8-3EB2-AC16D60F3C71","FX22025172")</f>
        <v>FX22025172</v>
      </c>
      <c r="F830" t="s">
        <v>19</v>
      </c>
      <c r="G830" t="s">
        <v>19</v>
      </c>
      <c r="H830" t="s">
        <v>85</v>
      </c>
      <c r="I830" t="s">
        <v>2089</v>
      </c>
      <c r="J830">
        <v>0</v>
      </c>
      <c r="K830" t="s">
        <v>87</v>
      </c>
      <c r="L830" t="s">
        <v>88</v>
      </c>
      <c r="M830" t="s">
        <v>89</v>
      </c>
      <c r="N830">
        <v>1</v>
      </c>
      <c r="O830" s="1">
        <v>44620.435555555552</v>
      </c>
      <c r="P830" s="1">
        <v>44620.665254629632</v>
      </c>
      <c r="Q830">
        <v>19123</v>
      </c>
      <c r="R830">
        <v>723</v>
      </c>
      <c r="S830" t="b">
        <v>0</v>
      </c>
      <c r="T830" t="s">
        <v>90</v>
      </c>
      <c r="U830" t="b">
        <v>0</v>
      </c>
      <c r="V830" t="s">
        <v>177</v>
      </c>
      <c r="W830" s="1">
        <v>44620.665254629632</v>
      </c>
      <c r="X830">
        <v>126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52</v>
      </c>
      <c r="AF830">
        <v>0</v>
      </c>
      <c r="AG830">
        <v>1</v>
      </c>
      <c r="AH830" t="s">
        <v>90</v>
      </c>
      <c r="AI830" t="s">
        <v>90</v>
      </c>
      <c r="AJ830" t="s">
        <v>90</v>
      </c>
      <c r="AK830" t="s">
        <v>90</v>
      </c>
      <c r="AL830" t="s">
        <v>90</v>
      </c>
      <c r="AM830" t="s">
        <v>90</v>
      </c>
      <c r="AN830" t="s">
        <v>90</v>
      </c>
      <c r="AO830" t="s">
        <v>90</v>
      </c>
      <c r="AP830" t="s">
        <v>90</v>
      </c>
      <c r="AQ830" t="s">
        <v>90</v>
      </c>
      <c r="AR830" t="s">
        <v>90</v>
      </c>
      <c r="AS830" t="s">
        <v>90</v>
      </c>
      <c r="AT830" t="s">
        <v>90</v>
      </c>
      <c r="AU830" t="s">
        <v>90</v>
      </c>
      <c r="AV830" t="s">
        <v>90</v>
      </c>
      <c r="AW830" t="s">
        <v>90</v>
      </c>
      <c r="AX830" t="s">
        <v>90</v>
      </c>
      <c r="AY830" t="s">
        <v>90</v>
      </c>
      <c r="AZ830" t="s">
        <v>90</v>
      </c>
      <c r="BA830" t="s">
        <v>90</v>
      </c>
      <c r="BB830" t="s">
        <v>90</v>
      </c>
      <c r="BC830" t="s">
        <v>90</v>
      </c>
      <c r="BD830" t="s">
        <v>90</v>
      </c>
      <c r="BE830" t="s">
        <v>90</v>
      </c>
    </row>
    <row r="831" spans="1:57" x14ac:dyDescent="0.45">
      <c r="A831" t="s">
        <v>2090</v>
      </c>
      <c r="B831" t="s">
        <v>82</v>
      </c>
      <c r="C831" t="s">
        <v>1985</v>
      </c>
      <c r="D831" t="s">
        <v>84</v>
      </c>
      <c r="E831" s="2" t="str">
        <f>HYPERLINK("capsilon://?command=openfolder&amp;siteaddress=FAM.docvelocity-na8.net&amp;folderid=FX1737656B-C80F-E30D-3411-C6F100E10D2E","FX220111652")</f>
        <v>FX220111652</v>
      </c>
      <c r="F831" t="s">
        <v>19</v>
      </c>
      <c r="G831" t="s">
        <v>19</v>
      </c>
      <c r="H831" t="s">
        <v>85</v>
      </c>
      <c r="I831" t="s">
        <v>2091</v>
      </c>
      <c r="J831">
        <v>0</v>
      </c>
      <c r="K831" t="s">
        <v>87</v>
      </c>
      <c r="L831" t="s">
        <v>88</v>
      </c>
      <c r="M831" t="s">
        <v>89</v>
      </c>
      <c r="N831">
        <v>2</v>
      </c>
      <c r="O831" s="1">
        <v>44620.436053240737</v>
      </c>
      <c r="P831" s="1">
        <v>44620.625555555554</v>
      </c>
      <c r="Q831">
        <v>16274</v>
      </c>
      <c r="R831">
        <v>99</v>
      </c>
      <c r="S831" t="b">
        <v>0</v>
      </c>
      <c r="T831" t="s">
        <v>90</v>
      </c>
      <c r="U831" t="b">
        <v>0</v>
      </c>
      <c r="V831" t="s">
        <v>121</v>
      </c>
      <c r="W831" s="1">
        <v>44620.562013888892</v>
      </c>
      <c r="X831">
        <v>76</v>
      </c>
      <c r="Y831">
        <v>0</v>
      </c>
      <c r="Z831">
        <v>0</v>
      </c>
      <c r="AA831">
        <v>0</v>
      </c>
      <c r="AB831">
        <v>52</v>
      </c>
      <c r="AC831">
        <v>0</v>
      </c>
      <c r="AD831">
        <v>0</v>
      </c>
      <c r="AE831">
        <v>0</v>
      </c>
      <c r="AF831">
        <v>0</v>
      </c>
      <c r="AG831">
        <v>0</v>
      </c>
      <c r="AH831" t="s">
        <v>92</v>
      </c>
      <c r="AI831" s="1">
        <v>44620.625555555554</v>
      </c>
      <c r="AJ831">
        <v>15</v>
      </c>
      <c r="AK831">
        <v>0</v>
      </c>
      <c r="AL831">
        <v>0</v>
      </c>
      <c r="AM831">
        <v>0</v>
      </c>
      <c r="AN831">
        <v>52</v>
      </c>
      <c r="AO831">
        <v>0</v>
      </c>
      <c r="AP831">
        <v>0</v>
      </c>
      <c r="AQ831">
        <v>0</v>
      </c>
      <c r="AR831">
        <v>0</v>
      </c>
      <c r="AS831">
        <v>0</v>
      </c>
      <c r="AT831" t="s">
        <v>90</v>
      </c>
      <c r="AU831" t="s">
        <v>90</v>
      </c>
      <c r="AV831" t="s">
        <v>90</v>
      </c>
      <c r="AW831" t="s">
        <v>90</v>
      </c>
      <c r="AX831" t="s">
        <v>90</v>
      </c>
      <c r="AY831" t="s">
        <v>90</v>
      </c>
      <c r="AZ831" t="s">
        <v>90</v>
      </c>
      <c r="BA831" t="s">
        <v>90</v>
      </c>
      <c r="BB831" t="s">
        <v>90</v>
      </c>
      <c r="BC831" t="s">
        <v>90</v>
      </c>
      <c r="BD831" t="s">
        <v>90</v>
      </c>
      <c r="BE831" t="s">
        <v>90</v>
      </c>
    </row>
    <row r="832" spans="1:57" x14ac:dyDescent="0.45">
      <c r="A832" t="s">
        <v>2092</v>
      </c>
      <c r="B832" t="s">
        <v>82</v>
      </c>
      <c r="C832" t="s">
        <v>2093</v>
      </c>
      <c r="D832" t="s">
        <v>84</v>
      </c>
      <c r="E832" s="2" t="str">
        <f>HYPERLINK("capsilon://?command=openfolder&amp;siteaddress=FAM.docvelocity-na8.net&amp;folderid=FXB6DC068B-B26D-0B59-8E76-86FD2E7D33E2","FX220211652")</f>
        <v>FX220211652</v>
      </c>
      <c r="F832" t="s">
        <v>19</v>
      </c>
      <c r="G832" t="s">
        <v>19</v>
      </c>
      <c r="H832" t="s">
        <v>85</v>
      </c>
      <c r="I832" t="s">
        <v>2094</v>
      </c>
      <c r="J832">
        <v>0</v>
      </c>
      <c r="K832" t="s">
        <v>87</v>
      </c>
      <c r="L832" t="s">
        <v>88</v>
      </c>
      <c r="M832" t="s">
        <v>89</v>
      </c>
      <c r="N832">
        <v>2</v>
      </c>
      <c r="O832" s="1">
        <v>44620.440497685187</v>
      </c>
      <c r="P832" s="1">
        <v>44620.626481481479</v>
      </c>
      <c r="Q832">
        <v>15700</v>
      </c>
      <c r="R832">
        <v>369</v>
      </c>
      <c r="S832" t="b">
        <v>0</v>
      </c>
      <c r="T832" t="s">
        <v>90</v>
      </c>
      <c r="U832" t="b">
        <v>0</v>
      </c>
      <c r="V832" t="s">
        <v>121</v>
      </c>
      <c r="W832" s="1">
        <v>44620.565115740741</v>
      </c>
      <c r="X832">
        <v>267</v>
      </c>
      <c r="Y832">
        <v>37</v>
      </c>
      <c r="Z832">
        <v>0</v>
      </c>
      <c r="AA832">
        <v>37</v>
      </c>
      <c r="AB832">
        <v>0</v>
      </c>
      <c r="AC832">
        <v>19</v>
      </c>
      <c r="AD832">
        <v>-37</v>
      </c>
      <c r="AE832">
        <v>0</v>
      </c>
      <c r="AF832">
        <v>0</v>
      </c>
      <c r="AG832">
        <v>0</v>
      </c>
      <c r="AH832" t="s">
        <v>92</v>
      </c>
      <c r="AI832" s="1">
        <v>44620.626481481479</v>
      </c>
      <c r="AJ832">
        <v>79</v>
      </c>
      <c r="AK832">
        <v>2</v>
      </c>
      <c r="AL832">
        <v>0</v>
      </c>
      <c r="AM832">
        <v>2</v>
      </c>
      <c r="AN832">
        <v>0</v>
      </c>
      <c r="AO832">
        <v>1</v>
      </c>
      <c r="AP832">
        <v>-39</v>
      </c>
      <c r="AQ832">
        <v>0</v>
      </c>
      <c r="AR832">
        <v>0</v>
      </c>
      <c r="AS832">
        <v>0</v>
      </c>
      <c r="AT832" t="s">
        <v>90</v>
      </c>
      <c r="AU832" t="s">
        <v>90</v>
      </c>
      <c r="AV832" t="s">
        <v>90</v>
      </c>
      <c r="AW832" t="s">
        <v>90</v>
      </c>
      <c r="AX832" t="s">
        <v>90</v>
      </c>
      <c r="AY832" t="s">
        <v>90</v>
      </c>
      <c r="AZ832" t="s">
        <v>90</v>
      </c>
      <c r="BA832" t="s">
        <v>90</v>
      </c>
      <c r="BB832" t="s">
        <v>90</v>
      </c>
      <c r="BC832" t="s">
        <v>90</v>
      </c>
      <c r="BD832" t="s">
        <v>90</v>
      </c>
      <c r="BE832" t="s">
        <v>90</v>
      </c>
    </row>
    <row r="833" spans="1:57" x14ac:dyDescent="0.45">
      <c r="A833" t="s">
        <v>2095</v>
      </c>
      <c r="B833" t="s">
        <v>82</v>
      </c>
      <c r="C833" t="s">
        <v>2096</v>
      </c>
      <c r="D833" t="s">
        <v>84</v>
      </c>
      <c r="E833" s="2" t="str">
        <f>HYPERLINK("capsilon://?command=openfolder&amp;siteaddress=FAM.docvelocity-na8.net&amp;folderid=FX1CBD8E48-5167-0BEC-31EC-7F70ABAC20C3","FX220211001")</f>
        <v>FX220211001</v>
      </c>
      <c r="F833" t="s">
        <v>19</v>
      </c>
      <c r="G833" t="s">
        <v>19</v>
      </c>
      <c r="H833" t="s">
        <v>85</v>
      </c>
      <c r="I833" t="s">
        <v>2097</v>
      </c>
      <c r="J833">
        <v>0</v>
      </c>
      <c r="K833" t="s">
        <v>87</v>
      </c>
      <c r="L833" t="s">
        <v>88</v>
      </c>
      <c r="M833" t="s">
        <v>89</v>
      </c>
      <c r="N833">
        <v>2</v>
      </c>
      <c r="O833" s="1">
        <v>44620.44190972222</v>
      </c>
      <c r="P833" s="1">
        <v>44620.630324074074</v>
      </c>
      <c r="Q833">
        <v>10521</v>
      </c>
      <c r="R833">
        <v>5758</v>
      </c>
      <c r="S833" t="b">
        <v>0</v>
      </c>
      <c r="T833" t="s">
        <v>90</v>
      </c>
      <c r="U833" t="b">
        <v>0</v>
      </c>
      <c r="V833" t="s">
        <v>125</v>
      </c>
      <c r="W833" s="1">
        <v>44620.623472222222</v>
      </c>
      <c r="X833">
        <v>5268</v>
      </c>
      <c r="Y833">
        <v>144</v>
      </c>
      <c r="Z833">
        <v>0</v>
      </c>
      <c r="AA833">
        <v>144</v>
      </c>
      <c r="AB833">
        <v>0</v>
      </c>
      <c r="AC833">
        <v>125</v>
      </c>
      <c r="AD833">
        <v>-144</v>
      </c>
      <c r="AE833">
        <v>0</v>
      </c>
      <c r="AF833">
        <v>0</v>
      </c>
      <c r="AG833">
        <v>0</v>
      </c>
      <c r="AH833" t="s">
        <v>92</v>
      </c>
      <c r="AI833" s="1">
        <v>44620.630324074074</v>
      </c>
      <c r="AJ833">
        <v>331</v>
      </c>
      <c r="AK833">
        <v>2</v>
      </c>
      <c r="AL833">
        <v>0</v>
      </c>
      <c r="AM833">
        <v>2</v>
      </c>
      <c r="AN833">
        <v>0</v>
      </c>
      <c r="AO833">
        <v>1</v>
      </c>
      <c r="AP833">
        <v>-146</v>
      </c>
      <c r="AQ833">
        <v>0</v>
      </c>
      <c r="AR833">
        <v>0</v>
      </c>
      <c r="AS833">
        <v>0</v>
      </c>
      <c r="AT833" t="s">
        <v>90</v>
      </c>
      <c r="AU833" t="s">
        <v>90</v>
      </c>
      <c r="AV833" t="s">
        <v>90</v>
      </c>
      <c r="AW833" t="s">
        <v>90</v>
      </c>
      <c r="AX833" t="s">
        <v>90</v>
      </c>
      <c r="AY833" t="s">
        <v>90</v>
      </c>
      <c r="AZ833" t="s">
        <v>90</v>
      </c>
      <c r="BA833" t="s">
        <v>90</v>
      </c>
      <c r="BB833" t="s">
        <v>90</v>
      </c>
      <c r="BC833" t="s">
        <v>90</v>
      </c>
      <c r="BD833" t="s">
        <v>90</v>
      </c>
      <c r="BE833" t="s">
        <v>90</v>
      </c>
    </row>
    <row r="834" spans="1:57" x14ac:dyDescent="0.45">
      <c r="A834" t="s">
        <v>2098</v>
      </c>
      <c r="B834" t="s">
        <v>82</v>
      </c>
      <c r="C834" t="s">
        <v>915</v>
      </c>
      <c r="D834" t="s">
        <v>84</v>
      </c>
      <c r="E834" s="2" t="str">
        <f>HYPERLINK("capsilon://?command=openfolder&amp;siteaddress=FAM.docvelocity-na8.net&amp;folderid=FX1142362D-124E-D719-01C2-EF442886627B","FX220112114")</f>
        <v>FX220112114</v>
      </c>
      <c r="F834" t="s">
        <v>19</v>
      </c>
      <c r="G834" t="s">
        <v>19</v>
      </c>
      <c r="H834" t="s">
        <v>85</v>
      </c>
      <c r="I834" t="s">
        <v>2099</v>
      </c>
      <c r="J834">
        <v>0</v>
      </c>
      <c r="K834" t="s">
        <v>87</v>
      </c>
      <c r="L834" t="s">
        <v>88</v>
      </c>
      <c r="M834" t="s">
        <v>89</v>
      </c>
      <c r="N834">
        <v>2</v>
      </c>
      <c r="O834" s="1">
        <v>44620.441932870373</v>
      </c>
      <c r="P834" s="1">
        <v>44620.630520833336</v>
      </c>
      <c r="Q834">
        <v>16111</v>
      </c>
      <c r="R834">
        <v>183</v>
      </c>
      <c r="S834" t="b">
        <v>0</v>
      </c>
      <c r="T834" t="s">
        <v>90</v>
      </c>
      <c r="U834" t="b">
        <v>0</v>
      </c>
      <c r="V834" t="s">
        <v>121</v>
      </c>
      <c r="W834" s="1">
        <v>44620.565775462965</v>
      </c>
      <c r="X834">
        <v>57</v>
      </c>
      <c r="Y834">
        <v>0</v>
      </c>
      <c r="Z834">
        <v>0</v>
      </c>
      <c r="AA834">
        <v>0</v>
      </c>
      <c r="AB834">
        <v>52</v>
      </c>
      <c r="AC834">
        <v>0</v>
      </c>
      <c r="AD834">
        <v>0</v>
      </c>
      <c r="AE834">
        <v>0</v>
      </c>
      <c r="AF834">
        <v>0</v>
      </c>
      <c r="AG834">
        <v>0</v>
      </c>
      <c r="AH834" t="s">
        <v>92</v>
      </c>
      <c r="AI834" s="1">
        <v>44620.630520833336</v>
      </c>
      <c r="AJ834">
        <v>17</v>
      </c>
      <c r="AK834">
        <v>0</v>
      </c>
      <c r="AL834">
        <v>0</v>
      </c>
      <c r="AM834">
        <v>0</v>
      </c>
      <c r="AN834">
        <v>52</v>
      </c>
      <c r="AO834">
        <v>0</v>
      </c>
      <c r="AP834">
        <v>0</v>
      </c>
      <c r="AQ834">
        <v>0</v>
      </c>
      <c r="AR834">
        <v>0</v>
      </c>
      <c r="AS834">
        <v>0</v>
      </c>
      <c r="AT834" t="s">
        <v>90</v>
      </c>
      <c r="AU834" t="s">
        <v>90</v>
      </c>
      <c r="AV834" t="s">
        <v>90</v>
      </c>
      <c r="AW834" t="s">
        <v>90</v>
      </c>
      <c r="AX834" t="s">
        <v>90</v>
      </c>
      <c r="AY834" t="s">
        <v>90</v>
      </c>
      <c r="AZ834" t="s">
        <v>90</v>
      </c>
      <c r="BA834" t="s">
        <v>90</v>
      </c>
      <c r="BB834" t="s">
        <v>90</v>
      </c>
      <c r="BC834" t="s">
        <v>90</v>
      </c>
      <c r="BD834" t="s">
        <v>90</v>
      </c>
      <c r="BE834" t="s">
        <v>90</v>
      </c>
    </row>
    <row r="835" spans="1:57" x14ac:dyDescent="0.45">
      <c r="A835" t="s">
        <v>2100</v>
      </c>
      <c r="B835" t="s">
        <v>82</v>
      </c>
      <c r="C835" t="s">
        <v>2101</v>
      </c>
      <c r="D835" t="s">
        <v>84</v>
      </c>
      <c r="E835" s="2" t="str">
        <f>HYPERLINK("capsilon://?command=openfolder&amp;siteaddress=FAM.docvelocity-na8.net&amp;folderid=FXF2D286E6-0BDE-BF64-BBCE-D2CE1DC0CE41","FX22014436")</f>
        <v>FX22014436</v>
      </c>
      <c r="F835" t="s">
        <v>19</v>
      </c>
      <c r="G835" t="s">
        <v>19</v>
      </c>
      <c r="H835" t="s">
        <v>85</v>
      </c>
      <c r="I835" t="s">
        <v>2102</v>
      </c>
      <c r="J835">
        <v>0</v>
      </c>
      <c r="K835" t="s">
        <v>87</v>
      </c>
      <c r="L835" t="s">
        <v>88</v>
      </c>
      <c r="M835" t="s">
        <v>89</v>
      </c>
      <c r="N835">
        <v>2</v>
      </c>
      <c r="O835" s="1">
        <v>44620.443182870367</v>
      </c>
      <c r="P835" s="1">
        <v>44620.63071759259</v>
      </c>
      <c r="Q835">
        <v>16000</v>
      </c>
      <c r="R835">
        <v>203</v>
      </c>
      <c r="S835" t="b">
        <v>0</v>
      </c>
      <c r="T835" t="s">
        <v>90</v>
      </c>
      <c r="U835" t="b">
        <v>0</v>
      </c>
      <c r="V835" t="s">
        <v>246</v>
      </c>
      <c r="W835" s="1">
        <v>44620.626493055555</v>
      </c>
      <c r="X835">
        <v>159</v>
      </c>
      <c r="Y835">
        <v>0</v>
      </c>
      <c r="Z835">
        <v>0</v>
      </c>
      <c r="AA835">
        <v>0</v>
      </c>
      <c r="AB835">
        <v>52</v>
      </c>
      <c r="AC835">
        <v>0</v>
      </c>
      <c r="AD835">
        <v>0</v>
      </c>
      <c r="AE835">
        <v>0</v>
      </c>
      <c r="AF835">
        <v>0</v>
      </c>
      <c r="AG835">
        <v>0</v>
      </c>
      <c r="AH835" t="s">
        <v>92</v>
      </c>
      <c r="AI835" s="1">
        <v>44620.63071759259</v>
      </c>
      <c r="AJ835">
        <v>16</v>
      </c>
      <c r="AK835">
        <v>0</v>
      </c>
      <c r="AL835">
        <v>0</v>
      </c>
      <c r="AM835">
        <v>0</v>
      </c>
      <c r="AN835">
        <v>52</v>
      </c>
      <c r="AO835">
        <v>0</v>
      </c>
      <c r="AP835">
        <v>0</v>
      </c>
      <c r="AQ835">
        <v>0</v>
      </c>
      <c r="AR835">
        <v>0</v>
      </c>
      <c r="AS835">
        <v>0</v>
      </c>
      <c r="AT835" t="s">
        <v>90</v>
      </c>
      <c r="AU835" t="s">
        <v>90</v>
      </c>
      <c r="AV835" t="s">
        <v>90</v>
      </c>
      <c r="AW835" t="s">
        <v>90</v>
      </c>
      <c r="AX835" t="s">
        <v>90</v>
      </c>
      <c r="AY835" t="s">
        <v>90</v>
      </c>
      <c r="AZ835" t="s">
        <v>90</v>
      </c>
      <c r="BA835" t="s">
        <v>90</v>
      </c>
      <c r="BB835" t="s">
        <v>90</v>
      </c>
      <c r="BC835" t="s">
        <v>90</v>
      </c>
      <c r="BD835" t="s">
        <v>90</v>
      </c>
      <c r="BE835" t="s">
        <v>90</v>
      </c>
    </row>
    <row r="836" spans="1:57" x14ac:dyDescent="0.45">
      <c r="A836" t="s">
        <v>2103</v>
      </c>
      <c r="B836" t="s">
        <v>82</v>
      </c>
      <c r="C836" t="s">
        <v>2104</v>
      </c>
      <c r="D836" t="s">
        <v>84</v>
      </c>
      <c r="E836" s="2" t="str">
        <f>HYPERLINK("capsilon://?command=openfolder&amp;siteaddress=FAM.docvelocity-na8.net&amp;folderid=FX207392D1-4ED3-83C3-BC47-6B6C6CA2DB4D","FX22027983")</f>
        <v>FX22027983</v>
      </c>
      <c r="F836" t="s">
        <v>19</v>
      </c>
      <c r="G836" t="s">
        <v>19</v>
      </c>
      <c r="H836" t="s">
        <v>85</v>
      </c>
      <c r="I836" t="s">
        <v>2105</v>
      </c>
      <c r="J836">
        <v>0</v>
      </c>
      <c r="K836" t="s">
        <v>87</v>
      </c>
      <c r="L836" t="s">
        <v>88</v>
      </c>
      <c r="M836" t="s">
        <v>89</v>
      </c>
      <c r="N836">
        <v>2</v>
      </c>
      <c r="O836" s="1">
        <v>44620.444918981484</v>
      </c>
      <c r="P836" s="1">
        <v>44620.633935185186</v>
      </c>
      <c r="Q836">
        <v>12704</v>
      </c>
      <c r="R836">
        <v>3627</v>
      </c>
      <c r="S836" t="b">
        <v>0</v>
      </c>
      <c r="T836" t="s">
        <v>90</v>
      </c>
      <c r="U836" t="b">
        <v>1</v>
      </c>
      <c r="V836" t="s">
        <v>246</v>
      </c>
      <c r="W836" s="1">
        <v>44620.557314814818</v>
      </c>
      <c r="X836">
        <v>2745</v>
      </c>
      <c r="Y836">
        <v>188</v>
      </c>
      <c r="Z836">
        <v>0</v>
      </c>
      <c r="AA836">
        <v>188</v>
      </c>
      <c r="AB836">
        <v>0</v>
      </c>
      <c r="AC836">
        <v>48</v>
      </c>
      <c r="AD836">
        <v>-188</v>
      </c>
      <c r="AE836">
        <v>0</v>
      </c>
      <c r="AF836">
        <v>0</v>
      </c>
      <c r="AG836">
        <v>0</v>
      </c>
      <c r="AH836" t="s">
        <v>97</v>
      </c>
      <c r="AI836" s="1">
        <v>44620.633935185186</v>
      </c>
      <c r="AJ836">
        <v>831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-188</v>
      </c>
      <c r="AQ836">
        <v>0</v>
      </c>
      <c r="AR836">
        <v>0</v>
      </c>
      <c r="AS836">
        <v>0</v>
      </c>
      <c r="AT836" t="s">
        <v>90</v>
      </c>
      <c r="AU836" t="s">
        <v>90</v>
      </c>
      <c r="AV836" t="s">
        <v>90</v>
      </c>
      <c r="AW836" t="s">
        <v>90</v>
      </c>
      <c r="AX836" t="s">
        <v>90</v>
      </c>
      <c r="AY836" t="s">
        <v>90</v>
      </c>
      <c r="AZ836" t="s">
        <v>90</v>
      </c>
      <c r="BA836" t="s">
        <v>90</v>
      </c>
      <c r="BB836" t="s">
        <v>90</v>
      </c>
      <c r="BC836" t="s">
        <v>90</v>
      </c>
      <c r="BD836" t="s">
        <v>90</v>
      </c>
      <c r="BE836" t="s">
        <v>90</v>
      </c>
    </row>
    <row r="837" spans="1:57" x14ac:dyDescent="0.45">
      <c r="A837" t="s">
        <v>2106</v>
      </c>
      <c r="B837" t="s">
        <v>82</v>
      </c>
      <c r="C837" t="s">
        <v>2107</v>
      </c>
      <c r="D837" t="s">
        <v>84</v>
      </c>
      <c r="E837" s="2" t="str">
        <f>HYPERLINK("capsilon://?command=openfolder&amp;siteaddress=FAM.docvelocity-na8.net&amp;folderid=FX94133D1F-8BC5-4AB3-F368-639FA1655CEE","FX22013128")</f>
        <v>FX22013128</v>
      </c>
      <c r="F837" t="s">
        <v>19</v>
      </c>
      <c r="G837" t="s">
        <v>19</v>
      </c>
      <c r="H837" t="s">
        <v>85</v>
      </c>
      <c r="I837" t="s">
        <v>2108</v>
      </c>
      <c r="J837">
        <v>0</v>
      </c>
      <c r="K837" t="s">
        <v>87</v>
      </c>
      <c r="L837" t="s">
        <v>88</v>
      </c>
      <c r="M837" t="s">
        <v>89</v>
      </c>
      <c r="N837">
        <v>2</v>
      </c>
      <c r="O837" s="1">
        <v>44620.448935185188</v>
      </c>
      <c r="P837" s="1">
        <v>44620.694155092591</v>
      </c>
      <c r="Q837">
        <v>20879</v>
      </c>
      <c r="R837">
        <v>308</v>
      </c>
      <c r="S837" t="b">
        <v>0</v>
      </c>
      <c r="T837" t="s">
        <v>90</v>
      </c>
      <c r="U837" t="b">
        <v>0</v>
      </c>
      <c r="V837" t="s">
        <v>177</v>
      </c>
      <c r="W837" s="1">
        <v>44620.667638888888</v>
      </c>
      <c r="X837">
        <v>205</v>
      </c>
      <c r="Y837">
        <v>0</v>
      </c>
      <c r="Z837">
        <v>0</v>
      </c>
      <c r="AA837">
        <v>0</v>
      </c>
      <c r="AB837">
        <v>52</v>
      </c>
      <c r="AC837">
        <v>0</v>
      </c>
      <c r="AD837">
        <v>0</v>
      </c>
      <c r="AE837">
        <v>0</v>
      </c>
      <c r="AF837">
        <v>0</v>
      </c>
      <c r="AG837">
        <v>0</v>
      </c>
      <c r="AH837" t="s">
        <v>92</v>
      </c>
      <c r="AI837" s="1">
        <v>44620.694155092591</v>
      </c>
      <c r="AJ837">
        <v>7</v>
      </c>
      <c r="AK837">
        <v>0</v>
      </c>
      <c r="AL837">
        <v>0</v>
      </c>
      <c r="AM837">
        <v>0</v>
      </c>
      <c r="AN837">
        <v>52</v>
      </c>
      <c r="AO837">
        <v>0</v>
      </c>
      <c r="AP837">
        <v>0</v>
      </c>
      <c r="AQ837">
        <v>0</v>
      </c>
      <c r="AR837">
        <v>0</v>
      </c>
      <c r="AS837">
        <v>0</v>
      </c>
      <c r="AT837" t="s">
        <v>90</v>
      </c>
      <c r="AU837" t="s">
        <v>90</v>
      </c>
      <c r="AV837" t="s">
        <v>90</v>
      </c>
      <c r="AW837" t="s">
        <v>90</v>
      </c>
      <c r="AX837" t="s">
        <v>90</v>
      </c>
      <c r="AY837" t="s">
        <v>90</v>
      </c>
      <c r="AZ837" t="s">
        <v>90</v>
      </c>
      <c r="BA837" t="s">
        <v>90</v>
      </c>
      <c r="BB837" t="s">
        <v>90</v>
      </c>
      <c r="BC837" t="s">
        <v>90</v>
      </c>
      <c r="BD837" t="s">
        <v>90</v>
      </c>
      <c r="BE837" t="s">
        <v>90</v>
      </c>
    </row>
    <row r="838" spans="1:57" x14ac:dyDescent="0.45">
      <c r="A838" t="s">
        <v>2109</v>
      </c>
      <c r="B838" t="s">
        <v>82</v>
      </c>
      <c r="C838" t="s">
        <v>2110</v>
      </c>
      <c r="D838" t="s">
        <v>84</v>
      </c>
      <c r="E838" s="2" t="str">
        <f>HYPERLINK("capsilon://?command=openfolder&amp;siteaddress=FAM.docvelocity-na8.net&amp;folderid=FXEE7016A8-192A-733E-55BD-147CA869F305","FX220113443")</f>
        <v>FX220113443</v>
      </c>
      <c r="F838" t="s">
        <v>19</v>
      </c>
      <c r="G838" t="s">
        <v>19</v>
      </c>
      <c r="H838" t="s">
        <v>85</v>
      </c>
      <c r="I838" t="s">
        <v>2111</v>
      </c>
      <c r="J838">
        <v>0</v>
      </c>
      <c r="K838" t="s">
        <v>87</v>
      </c>
      <c r="L838" t="s">
        <v>88</v>
      </c>
      <c r="M838" t="s">
        <v>89</v>
      </c>
      <c r="N838">
        <v>2</v>
      </c>
      <c r="O838" s="1">
        <v>44620.46534722222</v>
      </c>
      <c r="P838" s="1">
        <v>44620.694363425922</v>
      </c>
      <c r="Q838">
        <v>19525</v>
      </c>
      <c r="R838">
        <v>262</v>
      </c>
      <c r="S838" t="b">
        <v>0</v>
      </c>
      <c r="T838" t="s">
        <v>90</v>
      </c>
      <c r="U838" t="b">
        <v>0</v>
      </c>
      <c r="V838" t="s">
        <v>177</v>
      </c>
      <c r="W838" s="1">
        <v>44620.66846064815</v>
      </c>
      <c r="X838">
        <v>70</v>
      </c>
      <c r="Y838">
        <v>0</v>
      </c>
      <c r="Z838">
        <v>0</v>
      </c>
      <c r="AA838">
        <v>0</v>
      </c>
      <c r="AB838">
        <v>52</v>
      </c>
      <c r="AC838">
        <v>0</v>
      </c>
      <c r="AD838">
        <v>0</v>
      </c>
      <c r="AE838">
        <v>0</v>
      </c>
      <c r="AF838">
        <v>0</v>
      </c>
      <c r="AG838">
        <v>0</v>
      </c>
      <c r="AH838" t="s">
        <v>92</v>
      </c>
      <c r="AI838" s="1">
        <v>44620.694363425922</v>
      </c>
      <c r="AJ838">
        <v>17</v>
      </c>
      <c r="AK838">
        <v>0</v>
      </c>
      <c r="AL838">
        <v>0</v>
      </c>
      <c r="AM838">
        <v>0</v>
      </c>
      <c r="AN838">
        <v>52</v>
      </c>
      <c r="AO838">
        <v>0</v>
      </c>
      <c r="AP838">
        <v>0</v>
      </c>
      <c r="AQ838">
        <v>0</v>
      </c>
      <c r="AR838">
        <v>0</v>
      </c>
      <c r="AS838">
        <v>0</v>
      </c>
      <c r="AT838" t="s">
        <v>90</v>
      </c>
      <c r="AU838" t="s">
        <v>90</v>
      </c>
      <c r="AV838" t="s">
        <v>90</v>
      </c>
      <c r="AW838" t="s">
        <v>90</v>
      </c>
      <c r="AX838" t="s">
        <v>90</v>
      </c>
      <c r="AY838" t="s">
        <v>90</v>
      </c>
      <c r="AZ838" t="s">
        <v>90</v>
      </c>
      <c r="BA838" t="s">
        <v>90</v>
      </c>
      <c r="BB838" t="s">
        <v>90</v>
      </c>
      <c r="BC838" t="s">
        <v>90</v>
      </c>
      <c r="BD838" t="s">
        <v>90</v>
      </c>
      <c r="BE838" t="s">
        <v>90</v>
      </c>
    </row>
    <row r="839" spans="1:57" x14ac:dyDescent="0.45">
      <c r="A839" t="s">
        <v>2112</v>
      </c>
      <c r="B839" t="s">
        <v>82</v>
      </c>
      <c r="C839" t="s">
        <v>2113</v>
      </c>
      <c r="D839" t="s">
        <v>84</v>
      </c>
      <c r="E839" s="2" t="str">
        <f>HYPERLINK("capsilon://?command=openfolder&amp;siteaddress=FAM.docvelocity-na8.net&amp;folderid=FXDC13E0A4-71A3-7BB2-19E5-FB3BF7BEE747","FX21123650")</f>
        <v>FX21123650</v>
      </c>
      <c r="F839" t="s">
        <v>19</v>
      </c>
      <c r="G839" t="s">
        <v>19</v>
      </c>
      <c r="H839" t="s">
        <v>85</v>
      </c>
      <c r="I839" t="s">
        <v>2114</v>
      </c>
      <c r="J839">
        <v>0</v>
      </c>
      <c r="K839" t="s">
        <v>87</v>
      </c>
      <c r="L839" t="s">
        <v>88</v>
      </c>
      <c r="M839" t="s">
        <v>89</v>
      </c>
      <c r="N839">
        <v>2</v>
      </c>
      <c r="O839" s="1">
        <v>44620.467592592591</v>
      </c>
      <c r="P839" s="1">
        <v>44620.630798611113</v>
      </c>
      <c r="Q839">
        <v>14048</v>
      </c>
      <c r="R839">
        <v>53</v>
      </c>
      <c r="S839" t="b">
        <v>0</v>
      </c>
      <c r="T839" t="s">
        <v>90</v>
      </c>
      <c r="U839" t="b">
        <v>0</v>
      </c>
      <c r="V839" t="s">
        <v>186</v>
      </c>
      <c r="W839" s="1">
        <v>44620.559340277781</v>
      </c>
      <c r="X839">
        <v>47</v>
      </c>
      <c r="Y839">
        <v>0</v>
      </c>
      <c r="Z839">
        <v>0</v>
      </c>
      <c r="AA839">
        <v>0</v>
      </c>
      <c r="AB839">
        <v>52</v>
      </c>
      <c r="AC839">
        <v>0</v>
      </c>
      <c r="AD839">
        <v>0</v>
      </c>
      <c r="AE839">
        <v>0</v>
      </c>
      <c r="AF839">
        <v>0</v>
      </c>
      <c r="AG839">
        <v>0</v>
      </c>
      <c r="AH839" t="s">
        <v>92</v>
      </c>
      <c r="AI839" s="1">
        <v>44620.630798611113</v>
      </c>
      <c r="AJ839">
        <v>6</v>
      </c>
      <c r="AK839">
        <v>0</v>
      </c>
      <c r="AL839">
        <v>0</v>
      </c>
      <c r="AM839">
        <v>0</v>
      </c>
      <c r="AN839">
        <v>52</v>
      </c>
      <c r="AO839">
        <v>0</v>
      </c>
      <c r="AP839">
        <v>0</v>
      </c>
      <c r="AQ839">
        <v>0</v>
      </c>
      <c r="AR839">
        <v>0</v>
      </c>
      <c r="AS839">
        <v>0</v>
      </c>
      <c r="AT839" t="s">
        <v>90</v>
      </c>
      <c r="AU839" t="s">
        <v>90</v>
      </c>
      <c r="AV839" t="s">
        <v>90</v>
      </c>
      <c r="AW839" t="s">
        <v>90</v>
      </c>
      <c r="AX839" t="s">
        <v>90</v>
      </c>
      <c r="AY839" t="s">
        <v>90</v>
      </c>
      <c r="AZ839" t="s">
        <v>90</v>
      </c>
      <c r="BA839" t="s">
        <v>90</v>
      </c>
      <c r="BB839" t="s">
        <v>90</v>
      </c>
      <c r="BC839" t="s">
        <v>90</v>
      </c>
      <c r="BD839" t="s">
        <v>90</v>
      </c>
      <c r="BE839" t="s">
        <v>90</v>
      </c>
    </row>
    <row r="840" spans="1:57" x14ac:dyDescent="0.45">
      <c r="A840" t="s">
        <v>2115</v>
      </c>
      <c r="B840" t="s">
        <v>82</v>
      </c>
      <c r="C840" t="s">
        <v>2116</v>
      </c>
      <c r="D840" t="s">
        <v>84</v>
      </c>
      <c r="E840" s="2" t="str">
        <f>HYPERLINK("capsilon://?command=openfolder&amp;siteaddress=FAM.docvelocity-na8.net&amp;folderid=FX242AFCA2-E333-7E9B-5334-D48D5B74E788","FX220212037")</f>
        <v>FX220212037</v>
      </c>
      <c r="F840" t="s">
        <v>19</v>
      </c>
      <c r="G840" t="s">
        <v>19</v>
      </c>
      <c r="H840" t="s">
        <v>85</v>
      </c>
      <c r="I840" t="s">
        <v>2117</v>
      </c>
      <c r="J840">
        <v>0</v>
      </c>
      <c r="K840" t="s">
        <v>87</v>
      </c>
      <c r="L840" t="s">
        <v>88</v>
      </c>
      <c r="M840" t="s">
        <v>89</v>
      </c>
      <c r="N840">
        <v>2</v>
      </c>
      <c r="O840" s="1">
        <v>44620.47792824074</v>
      </c>
      <c r="P840" s="1">
        <v>44620.633668981478</v>
      </c>
      <c r="Q840">
        <v>9557</v>
      </c>
      <c r="R840">
        <v>3899</v>
      </c>
      <c r="S840" t="b">
        <v>0</v>
      </c>
      <c r="T840" t="s">
        <v>90</v>
      </c>
      <c r="U840" t="b">
        <v>0</v>
      </c>
      <c r="V840" t="s">
        <v>186</v>
      </c>
      <c r="W840" s="1">
        <v>44620.603831018518</v>
      </c>
      <c r="X840">
        <v>3652</v>
      </c>
      <c r="Y840">
        <v>163</v>
      </c>
      <c r="Z840">
        <v>0</v>
      </c>
      <c r="AA840">
        <v>163</v>
      </c>
      <c r="AB840">
        <v>0</v>
      </c>
      <c r="AC840">
        <v>127</v>
      </c>
      <c r="AD840">
        <v>-163</v>
      </c>
      <c r="AE840">
        <v>0</v>
      </c>
      <c r="AF840">
        <v>0</v>
      </c>
      <c r="AG840">
        <v>0</v>
      </c>
      <c r="AH840" t="s">
        <v>92</v>
      </c>
      <c r="AI840" s="1">
        <v>44620.633668981478</v>
      </c>
      <c r="AJ840">
        <v>247</v>
      </c>
      <c r="AK840">
        <v>2</v>
      </c>
      <c r="AL840">
        <v>0</v>
      </c>
      <c r="AM840">
        <v>2</v>
      </c>
      <c r="AN840">
        <v>0</v>
      </c>
      <c r="AO840">
        <v>1</v>
      </c>
      <c r="AP840">
        <v>-165</v>
      </c>
      <c r="AQ840">
        <v>0</v>
      </c>
      <c r="AR840">
        <v>0</v>
      </c>
      <c r="AS840">
        <v>0</v>
      </c>
      <c r="AT840" t="s">
        <v>90</v>
      </c>
      <c r="AU840" t="s">
        <v>90</v>
      </c>
      <c r="AV840" t="s">
        <v>90</v>
      </c>
      <c r="AW840" t="s">
        <v>90</v>
      </c>
      <c r="AX840" t="s">
        <v>90</v>
      </c>
      <c r="AY840" t="s">
        <v>90</v>
      </c>
      <c r="AZ840" t="s">
        <v>90</v>
      </c>
      <c r="BA840" t="s">
        <v>90</v>
      </c>
      <c r="BB840" t="s">
        <v>90</v>
      </c>
      <c r="BC840" t="s">
        <v>90</v>
      </c>
      <c r="BD840" t="s">
        <v>90</v>
      </c>
      <c r="BE840" t="s">
        <v>90</v>
      </c>
    </row>
    <row r="841" spans="1:57" x14ac:dyDescent="0.45">
      <c r="A841" t="s">
        <v>2118</v>
      </c>
      <c r="B841" t="s">
        <v>82</v>
      </c>
      <c r="C841" t="s">
        <v>1041</v>
      </c>
      <c r="D841" t="s">
        <v>84</v>
      </c>
      <c r="E841" s="2" t="str">
        <f>HYPERLINK("capsilon://?command=openfolder&amp;siteaddress=FAM.docvelocity-na8.net&amp;folderid=FX4B76C43B-41B0-6AEC-A894-04DF02CC16E6","FX220112148")</f>
        <v>FX220112148</v>
      </c>
      <c r="F841" t="s">
        <v>19</v>
      </c>
      <c r="G841" t="s">
        <v>19</v>
      </c>
      <c r="H841" t="s">
        <v>85</v>
      </c>
      <c r="I841" t="s">
        <v>2119</v>
      </c>
      <c r="J841">
        <v>0</v>
      </c>
      <c r="K841" t="s">
        <v>646</v>
      </c>
      <c r="L841" t="s">
        <v>19</v>
      </c>
      <c r="M841" t="s">
        <v>84</v>
      </c>
      <c r="N841">
        <v>1</v>
      </c>
      <c r="O841" s="1">
        <v>44620.480798611112</v>
      </c>
      <c r="P841" s="1">
        <v>44620.572222222225</v>
      </c>
      <c r="Q841">
        <v>7570</v>
      </c>
      <c r="R841">
        <v>329</v>
      </c>
      <c r="S841" t="b">
        <v>0</v>
      </c>
      <c r="T841" t="s">
        <v>90</v>
      </c>
      <c r="U841" t="b">
        <v>0</v>
      </c>
      <c r="V841" t="s">
        <v>121</v>
      </c>
      <c r="W841" s="1">
        <v>44620.570381944446</v>
      </c>
      <c r="X841">
        <v>329</v>
      </c>
      <c r="Y841">
        <v>38</v>
      </c>
      <c r="Z841">
        <v>0</v>
      </c>
      <c r="AA841">
        <v>38</v>
      </c>
      <c r="AB841">
        <v>0</v>
      </c>
      <c r="AC841">
        <v>17</v>
      </c>
      <c r="AD841">
        <v>-38</v>
      </c>
      <c r="AE841">
        <v>0</v>
      </c>
      <c r="AF841">
        <v>0</v>
      </c>
      <c r="AG841">
        <v>0</v>
      </c>
      <c r="AH841" t="s">
        <v>90</v>
      </c>
      <c r="AI841" t="s">
        <v>90</v>
      </c>
      <c r="AJ841" t="s">
        <v>90</v>
      </c>
      <c r="AK841" t="s">
        <v>90</v>
      </c>
      <c r="AL841" t="s">
        <v>90</v>
      </c>
      <c r="AM841" t="s">
        <v>90</v>
      </c>
      <c r="AN841" t="s">
        <v>90</v>
      </c>
      <c r="AO841" t="s">
        <v>90</v>
      </c>
      <c r="AP841" t="s">
        <v>90</v>
      </c>
      <c r="AQ841" t="s">
        <v>90</v>
      </c>
      <c r="AR841" t="s">
        <v>90</v>
      </c>
      <c r="AS841" t="s">
        <v>90</v>
      </c>
      <c r="AT841" t="s">
        <v>90</v>
      </c>
      <c r="AU841" t="s">
        <v>90</v>
      </c>
      <c r="AV841" t="s">
        <v>90</v>
      </c>
      <c r="AW841" t="s">
        <v>90</v>
      </c>
      <c r="AX841" t="s">
        <v>90</v>
      </c>
      <c r="AY841" t="s">
        <v>90</v>
      </c>
      <c r="AZ841" t="s">
        <v>90</v>
      </c>
      <c r="BA841" t="s">
        <v>90</v>
      </c>
      <c r="BB841" t="s">
        <v>90</v>
      </c>
      <c r="BC841" t="s">
        <v>90</v>
      </c>
      <c r="BD841" t="s">
        <v>90</v>
      </c>
      <c r="BE841" t="s">
        <v>90</v>
      </c>
    </row>
    <row r="842" spans="1:57" x14ac:dyDescent="0.45">
      <c r="A842" t="s">
        <v>2120</v>
      </c>
      <c r="B842" t="s">
        <v>82</v>
      </c>
      <c r="C842" t="s">
        <v>465</v>
      </c>
      <c r="D842" t="s">
        <v>84</v>
      </c>
      <c r="E842" s="2" t="str">
        <f>HYPERLINK("capsilon://?command=openfolder&amp;siteaddress=FAM.docvelocity-na8.net&amp;folderid=FX088DA528-90DC-5C9B-0A84-2873B0BA8354","FX220113602")</f>
        <v>FX220113602</v>
      </c>
      <c r="F842" t="s">
        <v>19</v>
      </c>
      <c r="G842" t="s">
        <v>19</v>
      </c>
      <c r="H842" t="s">
        <v>85</v>
      </c>
      <c r="I842" t="s">
        <v>2121</v>
      </c>
      <c r="J842">
        <v>0</v>
      </c>
      <c r="K842" t="s">
        <v>87</v>
      </c>
      <c r="L842" t="s">
        <v>88</v>
      </c>
      <c r="M842" t="s">
        <v>89</v>
      </c>
      <c r="N842">
        <v>2</v>
      </c>
      <c r="O842" s="1">
        <v>44620.481261574074</v>
      </c>
      <c r="P842" s="1">
        <v>44620.634050925924</v>
      </c>
      <c r="Q842">
        <v>13117</v>
      </c>
      <c r="R842">
        <v>84</v>
      </c>
      <c r="S842" t="b">
        <v>0</v>
      </c>
      <c r="T842" t="s">
        <v>90</v>
      </c>
      <c r="U842" t="b">
        <v>0</v>
      </c>
      <c r="V842" t="s">
        <v>121</v>
      </c>
      <c r="W842" s="1">
        <v>44620.57099537037</v>
      </c>
      <c r="X842">
        <v>52</v>
      </c>
      <c r="Y842">
        <v>0</v>
      </c>
      <c r="Z842">
        <v>0</v>
      </c>
      <c r="AA842">
        <v>0</v>
      </c>
      <c r="AB842">
        <v>52</v>
      </c>
      <c r="AC842">
        <v>0</v>
      </c>
      <c r="AD842">
        <v>0</v>
      </c>
      <c r="AE842">
        <v>0</v>
      </c>
      <c r="AF842">
        <v>0</v>
      </c>
      <c r="AG842">
        <v>0</v>
      </c>
      <c r="AH842" t="s">
        <v>92</v>
      </c>
      <c r="AI842" s="1">
        <v>44620.634050925924</v>
      </c>
      <c r="AJ842">
        <v>32</v>
      </c>
      <c r="AK842">
        <v>0</v>
      </c>
      <c r="AL842">
        <v>0</v>
      </c>
      <c r="AM842">
        <v>0</v>
      </c>
      <c r="AN842">
        <v>52</v>
      </c>
      <c r="AO842">
        <v>0</v>
      </c>
      <c r="AP842">
        <v>0</v>
      </c>
      <c r="AQ842">
        <v>0</v>
      </c>
      <c r="AR842">
        <v>0</v>
      </c>
      <c r="AS842">
        <v>0</v>
      </c>
      <c r="AT842" t="s">
        <v>90</v>
      </c>
      <c r="AU842" t="s">
        <v>90</v>
      </c>
      <c r="AV842" t="s">
        <v>90</v>
      </c>
      <c r="AW842" t="s">
        <v>90</v>
      </c>
      <c r="AX842" t="s">
        <v>90</v>
      </c>
      <c r="AY842" t="s">
        <v>90</v>
      </c>
      <c r="AZ842" t="s">
        <v>90</v>
      </c>
      <c r="BA842" t="s">
        <v>90</v>
      </c>
      <c r="BB842" t="s">
        <v>90</v>
      </c>
      <c r="BC842" t="s">
        <v>90</v>
      </c>
      <c r="BD842" t="s">
        <v>90</v>
      </c>
      <c r="BE842" t="s">
        <v>90</v>
      </c>
    </row>
    <row r="843" spans="1:57" x14ac:dyDescent="0.45">
      <c r="A843" t="s">
        <v>2122</v>
      </c>
      <c r="B843" t="s">
        <v>82</v>
      </c>
      <c r="C843" t="s">
        <v>2123</v>
      </c>
      <c r="D843" t="s">
        <v>84</v>
      </c>
      <c r="E843" s="2" t="str">
        <f>HYPERLINK("capsilon://?command=openfolder&amp;siteaddress=FAM.docvelocity-na8.net&amp;folderid=FXFA0AAA7B-33C7-A274-ED4D-5D4B755835C1","FX220211878")</f>
        <v>FX220211878</v>
      </c>
      <c r="F843" t="s">
        <v>19</v>
      </c>
      <c r="G843" t="s">
        <v>19</v>
      </c>
      <c r="H843" t="s">
        <v>85</v>
      </c>
      <c r="I843" t="s">
        <v>2124</v>
      </c>
      <c r="J843">
        <v>0</v>
      </c>
      <c r="K843" t="s">
        <v>87</v>
      </c>
      <c r="L843" t="s">
        <v>88</v>
      </c>
      <c r="M843" t="s">
        <v>89</v>
      </c>
      <c r="N843">
        <v>2</v>
      </c>
      <c r="O843" s="1">
        <v>44620.48269675926</v>
      </c>
      <c r="P843" s="1">
        <v>44620.637557870374</v>
      </c>
      <c r="Q843">
        <v>12630</v>
      </c>
      <c r="R843">
        <v>750</v>
      </c>
      <c r="S843" t="b">
        <v>0</v>
      </c>
      <c r="T843" t="s">
        <v>90</v>
      </c>
      <c r="U843" t="b">
        <v>0</v>
      </c>
      <c r="V843" t="s">
        <v>121</v>
      </c>
      <c r="W843" s="1">
        <v>44620.576423611114</v>
      </c>
      <c r="X843">
        <v>468</v>
      </c>
      <c r="Y843">
        <v>58</v>
      </c>
      <c r="Z843">
        <v>0</v>
      </c>
      <c r="AA843">
        <v>58</v>
      </c>
      <c r="AB843">
        <v>0</v>
      </c>
      <c r="AC843">
        <v>21</v>
      </c>
      <c r="AD843">
        <v>-58</v>
      </c>
      <c r="AE843">
        <v>0</v>
      </c>
      <c r="AF843">
        <v>0</v>
      </c>
      <c r="AG843">
        <v>0</v>
      </c>
      <c r="AH843" t="s">
        <v>219</v>
      </c>
      <c r="AI843" s="1">
        <v>44620.637557870374</v>
      </c>
      <c r="AJ843">
        <v>266</v>
      </c>
      <c r="AK843">
        <v>1</v>
      </c>
      <c r="AL843">
        <v>0</v>
      </c>
      <c r="AM843">
        <v>1</v>
      </c>
      <c r="AN843">
        <v>0</v>
      </c>
      <c r="AO843">
        <v>1</v>
      </c>
      <c r="AP843">
        <v>-59</v>
      </c>
      <c r="AQ843">
        <v>0</v>
      </c>
      <c r="AR843">
        <v>0</v>
      </c>
      <c r="AS843">
        <v>0</v>
      </c>
      <c r="AT843" t="s">
        <v>90</v>
      </c>
      <c r="AU843" t="s">
        <v>90</v>
      </c>
      <c r="AV843" t="s">
        <v>90</v>
      </c>
      <c r="AW843" t="s">
        <v>90</v>
      </c>
      <c r="AX843" t="s">
        <v>90</v>
      </c>
      <c r="AY843" t="s">
        <v>90</v>
      </c>
      <c r="AZ843" t="s">
        <v>90</v>
      </c>
      <c r="BA843" t="s">
        <v>90</v>
      </c>
      <c r="BB843" t="s">
        <v>90</v>
      </c>
      <c r="BC843" t="s">
        <v>90</v>
      </c>
      <c r="BD843" t="s">
        <v>90</v>
      </c>
      <c r="BE843" t="s">
        <v>90</v>
      </c>
    </row>
    <row r="844" spans="1:57" x14ac:dyDescent="0.45">
      <c r="A844" t="s">
        <v>2125</v>
      </c>
      <c r="B844" t="s">
        <v>82</v>
      </c>
      <c r="C844" t="s">
        <v>1779</v>
      </c>
      <c r="D844" t="s">
        <v>84</v>
      </c>
      <c r="E844" s="2" t="str">
        <f>HYPERLINK("capsilon://?command=openfolder&amp;siteaddress=FAM.docvelocity-na8.net&amp;folderid=FXC3918B46-B71D-5D30-0C80-230469FC8A9D","FX220210377")</f>
        <v>FX220210377</v>
      </c>
      <c r="F844" t="s">
        <v>19</v>
      </c>
      <c r="G844" t="s">
        <v>19</v>
      </c>
      <c r="H844" t="s">
        <v>85</v>
      </c>
      <c r="I844" t="s">
        <v>2126</v>
      </c>
      <c r="J844">
        <v>0</v>
      </c>
      <c r="K844" t="s">
        <v>87</v>
      </c>
      <c r="L844" t="s">
        <v>88</v>
      </c>
      <c r="M844" t="s">
        <v>89</v>
      </c>
      <c r="N844">
        <v>2</v>
      </c>
      <c r="O844" s="1">
        <v>44620.483437499999</v>
      </c>
      <c r="P844" s="1">
        <v>44620.636261574073</v>
      </c>
      <c r="Q844">
        <v>12750</v>
      </c>
      <c r="R844">
        <v>454</v>
      </c>
      <c r="S844" t="b">
        <v>0</v>
      </c>
      <c r="T844" t="s">
        <v>90</v>
      </c>
      <c r="U844" t="b">
        <v>0</v>
      </c>
      <c r="V844" t="s">
        <v>121</v>
      </c>
      <c r="W844" s="1">
        <v>44620.57949074074</v>
      </c>
      <c r="X844">
        <v>264</v>
      </c>
      <c r="Y844">
        <v>37</v>
      </c>
      <c r="Z844">
        <v>0</v>
      </c>
      <c r="AA844">
        <v>37</v>
      </c>
      <c r="AB844">
        <v>0</v>
      </c>
      <c r="AC844">
        <v>22</v>
      </c>
      <c r="AD844">
        <v>-37</v>
      </c>
      <c r="AE844">
        <v>0</v>
      </c>
      <c r="AF844">
        <v>0</v>
      </c>
      <c r="AG844">
        <v>0</v>
      </c>
      <c r="AH844" t="s">
        <v>92</v>
      </c>
      <c r="AI844" s="1">
        <v>44620.636261574073</v>
      </c>
      <c r="AJ844">
        <v>190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-37</v>
      </c>
      <c r="AQ844">
        <v>0</v>
      </c>
      <c r="AR844">
        <v>0</v>
      </c>
      <c r="AS844">
        <v>0</v>
      </c>
      <c r="AT844" t="s">
        <v>90</v>
      </c>
      <c r="AU844" t="s">
        <v>90</v>
      </c>
      <c r="AV844" t="s">
        <v>90</v>
      </c>
      <c r="AW844" t="s">
        <v>90</v>
      </c>
      <c r="AX844" t="s">
        <v>90</v>
      </c>
      <c r="AY844" t="s">
        <v>90</v>
      </c>
      <c r="AZ844" t="s">
        <v>90</v>
      </c>
      <c r="BA844" t="s">
        <v>90</v>
      </c>
      <c r="BB844" t="s">
        <v>90</v>
      </c>
      <c r="BC844" t="s">
        <v>90</v>
      </c>
      <c r="BD844" t="s">
        <v>90</v>
      </c>
      <c r="BE844" t="s">
        <v>90</v>
      </c>
    </row>
    <row r="845" spans="1:57" x14ac:dyDescent="0.45">
      <c r="A845" t="s">
        <v>2127</v>
      </c>
      <c r="B845" t="s">
        <v>82</v>
      </c>
      <c r="C845" t="s">
        <v>1312</v>
      </c>
      <c r="D845" t="s">
        <v>84</v>
      </c>
      <c r="E845" s="2" t="str">
        <f>HYPERLINK("capsilon://?command=openfolder&amp;siteaddress=FAM.docvelocity-na8.net&amp;folderid=FX2D887F36-AC62-AEBC-E4D1-A1262698034C","FX22025920")</f>
        <v>FX22025920</v>
      </c>
      <c r="F845" t="s">
        <v>19</v>
      </c>
      <c r="G845" t="s">
        <v>19</v>
      </c>
      <c r="H845" t="s">
        <v>85</v>
      </c>
      <c r="I845" t="s">
        <v>2128</v>
      </c>
      <c r="J845">
        <v>0</v>
      </c>
      <c r="K845" t="s">
        <v>87</v>
      </c>
      <c r="L845" t="s">
        <v>88</v>
      </c>
      <c r="M845" t="s">
        <v>89</v>
      </c>
      <c r="N845">
        <v>2</v>
      </c>
      <c r="O845" s="1">
        <v>44620.483877314815</v>
      </c>
      <c r="P845" s="1">
        <v>44620.641261574077</v>
      </c>
      <c r="Q845">
        <v>12065</v>
      </c>
      <c r="R845">
        <v>1533</v>
      </c>
      <c r="S845" t="b">
        <v>0</v>
      </c>
      <c r="T845" t="s">
        <v>90</v>
      </c>
      <c r="U845" t="b">
        <v>0</v>
      </c>
      <c r="V845" t="s">
        <v>186</v>
      </c>
      <c r="W845" s="1">
        <v>44620.616597222222</v>
      </c>
      <c r="X845">
        <v>1102</v>
      </c>
      <c r="Y845">
        <v>52</v>
      </c>
      <c r="Z845">
        <v>0</v>
      </c>
      <c r="AA845">
        <v>52</v>
      </c>
      <c r="AB845">
        <v>0</v>
      </c>
      <c r="AC845">
        <v>40</v>
      </c>
      <c r="AD845">
        <v>-52</v>
      </c>
      <c r="AE845">
        <v>0</v>
      </c>
      <c r="AF845">
        <v>0</v>
      </c>
      <c r="AG845">
        <v>0</v>
      </c>
      <c r="AH845" t="s">
        <v>92</v>
      </c>
      <c r="AI845" s="1">
        <v>44620.641261574077</v>
      </c>
      <c r="AJ845">
        <v>431</v>
      </c>
      <c r="AK845">
        <v>2</v>
      </c>
      <c r="AL845">
        <v>0</v>
      </c>
      <c r="AM845">
        <v>2</v>
      </c>
      <c r="AN845">
        <v>0</v>
      </c>
      <c r="AO845">
        <v>1</v>
      </c>
      <c r="AP845">
        <v>-54</v>
      </c>
      <c r="AQ845">
        <v>0</v>
      </c>
      <c r="AR845">
        <v>0</v>
      </c>
      <c r="AS845">
        <v>0</v>
      </c>
      <c r="AT845" t="s">
        <v>90</v>
      </c>
      <c r="AU845" t="s">
        <v>90</v>
      </c>
      <c r="AV845" t="s">
        <v>90</v>
      </c>
      <c r="AW845" t="s">
        <v>90</v>
      </c>
      <c r="AX845" t="s">
        <v>90</v>
      </c>
      <c r="AY845" t="s">
        <v>90</v>
      </c>
      <c r="AZ845" t="s">
        <v>90</v>
      </c>
      <c r="BA845" t="s">
        <v>90</v>
      </c>
      <c r="BB845" t="s">
        <v>90</v>
      </c>
      <c r="BC845" t="s">
        <v>90</v>
      </c>
      <c r="BD845" t="s">
        <v>90</v>
      </c>
      <c r="BE845" t="s">
        <v>90</v>
      </c>
    </row>
    <row r="846" spans="1:57" x14ac:dyDescent="0.45">
      <c r="A846" t="s">
        <v>2129</v>
      </c>
      <c r="B846" t="s">
        <v>82</v>
      </c>
      <c r="C846" t="s">
        <v>334</v>
      </c>
      <c r="D846" t="s">
        <v>84</v>
      </c>
      <c r="E846" s="2" t="str">
        <f>HYPERLINK("capsilon://?command=openfolder&amp;siteaddress=FAM.docvelocity-na8.net&amp;folderid=FX3A842C55-C321-C73F-551E-0D02F0958F8C","FX22022177")</f>
        <v>FX22022177</v>
      </c>
      <c r="F846" t="s">
        <v>19</v>
      </c>
      <c r="G846" t="s">
        <v>19</v>
      </c>
      <c r="H846" t="s">
        <v>85</v>
      </c>
      <c r="I846" t="s">
        <v>2130</v>
      </c>
      <c r="J846">
        <v>0</v>
      </c>
      <c r="K846" t="s">
        <v>87</v>
      </c>
      <c r="L846" t="s">
        <v>88</v>
      </c>
      <c r="M846" t="s">
        <v>89</v>
      </c>
      <c r="N846">
        <v>2</v>
      </c>
      <c r="O846" s="1">
        <v>44620.491099537037</v>
      </c>
      <c r="P846" s="1">
        <v>44620.694548611114</v>
      </c>
      <c r="Q846">
        <v>17369</v>
      </c>
      <c r="R846">
        <v>209</v>
      </c>
      <c r="S846" t="b">
        <v>0</v>
      </c>
      <c r="T846" t="s">
        <v>90</v>
      </c>
      <c r="U846" t="b">
        <v>0</v>
      </c>
      <c r="V846" t="s">
        <v>177</v>
      </c>
      <c r="W846" s="1">
        <v>44620.669652777775</v>
      </c>
      <c r="X846">
        <v>102</v>
      </c>
      <c r="Y846">
        <v>0</v>
      </c>
      <c r="Z846">
        <v>0</v>
      </c>
      <c r="AA846">
        <v>0</v>
      </c>
      <c r="AB846">
        <v>52</v>
      </c>
      <c r="AC846">
        <v>0</v>
      </c>
      <c r="AD846">
        <v>0</v>
      </c>
      <c r="AE846">
        <v>0</v>
      </c>
      <c r="AF846">
        <v>0</v>
      </c>
      <c r="AG846">
        <v>0</v>
      </c>
      <c r="AH846" t="s">
        <v>92</v>
      </c>
      <c r="AI846" s="1">
        <v>44620.694548611114</v>
      </c>
      <c r="AJ846">
        <v>15</v>
      </c>
      <c r="AK846">
        <v>0</v>
      </c>
      <c r="AL846">
        <v>0</v>
      </c>
      <c r="AM846">
        <v>0</v>
      </c>
      <c r="AN846">
        <v>52</v>
      </c>
      <c r="AO846">
        <v>0</v>
      </c>
      <c r="AP846">
        <v>0</v>
      </c>
      <c r="AQ846">
        <v>0</v>
      </c>
      <c r="AR846">
        <v>0</v>
      </c>
      <c r="AS846">
        <v>0</v>
      </c>
      <c r="AT846" t="s">
        <v>90</v>
      </c>
      <c r="AU846" t="s">
        <v>90</v>
      </c>
      <c r="AV846" t="s">
        <v>90</v>
      </c>
      <c r="AW846" t="s">
        <v>90</v>
      </c>
      <c r="AX846" t="s">
        <v>90</v>
      </c>
      <c r="AY846" t="s">
        <v>90</v>
      </c>
      <c r="AZ846" t="s">
        <v>90</v>
      </c>
      <c r="BA846" t="s">
        <v>90</v>
      </c>
      <c r="BB846" t="s">
        <v>90</v>
      </c>
      <c r="BC846" t="s">
        <v>90</v>
      </c>
      <c r="BD846" t="s">
        <v>90</v>
      </c>
      <c r="BE846" t="s">
        <v>90</v>
      </c>
    </row>
    <row r="847" spans="1:57" x14ac:dyDescent="0.45">
      <c r="A847" t="s">
        <v>2131</v>
      </c>
      <c r="B847" t="s">
        <v>82</v>
      </c>
      <c r="C847" t="s">
        <v>1486</v>
      </c>
      <c r="D847" t="s">
        <v>84</v>
      </c>
      <c r="E847" s="2" t="str">
        <f>HYPERLINK("capsilon://?command=openfolder&amp;siteaddress=FAM.docvelocity-na8.net&amp;folderid=FX30B59DEA-F9E8-E148-E5AE-302C72FE8AB7","FX22011274")</f>
        <v>FX22011274</v>
      </c>
      <c r="F847" t="s">
        <v>19</v>
      </c>
      <c r="G847" t="s">
        <v>19</v>
      </c>
      <c r="H847" t="s">
        <v>85</v>
      </c>
      <c r="I847" t="s">
        <v>2132</v>
      </c>
      <c r="J847">
        <v>0</v>
      </c>
      <c r="K847" t="s">
        <v>87</v>
      </c>
      <c r="L847" t="s">
        <v>88</v>
      </c>
      <c r="M847" t="s">
        <v>89</v>
      </c>
      <c r="N847">
        <v>2</v>
      </c>
      <c r="O847" s="1">
        <v>44620.491759259261</v>
      </c>
      <c r="P847" s="1">
        <v>44620.654814814814</v>
      </c>
      <c r="Q847">
        <v>13997</v>
      </c>
      <c r="R847">
        <v>91</v>
      </c>
      <c r="S847" t="b">
        <v>0</v>
      </c>
      <c r="T847" t="s">
        <v>90</v>
      </c>
      <c r="U847" t="b">
        <v>0</v>
      </c>
      <c r="V847" t="s">
        <v>1173</v>
      </c>
      <c r="W847" s="1">
        <v>44620.643449074072</v>
      </c>
      <c r="X847">
        <v>83</v>
      </c>
      <c r="Y847">
        <v>0</v>
      </c>
      <c r="Z847">
        <v>0</v>
      </c>
      <c r="AA847">
        <v>0</v>
      </c>
      <c r="AB847">
        <v>52</v>
      </c>
      <c r="AC847">
        <v>0</v>
      </c>
      <c r="AD847">
        <v>0</v>
      </c>
      <c r="AE847">
        <v>0</v>
      </c>
      <c r="AF847">
        <v>0</v>
      </c>
      <c r="AG847">
        <v>0</v>
      </c>
      <c r="AH847" t="s">
        <v>92</v>
      </c>
      <c r="AI847" s="1">
        <v>44620.654814814814</v>
      </c>
      <c r="AJ847">
        <v>8</v>
      </c>
      <c r="AK847">
        <v>0</v>
      </c>
      <c r="AL847">
        <v>0</v>
      </c>
      <c r="AM847">
        <v>0</v>
      </c>
      <c r="AN847">
        <v>52</v>
      </c>
      <c r="AO847">
        <v>0</v>
      </c>
      <c r="AP847">
        <v>0</v>
      </c>
      <c r="AQ847">
        <v>0</v>
      </c>
      <c r="AR847">
        <v>0</v>
      </c>
      <c r="AS847">
        <v>0</v>
      </c>
      <c r="AT847" t="s">
        <v>90</v>
      </c>
      <c r="AU847" t="s">
        <v>90</v>
      </c>
      <c r="AV847" t="s">
        <v>90</v>
      </c>
      <c r="AW847" t="s">
        <v>90</v>
      </c>
      <c r="AX847" t="s">
        <v>90</v>
      </c>
      <c r="AY847" t="s">
        <v>90</v>
      </c>
      <c r="AZ847" t="s">
        <v>90</v>
      </c>
      <c r="BA847" t="s">
        <v>90</v>
      </c>
      <c r="BB847" t="s">
        <v>90</v>
      </c>
      <c r="BC847" t="s">
        <v>90</v>
      </c>
      <c r="BD847" t="s">
        <v>90</v>
      </c>
      <c r="BE847" t="s">
        <v>90</v>
      </c>
    </row>
    <row r="848" spans="1:57" x14ac:dyDescent="0.45">
      <c r="A848" t="s">
        <v>2133</v>
      </c>
      <c r="B848" t="s">
        <v>82</v>
      </c>
      <c r="C848" t="s">
        <v>2116</v>
      </c>
      <c r="D848" t="s">
        <v>84</v>
      </c>
      <c r="E848" s="2" t="str">
        <f>HYPERLINK("capsilon://?command=openfolder&amp;siteaddress=FAM.docvelocity-na8.net&amp;folderid=FX242AFCA2-E333-7E9B-5334-D48D5B74E788","FX220212037")</f>
        <v>FX220212037</v>
      </c>
      <c r="F848" t="s">
        <v>19</v>
      </c>
      <c r="G848" t="s">
        <v>19</v>
      </c>
      <c r="H848" t="s">
        <v>85</v>
      </c>
      <c r="I848" t="s">
        <v>2134</v>
      </c>
      <c r="J848">
        <v>0</v>
      </c>
      <c r="K848" t="s">
        <v>87</v>
      </c>
      <c r="L848" t="s">
        <v>88</v>
      </c>
      <c r="M848" t="s">
        <v>89</v>
      </c>
      <c r="N848">
        <v>2</v>
      </c>
      <c r="O848" s="1">
        <v>44620.491793981484</v>
      </c>
      <c r="P848" s="1">
        <v>44620.62537037037</v>
      </c>
      <c r="Q848">
        <v>10929</v>
      </c>
      <c r="R848">
        <v>612</v>
      </c>
      <c r="S848" t="b">
        <v>0</v>
      </c>
      <c r="T848" t="s">
        <v>90</v>
      </c>
      <c r="U848" t="b">
        <v>1</v>
      </c>
      <c r="V848" t="s">
        <v>101</v>
      </c>
      <c r="W848" s="1">
        <v>44620.517754629633</v>
      </c>
      <c r="X848">
        <v>532</v>
      </c>
      <c r="Y848">
        <v>37</v>
      </c>
      <c r="Z848">
        <v>0</v>
      </c>
      <c r="AA848">
        <v>37</v>
      </c>
      <c r="AB848">
        <v>0</v>
      </c>
      <c r="AC848">
        <v>10</v>
      </c>
      <c r="AD848">
        <v>-37</v>
      </c>
      <c r="AE848">
        <v>0</v>
      </c>
      <c r="AF848">
        <v>0</v>
      </c>
      <c r="AG848">
        <v>0</v>
      </c>
      <c r="AH848" t="s">
        <v>92</v>
      </c>
      <c r="AI848" s="1">
        <v>44620.62537037037</v>
      </c>
      <c r="AJ848">
        <v>80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-37</v>
      </c>
      <c r="AQ848">
        <v>0</v>
      </c>
      <c r="AR848">
        <v>0</v>
      </c>
      <c r="AS848">
        <v>0</v>
      </c>
      <c r="AT848" t="s">
        <v>90</v>
      </c>
      <c r="AU848" t="s">
        <v>90</v>
      </c>
      <c r="AV848" t="s">
        <v>90</v>
      </c>
      <c r="AW848" t="s">
        <v>90</v>
      </c>
      <c r="AX848" t="s">
        <v>90</v>
      </c>
      <c r="AY848" t="s">
        <v>90</v>
      </c>
      <c r="AZ848" t="s">
        <v>90</v>
      </c>
      <c r="BA848" t="s">
        <v>90</v>
      </c>
      <c r="BB848" t="s">
        <v>90</v>
      </c>
      <c r="BC848" t="s">
        <v>90</v>
      </c>
      <c r="BD848" t="s">
        <v>90</v>
      </c>
      <c r="BE848" t="s">
        <v>90</v>
      </c>
    </row>
    <row r="849" spans="1:57" x14ac:dyDescent="0.45">
      <c r="A849" t="s">
        <v>2135</v>
      </c>
      <c r="B849" t="s">
        <v>82</v>
      </c>
      <c r="C849" t="s">
        <v>133</v>
      </c>
      <c r="D849" t="s">
        <v>84</v>
      </c>
      <c r="E849" s="2" t="str">
        <f>HYPERLINK("capsilon://?command=openfolder&amp;siteaddress=FAM.docvelocity-na8.net&amp;folderid=FX52F5BA89-5442-C1C4-6E9B-C333759B836F","FX22021817")</f>
        <v>FX22021817</v>
      </c>
      <c r="F849" t="s">
        <v>19</v>
      </c>
      <c r="G849" t="s">
        <v>19</v>
      </c>
      <c r="H849" t="s">
        <v>85</v>
      </c>
      <c r="I849" t="s">
        <v>2136</v>
      </c>
      <c r="J849">
        <v>0</v>
      </c>
      <c r="K849" t="s">
        <v>87</v>
      </c>
      <c r="L849" t="s">
        <v>88</v>
      </c>
      <c r="M849" t="s">
        <v>89</v>
      </c>
      <c r="N849">
        <v>2</v>
      </c>
      <c r="O849" s="1">
        <v>44620.492824074077</v>
      </c>
      <c r="P849" s="1">
        <v>44620.654895833337</v>
      </c>
      <c r="Q849">
        <v>13927</v>
      </c>
      <c r="R849">
        <v>76</v>
      </c>
      <c r="S849" t="b">
        <v>0</v>
      </c>
      <c r="T849" t="s">
        <v>90</v>
      </c>
      <c r="U849" t="b">
        <v>0</v>
      </c>
      <c r="V849" t="s">
        <v>1173</v>
      </c>
      <c r="W849" s="1">
        <v>44620.644236111111</v>
      </c>
      <c r="X849">
        <v>53</v>
      </c>
      <c r="Y849">
        <v>0</v>
      </c>
      <c r="Z849">
        <v>0</v>
      </c>
      <c r="AA849">
        <v>0</v>
      </c>
      <c r="AB849">
        <v>52</v>
      </c>
      <c r="AC849">
        <v>0</v>
      </c>
      <c r="AD849">
        <v>0</v>
      </c>
      <c r="AE849">
        <v>0</v>
      </c>
      <c r="AF849">
        <v>0</v>
      </c>
      <c r="AG849">
        <v>0</v>
      </c>
      <c r="AH849" t="s">
        <v>92</v>
      </c>
      <c r="AI849" s="1">
        <v>44620.654895833337</v>
      </c>
      <c r="AJ849">
        <v>7</v>
      </c>
      <c r="AK849">
        <v>0</v>
      </c>
      <c r="AL849">
        <v>0</v>
      </c>
      <c r="AM849">
        <v>0</v>
      </c>
      <c r="AN849">
        <v>52</v>
      </c>
      <c r="AO849">
        <v>0</v>
      </c>
      <c r="AP849">
        <v>0</v>
      </c>
      <c r="AQ849">
        <v>0</v>
      </c>
      <c r="AR849">
        <v>0</v>
      </c>
      <c r="AS849">
        <v>0</v>
      </c>
      <c r="AT849" t="s">
        <v>90</v>
      </c>
      <c r="AU849" t="s">
        <v>90</v>
      </c>
      <c r="AV849" t="s">
        <v>90</v>
      </c>
      <c r="AW849" t="s">
        <v>90</v>
      </c>
      <c r="AX849" t="s">
        <v>90</v>
      </c>
      <c r="AY849" t="s">
        <v>90</v>
      </c>
      <c r="AZ849" t="s">
        <v>90</v>
      </c>
      <c r="BA849" t="s">
        <v>90</v>
      </c>
      <c r="BB849" t="s">
        <v>90</v>
      </c>
      <c r="BC849" t="s">
        <v>90</v>
      </c>
      <c r="BD849" t="s">
        <v>90</v>
      </c>
      <c r="BE849" t="s">
        <v>90</v>
      </c>
    </row>
    <row r="850" spans="1:57" x14ac:dyDescent="0.45">
      <c r="A850" t="s">
        <v>2137</v>
      </c>
      <c r="B850" t="s">
        <v>82</v>
      </c>
      <c r="C850" t="s">
        <v>1503</v>
      </c>
      <c r="D850" t="s">
        <v>84</v>
      </c>
      <c r="E850" s="2" t="str">
        <f>HYPERLINK("capsilon://?command=openfolder&amp;siteaddress=FAM.docvelocity-na8.net&amp;folderid=FX8FFA1453-A546-A6F0-5326-EB261C98D354","FX22025949")</f>
        <v>FX22025949</v>
      </c>
      <c r="F850" t="s">
        <v>19</v>
      </c>
      <c r="G850" t="s">
        <v>19</v>
      </c>
      <c r="H850" t="s">
        <v>85</v>
      </c>
      <c r="I850" t="s">
        <v>2138</v>
      </c>
      <c r="J850">
        <v>0</v>
      </c>
      <c r="K850" t="s">
        <v>87</v>
      </c>
      <c r="L850" t="s">
        <v>88</v>
      </c>
      <c r="M850" t="s">
        <v>89</v>
      </c>
      <c r="N850">
        <v>2</v>
      </c>
      <c r="O850" s="1">
        <v>44620.494525462964</v>
      </c>
      <c r="P850" s="1">
        <v>44620.655833333331</v>
      </c>
      <c r="Q850">
        <v>13341</v>
      </c>
      <c r="R850">
        <v>596</v>
      </c>
      <c r="S850" t="b">
        <v>0</v>
      </c>
      <c r="T850" t="s">
        <v>90</v>
      </c>
      <c r="U850" t="b">
        <v>0</v>
      </c>
      <c r="V850" t="s">
        <v>285</v>
      </c>
      <c r="W850" s="1">
        <v>44620.649513888886</v>
      </c>
      <c r="X850">
        <v>515</v>
      </c>
      <c r="Y850">
        <v>52</v>
      </c>
      <c r="Z850">
        <v>0</v>
      </c>
      <c r="AA850">
        <v>52</v>
      </c>
      <c r="AB850">
        <v>0</v>
      </c>
      <c r="AC850">
        <v>29</v>
      </c>
      <c r="AD850">
        <v>-52</v>
      </c>
      <c r="AE850">
        <v>0</v>
      </c>
      <c r="AF850">
        <v>0</v>
      </c>
      <c r="AG850">
        <v>0</v>
      </c>
      <c r="AH850" t="s">
        <v>92</v>
      </c>
      <c r="AI850" s="1">
        <v>44620.655833333331</v>
      </c>
      <c r="AJ850">
        <v>81</v>
      </c>
      <c r="AK850">
        <v>2</v>
      </c>
      <c r="AL850">
        <v>0</v>
      </c>
      <c r="AM850">
        <v>2</v>
      </c>
      <c r="AN850">
        <v>0</v>
      </c>
      <c r="AO850">
        <v>1</v>
      </c>
      <c r="AP850">
        <v>-54</v>
      </c>
      <c r="AQ850">
        <v>0</v>
      </c>
      <c r="AR850">
        <v>0</v>
      </c>
      <c r="AS850">
        <v>0</v>
      </c>
      <c r="AT850" t="s">
        <v>90</v>
      </c>
      <c r="AU850" t="s">
        <v>90</v>
      </c>
      <c r="AV850" t="s">
        <v>90</v>
      </c>
      <c r="AW850" t="s">
        <v>90</v>
      </c>
      <c r="AX850" t="s">
        <v>90</v>
      </c>
      <c r="AY850" t="s">
        <v>90</v>
      </c>
      <c r="AZ850" t="s">
        <v>90</v>
      </c>
      <c r="BA850" t="s">
        <v>90</v>
      </c>
      <c r="BB850" t="s">
        <v>90</v>
      </c>
      <c r="BC850" t="s">
        <v>90</v>
      </c>
      <c r="BD850" t="s">
        <v>90</v>
      </c>
      <c r="BE850" t="s">
        <v>90</v>
      </c>
    </row>
    <row r="851" spans="1:57" x14ac:dyDescent="0.45">
      <c r="A851" t="s">
        <v>2139</v>
      </c>
      <c r="B851" t="s">
        <v>82</v>
      </c>
      <c r="C851" t="s">
        <v>1513</v>
      </c>
      <c r="D851" t="s">
        <v>84</v>
      </c>
      <c r="E851" s="2" t="str">
        <f>HYPERLINK("capsilon://?command=openfolder&amp;siteaddress=FAM.docvelocity-na8.net&amp;folderid=FXF45B29C8-A1AA-2D77-E3B4-F271E751D9BC","FX22028568")</f>
        <v>FX22028568</v>
      </c>
      <c r="F851" t="s">
        <v>19</v>
      </c>
      <c r="G851" t="s">
        <v>19</v>
      </c>
      <c r="H851" t="s">
        <v>85</v>
      </c>
      <c r="I851" t="s">
        <v>2140</v>
      </c>
      <c r="J851">
        <v>0</v>
      </c>
      <c r="K851" t="s">
        <v>87</v>
      </c>
      <c r="L851" t="s">
        <v>88</v>
      </c>
      <c r="M851" t="s">
        <v>89</v>
      </c>
      <c r="N851">
        <v>2</v>
      </c>
      <c r="O851" s="1">
        <v>44620.503842592596</v>
      </c>
      <c r="P851" s="1">
        <v>44620.6955787037</v>
      </c>
      <c r="Q851">
        <v>15866</v>
      </c>
      <c r="R851">
        <v>700</v>
      </c>
      <c r="S851" t="b">
        <v>0</v>
      </c>
      <c r="T851" t="s">
        <v>90</v>
      </c>
      <c r="U851" t="b">
        <v>0</v>
      </c>
      <c r="V851" t="s">
        <v>1173</v>
      </c>
      <c r="W851" s="1">
        <v>44620.650706018518</v>
      </c>
      <c r="X851">
        <v>558</v>
      </c>
      <c r="Y851">
        <v>66</v>
      </c>
      <c r="Z851">
        <v>0</v>
      </c>
      <c r="AA851">
        <v>66</v>
      </c>
      <c r="AB851">
        <v>0</v>
      </c>
      <c r="AC851">
        <v>27</v>
      </c>
      <c r="AD851">
        <v>-66</v>
      </c>
      <c r="AE851">
        <v>0</v>
      </c>
      <c r="AF851">
        <v>0</v>
      </c>
      <c r="AG851">
        <v>0</v>
      </c>
      <c r="AH851" t="s">
        <v>92</v>
      </c>
      <c r="AI851" s="1">
        <v>44620.6955787037</v>
      </c>
      <c r="AJ851">
        <v>88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-66</v>
      </c>
      <c r="AQ851">
        <v>0</v>
      </c>
      <c r="AR851">
        <v>0</v>
      </c>
      <c r="AS851">
        <v>0</v>
      </c>
      <c r="AT851" t="s">
        <v>90</v>
      </c>
      <c r="AU851" t="s">
        <v>90</v>
      </c>
      <c r="AV851" t="s">
        <v>90</v>
      </c>
      <c r="AW851" t="s">
        <v>90</v>
      </c>
      <c r="AX851" t="s">
        <v>90</v>
      </c>
      <c r="AY851" t="s">
        <v>90</v>
      </c>
      <c r="AZ851" t="s">
        <v>90</v>
      </c>
      <c r="BA851" t="s">
        <v>90</v>
      </c>
      <c r="BB851" t="s">
        <v>90</v>
      </c>
      <c r="BC851" t="s">
        <v>90</v>
      </c>
      <c r="BD851" t="s">
        <v>90</v>
      </c>
      <c r="BE851" t="s">
        <v>90</v>
      </c>
    </row>
    <row r="852" spans="1:57" x14ac:dyDescent="0.45">
      <c r="A852" t="s">
        <v>2141</v>
      </c>
      <c r="B852" t="s">
        <v>82</v>
      </c>
      <c r="C852" t="s">
        <v>2142</v>
      </c>
      <c r="D852" t="s">
        <v>84</v>
      </c>
      <c r="E852" s="2" t="str">
        <f>HYPERLINK("capsilon://?command=openfolder&amp;siteaddress=FAM.docvelocity-na8.net&amp;folderid=FXFD4AED56-8F87-AF63-9EA5-AA8D31367F50","FX22014873")</f>
        <v>FX22014873</v>
      </c>
      <c r="F852" t="s">
        <v>19</v>
      </c>
      <c r="G852" t="s">
        <v>19</v>
      </c>
      <c r="H852" t="s">
        <v>85</v>
      </c>
      <c r="I852" t="s">
        <v>2143</v>
      </c>
      <c r="J852">
        <v>0</v>
      </c>
      <c r="K852" t="s">
        <v>87</v>
      </c>
      <c r="L852" t="s">
        <v>88</v>
      </c>
      <c r="M852" t="s">
        <v>89</v>
      </c>
      <c r="N852">
        <v>2</v>
      </c>
      <c r="O852" s="1">
        <v>44620.507685185185</v>
      </c>
      <c r="P852" s="1">
        <v>44620.695775462962</v>
      </c>
      <c r="Q852">
        <v>16121</v>
      </c>
      <c r="R852">
        <v>130</v>
      </c>
      <c r="S852" t="b">
        <v>0</v>
      </c>
      <c r="T852" t="s">
        <v>90</v>
      </c>
      <c r="U852" t="b">
        <v>0</v>
      </c>
      <c r="V852" t="s">
        <v>177</v>
      </c>
      <c r="W852" s="1">
        <v>44620.670254629629</v>
      </c>
      <c r="X852">
        <v>52</v>
      </c>
      <c r="Y852">
        <v>0</v>
      </c>
      <c r="Z852">
        <v>0</v>
      </c>
      <c r="AA852">
        <v>0</v>
      </c>
      <c r="AB852">
        <v>52</v>
      </c>
      <c r="AC852">
        <v>0</v>
      </c>
      <c r="AD852">
        <v>0</v>
      </c>
      <c r="AE852">
        <v>0</v>
      </c>
      <c r="AF852">
        <v>0</v>
      </c>
      <c r="AG852">
        <v>0</v>
      </c>
      <c r="AH852" t="s">
        <v>92</v>
      </c>
      <c r="AI852" s="1">
        <v>44620.695775462962</v>
      </c>
      <c r="AJ852">
        <v>16</v>
      </c>
      <c r="AK852">
        <v>0</v>
      </c>
      <c r="AL852">
        <v>0</v>
      </c>
      <c r="AM852">
        <v>0</v>
      </c>
      <c r="AN852">
        <v>52</v>
      </c>
      <c r="AO852">
        <v>0</v>
      </c>
      <c r="AP852">
        <v>0</v>
      </c>
      <c r="AQ852">
        <v>0</v>
      </c>
      <c r="AR852">
        <v>0</v>
      </c>
      <c r="AS852">
        <v>0</v>
      </c>
      <c r="AT852" t="s">
        <v>90</v>
      </c>
      <c r="AU852" t="s">
        <v>90</v>
      </c>
      <c r="AV852" t="s">
        <v>90</v>
      </c>
      <c r="AW852" t="s">
        <v>90</v>
      </c>
      <c r="AX852" t="s">
        <v>90</v>
      </c>
      <c r="AY852" t="s">
        <v>90</v>
      </c>
      <c r="AZ852" t="s">
        <v>90</v>
      </c>
      <c r="BA852" t="s">
        <v>90</v>
      </c>
      <c r="BB852" t="s">
        <v>90</v>
      </c>
      <c r="BC852" t="s">
        <v>90</v>
      </c>
      <c r="BD852" t="s">
        <v>90</v>
      </c>
      <c r="BE852" t="s">
        <v>90</v>
      </c>
    </row>
    <row r="853" spans="1:57" x14ac:dyDescent="0.45">
      <c r="A853" t="s">
        <v>2144</v>
      </c>
      <c r="B853" t="s">
        <v>82</v>
      </c>
      <c r="C853" t="s">
        <v>1791</v>
      </c>
      <c r="D853" t="s">
        <v>84</v>
      </c>
      <c r="E853" s="2" t="str">
        <f>HYPERLINK("capsilon://?command=openfolder&amp;siteaddress=FAM.docvelocity-na8.net&amp;folderid=FX7EA9DF2D-BDF3-0D22-0735-AD2BC5214BE7","FX22027977")</f>
        <v>FX22027977</v>
      </c>
      <c r="F853" t="s">
        <v>19</v>
      </c>
      <c r="G853" t="s">
        <v>19</v>
      </c>
      <c r="H853" t="s">
        <v>85</v>
      </c>
      <c r="I853" t="s">
        <v>2145</v>
      </c>
      <c r="J853">
        <v>0</v>
      </c>
      <c r="K853" t="s">
        <v>87</v>
      </c>
      <c r="L853" t="s">
        <v>88</v>
      </c>
      <c r="M853" t="s">
        <v>89</v>
      </c>
      <c r="N853">
        <v>2</v>
      </c>
      <c r="O853" s="1">
        <v>44620.508194444446</v>
      </c>
      <c r="P853" s="1">
        <v>44620.696608796294</v>
      </c>
      <c r="Q853">
        <v>15984</v>
      </c>
      <c r="R853">
        <v>295</v>
      </c>
      <c r="S853" t="b">
        <v>0</v>
      </c>
      <c r="T853" t="s">
        <v>90</v>
      </c>
      <c r="U853" t="b">
        <v>0</v>
      </c>
      <c r="V853" t="s">
        <v>285</v>
      </c>
      <c r="W853" s="1">
        <v>44620.652488425927</v>
      </c>
      <c r="X853">
        <v>224</v>
      </c>
      <c r="Y853">
        <v>37</v>
      </c>
      <c r="Z853">
        <v>0</v>
      </c>
      <c r="AA853">
        <v>37</v>
      </c>
      <c r="AB853">
        <v>0</v>
      </c>
      <c r="AC853">
        <v>11</v>
      </c>
      <c r="AD853">
        <v>-37</v>
      </c>
      <c r="AE853">
        <v>0</v>
      </c>
      <c r="AF853">
        <v>0</v>
      </c>
      <c r="AG853">
        <v>0</v>
      </c>
      <c r="AH853" t="s">
        <v>92</v>
      </c>
      <c r="AI853" s="1">
        <v>44620.696608796294</v>
      </c>
      <c r="AJ853">
        <v>71</v>
      </c>
      <c r="AK853">
        <v>2</v>
      </c>
      <c r="AL853">
        <v>0</v>
      </c>
      <c r="AM853">
        <v>2</v>
      </c>
      <c r="AN853">
        <v>0</v>
      </c>
      <c r="AO853">
        <v>1</v>
      </c>
      <c r="AP853">
        <v>-39</v>
      </c>
      <c r="AQ853">
        <v>0</v>
      </c>
      <c r="AR853">
        <v>0</v>
      </c>
      <c r="AS853">
        <v>0</v>
      </c>
      <c r="AT853" t="s">
        <v>90</v>
      </c>
      <c r="AU853" t="s">
        <v>90</v>
      </c>
      <c r="AV853" t="s">
        <v>90</v>
      </c>
      <c r="AW853" t="s">
        <v>90</v>
      </c>
      <c r="AX853" t="s">
        <v>90</v>
      </c>
      <c r="AY853" t="s">
        <v>90</v>
      </c>
      <c r="AZ853" t="s">
        <v>90</v>
      </c>
      <c r="BA853" t="s">
        <v>90</v>
      </c>
      <c r="BB853" t="s">
        <v>90</v>
      </c>
      <c r="BC853" t="s">
        <v>90</v>
      </c>
      <c r="BD853" t="s">
        <v>90</v>
      </c>
      <c r="BE853" t="s">
        <v>90</v>
      </c>
    </row>
    <row r="854" spans="1:57" x14ac:dyDescent="0.45">
      <c r="A854" t="s">
        <v>2146</v>
      </c>
      <c r="B854" t="s">
        <v>82</v>
      </c>
      <c r="C854" t="s">
        <v>496</v>
      </c>
      <c r="D854" t="s">
        <v>84</v>
      </c>
      <c r="E854" s="2" t="str">
        <f>HYPERLINK("capsilon://?command=openfolder&amp;siteaddress=FAM.docvelocity-na8.net&amp;folderid=FX1942B25F-B353-D143-A2C1-A9B89CB7D20B","FX22021895")</f>
        <v>FX22021895</v>
      </c>
      <c r="F854" t="s">
        <v>19</v>
      </c>
      <c r="G854" t="s">
        <v>19</v>
      </c>
      <c r="H854" t="s">
        <v>85</v>
      </c>
      <c r="I854" t="s">
        <v>2147</v>
      </c>
      <c r="J854">
        <v>0</v>
      </c>
      <c r="K854" t="s">
        <v>87</v>
      </c>
      <c r="L854" t="s">
        <v>88</v>
      </c>
      <c r="M854" t="s">
        <v>89</v>
      </c>
      <c r="N854">
        <v>1</v>
      </c>
      <c r="O854" s="1">
        <v>44620.52034722222</v>
      </c>
      <c r="P854" s="1">
        <v>44620.671620370369</v>
      </c>
      <c r="Q854">
        <v>12267</v>
      </c>
      <c r="R854">
        <v>803</v>
      </c>
      <c r="S854" t="b">
        <v>0</v>
      </c>
      <c r="T854" t="s">
        <v>90</v>
      </c>
      <c r="U854" t="b">
        <v>0</v>
      </c>
      <c r="V854" t="s">
        <v>177</v>
      </c>
      <c r="W854" s="1">
        <v>44620.671620370369</v>
      </c>
      <c r="X854">
        <v>117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52</v>
      </c>
      <c r="AF854">
        <v>0</v>
      </c>
      <c r="AG854">
        <v>1</v>
      </c>
      <c r="AH854" t="s">
        <v>90</v>
      </c>
      <c r="AI854" t="s">
        <v>90</v>
      </c>
      <c r="AJ854" t="s">
        <v>90</v>
      </c>
      <c r="AK854" t="s">
        <v>90</v>
      </c>
      <c r="AL854" t="s">
        <v>90</v>
      </c>
      <c r="AM854" t="s">
        <v>90</v>
      </c>
      <c r="AN854" t="s">
        <v>90</v>
      </c>
      <c r="AO854" t="s">
        <v>90</v>
      </c>
      <c r="AP854" t="s">
        <v>90</v>
      </c>
      <c r="AQ854" t="s">
        <v>90</v>
      </c>
      <c r="AR854" t="s">
        <v>90</v>
      </c>
      <c r="AS854" t="s">
        <v>90</v>
      </c>
      <c r="AT854" t="s">
        <v>90</v>
      </c>
      <c r="AU854" t="s">
        <v>90</v>
      </c>
      <c r="AV854" t="s">
        <v>90</v>
      </c>
      <c r="AW854" t="s">
        <v>90</v>
      </c>
      <c r="AX854" t="s">
        <v>90</v>
      </c>
      <c r="AY854" t="s">
        <v>90</v>
      </c>
      <c r="AZ854" t="s">
        <v>90</v>
      </c>
      <c r="BA854" t="s">
        <v>90</v>
      </c>
      <c r="BB854" t="s">
        <v>90</v>
      </c>
      <c r="BC854" t="s">
        <v>90</v>
      </c>
      <c r="BD854" t="s">
        <v>90</v>
      </c>
      <c r="BE854" t="s">
        <v>90</v>
      </c>
    </row>
    <row r="855" spans="1:57" x14ac:dyDescent="0.45">
      <c r="A855" t="s">
        <v>2148</v>
      </c>
      <c r="B855" t="s">
        <v>82</v>
      </c>
      <c r="C855" t="s">
        <v>2149</v>
      </c>
      <c r="D855" t="s">
        <v>84</v>
      </c>
      <c r="E855" s="2" t="str">
        <f>HYPERLINK("capsilon://?command=openfolder&amp;siteaddress=FAM.docvelocity-na8.net&amp;folderid=FX2379A36F-52A0-27DE-C030-F0606E8C6D08","FX220211351")</f>
        <v>FX220211351</v>
      </c>
      <c r="F855" t="s">
        <v>19</v>
      </c>
      <c r="G855" t="s">
        <v>19</v>
      </c>
      <c r="H855" t="s">
        <v>85</v>
      </c>
      <c r="I855" t="s">
        <v>2150</v>
      </c>
      <c r="J855">
        <v>0</v>
      </c>
      <c r="K855" t="s">
        <v>87</v>
      </c>
      <c r="L855" t="s">
        <v>88</v>
      </c>
      <c r="M855" t="s">
        <v>89</v>
      </c>
      <c r="N855">
        <v>2</v>
      </c>
      <c r="O855" s="1">
        <v>44620.530833333331</v>
      </c>
      <c r="P855" s="1">
        <v>44621.199872685182</v>
      </c>
      <c r="Q855">
        <v>49113</v>
      </c>
      <c r="R855">
        <v>8692</v>
      </c>
      <c r="S855" t="b">
        <v>0</v>
      </c>
      <c r="T855" t="s">
        <v>90</v>
      </c>
      <c r="U855" t="b">
        <v>0</v>
      </c>
      <c r="V855" t="s">
        <v>1173</v>
      </c>
      <c r="W855" s="1">
        <v>44620.700046296297</v>
      </c>
      <c r="X855">
        <v>4241</v>
      </c>
      <c r="Y855">
        <v>383</v>
      </c>
      <c r="Z855">
        <v>0</v>
      </c>
      <c r="AA855">
        <v>383</v>
      </c>
      <c r="AB855">
        <v>0</v>
      </c>
      <c r="AC855">
        <v>261</v>
      </c>
      <c r="AD855">
        <v>-383</v>
      </c>
      <c r="AE855">
        <v>0</v>
      </c>
      <c r="AF855">
        <v>0</v>
      </c>
      <c r="AG855">
        <v>0</v>
      </c>
      <c r="AH855" t="s">
        <v>163</v>
      </c>
      <c r="AI855" s="1">
        <v>44621.199872685182</v>
      </c>
      <c r="AJ855">
        <v>4356</v>
      </c>
      <c r="AK855">
        <v>10</v>
      </c>
      <c r="AL855">
        <v>0</v>
      </c>
      <c r="AM855">
        <v>10</v>
      </c>
      <c r="AN855">
        <v>0</v>
      </c>
      <c r="AO855">
        <v>10</v>
      </c>
      <c r="AP855">
        <v>-393</v>
      </c>
      <c r="AQ855">
        <v>0</v>
      </c>
      <c r="AR855">
        <v>0</v>
      </c>
      <c r="AS855">
        <v>0</v>
      </c>
      <c r="AT855" t="s">
        <v>90</v>
      </c>
      <c r="AU855" t="s">
        <v>90</v>
      </c>
      <c r="AV855" t="s">
        <v>90</v>
      </c>
      <c r="AW855" t="s">
        <v>90</v>
      </c>
      <c r="AX855" t="s">
        <v>90</v>
      </c>
      <c r="AY855" t="s">
        <v>90</v>
      </c>
      <c r="AZ855" t="s">
        <v>90</v>
      </c>
      <c r="BA855" t="s">
        <v>90</v>
      </c>
      <c r="BB855" t="s">
        <v>90</v>
      </c>
      <c r="BC855" t="s">
        <v>90</v>
      </c>
      <c r="BD855" t="s">
        <v>90</v>
      </c>
      <c r="BE855" t="s">
        <v>90</v>
      </c>
    </row>
    <row r="856" spans="1:57" x14ac:dyDescent="0.45">
      <c r="A856" t="s">
        <v>2151</v>
      </c>
      <c r="B856" t="s">
        <v>82</v>
      </c>
      <c r="C856" t="s">
        <v>388</v>
      </c>
      <c r="D856" t="s">
        <v>84</v>
      </c>
      <c r="E856" s="2" t="str">
        <f>HYPERLINK("capsilon://?command=openfolder&amp;siteaddress=FAM.docvelocity-na8.net&amp;folderid=FX83B276B1-E76C-43BE-C5AD-C688D986FF26","FX22022070")</f>
        <v>FX22022070</v>
      </c>
      <c r="F856" t="s">
        <v>19</v>
      </c>
      <c r="G856" t="s">
        <v>19</v>
      </c>
      <c r="H856" t="s">
        <v>85</v>
      </c>
      <c r="I856" t="s">
        <v>2152</v>
      </c>
      <c r="J856">
        <v>0</v>
      </c>
      <c r="K856" t="s">
        <v>87</v>
      </c>
      <c r="L856" t="s">
        <v>88</v>
      </c>
      <c r="M856" t="s">
        <v>89</v>
      </c>
      <c r="N856">
        <v>2</v>
      </c>
      <c r="O856" s="1">
        <v>44620.531793981485</v>
      </c>
      <c r="P856" s="1">
        <v>44620.696701388886</v>
      </c>
      <c r="Q856">
        <v>14103</v>
      </c>
      <c r="R856">
        <v>145</v>
      </c>
      <c r="S856" t="b">
        <v>0</v>
      </c>
      <c r="T856" t="s">
        <v>90</v>
      </c>
      <c r="U856" t="b">
        <v>0</v>
      </c>
      <c r="V856" t="s">
        <v>177</v>
      </c>
      <c r="W856" s="1">
        <v>44620.672488425924</v>
      </c>
      <c r="X856">
        <v>74</v>
      </c>
      <c r="Y856">
        <v>0</v>
      </c>
      <c r="Z856">
        <v>0</v>
      </c>
      <c r="AA856">
        <v>0</v>
      </c>
      <c r="AB856">
        <v>104</v>
      </c>
      <c r="AC856">
        <v>0</v>
      </c>
      <c r="AD856">
        <v>0</v>
      </c>
      <c r="AE856">
        <v>0</v>
      </c>
      <c r="AF856">
        <v>0</v>
      </c>
      <c r="AG856">
        <v>0</v>
      </c>
      <c r="AH856" t="s">
        <v>92</v>
      </c>
      <c r="AI856" s="1">
        <v>44620.696701388886</v>
      </c>
      <c r="AJ856">
        <v>8</v>
      </c>
      <c r="AK856">
        <v>0</v>
      </c>
      <c r="AL856">
        <v>0</v>
      </c>
      <c r="AM856">
        <v>0</v>
      </c>
      <c r="AN856">
        <v>104</v>
      </c>
      <c r="AO856">
        <v>0</v>
      </c>
      <c r="AP856">
        <v>0</v>
      </c>
      <c r="AQ856">
        <v>0</v>
      </c>
      <c r="AR856">
        <v>0</v>
      </c>
      <c r="AS856">
        <v>0</v>
      </c>
      <c r="AT856" t="s">
        <v>90</v>
      </c>
      <c r="AU856" t="s">
        <v>90</v>
      </c>
      <c r="AV856" t="s">
        <v>90</v>
      </c>
      <c r="AW856" t="s">
        <v>90</v>
      </c>
      <c r="AX856" t="s">
        <v>90</v>
      </c>
      <c r="AY856" t="s">
        <v>90</v>
      </c>
      <c r="AZ856" t="s">
        <v>90</v>
      </c>
      <c r="BA856" t="s">
        <v>90</v>
      </c>
      <c r="BB856" t="s">
        <v>90</v>
      </c>
      <c r="BC856" t="s">
        <v>90</v>
      </c>
      <c r="BD856" t="s">
        <v>90</v>
      </c>
      <c r="BE856" t="s">
        <v>90</v>
      </c>
    </row>
    <row r="857" spans="1:57" x14ac:dyDescent="0.45">
      <c r="A857" t="s">
        <v>2153</v>
      </c>
      <c r="B857" t="s">
        <v>82</v>
      </c>
      <c r="C857" t="s">
        <v>1978</v>
      </c>
      <c r="D857" t="s">
        <v>84</v>
      </c>
      <c r="E857" s="2" t="str">
        <f>HYPERLINK("capsilon://?command=openfolder&amp;siteaddress=FAM.docvelocity-na8.net&amp;folderid=FXB1EC34BD-C1ED-AA83-6CE8-607050B75984","FX220211184")</f>
        <v>FX220211184</v>
      </c>
      <c r="F857" t="s">
        <v>19</v>
      </c>
      <c r="G857" t="s">
        <v>19</v>
      </c>
      <c r="H857" t="s">
        <v>85</v>
      </c>
      <c r="I857" t="s">
        <v>2154</v>
      </c>
      <c r="J857">
        <v>0</v>
      </c>
      <c r="K857" t="s">
        <v>87</v>
      </c>
      <c r="L857" t="s">
        <v>88</v>
      </c>
      <c r="M857" t="s">
        <v>89</v>
      </c>
      <c r="N857">
        <v>2</v>
      </c>
      <c r="O857" s="1">
        <v>44620.533379629633</v>
      </c>
      <c r="P857" s="1">
        <v>44620.697280092594</v>
      </c>
      <c r="Q857">
        <v>13823</v>
      </c>
      <c r="R857">
        <v>338</v>
      </c>
      <c r="S857" t="b">
        <v>0</v>
      </c>
      <c r="T857" t="s">
        <v>90</v>
      </c>
      <c r="U857" t="b">
        <v>0</v>
      </c>
      <c r="V857" t="s">
        <v>285</v>
      </c>
      <c r="W857" s="1">
        <v>44620.65892361111</v>
      </c>
      <c r="X857">
        <v>289</v>
      </c>
      <c r="Y857">
        <v>21</v>
      </c>
      <c r="Z857">
        <v>0</v>
      </c>
      <c r="AA857">
        <v>21</v>
      </c>
      <c r="AB857">
        <v>0</v>
      </c>
      <c r="AC857">
        <v>4</v>
      </c>
      <c r="AD857">
        <v>-21</v>
      </c>
      <c r="AE857">
        <v>0</v>
      </c>
      <c r="AF857">
        <v>0</v>
      </c>
      <c r="AG857">
        <v>0</v>
      </c>
      <c r="AH857" t="s">
        <v>92</v>
      </c>
      <c r="AI857" s="1">
        <v>44620.697280092594</v>
      </c>
      <c r="AJ857">
        <v>49</v>
      </c>
      <c r="AK857">
        <v>1</v>
      </c>
      <c r="AL857">
        <v>0</v>
      </c>
      <c r="AM857">
        <v>1</v>
      </c>
      <c r="AN857">
        <v>0</v>
      </c>
      <c r="AO857">
        <v>1</v>
      </c>
      <c r="AP857">
        <v>-22</v>
      </c>
      <c r="AQ857">
        <v>0</v>
      </c>
      <c r="AR857">
        <v>0</v>
      </c>
      <c r="AS857">
        <v>0</v>
      </c>
      <c r="AT857" t="s">
        <v>90</v>
      </c>
      <c r="AU857" t="s">
        <v>90</v>
      </c>
      <c r="AV857" t="s">
        <v>90</v>
      </c>
      <c r="AW857" t="s">
        <v>90</v>
      </c>
      <c r="AX857" t="s">
        <v>90</v>
      </c>
      <c r="AY857" t="s">
        <v>90</v>
      </c>
      <c r="AZ857" t="s">
        <v>90</v>
      </c>
      <c r="BA857" t="s">
        <v>90</v>
      </c>
      <c r="BB857" t="s">
        <v>90</v>
      </c>
      <c r="BC857" t="s">
        <v>90</v>
      </c>
      <c r="BD857" t="s">
        <v>90</v>
      </c>
      <c r="BE857" t="s">
        <v>90</v>
      </c>
    </row>
    <row r="858" spans="1:57" x14ac:dyDescent="0.45">
      <c r="A858" t="s">
        <v>2155</v>
      </c>
      <c r="B858" t="s">
        <v>82</v>
      </c>
      <c r="C858" t="s">
        <v>2156</v>
      </c>
      <c r="D858" t="s">
        <v>84</v>
      </c>
      <c r="E858" s="2" t="str">
        <f>HYPERLINK("capsilon://?command=openfolder&amp;siteaddress=FAM.docvelocity-na8.net&amp;folderid=FXABCE94A3-B945-FD5D-5AC1-A14873BA3907","FX220212024")</f>
        <v>FX220212024</v>
      </c>
      <c r="F858" t="s">
        <v>19</v>
      </c>
      <c r="G858" t="s">
        <v>19</v>
      </c>
      <c r="H858" t="s">
        <v>85</v>
      </c>
      <c r="I858" t="s">
        <v>2157</v>
      </c>
      <c r="J858">
        <v>0</v>
      </c>
      <c r="K858" t="s">
        <v>87</v>
      </c>
      <c r="L858" t="s">
        <v>88</v>
      </c>
      <c r="M858" t="s">
        <v>89</v>
      </c>
      <c r="N858">
        <v>2</v>
      </c>
      <c r="O858" s="1">
        <v>44620.546006944445</v>
      </c>
      <c r="P858" s="1">
        <v>44620.698009259257</v>
      </c>
      <c r="Q858">
        <v>12703</v>
      </c>
      <c r="R858">
        <v>430</v>
      </c>
      <c r="S858" t="b">
        <v>0</v>
      </c>
      <c r="T858" t="s">
        <v>90</v>
      </c>
      <c r="U858" t="b">
        <v>0</v>
      </c>
      <c r="V858" t="s">
        <v>285</v>
      </c>
      <c r="W858" s="1">
        <v>44620.663194444445</v>
      </c>
      <c r="X858">
        <v>368</v>
      </c>
      <c r="Y858">
        <v>37</v>
      </c>
      <c r="Z858">
        <v>0</v>
      </c>
      <c r="AA858">
        <v>37</v>
      </c>
      <c r="AB858">
        <v>0</v>
      </c>
      <c r="AC858">
        <v>23</v>
      </c>
      <c r="AD858">
        <v>-37</v>
      </c>
      <c r="AE858">
        <v>0</v>
      </c>
      <c r="AF858">
        <v>0</v>
      </c>
      <c r="AG858">
        <v>0</v>
      </c>
      <c r="AH858" t="s">
        <v>92</v>
      </c>
      <c r="AI858" s="1">
        <v>44620.698009259257</v>
      </c>
      <c r="AJ858">
        <v>62</v>
      </c>
      <c r="AK858">
        <v>2</v>
      </c>
      <c r="AL858">
        <v>0</v>
      </c>
      <c r="AM858">
        <v>2</v>
      </c>
      <c r="AN858">
        <v>0</v>
      </c>
      <c r="AO858">
        <v>1</v>
      </c>
      <c r="AP858">
        <v>-39</v>
      </c>
      <c r="AQ858">
        <v>0</v>
      </c>
      <c r="AR858">
        <v>0</v>
      </c>
      <c r="AS858">
        <v>0</v>
      </c>
      <c r="AT858" t="s">
        <v>90</v>
      </c>
      <c r="AU858" t="s">
        <v>90</v>
      </c>
      <c r="AV858" t="s">
        <v>90</v>
      </c>
      <c r="AW858" t="s">
        <v>90</v>
      </c>
      <c r="AX858" t="s">
        <v>90</v>
      </c>
      <c r="AY858" t="s">
        <v>90</v>
      </c>
      <c r="AZ858" t="s">
        <v>90</v>
      </c>
      <c r="BA858" t="s">
        <v>90</v>
      </c>
      <c r="BB858" t="s">
        <v>90</v>
      </c>
      <c r="BC858" t="s">
        <v>90</v>
      </c>
      <c r="BD858" t="s">
        <v>90</v>
      </c>
      <c r="BE858" t="s">
        <v>90</v>
      </c>
    </row>
    <row r="859" spans="1:57" x14ac:dyDescent="0.45">
      <c r="A859" t="s">
        <v>2158</v>
      </c>
      <c r="B859" t="s">
        <v>82</v>
      </c>
      <c r="C859" t="s">
        <v>244</v>
      </c>
      <c r="D859" t="s">
        <v>84</v>
      </c>
      <c r="E859" s="2" t="str">
        <f>HYPERLINK("capsilon://?command=openfolder&amp;siteaddress=FAM.docvelocity-na8.net&amp;folderid=FX9DF648AB-0ED4-F51F-B85E-1105AEDA0F86","FX220111598")</f>
        <v>FX220111598</v>
      </c>
      <c r="F859" t="s">
        <v>19</v>
      </c>
      <c r="G859" t="s">
        <v>19</v>
      </c>
      <c r="H859" t="s">
        <v>85</v>
      </c>
      <c r="I859" t="s">
        <v>2159</v>
      </c>
      <c r="J859">
        <v>0</v>
      </c>
      <c r="K859" t="s">
        <v>87</v>
      </c>
      <c r="L859" t="s">
        <v>88</v>
      </c>
      <c r="M859" t="s">
        <v>89</v>
      </c>
      <c r="N859">
        <v>2</v>
      </c>
      <c r="O859" s="1">
        <v>44620.552164351851</v>
      </c>
      <c r="P859" s="1">
        <v>44620.698194444441</v>
      </c>
      <c r="Q859">
        <v>12381</v>
      </c>
      <c r="R859">
        <v>236</v>
      </c>
      <c r="S859" t="b">
        <v>0</v>
      </c>
      <c r="T859" t="s">
        <v>90</v>
      </c>
      <c r="U859" t="b">
        <v>0</v>
      </c>
      <c r="V859" t="s">
        <v>285</v>
      </c>
      <c r="W859" s="1">
        <v>44620.665416666663</v>
      </c>
      <c r="X859">
        <v>191</v>
      </c>
      <c r="Y859">
        <v>0</v>
      </c>
      <c r="Z859">
        <v>0</v>
      </c>
      <c r="AA859">
        <v>0</v>
      </c>
      <c r="AB859">
        <v>104</v>
      </c>
      <c r="AC859">
        <v>0</v>
      </c>
      <c r="AD859">
        <v>0</v>
      </c>
      <c r="AE859">
        <v>0</v>
      </c>
      <c r="AF859">
        <v>0</v>
      </c>
      <c r="AG859">
        <v>0</v>
      </c>
      <c r="AH859" t="s">
        <v>92</v>
      </c>
      <c r="AI859" s="1">
        <v>44620.698194444441</v>
      </c>
      <c r="AJ859">
        <v>16</v>
      </c>
      <c r="AK859">
        <v>0</v>
      </c>
      <c r="AL859">
        <v>0</v>
      </c>
      <c r="AM859">
        <v>0</v>
      </c>
      <c r="AN859">
        <v>104</v>
      </c>
      <c r="AO859">
        <v>0</v>
      </c>
      <c r="AP859">
        <v>0</v>
      </c>
      <c r="AQ859">
        <v>0</v>
      </c>
      <c r="AR859">
        <v>0</v>
      </c>
      <c r="AS859">
        <v>0</v>
      </c>
      <c r="AT859" t="s">
        <v>90</v>
      </c>
      <c r="AU859" t="s">
        <v>90</v>
      </c>
      <c r="AV859" t="s">
        <v>90</v>
      </c>
      <c r="AW859" t="s">
        <v>90</v>
      </c>
      <c r="AX859" t="s">
        <v>90</v>
      </c>
      <c r="AY859" t="s">
        <v>90</v>
      </c>
      <c r="AZ859" t="s">
        <v>90</v>
      </c>
      <c r="BA859" t="s">
        <v>90</v>
      </c>
      <c r="BB859" t="s">
        <v>90</v>
      </c>
      <c r="BC859" t="s">
        <v>90</v>
      </c>
      <c r="BD859" t="s">
        <v>90</v>
      </c>
      <c r="BE859" t="s">
        <v>90</v>
      </c>
    </row>
    <row r="860" spans="1:57" x14ac:dyDescent="0.45">
      <c r="A860" t="s">
        <v>2160</v>
      </c>
      <c r="B860" t="s">
        <v>82</v>
      </c>
      <c r="C860" t="s">
        <v>2161</v>
      </c>
      <c r="D860" t="s">
        <v>84</v>
      </c>
      <c r="E860" s="2" t="str">
        <f>HYPERLINK("capsilon://?command=openfolder&amp;siteaddress=FAM.docvelocity-na8.net&amp;folderid=FXAF2700D2-27FC-F235-E614-6BB2F64B8190","FX220110231")</f>
        <v>FX220110231</v>
      </c>
      <c r="F860" t="s">
        <v>19</v>
      </c>
      <c r="G860" t="s">
        <v>19</v>
      </c>
      <c r="H860" t="s">
        <v>85</v>
      </c>
      <c r="I860" t="s">
        <v>2162</v>
      </c>
      <c r="J860">
        <v>0</v>
      </c>
      <c r="K860" t="s">
        <v>87</v>
      </c>
      <c r="L860" t="s">
        <v>88</v>
      </c>
      <c r="M860" t="s">
        <v>89</v>
      </c>
      <c r="N860">
        <v>2</v>
      </c>
      <c r="O860" s="1">
        <v>44620.554594907408</v>
      </c>
      <c r="P860" s="1">
        <v>44620.698333333334</v>
      </c>
      <c r="Q860">
        <v>12258</v>
      </c>
      <c r="R860">
        <v>161</v>
      </c>
      <c r="S860" t="b">
        <v>0</v>
      </c>
      <c r="T860" t="s">
        <v>90</v>
      </c>
      <c r="U860" t="b">
        <v>0</v>
      </c>
      <c r="V860" t="s">
        <v>285</v>
      </c>
      <c r="W860" s="1">
        <v>44620.666909722226</v>
      </c>
      <c r="X860">
        <v>128</v>
      </c>
      <c r="Y860">
        <v>0</v>
      </c>
      <c r="Z860">
        <v>0</v>
      </c>
      <c r="AA860">
        <v>0</v>
      </c>
      <c r="AB860">
        <v>52</v>
      </c>
      <c r="AC860">
        <v>0</v>
      </c>
      <c r="AD860">
        <v>0</v>
      </c>
      <c r="AE860">
        <v>0</v>
      </c>
      <c r="AF860">
        <v>0</v>
      </c>
      <c r="AG860">
        <v>0</v>
      </c>
      <c r="AH860" t="s">
        <v>92</v>
      </c>
      <c r="AI860" s="1">
        <v>44620.698333333334</v>
      </c>
      <c r="AJ860">
        <v>11</v>
      </c>
      <c r="AK860">
        <v>0</v>
      </c>
      <c r="AL860">
        <v>0</v>
      </c>
      <c r="AM860">
        <v>0</v>
      </c>
      <c r="AN860">
        <v>52</v>
      </c>
      <c r="AO860">
        <v>0</v>
      </c>
      <c r="AP860">
        <v>0</v>
      </c>
      <c r="AQ860">
        <v>0</v>
      </c>
      <c r="AR860">
        <v>0</v>
      </c>
      <c r="AS860">
        <v>0</v>
      </c>
      <c r="AT860" t="s">
        <v>90</v>
      </c>
      <c r="AU860" t="s">
        <v>90</v>
      </c>
      <c r="AV860" t="s">
        <v>90</v>
      </c>
      <c r="AW860" t="s">
        <v>90</v>
      </c>
      <c r="AX860" t="s">
        <v>90</v>
      </c>
      <c r="AY860" t="s">
        <v>90</v>
      </c>
      <c r="AZ860" t="s">
        <v>90</v>
      </c>
      <c r="BA860" t="s">
        <v>90</v>
      </c>
      <c r="BB860" t="s">
        <v>90</v>
      </c>
      <c r="BC860" t="s">
        <v>90</v>
      </c>
      <c r="BD860" t="s">
        <v>90</v>
      </c>
      <c r="BE860" t="s">
        <v>90</v>
      </c>
    </row>
    <row r="861" spans="1:57" x14ac:dyDescent="0.45">
      <c r="A861" t="s">
        <v>2163</v>
      </c>
      <c r="B861" t="s">
        <v>82</v>
      </c>
      <c r="C861" t="s">
        <v>2161</v>
      </c>
      <c r="D861" t="s">
        <v>84</v>
      </c>
      <c r="E861" s="2" t="str">
        <f>HYPERLINK("capsilon://?command=openfolder&amp;siteaddress=FAM.docvelocity-na8.net&amp;folderid=FXAF2700D2-27FC-F235-E614-6BB2F64B8190","FX220110231")</f>
        <v>FX220110231</v>
      </c>
      <c r="F861" t="s">
        <v>19</v>
      </c>
      <c r="G861" t="s">
        <v>19</v>
      </c>
      <c r="H861" t="s">
        <v>85</v>
      </c>
      <c r="I861" t="s">
        <v>2164</v>
      </c>
      <c r="J861">
        <v>0</v>
      </c>
      <c r="K861" t="s">
        <v>87</v>
      </c>
      <c r="L861" t="s">
        <v>88</v>
      </c>
      <c r="M861" t="s">
        <v>89</v>
      </c>
      <c r="N861">
        <v>2</v>
      </c>
      <c r="O861" s="1">
        <v>44620.555601851855</v>
      </c>
      <c r="P861" s="1">
        <v>44620.698414351849</v>
      </c>
      <c r="Q861">
        <v>12214</v>
      </c>
      <c r="R861">
        <v>125</v>
      </c>
      <c r="S861" t="b">
        <v>0</v>
      </c>
      <c r="T861" t="s">
        <v>90</v>
      </c>
      <c r="U861" t="b">
        <v>0</v>
      </c>
      <c r="V861" t="s">
        <v>177</v>
      </c>
      <c r="W861" s="1">
        <v>44620.673587962963</v>
      </c>
      <c r="X861">
        <v>67</v>
      </c>
      <c r="Y861">
        <v>0</v>
      </c>
      <c r="Z861">
        <v>0</v>
      </c>
      <c r="AA861">
        <v>0</v>
      </c>
      <c r="AB861">
        <v>52</v>
      </c>
      <c r="AC861">
        <v>0</v>
      </c>
      <c r="AD861">
        <v>0</v>
      </c>
      <c r="AE861">
        <v>0</v>
      </c>
      <c r="AF861">
        <v>0</v>
      </c>
      <c r="AG861">
        <v>0</v>
      </c>
      <c r="AH861" t="s">
        <v>92</v>
      </c>
      <c r="AI861" s="1">
        <v>44620.698414351849</v>
      </c>
      <c r="AJ861">
        <v>6</v>
      </c>
      <c r="AK861">
        <v>0</v>
      </c>
      <c r="AL861">
        <v>0</v>
      </c>
      <c r="AM861">
        <v>0</v>
      </c>
      <c r="AN861">
        <v>52</v>
      </c>
      <c r="AO861">
        <v>0</v>
      </c>
      <c r="AP861">
        <v>0</v>
      </c>
      <c r="AQ861">
        <v>0</v>
      </c>
      <c r="AR861">
        <v>0</v>
      </c>
      <c r="AS861">
        <v>0</v>
      </c>
      <c r="AT861" t="s">
        <v>90</v>
      </c>
      <c r="AU861" t="s">
        <v>90</v>
      </c>
      <c r="AV861" t="s">
        <v>90</v>
      </c>
      <c r="AW861" t="s">
        <v>90</v>
      </c>
      <c r="AX861" t="s">
        <v>90</v>
      </c>
      <c r="AY861" t="s">
        <v>90</v>
      </c>
      <c r="AZ861" t="s">
        <v>90</v>
      </c>
      <c r="BA861" t="s">
        <v>90</v>
      </c>
      <c r="BB861" t="s">
        <v>90</v>
      </c>
      <c r="BC861" t="s">
        <v>90</v>
      </c>
      <c r="BD861" t="s">
        <v>90</v>
      </c>
      <c r="BE861" t="s">
        <v>90</v>
      </c>
    </row>
    <row r="862" spans="1:57" x14ac:dyDescent="0.45">
      <c r="A862" t="s">
        <v>2165</v>
      </c>
      <c r="B862" t="s">
        <v>82</v>
      </c>
      <c r="C862" t="s">
        <v>2166</v>
      </c>
      <c r="D862" t="s">
        <v>84</v>
      </c>
      <c r="E862" s="2" t="str">
        <f>HYPERLINK("capsilon://?command=openfolder&amp;siteaddress=FAM.docvelocity-na8.net&amp;folderid=FXB226EE9A-2933-4D45-9DD4-D3A306E005C8","FX220211558")</f>
        <v>FX220211558</v>
      </c>
      <c r="F862" t="s">
        <v>19</v>
      </c>
      <c r="G862" t="s">
        <v>19</v>
      </c>
      <c r="H862" t="s">
        <v>85</v>
      </c>
      <c r="I862" t="s">
        <v>2167</v>
      </c>
      <c r="J862">
        <v>0</v>
      </c>
      <c r="K862" t="s">
        <v>87</v>
      </c>
      <c r="L862" t="s">
        <v>88</v>
      </c>
      <c r="M862" t="s">
        <v>89</v>
      </c>
      <c r="N862">
        <v>2</v>
      </c>
      <c r="O862" s="1">
        <v>44620.568090277775</v>
      </c>
      <c r="P862" s="1">
        <v>44620.703726851854</v>
      </c>
      <c r="Q862">
        <v>9806</v>
      </c>
      <c r="R862">
        <v>1913</v>
      </c>
      <c r="S862" t="b">
        <v>0</v>
      </c>
      <c r="T862" t="s">
        <v>90</v>
      </c>
      <c r="U862" t="b">
        <v>0</v>
      </c>
      <c r="V862" t="s">
        <v>101</v>
      </c>
      <c r="W862" s="1">
        <v>44620.679479166669</v>
      </c>
      <c r="X862">
        <v>1455</v>
      </c>
      <c r="Y862">
        <v>130</v>
      </c>
      <c r="Z862">
        <v>0</v>
      </c>
      <c r="AA862">
        <v>130</v>
      </c>
      <c r="AB862">
        <v>0</v>
      </c>
      <c r="AC862">
        <v>80</v>
      </c>
      <c r="AD862">
        <v>-130</v>
      </c>
      <c r="AE862">
        <v>0</v>
      </c>
      <c r="AF862">
        <v>0</v>
      </c>
      <c r="AG862">
        <v>0</v>
      </c>
      <c r="AH862" t="s">
        <v>92</v>
      </c>
      <c r="AI862" s="1">
        <v>44620.703726851854</v>
      </c>
      <c r="AJ862">
        <v>458</v>
      </c>
      <c r="AK862">
        <v>3</v>
      </c>
      <c r="AL862">
        <v>0</v>
      </c>
      <c r="AM862">
        <v>3</v>
      </c>
      <c r="AN862">
        <v>0</v>
      </c>
      <c r="AO862">
        <v>2</v>
      </c>
      <c r="AP862">
        <v>-133</v>
      </c>
      <c r="AQ862">
        <v>0</v>
      </c>
      <c r="AR862">
        <v>0</v>
      </c>
      <c r="AS862">
        <v>0</v>
      </c>
      <c r="AT862" t="s">
        <v>90</v>
      </c>
      <c r="AU862" t="s">
        <v>90</v>
      </c>
      <c r="AV862" t="s">
        <v>90</v>
      </c>
      <c r="AW862" t="s">
        <v>90</v>
      </c>
      <c r="AX862" t="s">
        <v>90</v>
      </c>
      <c r="AY862" t="s">
        <v>90</v>
      </c>
      <c r="AZ862" t="s">
        <v>90</v>
      </c>
      <c r="BA862" t="s">
        <v>90</v>
      </c>
      <c r="BB862" t="s">
        <v>90</v>
      </c>
      <c r="BC862" t="s">
        <v>90</v>
      </c>
      <c r="BD862" t="s">
        <v>90</v>
      </c>
      <c r="BE862" t="s">
        <v>90</v>
      </c>
    </row>
    <row r="863" spans="1:57" x14ac:dyDescent="0.45">
      <c r="A863" t="s">
        <v>2168</v>
      </c>
      <c r="B863" t="s">
        <v>82</v>
      </c>
      <c r="C863" t="s">
        <v>1479</v>
      </c>
      <c r="D863" t="s">
        <v>84</v>
      </c>
      <c r="E863" s="2" t="str">
        <f>HYPERLINK("capsilon://?command=openfolder&amp;siteaddress=FAM.docvelocity-na8.net&amp;folderid=FXC47B3BD0-7A8E-827B-3902-9565D87CA171","FX22028109")</f>
        <v>FX22028109</v>
      </c>
      <c r="F863" t="s">
        <v>19</v>
      </c>
      <c r="G863" t="s">
        <v>19</v>
      </c>
      <c r="H863" t="s">
        <v>85</v>
      </c>
      <c r="I863" t="s">
        <v>2169</v>
      </c>
      <c r="J863">
        <v>0</v>
      </c>
      <c r="K863" t="s">
        <v>87</v>
      </c>
      <c r="L863" t="s">
        <v>88</v>
      </c>
      <c r="M863" t="s">
        <v>89</v>
      </c>
      <c r="N863">
        <v>1</v>
      </c>
      <c r="O863" s="1">
        <v>44620.57068287037</v>
      </c>
      <c r="P863" s="1">
        <v>44620.674826388888</v>
      </c>
      <c r="Q863">
        <v>8892</v>
      </c>
      <c r="R863">
        <v>106</v>
      </c>
      <c r="S863" t="b">
        <v>0</v>
      </c>
      <c r="T863" t="s">
        <v>90</v>
      </c>
      <c r="U863" t="b">
        <v>0</v>
      </c>
      <c r="V863" t="s">
        <v>177</v>
      </c>
      <c r="W863" s="1">
        <v>44620.674826388888</v>
      </c>
      <c r="X863">
        <v>106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21</v>
      </c>
      <c r="AF863">
        <v>0</v>
      </c>
      <c r="AG863">
        <v>1</v>
      </c>
      <c r="AH863" t="s">
        <v>90</v>
      </c>
      <c r="AI863" t="s">
        <v>90</v>
      </c>
      <c r="AJ863" t="s">
        <v>90</v>
      </c>
      <c r="AK863" t="s">
        <v>90</v>
      </c>
      <c r="AL863" t="s">
        <v>90</v>
      </c>
      <c r="AM863" t="s">
        <v>90</v>
      </c>
      <c r="AN863" t="s">
        <v>90</v>
      </c>
      <c r="AO863" t="s">
        <v>90</v>
      </c>
      <c r="AP863" t="s">
        <v>90</v>
      </c>
      <c r="AQ863" t="s">
        <v>90</v>
      </c>
      <c r="AR863" t="s">
        <v>90</v>
      </c>
      <c r="AS863" t="s">
        <v>90</v>
      </c>
      <c r="AT863" t="s">
        <v>90</v>
      </c>
      <c r="AU863" t="s">
        <v>90</v>
      </c>
      <c r="AV863" t="s">
        <v>90</v>
      </c>
      <c r="AW863" t="s">
        <v>90</v>
      </c>
      <c r="AX863" t="s">
        <v>90</v>
      </c>
      <c r="AY863" t="s">
        <v>90</v>
      </c>
      <c r="AZ863" t="s">
        <v>90</v>
      </c>
      <c r="BA863" t="s">
        <v>90</v>
      </c>
      <c r="BB863" t="s">
        <v>90</v>
      </c>
      <c r="BC863" t="s">
        <v>90</v>
      </c>
      <c r="BD863" t="s">
        <v>90</v>
      </c>
      <c r="BE863" t="s">
        <v>90</v>
      </c>
    </row>
    <row r="864" spans="1:57" x14ac:dyDescent="0.45">
      <c r="A864" t="s">
        <v>2170</v>
      </c>
      <c r="B864" t="s">
        <v>82</v>
      </c>
      <c r="C864" t="s">
        <v>2171</v>
      </c>
      <c r="D864" t="s">
        <v>84</v>
      </c>
      <c r="E864" s="2" t="str">
        <f>HYPERLINK("capsilon://?command=openfolder&amp;siteaddress=FAM.docvelocity-na8.net&amp;folderid=FX8EFBDAE8-EEF4-EBE3-9632-5EDA2134BD80","FX220211678")</f>
        <v>FX220211678</v>
      </c>
      <c r="F864" t="s">
        <v>19</v>
      </c>
      <c r="G864" t="s">
        <v>19</v>
      </c>
      <c r="H864" t="s">
        <v>85</v>
      </c>
      <c r="I864" t="s">
        <v>2172</v>
      </c>
      <c r="J864">
        <v>0</v>
      </c>
      <c r="K864" t="s">
        <v>87</v>
      </c>
      <c r="L864" t="s">
        <v>88</v>
      </c>
      <c r="M864" t="s">
        <v>89</v>
      </c>
      <c r="N864">
        <v>2</v>
      </c>
      <c r="O864" s="1">
        <v>44620.611724537041</v>
      </c>
      <c r="P864" s="1">
        <v>44621.167233796295</v>
      </c>
      <c r="Q864">
        <v>47197</v>
      </c>
      <c r="R864">
        <v>799</v>
      </c>
      <c r="S864" t="b">
        <v>0</v>
      </c>
      <c r="T864" t="s">
        <v>90</v>
      </c>
      <c r="U864" t="b">
        <v>0</v>
      </c>
      <c r="V864" t="s">
        <v>101</v>
      </c>
      <c r="W864" s="1">
        <v>44620.686192129629</v>
      </c>
      <c r="X864">
        <v>368</v>
      </c>
      <c r="Y864">
        <v>37</v>
      </c>
      <c r="Z864">
        <v>0</v>
      </c>
      <c r="AA864">
        <v>37</v>
      </c>
      <c r="AB864">
        <v>0</v>
      </c>
      <c r="AC864">
        <v>8</v>
      </c>
      <c r="AD864">
        <v>-37</v>
      </c>
      <c r="AE864">
        <v>0</v>
      </c>
      <c r="AF864">
        <v>0</v>
      </c>
      <c r="AG864">
        <v>0</v>
      </c>
      <c r="AH864" t="s">
        <v>194</v>
      </c>
      <c r="AI864" s="1">
        <v>44621.167233796295</v>
      </c>
      <c r="AJ864">
        <v>419</v>
      </c>
      <c r="AK864">
        <v>2</v>
      </c>
      <c r="AL864">
        <v>0</v>
      </c>
      <c r="AM864">
        <v>2</v>
      </c>
      <c r="AN864">
        <v>0</v>
      </c>
      <c r="AO864">
        <v>1</v>
      </c>
      <c r="AP864">
        <v>-39</v>
      </c>
      <c r="AQ864">
        <v>0</v>
      </c>
      <c r="AR864">
        <v>0</v>
      </c>
      <c r="AS864">
        <v>0</v>
      </c>
      <c r="AT864" t="s">
        <v>90</v>
      </c>
      <c r="AU864" t="s">
        <v>90</v>
      </c>
      <c r="AV864" t="s">
        <v>90</v>
      </c>
      <c r="AW864" t="s">
        <v>90</v>
      </c>
      <c r="AX864" t="s">
        <v>90</v>
      </c>
      <c r="AY864" t="s">
        <v>90</v>
      </c>
      <c r="AZ864" t="s">
        <v>90</v>
      </c>
      <c r="BA864" t="s">
        <v>90</v>
      </c>
      <c r="BB864" t="s">
        <v>90</v>
      </c>
      <c r="BC864" t="s">
        <v>90</v>
      </c>
      <c r="BD864" t="s">
        <v>90</v>
      </c>
      <c r="BE864" t="s">
        <v>90</v>
      </c>
    </row>
    <row r="865" spans="1:57" x14ac:dyDescent="0.45">
      <c r="A865" t="s">
        <v>2173</v>
      </c>
      <c r="B865" t="s">
        <v>82</v>
      </c>
      <c r="C865" t="s">
        <v>1874</v>
      </c>
      <c r="D865" t="s">
        <v>84</v>
      </c>
      <c r="E865" s="2" t="str">
        <f>HYPERLINK("capsilon://?command=openfolder&amp;siteaddress=FAM.docvelocity-na8.net&amp;folderid=FX43C4D96A-6B04-901E-12D2-77FBC55680FB","FX220210806")</f>
        <v>FX220210806</v>
      </c>
      <c r="F865" t="s">
        <v>19</v>
      </c>
      <c r="G865" t="s">
        <v>19</v>
      </c>
      <c r="H865" t="s">
        <v>85</v>
      </c>
      <c r="I865" t="s">
        <v>2174</v>
      </c>
      <c r="J865">
        <v>0</v>
      </c>
      <c r="K865" t="s">
        <v>87</v>
      </c>
      <c r="L865" t="s">
        <v>88</v>
      </c>
      <c r="M865" t="s">
        <v>89</v>
      </c>
      <c r="N865">
        <v>1</v>
      </c>
      <c r="O865" s="1">
        <v>44620.613333333335</v>
      </c>
      <c r="P865" s="1">
        <v>44621.279189814813</v>
      </c>
      <c r="Q865">
        <v>55149</v>
      </c>
      <c r="R865">
        <v>2381</v>
      </c>
      <c r="S865" t="b">
        <v>0</v>
      </c>
      <c r="T865" t="s">
        <v>90</v>
      </c>
      <c r="U865" t="b">
        <v>0</v>
      </c>
      <c r="V865" t="s">
        <v>307</v>
      </c>
      <c r="W865" s="1">
        <v>44621.279189814813</v>
      </c>
      <c r="X865">
        <v>1180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52</v>
      </c>
      <c r="AF865">
        <v>0</v>
      </c>
      <c r="AG865">
        <v>5</v>
      </c>
      <c r="AH865" t="s">
        <v>90</v>
      </c>
      <c r="AI865" t="s">
        <v>90</v>
      </c>
      <c r="AJ865" t="s">
        <v>90</v>
      </c>
      <c r="AK865" t="s">
        <v>90</v>
      </c>
      <c r="AL865" t="s">
        <v>90</v>
      </c>
      <c r="AM865" t="s">
        <v>90</v>
      </c>
      <c r="AN865" t="s">
        <v>90</v>
      </c>
      <c r="AO865" t="s">
        <v>90</v>
      </c>
      <c r="AP865" t="s">
        <v>90</v>
      </c>
      <c r="AQ865" t="s">
        <v>90</v>
      </c>
      <c r="AR865" t="s">
        <v>90</v>
      </c>
      <c r="AS865" t="s">
        <v>90</v>
      </c>
      <c r="AT865" t="s">
        <v>90</v>
      </c>
      <c r="AU865" t="s">
        <v>90</v>
      </c>
      <c r="AV865" t="s">
        <v>90</v>
      </c>
      <c r="AW865" t="s">
        <v>90</v>
      </c>
      <c r="AX865" t="s">
        <v>90</v>
      </c>
      <c r="AY865" t="s">
        <v>90</v>
      </c>
      <c r="AZ865" t="s">
        <v>90</v>
      </c>
      <c r="BA865" t="s">
        <v>90</v>
      </c>
      <c r="BB865" t="s">
        <v>90</v>
      </c>
      <c r="BC865" t="s">
        <v>90</v>
      </c>
      <c r="BD865" t="s">
        <v>90</v>
      </c>
      <c r="BE865" t="s">
        <v>90</v>
      </c>
    </row>
    <row r="866" spans="1:57" x14ac:dyDescent="0.45">
      <c r="A866" t="s">
        <v>2175</v>
      </c>
      <c r="B866" t="s">
        <v>82</v>
      </c>
      <c r="C866" t="s">
        <v>931</v>
      </c>
      <c r="D866" t="s">
        <v>84</v>
      </c>
      <c r="E866" s="2" t="str">
        <f>HYPERLINK("capsilon://?command=openfolder&amp;siteaddress=FAM.docvelocity-na8.net&amp;folderid=FXC2E08881-5078-E9E8-C5D4-5AB0313A1D11","FX22025222")</f>
        <v>FX22025222</v>
      </c>
      <c r="F866" t="s">
        <v>19</v>
      </c>
      <c r="G866" t="s">
        <v>19</v>
      </c>
      <c r="H866" t="s">
        <v>85</v>
      </c>
      <c r="I866" t="s">
        <v>2176</v>
      </c>
      <c r="J866">
        <v>0</v>
      </c>
      <c r="K866" t="s">
        <v>87</v>
      </c>
      <c r="L866" t="s">
        <v>88</v>
      </c>
      <c r="M866" t="s">
        <v>89</v>
      </c>
      <c r="N866">
        <v>2</v>
      </c>
      <c r="O866" s="1">
        <v>44620.631793981483</v>
      </c>
      <c r="P866" s="1">
        <v>44621.168263888889</v>
      </c>
      <c r="Q866">
        <v>46205</v>
      </c>
      <c r="R866">
        <v>146</v>
      </c>
      <c r="S866" t="b">
        <v>0</v>
      </c>
      <c r="T866" t="s">
        <v>90</v>
      </c>
      <c r="U866" t="b">
        <v>0</v>
      </c>
      <c r="V866" t="s">
        <v>101</v>
      </c>
      <c r="W866" s="1">
        <v>44620.6875</v>
      </c>
      <c r="X866">
        <v>58</v>
      </c>
      <c r="Y866">
        <v>0</v>
      </c>
      <c r="Z866">
        <v>0</v>
      </c>
      <c r="AA866">
        <v>0</v>
      </c>
      <c r="AB866">
        <v>52</v>
      </c>
      <c r="AC866">
        <v>0</v>
      </c>
      <c r="AD866">
        <v>0</v>
      </c>
      <c r="AE866">
        <v>0</v>
      </c>
      <c r="AF866">
        <v>0</v>
      </c>
      <c r="AG866">
        <v>0</v>
      </c>
      <c r="AH866" t="s">
        <v>194</v>
      </c>
      <c r="AI866" s="1">
        <v>44621.168263888889</v>
      </c>
      <c r="AJ866">
        <v>88</v>
      </c>
      <c r="AK866">
        <v>0</v>
      </c>
      <c r="AL866">
        <v>0</v>
      </c>
      <c r="AM866">
        <v>0</v>
      </c>
      <c r="AN866">
        <v>52</v>
      </c>
      <c r="AO866">
        <v>0</v>
      </c>
      <c r="AP866">
        <v>0</v>
      </c>
      <c r="AQ866">
        <v>0</v>
      </c>
      <c r="AR866">
        <v>0</v>
      </c>
      <c r="AS866">
        <v>0</v>
      </c>
      <c r="AT866" t="s">
        <v>90</v>
      </c>
      <c r="AU866" t="s">
        <v>90</v>
      </c>
      <c r="AV866" t="s">
        <v>90</v>
      </c>
      <c r="AW866" t="s">
        <v>90</v>
      </c>
      <c r="AX866" t="s">
        <v>90</v>
      </c>
      <c r="AY866" t="s">
        <v>90</v>
      </c>
      <c r="AZ866" t="s">
        <v>90</v>
      </c>
      <c r="BA866" t="s">
        <v>90</v>
      </c>
      <c r="BB866" t="s">
        <v>90</v>
      </c>
      <c r="BC866" t="s">
        <v>90</v>
      </c>
      <c r="BD866" t="s">
        <v>90</v>
      </c>
      <c r="BE866" t="s">
        <v>90</v>
      </c>
    </row>
    <row r="867" spans="1:57" x14ac:dyDescent="0.45">
      <c r="A867" t="s">
        <v>2177</v>
      </c>
      <c r="B867" t="s">
        <v>82</v>
      </c>
      <c r="C867" t="s">
        <v>1461</v>
      </c>
      <c r="D867" t="s">
        <v>84</v>
      </c>
      <c r="E867" s="2" t="str">
        <f>HYPERLINK("capsilon://?command=openfolder&amp;siteaddress=FAM.docvelocity-na8.net&amp;folderid=FXF4BA3D63-2EF8-0873-49DB-68E41DB3BBBA","FX22028019")</f>
        <v>FX22028019</v>
      </c>
      <c r="F867" t="s">
        <v>19</v>
      </c>
      <c r="G867" t="s">
        <v>19</v>
      </c>
      <c r="H867" t="s">
        <v>85</v>
      </c>
      <c r="I867" t="s">
        <v>2178</v>
      </c>
      <c r="J867">
        <v>0</v>
      </c>
      <c r="K867" t="s">
        <v>87</v>
      </c>
      <c r="L867" t="s">
        <v>88</v>
      </c>
      <c r="M867" t="s">
        <v>89</v>
      </c>
      <c r="N867">
        <v>2</v>
      </c>
      <c r="O867" s="1">
        <v>44620.656122685185</v>
      </c>
      <c r="P867" s="1">
        <v>44621.170555555553</v>
      </c>
      <c r="Q867">
        <v>43970</v>
      </c>
      <c r="R867">
        <v>477</v>
      </c>
      <c r="S867" t="b">
        <v>0</v>
      </c>
      <c r="T867" t="s">
        <v>90</v>
      </c>
      <c r="U867" t="b">
        <v>0</v>
      </c>
      <c r="V867" t="s">
        <v>101</v>
      </c>
      <c r="W867" s="1">
        <v>44620.690752314818</v>
      </c>
      <c r="X867">
        <v>280</v>
      </c>
      <c r="Y867">
        <v>21</v>
      </c>
      <c r="Z867">
        <v>0</v>
      </c>
      <c r="AA867">
        <v>21</v>
      </c>
      <c r="AB867">
        <v>0</v>
      </c>
      <c r="AC867">
        <v>12</v>
      </c>
      <c r="AD867">
        <v>-21</v>
      </c>
      <c r="AE867">
        <v>0</v>
      </c>
      <c r="AF867">
        <v>0</v>
      </c>
      <c r="AG867">
        <v>0</v>
      </c>
      <c r="AH867" t="s">
        <v>194</v>
      </c>
      <c r="AI867" s="1">
        <v>44621.170555555553</v>
      </c>
      <c r="AJ867">
        <v>197</v>
      </c>
      <c r="AK867">
        <v>3</v>
      </c>
      <c r="AL867">
        <v>0</v>
      </c>
      <c r="AM867">
        <v>3</v>
      </c>
      <c r="AN867">
        <v>0</v>
      </c>
      <c r="AO867">
        <v>2</v>
      </c>
      <c r="AP867">
        <v>-24</v>
      </c>
      <c r="AQ867">
        <v>0</v>
      </c>
      <c r="AR867">
        <v>0</v>
      </c>
      <c r="AS867">
        <v>0</v>
      </c>
      <c r="AT867" t="s">
        <v>90</v>
      </c>
      <c r="AU867" t="s">
        <v>90</v>
      </c>
      <c r="AV867" t="s">
        <v>90</v>
      </c>
      <c r="AW867" t="s">
        <v>90</v>
      </c>
      <c r="AX867" t="s">
        <v>90</v>
      </c>
      <c r="AY867" t="s">
        <v>90</v>
      </c>
      <c r="AZ867" t="s">
        <v>90</v>
      </c>
      <c r="BA867" t="s">
        <v>90</v>
      </c>
      <c r="BB867" t="s">
        <v>90</v>
      </c>
      <c r="BC867" t="s">
        <v>90</v>
      </c>
      <c r="BD867" t="s">
        <v>90</v>
      </c>
      <c r="BE867" t="s">
        <v>90</v>
      </c>
    </row>
    <row r="868" spans="1:57" x14ac:dyDescent="0.45">
      <c r="A868" t="s">
        <v>2179</v>
      </c>
      <c r="B868" t="s">
        <v>82</v>
      </c>
      <c r="C868" t="s">
        <v>2180</v>
      </c>
      <c r="D868" t="s">
        <v>84</v>
      </c>
      <c r="E868" s="2" t="str">
        <f>HYPERLINK("capsilon://?command=openfolder&amp;siteaddress=FAM.docvelocity-na8.net&amp;folderid=FXBD9EF59C-3A54-1785-3DDB-CFDFAA20CBDF","FX22028159")</f>
        <v>FX22028159</v>
      </c>
      <c r="F868" t="s">
        <v>19</v>
      </c>
      <c r="G868" t="s">
        <v>19</v>
      </c>
      <c r="H868" t="s">
        <v>85</v>
      </c>
      <c r="I868" t="s">
        <v>2181</v>
      </c>
      <c r="J868">
        <v>0</v>
      </c>
      <c r="K868" t="s">
        <v>87</v>
      </c>
      <c r="L868" t="s">
        <v>88</v>
      </c>
      <c r="M868" t="s">
        <v>89</v>
      </c>
      <c r="N868">
        <v>2</v>
      </c>
      <c r="O868" s="1">
        <v>44620.659675925926</v>
      </c>
      <c r="P868" s="1">
        <v>44621.173263888886</v>
      </c>
      <c r="Q868">
        <v>43924</v>
      </c>
      <c r="R868">
        <v>450</v>
      </c>
      <c r="S868" t="b">
        <v>0</v>
      </c>
      <c r="T868" t="s">
        <v>90</v>
      </c>
      <c r="U868" t="b">
        <v>0</v>
      </c>
      <c r="V868" t="s">
        <v>101</v>
      </c>
      <c r="W868" s="1">
        <v>44620.69327546296</v>
      </c>
      <c r="X868">
        <v>217</v>
      </c>
      <c r="Y868">
        <v>46</v>
      </c>
      <c r="Z868">
        <v>0</v>
      </c>
      <c r="AA868">
        <v>46</v>
      </c>
      <c r="AB868">
        <v>0</v>
      </c>
      <c r="AC868">
        <v>9</v>
      </c>
      <c r="AD868">
        <v>-46</v>
      </c>
      <c r="AE868">
        <v>0</v>
      </c>
      <c r="AF868">
        <v>0</v>
      </c>
      <c r="AG868">
        <v>0</v>
      </c>
      <c r="AH868" t="s">
        <v>194</v>
      </c>
      <c r="AI868" s="1">
        <v>44621.173263888886</v>
      </c>
      <c r="AJ868">
        <v>233</v>
      </c>
      <c r="AK868">
        <v>2</v>
      </c>
      <c r="AL868">
        <v>0</v>
      </c>
      <c r="AM868">
        <v>2</v>
      </c>
      <c r="AN868">
        <v>0</v>
      </c>
      <c r="AO868">
        <v>1</v>
      </c>
      <c r="AP868">
        <v>-48</v>
      </c>
      <c r="AQ868">
        <v>0</v>
      </c>
      <c r="AR868">
        <v>0</v>
      </c>
      <c r="AS868">
        <v>0</v>
      </c>
      <c r="AT868" t="s">
        <v>90</v>
      </c>
      <c r="AU868" t="s">
        <v>90</v>
      </c>
      <c r="AV868" t="s">
        <v>90</v>
      </c>
      <c r="AW868" t="s">
        <v>90</v>
      </c>
      <c r="AX868" t="s">
        <v>90</v>
      </c>
      <c r="AY868" t="s">
        <v>90</v>
      </c>
      <c r="AZ868" t="s">
        <v>90</v>
      </c>
      <c r="BA868" t="s">
        <v>90</v>
      </c>
      <c r="BB868" t="s">
        <v>90</v>
      </c>
      <c r="BC868" t="s">
        <v>90</v>
      </c>
      <c r="BD868" t="s">
        <v>90</v>
      </c>
      <c r="BE868" t="s">
        <v>90</v>
      </c>
    </row>
    <row r="869" spans="1:57" x14ac:dyDescent="0.45">
      <c r="A869" t="s">
        <v>2182</v>
      </c>
      <c r="B869" t="s">
        <v>82</v>
      </c>
      <c r="C869" t="s">
        <v>2183</v>
      </c>
      <c r="D869" t="s">
        <v>84</v>
      </c>
      <c r="E869" s="2" t="str">
        <f>HYPERLINK("capsilon://?command=openfolder&amp;siteaddress=FAM.docvelocity-na8.net&amp;folderid=FX90FEBF06-3E9A-77FF-03B6-F0B27B67422B","FX220211899")</f>
        <v>FX220211899</v>
      </c>
      <c r="F869" t="s">
        <v>19</v>
      </c>
      <c r="G869" t="s">
        <v>19</v>
      </c>
      <c r="H869" t="s">
        <v>85</v>
      </c>
      <c r="I869" t="s">
        <v>2184</v>
      </c>
      <c r="J869">
        <v>0</v>
      </c>
      <c r="K869" t="s">
        <v>87</v>
      </c>
      <c r="L869" t="s">
        <v>88</v>
      </c>
      <c r="M869" t="s">
        <v>89</v>
      </c>
      <c r="N869">
        <v>2</v>
      </c>
      <c r="O869" s="1">
        <v>44620.664166666669</v>
      </c>
      <c r="P869" s="1">
        <v>44621.178969907407</v>
      </c>
      <c r="Q869">
        <v>43126</v>
      </c>
      <c r="R869">
        <v>1353</v>
      </c>
      <c r="S869" t="b">
        <v>0</v>
      </c>
      <c r="T869" t="s">
        <v>90</v>
      </c>
      <c r="U869" t="b">
        <v>0</v>
      </c>
      <c r="V869" t="s">
        <v>101</v>
      </c>
      <c r="W869" s="1">
        <v>44620.703240740739</v>
      </c>
      <c r="X869">
        <v>861</v>
      </c>
      <c r="Y869">
        <v>148</v>
      </c>
      <c r="Z869">
        <v>0</v>
      </c>
      <c r="AA869">
        <v>148</v>
      </c>
      <c r="AB869">
        <v>0</v>
      </c>
      <c r="AC869">
        <v>55</v>
      </c>
      <c r="AD869">
        <v>-148</v>
      </c>
      <c r="AE869">
        <v>0</v>
      </c>
      <c r="AF869">
        <v>0</v>
      </c>
      <c r="AG869">
        <v>0</v>
      </c>
      <c r="AH869" t="s">
        <v>194</v>
      </c>
      <c r="AI869" s="1">
        <v>44621.178969907407</v>
      </c>
      <c r="AJ869">
        <v>492</v>
      </c>
      <c r="AK869">
        <v>3</v>
      </c>
      <c r="AL869">
        <v>0</v>
      </c>
      <c r="AM869">
        <v>3</v>
      </c>
      <c r="AN869">
        <v>0</v>
      </c>
      <c r="AO869">
        <v>2</v>
      </c>
      <c r="AP869">
        <v>-151</v>
      </c>
      <c r="AQ869">
        <v>0</v>
      </c>
      <c r="AR869">
        <v>0</v>
      </c>
      <c r="AS869">
        <v>0</v>
      </c>
      <c r="AT869" t="s">
        <v>90</v>
      </c>
      <c r="AU869" t="s">
        <v>90</v>
      </c>
      <c r="AV869" t="s">
        <v>90</v>
      </c>
      <c r="AW869" t="s">
        <v>90</v>
      </c>
      <c r="AX869" t="s">
        <v>90</v>
      </c>
      <c r="AY869" t="s">
        <v>90</v>
      </c>
      <c r="AZ869" t="s">
        <v>90</v>
      </c>
      <c r="BA869" t="s">
        <v>90</v>
      </c>
      <c r="BB869" t="s">
        <v>90</v>
      </c>
      <c r="BC869" t="s">
        <v>90</v>
      </c>
      <c r="BD869" t="s">
        <v>90</v>
      </c>
      <c r="BE869" t="s">
        <v>90</v>
      </c>
    </row>
    <row r="870" spans="1:57" x14ac:dyDescent="0.45">
      <c r="A870" t="s">
        <v>2185</v>
      </c>
      <c r="B870" t="s">
        <v>82</v>
      </c>
      <c r="C870" t="s">
        <v>1569</v>
      </c>
      <c r="D870" t="s">
        <v>84</v>
      </c>
      <c r="E870" s="2" t="str">
        <f>HYPERLINK("capsilon://?command=openfolder&amp;siteaddress=FAM.docvelocity-na8.net&amp;folderid=FXC5E4EEBD-E618-ECC8-3EB2-AC16D60F3C71","FX22025172")</f>
        <v>FX22025172</v>
      </c>
      <c r="F870" t="s">
        <v>19</v>
      </c>
      <c r="G870" t="s">
        <v>19</v>
      </c>
      <c r="H870" t="s">
        <v>85</v>
      </c>
      <c r="I870" t="s">
        <v>2089</v>
      </c>
      <c r="J870">
        <v>0</v>
      </c>
      <c r="K870" t="s">
        <v>87</v>
      </c>
      <c r="L870" t="s">
        <v>88</v>
      </c>
      <c r="M870" t="s">
        <v>89</v>
      </c>
      <c r="N870">
        <v>2</v>
      </c>
      <c r="O870" s="1">
        <v>44620.66605324074</v>
      </c>
      <c r="P870" s="1">
        <v>44620.690949074073</v>
      </c>
      <c r="Q870">
        <v>1234</v>
      </c>
      <c r="R870">
        <v>917</v>
      </c>
      <c r="S870" t="b">
        <v>0</v>
      </c>
      <c r="T870" t="s">
        <v>90</v>
      </c>
      <c r="U870" t="b">
        <v>1</v>
      </c>
      <c r="V870" t="s">
        <v>285</v>
      </c>
      <c r="W870" s="1">
        <v>44620.674988425926</v>
      </c>
      <c r="X870">
        <v>697</v>
      </c>
      <c r="Y870">
        <v>52</v>
      </c>
      <c r="Z870">
        <v>0</v>
      </c>
      <c r="AA870">
        <v>52</v>
      </c>
      <c r="AB870">
        <v>0</v>
      </c>
      <c r="AC870">
        <v>24</v>
      </c>
      <c r="AD870">
        <v>-52</v>
      </c>
      <c r="AE870">
        <v>0</v>
      </c>
      <c r="AF870">
        <v>0</v>
      </c>
      <c r="AG870">
        <v>0</v>
      </c>
      <c r="AH870" t="s">
        <v>92</v>
      </c>
      <c r="AI870" s="1">
        <v>44620.690949074073</v>
      </c>
      <c r="AJ870">
        <v>220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-52</v>
      </c>
      <c r="AQ870">
        <v>0</v>
      </c>
      <c r="AR870">
        <v>0</v>
      </c>
      <c r="AS870">
        <v>0</v>
      </c>
      <c r="AT870" t="s">
        <v>90</v>
      </c>
      <c r="AU870" t="s">
        <v>90</v>
      </c>
      <c r="AV870" t="s">
        <v>90</v>
      </c>
      <c r="AW870" t="s">
        <v>90</v>
      </c>
      <c r="AX870" t="s">
        <v>90</v>
      </c>
      <c r="AY870" t="s">
        <v>90</v>
      </c>
      <c r="AZ870" t="s">
        <v>90</v>
      </c>
      <c r="BA870" t="s">
        <v>90</v>
      </c>
      <c r="BB870" t="s">
        <v>90</v>
      </c>
      <c r="BC870" t="s">
        <v>90</v>
      </c>
      <c r="BD870" t="s">
        <v>90</v>
      </c>
      <c r="BE870" t="s">
        <v>90</v>
      </c>
    </row>
    <row r="871" spans="1:57" x14ac:dyDescent="0.45">
      <c r="A871" t="s">
        <v>2186</v>
      </c>
      <c r="B871" t="s">
        <v>82</v>
      </c>
      <c r="C871" t="s">
        <v>496</v>
      </c>
      <c r="D871" t="s">
        <v>84</v>
      </c>
      <c r="E871" s="2" t="str">
        <f>HYPERLINK("capsilon://?command=openfolder&amp;siteaddress=FAM.docvelocity-na8.net&amp;folderid=FX1942B25F-B353-D143-A2C1-A9B89CB7D20B","FX22021895")</f>
        <v>FX22021895</v>
      </c>
      <c r="F871" t="s">
        <v>19</v>
      </c>
      <c r="G871" t="s">
        <v>19</v>
      </c>
      <c r="H871" t="s">
        <v>85</v>
      </c>
      <c r="I871" t="s">
        <v>2147</v>
      </c>
      <c r="J871">
        <v>0</v>
      </c>
      <c r="K871" t="s">
        <v>87</v>
      </c>
      <c r="L871" t="s">
        <v>88</v>
      </c>
      <c r="M871" t="s">
        <v>89</v>
      </c>
      <c r="N871">
        <v>2</v>
      </c>
      <c r="O871" s="1">
        <v>44620.672222222223</v>
      </c>
      <c r="P871" s="1">
        <v>44620.798587962963</v>
      </c>
      <c r="Q871">
        <v>9534</v>
      </c>
      <c r="R871">
        <v>1384</v>
      </c>
      <c r="S871" t="b">
        <v>0</v>
      </c>
      <c r="T871" t="s">
        <v>90</v>
      </c>
      <c r="U871" t="b">
        <v>1</v>
      </c>
      <c r="V871" t="s">
        <v>1173</v>
      </c>
      <c r="W871" s="1">
        <v>44620.712685185186</v>
      </c>
      <c r="X871">
        <v>1091</v>
      </c>
      <c r="Y871">
        <v>37</v>
      </c>
      <c r="Z871">
        <v>0</v>
      </c>
      <c r="AA871">
        <v>37</v>
      </c>
      <c r="AB871">
        <v>0</v>
      </c>
      <c r="AC871">
        <v>32</v>
      </c>
      <c r="AD871">
        <v>-37</v>
      </c>
      <c r="AE871">
        <v>0</v>
      </c>
      <c r="AF871">
        <v>0</v>
      </c>
      <c r="AG871">
        <v>0</v>
      </c>
      <c r="AH871" t="s">
        <v>92</v>
      </c>
      <c r="AI871" s="1">
        <v>44620.798587962963</v>
      </c>
      <c r="AJ871">
        <v>137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-37</v>
      </c>
      <c r="AQ871">
        <v>0</v>
      </c>
      <c r="AR871">
        <v>0</v>
      </c>
      <c r="AS871">
        <v>0</v>
      </c>
      <c r="AT871" t="s">
        <v>90</v>
      </c>
      <c r="AU871" t="s">
        <v>90</v>
      </c>
      <c r="AV871" t="s">
        <v>90</v>
      </c>
      <c r="AW871" t="s">
        <v>90</v>
      </c>
      <c r="AX871" t="s">
        <v>90</v>
      </c>
      <c r="AY871" t="s">
        <v>90</v>
      </c>
      <c r="AZ871" t="s">
        <v>90</v>
      </c>
      <c r="BA871" t="s">
        <v>90</v>
      </c>
      <c r="BB871" t="s">
        <v>90</v>
      </c>
      <c r="BC871" t="s">
        <v>90</v>
      </c>
      <c r="BD871" t="s">
        <v>90</v>
      </c>
      <c r="BE871" t="s">
        <v>90</v>
      </c>
    </row>
    <row r="872" spans="1:57" x14ac:dyDescent="0.45">
      <c r="A872" t="s">
        <v>2187</v>
      </c>
      <c r="B872" t="s">
        <v>82</v>
      </c>
      <c r="C872" t="s">
        <v>1479</v>
      </c>
      <c r="D872" t="s">
        <v>84</v>
      </c>
      <c r="E872" s="2" t="str">
        <f>HYPERLINK("capsilon://?command=openfolder&amp;siteaddress=FAM.docvelocity-na8.net&amp;folderid=FXC47B3BD0-7A8E-827B-3902-9565D87CA171","FX22028109")</f>
        <v>FX22028109</v>
      </c>
      <c r="F872" t="s">
        <v>19</v>
      </c>
      <c r="G872" t="s">
        <v>19</v>
      </c>
      <c r="H872" t="s">
        <v>85</v>
      </c>
      <c r="I872" t="s">
        <v>2169</v>
      </c>
      <c r="J872">
        <v>0</v>
      </c>
      <c r="K872" t="s">
        <v>87</v>
      </c>
      <c r="L872" t="s">
        <v>88</v>
      </c>
      <c r="M872" t="s">
        <v>89</v>
      </c>
      <c r="N872">
        <v>2</v>
      </c>
      <c r="O872" s="1">
        <v>44620.675243055557</v>
      </c>
      <c r="P872" s="1">
        <v>44620.692002314812</v>
      </c>
      <c r="Q872">
        <v>1215</v>
      </c>
      <c r="R872">
        <v>233</v>
      </c>
      <c r="S872" t="b">
        <v>0</v>
      </c>
      <c r="T872" t="s">
        <v>90</v>
      </c>
      <c r="U872" t="b">
        <v>1</v>
      </c>
      <c r="V872" t="s">
        <v>101</v>
      </c>
      <c r="W872" s="1">
        <v>44620.681921296295</v>
      </c>
      <c r="X872">
        <v>143</v>
      </c>
      <c r="Y872">
        <v>21</v>
      </c>
      <c r="Z872">
        <v>0</v>
      </c>
      <c r="AA872">
        <v>21</v>
      </c>
      <c r="AB872">
        <v>0</v>
      </c>
      <c r="AC872">
        <v>0</v>
      </c>
      <c r="AD872">
        <v>-21</v>
      </c>
      <c r="AE872">
        <v>0</v>
      </c>
      <c r="AF872">
        <v>0</v>
      </c>
      <c r="AG872">
        <v>0</v>
      </c>
      <c r="AH872" t="s">
        <v>92</v>
      </c>
      <c r="AI872" s="1">
        <v>44620.692002314812</v>
      </c>
      <c r="AJ872">
        <v>90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-21</v>
      </c>
      <c r="AQ872">
        <v>0</v>
      </c>
      <c r="AR872">
        <v>0</v>
      </c>
      <c r="AS872">
        <v>0</v>
      </c>
      <c r="AT872" t="s">
        <v>90</v>
      </c>
      <c r="AU872" t="s">
        <v>90</v>
      </c>
      <c r="AV872" t="s">
        <v>90</v>
      </c>
      <c r="AW872" t="s">
        <v>90</v>
      </c>
      <c r="AX872" t="s">
        <v>90</v>
      </c>
      <c r="AY872" t="s">
        <v>90</v>
      </c>
      <c r="AZ872" t="s">
        <v>90</v>
      </c>
      <c r="BA872" t="s">
        <v>90</v>
      </c>
      <c r="BB872" t="s">
        <v>90</v>
      </c>
      <c r="BC872" t="s">
        <v>90</v>
      </c>
      <c r="BD872" t="s">
        <v>90</v>
      </c>
      <c r="BE872" t="s">
        <v>90</v>
      </c>
    </row>
    <row r="873" spans="1:57" x14ac:dyDescent="0.45">
      <c r="A873" t="s">
        <v>2188</v>
      </c>
      <c r="B873" t="s">
        <v>82</v>
      </c>
      <c r="C873" t="s">
        <v>2189</v>
      </c>
      <c r="D873" t="s">
        <v>84</v>
      </c>
      <c r="E873" s="2" t="str">
        <f>HYPERLINK("capsilon://?command=openfolder&amp;siteaddress=FAM.docvelocity-na8.net&amp;folderid=FX69574FC6-013A-FCBF-B3A6-56388A04AB11","FX211213538")</f>
        <v>FX211213538</v>
      </c>
      <c r="F873" t="s">
        <v>19</v>
      </c>
      <c r="G873" t="s">
        <v>19</v>
      </c>
      <c r="H873" t="s">
        <v>85</v>
      </c>
      <c r="I873" t="s">
        <v>2190</v>
      </c>
      <c r="J873">
        <v>0</v>
      </c>
      <c r="K873" t="s">
        <v>87</v>
      </c>
      <c r="L873" t="s">
        <v>88</v>
      </c>
      <c r="M873" t="s">
        <v>89</v>
      </c>
      <c r="N873">
        <v>1</v>
      </c>
      <c r="O873" s="1">
        <v>44620.678391203706</v>
      </c>
      <c r="P873" s="1">
        <v>44621.283194444448</v>
      </c>
      <c r="Q873">
        <v>51311</v>
      </c>
      <c r="R873">
        <v>944</v>
      </c>
      <c r="S873" t="b">
        <v>0</v>
      </c>
      <c r="T873" t="s">
        <v>90</v>
      </c>
      <c r="U873" t="b">
        <v>0</v>
      </c>
      <c r="V873" t="s">
        <v>307</v>
      </c>
      <c r="W873" s="1">
        <v>44621.283194444448</v>
      </c>
      <c r="X873">
        <v>345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125</v>
      </c>
      <c r="AF873">
        <v>0</v>
      </c>
      <c r="AG873">
        <v>7</v>
      </c>
      <c r="AH873" t="s">
        <v>90</v>
      </c>
      <c r="AI873" t="s">
        <v>90</v>
      </c>
      <c r="AJ873" t="s">
        <v>90</v>
      </c>
      <c r="AK873" t="s">
        <v>90</v>
      </c>
      <c r="AL873" t="s">
        <v>90</v>
      </c>
      <c r="AM873" t="s">
        <v>90</v>
      </c>
      <c r="AN873" t="s">
        <v>90</v>
      </c>
      <c r="AO873" t="s">
        <v>90</v>
      </c>
      <c r="AP873" t="s">
        <v>90</v>
      </c>
      <c r="AQ873" t="s">
        <v>90</v>
      </c>
      <c r="AR873" t="s">
        <v>90</v>
      </c>
      <c r="AS873" t="s">
        <v>90</v>
      </c>
      <c r="AT873" t="s">
        <v>90</v>
      </c>
      <c r="AU873" t="s">
        <v>90</v>
      </c>
      <c r="AV873" t="s">
        <v>90</v>
      </c>
      <c r="AW873" t="s">
        <v>90</v>
      </c>
      <c r="AX873" t="s">
        <v>90</v>
      </c>
      <c r="AY873" t="s">
        <v>90</v>
      </c>
      <c r="AZ873" t="s">
        <v>90</v>
      </c>
      <c r="BA873" t="s">
        <v>90</v>
      </c>
      <c r="BB873" t="s">
        <v>90</v>
      </c>
      <c r="BC873" t="s">
        <v>90</v>
      </c>
      <c r="BD873" t="s">
        <v>90</v>
      </c>
      <c r="BE873" t="s">
        <v>90</v>
      </c>
    </row>
    <row r="874" spans="1:57" x14ac:dyDescent="0.45">
      <c r="A874" t="s">
        <v>2191</v>
      </c>
      <c r="B874" t="s">
        <v>82</v>
      </c>
      <c r="C874" t="s">
        <v>2192</v>
      </c>
      <c r="D874" t="s">
        <v>84</v>
      </c>
      <c r="E874" s="2" t="str">
        <f>HYPERLINK("capsilon://?command=openfolder&amp;siteaddress=FAM.docvelocity-na8.net&amp;folderid=FXF675C41D-71FE-C9A5-4EAB-213A752BAD73","FX220211951")</f>
        <v>FX220211951</v>
      </c>
      <c r="F874" t="s">
        <v>19</v>
      </c>
      <c r="G874" t="s">
        <v>19</v>
      </c>
      <c r="H874" t="s">
        <v>85</v>
      </c>
      <c r="I874" t="s">
        <v>2193</v>
      </c>
      <c r="J874">
        <v>0</v>
      </c>
      <c r="K874" t="s">
        <v>87</v>
      </c>
      <c r="L874" t="s">
        <v>88</v>
      </c>
      <c r="M874" t="s">
        <v>89</v>
      </c>
      <c r="N874">
        <v>2</v>
      </c>
      <c r="O874" s="1">
        <v>44620.687094907407</v>
      </c>
      <c r="P874" s="1">
        <v>44621.205081018517</v>
      </c>
      <c r="Q874">
        <v>41816</v>
      </c>
      <c r="R874">
        <v>2938</v>
      </c>
      <c r="S874" t="b">
        <v>0</v>
      </c>
      <c r="T874" t="s">
        <v>90</v>
      </c>
      <c r="U874" t="b">
        <v>0</v>
      </c>
      <c r="V874" t="s">
        <v>101</v>
      </c>
      <c r="W874" s="1">
        <v>44620.724930555552</v>
      </c>
      <c r="X874">
        <v>1845</v>
      </c>
      <c r="Y874">
        <v>329</v>
      </c>
      <c r="Z874">
        <v>0</v>
      </c>
      <c r="AA874">
        <v>329</v>
      </c>
      <c r="AB874">
        <v>0</v>
      </c>
      <c r="AC874">
        <v>95</v>
      </c>
      <c r="AD874">
        <v>-329</v>
      </c>
      <c r="AE874">
        <v>0</v>
      </c>
      <c r="AF874">
        <v>0</v>
      </c>
      <c r="AG874">
        <v>0</v>
      </c>
      <c r="AH874" t="s">
        <v>194</v>
      </c>
      <c r="AI874" s="1">
        <v>44621.205081018517</v>
      </c>
      <c r="AJ874">
        <v>1028</v>
      </c>
      <c r="AK874">
        <v>7</v>
      </c>
      <c r="AL874">
        <v>0</v>
      </c>
      <c r="AM874">
        <v>7</v>
      </c>
      <c r="AN874">
        <v>0</v>
      </c>
      <c r="AO874">
        <v>6</v>
      </c>
      <c r="AP874">
        <v>-336</v>
      </c>
      <c r="AQ874">
        <v>0</v>
      </c>
      <c r="AR874">
        <v>0</v>
      </c>
      <c r="AS874">
        <v>0</v>
      </c>
      <c r="AT874" t="s">
        <v>90</v>
      </c>
      <c r="AU874" t="s">
        <v>90</v>
      </c>
      <c r="AV874" t="s">
        <v>90</v>
      </c>
      <c r="AW874" t="s">
        <v>90</v>
      </c>
      <c r="AX874" t="s">
        <v>90</v>
      </c>
      <c r="AY874" t="s">
        <v>90</v>
      </c>
      <c r="AZ874" t="s">
        <v>90</v>
      </c>
      <c r="BA874" t="s">
        <v>90</v>
      </c>
      <c r="BB874" t="s">
        <v>90</v>
      </c>
      <c r="BC874" t="s">
        <v>90</v>
      </c>
      <c r="BD874" t="s">
        <v>90</v>
      </c>
      <c r="BE874" t="s">
        <v>90</v>
      </c>
    </row>
    <row r="875" spans="1:57" x14ac:dyDescent="0.45">
      <c r="A875" t="s">
        <v>2194</v>
      </c>
      <c r="B875" t="s">
        <v>82</v>
      </c>
      <c r="C875" t="s">
        <v>1908</v>
      </c>
      <c r="D875" t="s">
        <v>84</v>
      </c>
      <c r="E875" s="2" t="str">
        <f>HYPERLINK("capsilon://?command=openfolder&amp;siteaddress=FAM.docvelocity-na8.net&amp;folderid=FXA1C8439A-F959-805B-9BAE-0791833CFDF3","FX22029675")</f>
        <v>FX22029675</v>
      </c>
      <c r="F875" t="s">
        <v>19</v>
      </c>
      <c r="G875" t="s">
        <v>19</v>
      </c>
      <c r="H875" t="s">
        <v>85</v>
      </c>
      <c r="I875" t="s">
        <v>2195</v>
      </c>
      <c r="J875">
        <v>0</v>
      </c>
      <c r="K875" t="s">
        <v>87</v>
      </c>
      <c r="L875" t="s">
        <v>88</v>
      </c>
      <c r="M875" t="s">
        <v>89</v>
      </c>
      <c r="N875">
        <v>2</v>
      </c>
      <c r="O875" s="1">
        <v>44620.689340277779</v>
      </c>
      <c r="P875" s="1">
        <v>44621.211689814816</v>
      </c>
      <c r="Q875">
        <v>43631</v>
      </c>
      <c r="R875">
        <v>1500</v>
      </c>
      <c r="S875" t="b">
        <v>0</v>
      </c>
      <c r="T875" t="s">
        <v>90</v>
      </c>
      <c r="U875" t="b">
        <v>0</v>
      </c>
      <c r="V875" t="s">
        <v>285</v>
      </c>
      <c r="W875" s="1">
        <v>44620.712673611109</v>
      </c>
      <c r="X875">
        <v>722</v>
      </c>
      <c r="Y875">
        <v>52</v>
      </c>
      <c r="Z875">
        <v>0</v>
      </c>
      <c r="AA875">
        <v>52</v>
      </c>
      <c r="AB875">
        <v>0</v>
      </c>
      <c r="AC875">
        <v>31</v>
      </c>
      <c r="AD875">
        <v>-52</v>
      </c>
      <c r="AE875">
        <v>0</v>
      </c>
      <c r="AF875">
        <v>0</v>
      </c>
      <c r="AG875">
        <v>0</v>
      </c>
      <c r="AH875" t="s">
        <v>163</v>
      </c>
      <c r="AI875" s="1">
        <v>44621.211689814816</v>
      </c>
      <c r="AJ875">
        <v>761</v>
      </c>
      <c r="AK875">
        <v>7</v>
      </c>
      <c r="AL875">
        <v>0</v>
      </c>
      <c r="AM875">
        <v>7</v>
      </c>
      <c r="AN875">
        <v>0</v>
      </c>
      <c r="AO875">
        <v>7</v>
      </c>
      <c r="AP875">
        <v>-59</v>
      </c>
      <c r="AQ875">
        <v>0</v>
      </c>
      <c r="AR875">
        <v>0</v>
      </c>
      <c r="AS875">
        <v>0</v>
      </c>
      <c r="AT875" t="s">
        <v>90</v>
      </c>
      <c r="AU875" t="s">
        <v>90</v>
      </c>
      <c r="AV875" t="s">
        <v>90</v>
      </c>
      <c r="AW875" t="s">
        <v>90</v>
      </c>
      <c r="AX875" t="s">
        <v>90</v>
      </c>
      <c r="AY875" t="s">
        <v>90</v>
      </c>
      <c r="AZ875" t="s">
        <v>90</v>
      </c>
      <c r="BA875" t="s">
        <v>90</v>
      </c>
      <c r="BB875" t="s">
        <v>90</v>
      </c>
      <c r="BC875" t="s">
        <v>90</v>
      </c>
      <c r="BD875" t="s">
        <v>90</v>
      </c>
      <c r="BE875" t="s">
        <v>90</v>
      </c>
    </row>
    <row r="876" spans="1:57" x14ac:dyDescent="0.45">
      <c r="A876" t="s">
        <v>2196</v>
      </c>
      <c r="B876" t="s">
        <v>82</v>
      </c>
      <c r="C876" t="s">
        <v>2192</v>
      </c>
      <c r="D876" t="s">
        <v>84</v>
      </c>
      <c r="E876" s="2" t="str">
        <f>HYPERLINK("capsilon://?command=openfolder&amp;siteaddress=FAM.docvelocity-na8.net&amp;folderid=FXF675C41D-71FE-C9A5-4EAB-213A752BAD73","FX220211951")</f>
        <v>FX220211951</v>
      </c>
      <c r="F876" t="s">
        <v>19</v>
      </c>
      <c r="G876" t="s">
        <v>19</v>
      </c>
      <c r="H876" t="s">
        <v>85</v>
      </c>
      <c r="I876" t="s">
        <v>2197</v>
      </c>
      <c r="J876">
        <v>0</v>
      </c>
      <c r="K876" t="s">
        <v>87</v>
      </c>
      <c r="L876" t="s">
        <v>88</v>
      </c>
      <c r="M876" t="s">
        <v>89</v>
      </c>
      <c r="N876">
        <v>2</v>
      </c>
      <c r="O876" s="1">
        <v>44620.696481481478</v>
      </c>
      <c r="P876" s="1">
        <v>44621.206435185188</v>
      </c>
      <c r="Q876">
        <v>43833</v>
      </c>
      <c r="R876">
        <v>227</v>
      </c>
      <c r="S876" t="b">
        <v>0</v>
      </c>
      <c r="T876" t="s">
        <v>90</v>
      </c>
      <c r="U876" t="b">
        <v>0</v>
      </c>
      <c r="V876" t="s">
        <v>285</v>
      </c>
      <c r="W876" s="1">
        <v>44620.713969907411</v>
      </c>
      <c r="X876">
        <v>111</v>
      </c>
      <c r="Y876">
        <v>9</v>
      </c>
      <c r="Z876">
        <v>0</v>
      </c>
      <c r="AA876">
        <v>9</v>
      </c>
      <c r="AB876">
        <v>0</v>
      </c>
      <c r="AC876">
        <v>3</v>
      </c>
      <c r="AD876">
        <v>-9</v>
      </c>
      <c r="AE876">
        <v>0</v>
      </c>
      <c r="AF876">
        <v>0</v>
      </c>
      <c r="AG876">
        <v>0</v>
      </c>
      <c r="AH876" t="s">
        <v>194</v>
      </c>
      <c r="AI876" s="1">
        <v>44621.206435185188</v>
      </c>
      <c r="AJ876">
        <v>116</v>
      </c>
      <c r="AK876">
        <v>1</v>
      </c>
      <c r="AL876">
        <v>0</v>
      </c>
      <c r="AM876">
        <v>1</v>
      </c>
      <c r="AN876">
        <v>0</v>
      </c>
      <c r="AO876">
        <v>0</v>
      </c>
      <c r="AP876">
        <v>-10</v>
      </c>
      <c r="AQ876">
        <v>0</v>
      </c>
      <c r="AR876">
        <v>0</v>
      </c>
      <c r="AS876">
        <v>0</v>
      </c>
      <c r="AT876" t="s">
        <v>90</v>
      </c>
      <c r="AU876" t="s">
        <v>90</v>
      </c>
      <c r="AV876" t="s">
        <v>90</v>
      </c>
      <c r="AW876" t="s">
        <v>90</v>
      </c>
      <c r="AX876" t="s">
        <v>90</v>
      </c>
      <c r="AY876" t="s">
        <v>90</v>
      </c>
      <c r="AZ876" t="s">
        <v>90</v>
      </c>
      <c r="BA876" t="s">
        <v>90</v>
      </c>
      <c r="BB876" t="s">
        <v>90</v>
      </c>
      <c r="BC876" t="s">
        <v>90</v>
      </c>
      <c r="BD876" t="s">
        <v>90</v>
      </c>
      <c r="BE876" t="s">
        <v>90</v>
      </c>
    </row>
    <row r="877" spans="1:57" x14ac:dyDescent="0.45">
      <c r="A877" t="s">
        <v>2198</v>
      </c>
      <c r="B877" t="s">
        <v>82</v>
      </c>
      <c r="C877" t="s">
        <v>2199</v>
      </c>
      <c r="D877" t="s">
        <v>84</v>
      </c>
      <c r="E877" s="2" t="str">
        <f>HYPERLINK("capsilon://?command=openfolder&amp;siteaddress=FAM.docvelocity-na8.net&amp;folderid=FX65AEE485-B539-32F5-BA16-DB6DFA036F8A","FX220212230")</f>
        <v>FX220212230</v>
      </c>
      <c r="F877" t="s">
        <v>19</v>
      </c>
      <c r="G877" t="s">
        <v>19</v>
      </c>
      <c r="H877" t="s">
        <v>85</v>
      </c>
      <c r="I877" t="s">
        <v>2200</v>
      </c>
      <c r="J877">
        <v>0</v>
      </c>
      <c r="K877" t="s">
        <v>87</v>
      </c>
      <c r="L877" t="s">
        <v>88</v>
      </c>
      <c r="M877" t="s">
        <v>89</v>
      </c>
      <c r="N877">
        <v>2</v>
      </c>
      <c r="O877" s="1">
        <v>44620.702326388891</v>
      </c>
      <c r="P877" s="1">
        <v>44621.218981481485</v>
      </c>
      <c r="Q877">
        <v>43109</v>
      </c>
      <c r="R877">
        <v>1530</v>
      </c>
      <c r="S877" t="b">
        <v>0</v>
      </c>
      <c r="T877" t="s">
        <v>90</v>
      </c>
      <c r="U877" t="b">
        <v>0</v>
      </c>
      <c r="V877" t="s">
        <v>285</v>
      </c>
      <c r="W877" s="1">
        <v>44620.724317129629</v>
      </c>
      <c r="X877">
        <v>893</v>
      </c>
      <c r="Y877">
        <v>93</v>
      </c>
      <c r="Z877">
        <v>0</v>
      </c>
      <c r="AA877">
        <v>93</v>
      </c>
      <c r="AB877">
        <v>0</v>
      </c>
      <c r="AC877">
        <v>56</v>
      </c>
      <c r="AD877">
        <v>-93</v>
      </c>
      <c r="AE877">
        <v>0</v>
      </c>
      <c r="AF877">
        <v>0</v>
      </c>
      <c r="AG877">
        <v>0</v>
      </c>
      <c r="AH877" t="s">
        <v>163</v>
      </c>
      <c r="AI877" s="1">
        <v>44621.218981481485</v>
      </c>
      <c r="AJ877">
        <v>629</v>
      </c>
      <c r="AK877">
        <v>2</v>
      </c>
      <c r="AL877">
        <v>0</v>
      </c>
      <c r="AM877">
        <v>2</v>
      </c>
      <c r="AN877">
        <v>0</v>
      </c>
      <c r="AO877">
        <v>2</v>
      </c>
      <c r="AP877">
        <v>-95</v>
      </c>
      <c r="AQ877">
        <v>0</v>
      </c>
      <c r="AR877">
        <v>0</v>
      </c>
      <c r="AS877">
        <v>0</v>
      </c>
      <c r="AT877" t="s">
        <v>90</v>
      </c>
      <c r="AU877" t="s">
        <v>90</v>
      </c>
      <c r="AV877" t="s">
        <v>90</v>
      </c>
      <c r="AW877" t="s">
        <v>90</v>
      </c>
      <c r="AX877" t="s">
        <v>90</v>
      </c>
      <c r="AY877" t="s">
        <v>90</v>
      </c>
      <c r="AZ877" t="s">
        <v>90</v>
      </c>
      <c r="BA877" t="s">
        <v>90</v>
      </c>
      <c r="BB877" t="s">
        <v>90</v>
      </c>
      <c r="BC877" t="s">
        <v>90</v>
      </c>
      <c r="BD877" t="s">
        <v>90</v>
      </c>
      <c r="BE877" t="s">
        <v>90</v>
      </c>
    </row>
    <row r="878" spans="1:57" x14ac:dyDescent="0.45">
      <c r="A878" t="s">
        <v>2201</v>
      </c>
      <c r="B878" t="s">
        <v>82</v>
      </c>
      <c r="C878" t="s">
        <v>2202</v>
      </c>
      <c r="D878" t="s">
        <v>84</v>
      </c>
      <c r="E878" s="2" t="str">
        <f>HYPERLINK("capsilon://?command=openfolder&amp;siteaddress=FAM.docvelocity-na8.net&amp;folderid=FXAF02A70E-B668-350C-F74B-58FB8C606B8A","FX220212833")</f>
        <v>FX220212833</v>
      </c>
      <c r="F878" t="s">
        <v>19</v>
      </c>
      <c r="G878" t="s">
        <v>19</v>
      </c>
      <c r="H878" t="s">
        <v>85</v>
      </c>
      <c r="I878" t="s">
        <v>2203</v>
      </c>
      <c r="J878">
        <v>0</v>
      </c>
      <c r="K878" t="s">
        <v>87</v>
      </c>
      <c r="L878" t="s">
        <v>88</v>
      </c>
      <c r="M878" t="s">
        <v>89</v>
      </c>
      <c r="N878">
        <v>2</v>
      </c>
      <c r="O878" s="1">
        <v>44620.705694444441</v>
      </c>
      <c r="P878" s="1">
        <v>44621.223414351851</v>
      </c>
      <c r="Q878">
        <v>44016</v>
      </c>
      <c r="R878">
        <v>715</v>
      </c>
      <c r="S878" t="b">
        <v>0</v>
      </c>
      <c r="T878" t="s">
        <v>90</v>
      </c>
      <c r="U878" t="b">
        <v>0</v>
      </c>
      <c r="V878" t="s">
        <v>285</v>
      </c>
      <c r="W878" s="1">
        <v>44620.728182870371</v>
      </c>
      <c r="X878">
        <v>333</v>
      </c>
      <c r="Y878">
        <v>42</v>
      </c>
      <c r="Z878">
        <v>0</v>
      </c>
      <c r="AA878">
        <v>42</v>
      </c>
      <c r="AB878">
        <v>0</v>
      </c>
      <c r="AC878">
        <v>10</v>
      </c>
      <c r="AD878">
        <v>-42</v>
      </c>
      <c r="AE878">
        <v>0</v>
      </c>
      <c r="AF878">
        <v>0</v>
      </c>
      <c r="AG878">
        <v>0</v>
      </c>
      <c r="AH878" t="s">
        <v>163</v>
      </c>
      <c r="AI878" s="1">
        <v>44621.223414351851</v>
      </c>
      <c r="AJ878">
        <v>382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-42</v>
      </c>
      <c r="AQ878">
        <v>0</v>
      </c>
      <c r="AR878">
        <v>0</v>
      </c>
      <c r="AS878">
        <v>0</v>
      </c>
      <c r="AT878" t="s">
        <v>90</v>
      </c>
      <c r="AU878" t="s">
        <v>90</v>
      </c>
      <c r="AV878" t="s">
        <v>90</v>
      </c>
      <c r="AW878" t="s">
        <v>90</v>
      </c>
      <c r="AX878" t="s">
        <v>90</v>
      </c>
      <c r="AY878" t="s">
        <v>90</v>
      </c>
      <c r="AZ878" t="s">
        <v>90</v>
      </c>
      <c r="BA878" t="s">
        <v>90</v>
      </c>
      <c r="BB878" t="s">
        <v>90</v>
      </c>
      <c r="BC878" t="s">
        <v>90</v>
      </c>
      <c r="BD878" t="s">
        <v>90</v>
      </c>
      <c r="BE878" t="s">
        <v>90</v>
      </c>
    </row>
    <row r="879" spans="1:57" x14ac:dyDescent="0.45">
      <c r="A879" t="s">
        <v>2204</v>
      </c>
      <c r="B879" t="s">
        <v>82</v>
      </c>
      <c r="C879" t="s">
        <v>1739</v>
      </c>
      <c r="D879" t="s">
        <v>84</v>
      </c>
      <c r="E879" s="2" t="str">
        <f>HYPERLINK("capsilon://?command=openfolder&amp;siteaddress=FAM.docvelocity-na8.net&amp;folderid=FX47CA7026-7800-8B45-A507-BF68E7F0EC0D","FX220210387")</f>
        <v>FX220210387</v>
      </c>
      <c r="F879" t="s">
        <v>19</v>
      </c>
      <c r="G879" t="s">
        <v>19</v>
      </c>
      <c r="H879" t="s">
        <v>85</v>
      </c>
      <c r="I879" t="s">
        <v>2205</v>
      </c>
      <c r="J879">
        <v>0</v>
      </c>
      <c r="K879" t="s">
        <v>87</v>
      </c>
      <c r="L879" t="s">
        <v>88</v>
      </c>
      <c r="M879" t="s">
        <v>89</v>
      </c>
      <c r="N879">
        <v>1</v>
      </c>
      <c r="O879" s="1">
        <v>44620.716481481482</v>
      </c>
      <c r="P879" s="1">
        <v>44621.284097222226</v>
      </c>
      <c r="Q879">
        <v>48153</v>
      </c>
      <c r="R879">
        <v>889</v>
      </c>
      <c r="S879" t="b">
        <v>0</v>
      </c>
      <c r="T879" t="s">
        <v>90</v>
      </c>
      <c r="U879" t="b">
        <v>0</v>
      </c>
      <c r="V879" t="s">
        <v>307</v>
      </c>
      <c r="W879" s="1">
        <v>44621.284097222226</v>
      </c>
      <c r="X879">
        <v>72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52</v>
      </c>
      <c r="AF879">
        <v>0</v>
      </c>
      <c r="AG879">
        <v>1</v>
      </c>
      <c r="AH879" t="s">
        <v>90</v>
      </c>
      <c r="AI879" t="s">
        <v>90</v>
      </c>
      <c r="AJ879" t="s">
        <v>90</v>
      </c>
      <c r="AK879" t="s">
        <v>90</v>
      </c>
      <c r="AL879" t="s">
        <v>90</v>
      </c>
      <c r="AM879" t="s">
        <v>90</v>
      </c>
      <c r="AN879" t="s">
        <v>90</v>
      </c>
      <c r="AO879" t="s">
        <v>90</v>
      </c>
      <c r="AP879" t="s">
        <v>90</v>
      </c>
      <c r="AQ879" t="s">
        <v>90</v>
      </c>
      <c r="AR879" t="s">
        <v>90</v>
      </c>
      <c r="AS879" t="s">
        <v>90</v>
      </c>
      <c r="AT879" t="s">
        <v>90</v>
      </c>
      <c r="AU879" t="s">
        <v>90</v>
      </c>
      <c r="AV879" t="s">
        <v>90</v>
      </c>
      <c r="AW879" t="s">
        <v>90</v>
      </c>
      <c r="AX879" t="s">
        <v>90</v>
      </c>
      <c r="AY879" t="s">
        <v>90</v>
      </c>
      <c r="AZ879" t="s">
        <v>90</v>
      </c>
      <c r="BA879" t="s">
        <v>90</v>
      </c>
      <c r="BB879" t="s">
        <v>90</v>
      </c>
      <c r="BC879" t="s">
        <v>90</v>
      </c>
      <c r="BD879" t="s">
        <v>90</v>
      </c>
      <c r="BE879" t="s">
        <v>90</v>
      </c>
    </row>
    <row r="880" spans="1:57" x14ac:dyDescent="0.45">
      <c r="A880" t="s">
        <v>2250</v>
      </c>
      <c r="B880" t="s">
        <v>82</v>
      </c>
      <c r="C880" t="s">
        <v>1908</v>
      </c>
      <c r="D880" t="s">
        <v>84</v>
      </c>
      <c r="E880" s="2" t="str">
        <f>HYPERLINK("capsilon://?command=openfolder&amp;siteaddress=FAM.docvelocity-na8.net&amp;folderid=FXA1C8439A-F959-805B-9BAE-0791833CFDF3","FX22029675")</f>
        <v>FX22029675</v>
      </c>
      <c r="F880" t="s">
        <v>19</v>
      </c>
      <c r="G880" t="s">
        <v>19</v>
      </c>
      <c r="H880" t="s">
        <v>85</v>
      </c>
      <c r="I880" t="s">
        <v>2251</v>
      </c>
      <c r="J880">
        <v>0</v>
      </c>
      <c r="K880" t="s">
        <v>87</v>
      </c>
      <c r="L880" t="s">
        <v>88</v>
      </c>
      <c r="M880" t="s">
        <v>89</v>
      </c>
      <c r="N880">
        <v>2</v>
      </c>
      <c r="O880" s="1">
        <v>44620.865162037036</v>
      </c>
      <c r="P880" s="1">
        <v>44621.549675925926</v>
      </c>
      <c r="Q880">
        <v>57136</v>
      </c>
      <c r="R880">
        <v>2006</v>
      </c>
      <c r="S880" t="b">
        <v>0</v>
      </c>
      <c r="T880" t="s">
        <v>90</v>
      </c>
      <c r="U880" t="b">
        <v>0</v>
      </c>
      <c r="V880" t="s">
        <v>186</v>
      </c>
      <c r="W880" s="1">
        <v>44621.388865740744</v>
      </c>
      <c r="X880">
        <v>949</v>
      </c>
      <c r="Y880">
        <v>52</v>
      </c>
      <c r="Z880">
        <v>0</v>
      </c>
      <c r="AA880">
        <v>52</v>
      </c>
      <c r="AB880">
        <v>0</v>
      </c>
      <c r="AC880">
        <v>25</v>
      </c>
      <c r="AD880">
        <v>-52</v>
      </c>
      <c r="AE880">
        <v>0</v>
      </c>
      <c r="AF880">
        <v>0</v>
      </c>
      <c r="AG880">
        <v>0</v>
      </c>
      <c r="AH880" t="s">
        <v>97</v>
      </c>
      <c r="AI880" s="1">
        <v>44621.549675925926</v>
      </c>
      <c r="AJ880">
        <v>493</v>
      </c>
      <c r="AK880">
        <v>3</v>
      </c>
      <c r="AL880">
        <v>0</v>
      </c>
      <c r="AM880">
        <v>3</v>
      </c>
      <c r="AN880">
        <v>0</v>
      </c>
      <c r="AO880">
        <v>3</v>
      </c>
      <c r="AP880">
        <v>-55</v>
      </c>
      <c r="AQ880">
        <v>0</v>
      </c>
      <c r="AR880">
        <v>0</v>
      </c>
      <c r="AS880">
        <v>0</v>
      </c>
      <c r="AT880" t="s">
        <v>90</v>
      </c>
      <c r="AU880" t="s">
        <v>90</v>
      </c>
      <c r="AV880" t="s">
        <v>90</v>
      </c>
      <c r="AW880" t="s">
        <v>90</v>
      </c>
      <c r="AX880" t="s">
        <v>90</v>
      </c>
      <c r="AY880" t="s">
        <v>90</v>
      </c>
      <c r="AZ880" t="s">
        <v>90</v>
      </c>
      <c r="BA880" t="s">
        <v>90</v>
      </c>
      <c r="BB880" t="s">
        <v>90</v>
      </c>
      <c r="BC880" t="s">
        <v>90</v>
      </c>
      <c r="BD880" t="s">
        <v>90</v>
      </c>
      <c r="BE880" t="s">
        <v>90</v>
      </c>
    </row>
    <row r="881" spans="1:57" x14ac:dyDescent="0.45">
      <c r="A881" t="s">
        <v>2278</v>
      </c>
      <c r="B881" t="s">
        <v>82</v>
      </c>
      <c r="C881" t="s">
        <v>1874</v>
      </c>
      <c r="D881" t="s">
        <v>84</v>
      </c>
      <c r="E881" s="2" t="str">
        <f>HYPERLINK("capsilon://?command=openfolder&amp;siteaddress=FAM.docvelocity-na8.net&amp;folderid=FX43C4D96A-6B04-901E-12D2-77FBC55680FB","FX220210806")</f>
        <v>FX220210806</v>
      </c>
      <c r="F881" t="s">
        <v>19</v>
      </c>
      <c r="G881" t="s">
        <v>19</v>
      </c>
      <c r="H881" t="s">
        <v>85</v>
      </c>
      <c r="I881" t="s">
        <v>2174</v>
      </c>
      <c r="J881">
        <v>0</v>
      </c>
      <c r="K881" t="s">
        <v>87</v>
      </c>
      <c r="L881" t="s">
        <v>88</v>
      </c>
      <c r="M881" t="s">
        <v>89</v>
      </c>
      <c r="N881">
        <v>2</v>
      </c>
      <c r="O881" s="1">
        <v>44621.279641203706</v>
      </c>
      <c r="P881" s="1">
        <v>44621.357418981483</v>
      </c>
      <c r="Q881">
        <v>3961</v>
      </c>
      <c r="R881">
        <v>2759</v>
      </c>
      <c r="S881" t="b">
        <v>0</v>
      </c>
      <c r="T881" t="s">
        <v>90</v>
      </c>
      <c r="U881" t="b">
        <v>1</v>
      </c>
      <c r="V881" t="s">
        <v>186</v>
      </c>
      <c r="W881" s="1">
        <v>44621.321574074071</v>
      </c>
      <c r="X881">
        <v>2129</v>
      </c>
      <c r="Y881">
        <v>149</v>
      </c>
      <c r="Z881">
        <v>0</v>
      </c>
      <c r="AA881">
        <v>149</v>
      </c>
      <c r="AB881">
        <v>74</v>
      </c>
      <c r="AC881">
        <v>165</v>
      </c>
      <c r="AD881">
        <v>-149</v>
      </c>
      <c r="AE881">
        <v>0</v>
      </c>
      <c r="AF881">
        <v>0</v>
      </c>
      <c r="AG881">
        <v>0</v>
      </c>
      <c r="AH881" t="s">
        <v>194</v>
      </c>
      <c r="AI881" s="1">
        <v>44621.357418981483</v>
      </c>
      <c r="AJ881">
        <v>626</v>
      </c>
      <c r="AK881">
        <v>3</v>
      </c>
      <c r="AL881">
        <v>0</v>
      </c>
      <c r="AM881">
        <v>3</v>
      </c>
      <c r="AN881">
        <v>37</v>
      </c>
      <c r="AO881">
        <v>2</v>
      </c>
      <c r="AP881">
        <v>-152</v>
      </c>
      <c r="AQ881">
        <v>0</v>
      </c>
      <c r="AR881">
        <v>0</v>
      </c>
      <c r="AS881">
        <v>0</v>
      </c>
      <c r="AT881" t="s">
        <v>90</v>
      </c>
      <c r="AU881" t="s">
        <v>90</v>
      </c>
      <c r="AV881" t="s">
        <v>90</v>
      </c>
      <c r="AW881" t="s">
        <v>90</v>
      </c>
      <c r="AX881" t="s">
        <v>90</v>
      </c>
      <c r="AY881" t="s">
        <v>90</v>
      </c>
      <c r="AZ881" t="s">
        <v>90</v>
      </c>
      <c r="BA881" t="s">
        <v>90</v>
      </c>
      <c r="BB881" t="s">
        <v>90</v>
      </c>
      <c r="BC881" t="s">
        <v>90</v>
      </c>
      <c r="BD881" t="s">
        <v>90</v>
      </c>
      <c r="BE881" t="s">
        <v>90</v>
      </c>
    </row>
    <row r="882" spans="1:57" x14ac:dyDescent="0.45">
      <c r="A882" t="s">
        <v>2279</v>
      </c>
      <c r="B882" t="s">
        <v>82</v>
      </c>
      <c r="C882" t="s">
        <v>2189</v>
      </c>
      <c r="D882" t="s">
        <v>84</v>
      </c>
      <c r="E882" s="2" t="str">
        <f>HYPERLINK("capsilon://?command=openfolder&amp;siteaddress=FAM.docvelocity-na8.net&amp;folderid=FX69574FC6-013A-FCBF-B3A6-56388A04AB11","FX211213538")</f>
        <v>FX211213538</v>
      </c>
      <c r="F882" t="s">
        <v>19</v>
      </c>
      <c r="G882" t="s">
        <v>19</v>
      </c>
      <c r="H882" t="s">
        <v>85</v>
      </c>
      <c r="I882" t="s">
        <v>2190</v>
      </c>
      <c r="J882">
        <v>0</v>
      </c>
      <c r="K882" t="s">
        <v>87</v>
      </c>
      <c r="L882" t="s">
        <v>88</v>
      </c>
      <c r="M882" t="s">
        <v>89</v>
      </c>
      <c r="N882">
        <v>2</v>
      </c>
      <c r="O882" s="1">
        <v>44621.284189814818</v>
      </c>
      <c r="P882" s="1">
        <v>44621.499930555554</v>
      </c>
      <c r="Q882">
        <v>15109</v>
      </c>
      <c r="R882">
        <v>3531</v>
      </c>
      <c r="S882" t="b">
        <v>0</v>
      </c>
      <c r="T882" t="s">
        <v>90</v>
      </c>
      <c r="U882" t="b">
        <v>1</v>
      </c>
      <c r="V882" t="s">
        <v>186</v>
      </c>
      <c r="W882" s="1">
        <v>44621.366261574076</v>
      </c>
      <c r="X882">
        <v>2016</v>
      </c>
      <c r="Y882">
        <v>120</v>
      </c>
      <c r="Z882">
        <v>0</v>
      </c>
      <c r="AA882">
        <v>120</v>
      </c>
      <c r="AB882">
        <v>84</v>
      </c>
      <c r="AC882">
        <v>91</v>
      </c>
      <c r="AD882">
        <v>-120</v>
      </c>
      <c r="AE882">
        <v>0</v>
      </c>
      <c r="AF882">
        <v>0</v>
      </c>
      <c r="AG882">
        <v>0</v>
      </c>
      <c r="AH882" t="s">
        <v>1647</v>
      </c>
      <c r="AI882" s="1">
        <v>44621.499930555554</v>
      </c>
      <c r="AJ882">
        <v>1193</v>
      </c>
      <c r="AK882">
        <v>5</v>
      </c>
      <c r="AL882">
        <v>0</v>
      </c>
      <c r="AM882">
        <v>5</v>
      </c>
      <c r="AN882">
        <v>42</v>
      </c>
      <c r="AO882">
        <v>5</v>
      </c>
      <c r="AP882">
        <v>-125</v>
      </c>
      <c r="AQ882">
        <v>0</v>
      </c>
      <c r="AR882">
        <v>0</v>
      </c>
      <c r="AS882">
        <v>0</v>
      </c>
      <c r="AT882" t="s">
        <v>90</v>
      </c>
      <c r="AU882" t="s">
        <v>90</v>
      </c>
      <c r="AV882" t="s">
        <v>90</v>
      </c>
      <c r="AW882" t="s">
        <v>90</v>
      </c>
      <c r="AX882" t="s">
        <v>90</v>
      </c>
      <c r="AY882" t="s">
        <v>90</v>
      </c>
      <c r="AZ882" t="s">
        <v>90</v>
      </c>
      <c r="BA882" t="s">
        <v>90</v>
      </c>
      <c r="BB882" t="s">
        <v>90</v>
      </c>
      <c r="BC882" t="s">
        <v>90</v>
      </c>
      <c r="BD882" t="s">
        <v>90</v>
      </c>
      <c r="BE882" t="s">
        <v>90</v>
      </c>
    </row>
    <row r="883" spans="1:57" x14ac:dyDescent="0.45">
      <c r="A883" t="s">
        <v>2280</v>
      </c>
      <c r="B883" t="s">
        <v>82</v>
      </c>
      <c r="C883" t="s">
        <v>1739</v>
      </c>
      <c r="D883" t="s">
        <v>84</v>
      </c>
      <c r="E883" s="2" t="str">
        <f>HYPERLINK("capsilon://?command=openfolder&amp;siteaddress=FAM.docvelocity-na8.net&amp;folderid=FX47CA7026-7800-8B45-A507-BF68E7F0EC0D","FX220210387")</f>
        <v>FX220210387</v>
      </c>
      <c r="F883" t="s">
        <v>19</v>
      </c>
      <c r="G883" t="s">
        <v>19</v>
      </c>
      <c r="H883" t="s">
        <v>85</v>
      </c>
      <c r="I883" t="s">
        <v>2205</v>
      </c>
      <c r="J883">
        <v>0</v>
      </c>
      <c r="K883" t="s">
        <v>87</v>
      </c>
      <c r="L883" t="s">
        <v>88</v>
      </c>
      <c r="M883" t="s">
        <v>89</v>
      </c>
      <c r="N883">
        <v>2</v>
      </c>
      <c r="O883" s="1">
        <v>44621.284641203703</v>
      </c>
      <c r="P883" s="1">
        <v>44621.505671296298</v>
      </c>
      <c r="Q883">
        <v>17596</v>
      </c>
      <c r="R883">
        <v>1501</v>
      </c>
      <c r="S883" t="b">
        <v>0</v>
      </c>
      <c r="T883" t="s">
        <v>90</v>
      </c>
      <c r="U883" t="b">
        <v>1</v>
      </c>
      <c r="V883" t="s">
        <v>186</v>
      </c>
      <c r="W883" s="1">
        <v>44621.377870370372</v>
      </c>
      <c r="X883">
        <v>1002</v>
      </c>
      <c r="Y883">
        <v>37</v>
      </c>
      <c r="Z883">
        <v>0</v>
      </c>
      <c r="AA883">
        <v>37</v>
      </c>
      <c r="AB883">
        <v>0</v>
      </c>
      <c r="AC883">
        <v>33</v>
      </c>
      <c r="AD883">
        <v>-37</v>
      </c>
      <c r="AE883">
        <v>0</v>
      </c>
      <c r="AF883">
        <v>0</v>
      </c>
      <c r="AG883">
        <v>0</v>
      </c>
      <c r="AH883" t="s">
        <v>1647</v>
      </c>
      <c r="AI883" s="1">
        <v>44621.505671296298</v>
      </c>
      <c r="AJ883">
        <v>495</v>
      </c>
      <c r="AK883">
        <v>1</v>
      </c>
      <c r="AL883">
        <v>0</v>
      </c>
      <c r="AM883">
        <v>1</v>
      </c>
      <c r="AN883">
        <v>0</v>
      </c>
      <c r="AO883">
        <v>1</v>
      </c>
      <c r="AP883">
        <v>-38</v>
      </c>
      <c r="AQ883">
        <v>0</v>
      </c>
      <c r="AR883">
        <v>0</v>
      </c>
      <c r="AS883">
        <v>0</v>
      </c>
      <c r="AT883" t="s">
        <v>90</v>
      </c>
      <c r="AU883" t="s">
        <v>90</v>
      </c>
      <c r="AV883" t="s">
        <v>90</v>
      </c>
      <c r="AW883" t="s">
        <v>90</v>
      </c>
      <c r="AX883" t="s">
        <v>90</v>
      </c>
      <c r="AY883" t="s">
        <v>90</v>
      </c>
      <c r="AZ883" t="s">
        <v>90</v>
      </c>
      <c r="BA883" t="s">
        <v>90</v>
      </c>
      <c r="BB883" t="s">
        <v>90</v>
      </c>
      <c r="BC883" t="s">
        <v>90</v>
      </c>
      <c r="BD883" t="s">
        <v>90</v>
      </c>
      <c r="BE883" t="s">
        <v>90</v>
      </c>
    </row>
    <row r="884" spans="1:57" x14ac:dyDescent="0.45">
      <c r="A884" t="s">
        <v>2293</v>
      </c>
      <c r="B884" t="s">
        <v>82</v>
      </c>
      <c r="C884" t="s">
        <v>2047</v>
      </c>
      <c r="D884" t="s">
        <v>84</v>
      </c>
      <c r="E884" s="2" t="str">
        <f>HYPERLINK("capsilon://?command=openfolder&amp;siteaddress=FAM.docvelocity-na8.net&amp;folderid=FXB51662FD-4804-162B-BDA6-77E07C37177E","FX220211493")</f>
        <v>FX220211493</v>
      </c>
      <c r="F884" t="s">
        <v>19</v>
      </c>
      <c r="G884" t="s">
        <v>19</v>
      </c>
      <c r="H884" t="s">
        <v>85</v>
      </c>
      <c r="I884" t="s">
        <v>2294</v>
      </c>
      <c r="J884">
        <v>0</v>
      </c>
      <c r="K884" t="s">
        <v>87</v>
      </c>
      <c r="L884" t="s">
        <v>88</v>
      </c>
      <c r="M884" t="s">
        <v>89</v>
      </c>
      <c r="N884">
        <v>1</v>
      </c>
      <c r="O884" s="1">
        <v>44621.303217592591</v>
      </c>
      <c r="P884" s="1">
        <v>44621.390613425923</v>
      </c>
      <c r="Q884">
        <v>7401</v>
      </c>
      <c r="R884">
        <v>150</v>
      </c>
      <c r="S884" t="b">
        <v>0</v>
      </c>
      <c r="T884" t="s">
        <v>90</v>
      </c>
      <c r="U884" t="b">
        <v>0</v>
      </c>
      <c r="V884" t="s">
        <v>186</v>
      </c>
      <c r="W884" s="1">
        <v>44621.390613425923</v>
      </c>
      <c r="X884">
        <v>150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21</v>
      </c>
      <c r="AF884">
        <v>0</v>
      </c>
      <c r="AG884">
        <v>1</v>
      </c>
      <c r="AH884" t="s">
        <v>90</v>
      </c>
      <c r="AI884" t="s">
        <v>90</v>
      </c>
      <c r="AJ884" t="s">
        <v>90</v>
      </c>
      <c r="AK884" t="s">
        <v>90</v>
      </c>
      <c r="AL884" t="s">
        <v>90</v>
      </c>
      <c r="AM884" t="s">
        <v>90</v>
      </c>
      <c r="AN884" t="s">
        <v>90</v>
      </c>
      <c r="AO884" t="s">
        <v>90</v>
      </c>
      <c r="AP884" t="s">
        <v>90</v>
      </c>
      <c r="AQ884" t="s">
        <v>90</v>
      </c>
      <c r="AR884" t="s">
        <v>90</v>
      </c>
      <c r="AS884" t="s">
        <v>90</v>
      </c>
      <c r="AT884" t="s">
        <v>90</v>
      </c>
      <c r="AU884" t="s">
        <v>90</v>
      </c>
      <c r="AV884" t="s">
        <v>90</v>
      </c>
      <c r="AW884" t="s">
        <v>90</v>
      </c>
      <c r="AX884" t="s">
        <v>90</v>
      </c>
      <c r="AY884" t="s">
        <v>90</v>
      </c>
      <c r="AZ884" t="s">
        <v>90</v>
      </c>
      <c r="BA884" t="s">
        <v>90</v>
      </c>
      <c r="BB884" t="s">
        <v>90</v>
      </c>
      <c r="BC884" t="s">
        <v>90</v>
      </c>
      <c r="BD884" t="s">
        <v>90</v>
      </c>
      <c r="BE884" t="s">
        <v>90</v>
      </c>
    </row>
    <row r="885" spans="1:57" x14ac:dyDescent="0.45">
      <c r="A885" t="s">
        <v>2295</v>
      </c>
      <c r="B885" t="s">
        <v>82</v>
      </c>
      <c r="C885" t="s">
        <v>1529</v>
      </c>
      <c r="D885" t="s">
        <v>84</v>
      </c>
      <c r="E885" s="2" t="str">
        <f>HYPERLINK("capsilon://?command=openfolder&amp;siteaddress=FAM.docvelocity-na8.net&amp;folderid=FXBB450F45-F94C-E756-BFA2-86471A0D593E","FX22028903")</f>
        <v>FX22028903</v>
      </c>
      <c r="F885" t="s">
        <v>19</v>
      </c>
      <c r="G885" t="s">
        <v>19</v>
      </c>
      <c r="H885" t="s">
        <v>85</v>
      </c>
      <c r="I885" t="s">
        <v>2296</v>
      </c>
      <c r="J885">
        <v>0</v>
      </c>
      <c r="K885" t="s">
        <v>87</v>
      </c>
      <c r="L885" t="s">
        <v>88</v>
      </c>
      <c r="M885" t="s">
        <v>89</v>
      </c>
      <c r="N885">
        <v>2</v>
      </c>
      <c r="O885" s="1">
        <v>44621.356932870367</v>
      </c>
      <c r="P885" s="1">
        <v>44621.547581018516</v>
      </c>
      <c r="Q885">
        <v>15328</v>
      </c>
      <c r="R885">
        <v>1144</v>
      </c>
      <c r="S885" t="b">
        <v>0</v>
      </c>
      <c r="T885" t="s">
        <v>90</v>
      </c>
      <c r="U885" t="b">
        <v>0</v>
      </c>
      <c r="V885" t="s">
        <v>186</v>
      </c>
      <c r="W885" s="1">
        <v>44621.401250000003</v>
      </c>
      <c r="X885">
        <v>918</v>
      </c>
      <c r="Y885">
        <v>86</v>
      </c>
      <c r="Z885">
        <v>0</v>
      </c>
      <c r="AA885">
        <v>86</v>
      </c>
      <c r="AB885">
        <v>0</v>
      </c>
      <c r="AC885">
        <v>38</v>
      </c>
      <c r="AD885">
        <v>-86</v>
      </c>
      <c r="AE885">
        <v>22</v>
      </c>
      <c r="AF885">
        <v>0</v>
      </c>
      <c r="AG885">
        <v>0</v>
      </c>
      <c r="AH885" t="s">
        <v>1647</v>
      </c>
      <c r="AI885" s="1">
        <v>44621.547581018516</v>
      </c>
      <c r="AJ885">
        <v>226</v>
      </c>
      <c r="AK885">
        <v>2</v>
      </c>
      <c r="AL885">
        <v>0</v>
      </c>
      <c r="AM885">
        <v>2</v>
      </c>
      <c r="AN885">
        <v>0</v>
      </c>
      <c r="AO885">
        <v>1</v>
      </c>
      <c r="AP885">
        <v>-88</v>
      </c>
      <c r="AQ885">
        <v>0</v>
      </c>
      <c r="AR885">
        <v>0</v>
      </c>
      <c r="AS885">
        <v>0</v>
      </c>
      <c r="AT885" t="s">
        <v>90</v>
      </c>
      <c r="AU885" t="s">
        <v>90</v>
      </c>
      <c r="AV885" t="s">
        <v>90</v>
      </c>
      <c r="AW885" t="s">
        <v>90</v>
      </c>
      <c r="AX885" t="s">
        <v>90</v>
      </c>
      <c r="AY885" t="s">
        <v>90</v>
      </c>
      <c r="AZ885" t="s">
        <v>90</v>
      </c>
      <c r="BA885" t="s">
        <v>90</v>
      </c>
      <c r="BB885" t="s">
        <v>90</v>
      </c>
      <c r="BC885" t="s">
        <v>90</v>
      </c>
      <c r="BD885" t="s">
        <v>90</v>
      </c>
      <c r="BE885" t="s">
        <v>90</v>
      </c>
    </row>
    <row r="886" spans="1:57" x14ac:dyDescent="0.45">
      <c r="A886" t="s">
        <v>2297</v>
      </c>
      <c r="B886" t="s">
        <v>82</v>
      </c>
      <c r="C886" t="s">
        <v>2298</v>
      </c>
      <c r="D886" t="s">
        <v>84</v>
      </c>
      <c r="E886" s="2" t="str">
        <f>HYPERLINK("capsilon://?command=openfolder&amp;siteaddress=FAM.docvelocity-na8.net&amp;folderid=FXC8AC6EF0-7C6C-AB1F-DCA5-0F99867095D4","FX220212238")</f>
        <v>FX220212238</v>
      </c>
      <c r="F886" t="s">
        <v>19</v>
      </c>
      <c r="G886" t="s">
        <v>19</v>
      </c>
      <c r="H886" t="s">
        <v>85</v>
      </c>
      <c r="I886" t="s">
        <v>2299</v>
      </c>
      <c r="J886">
        <v>0</v>
      </c>
      <c r="K886" t="s">
        <v>87</v>
      </c>
      <c r="L886" t="s">
        <v>88</v>
      </c>
      <c r="M886" t="s">
        <v>89</v>
      </c>
      <c r="N886">
        <v>2</v>
      </c>
      <c r="O886" s="1">
        <v>44621.390949074077</v>
      </c>
      <c r="P886" s="1">
        <v>44621.548854166664</v>
      </c>
      <c r="Q886">
        <v>13371</v>
      </c>
      <c r="R886">
        <v>272</v>
      </c>
      <c r="S886" t="b">
        <v>0</v>
      </c>
      <c r="T886" t="s">
        <v>90</v>
      </c>
      <c r="U886" t="b">
        <v>0</v>
      </c>
      <c r="V886" t="s">
        <v>186</v>
      </c>
      <c r="W886" s="1">
        <v>44621.407592592594</v>
      </c>
      <c r="X886">
        <v>163</v>
      </c>
      <c r="Y886">
        <v>37</v>
      </c>
      <c r="Z886">
        <v>0</v>
      </c>
      <c r="AA886">
        <v>37</v>
      </c>
      <c r="AB886">
        <v>0</v>
      </c>
      <c r="AC886">
        <v>9</v>
      </c>
      <c r="AD886">
        <v>-37</v>
      </c>
      <c r="AE886">
        <v>0</v>
      </c>
      <c r="AF886">
        <v>0</v>
      </c>
      <c r="AG886">
        <v>0</v>
      </c>
      <c r="AH886" t="s">
        <v>1647</v>
      </c>
      <c r="AI886" s="1">
        <v>44621.548854166664</v>
      </c>
      <c r="AJ886">
        <v>109</v>
      </c>
      <c r="AK886">
        <v>1</v>
      </c>
      <c r="AL886">
        <v>0</v>
      </c>
      <c r="AM886">
        <v>1</v>
      </c>
      <c r="AN886">
        <v>0</v>
      </c>
      <c r="AO886">
        <v>0</v>
      </c>
      <c r="AP886">
        <v>-38</v>
      </c>
      <c r="AQ886">
        <v>0</v>
      </c>
      <c r="AR886">
        <v>0</v>
      </c>
      <c r="AS886">
        <v>0</v>
      </c>
      <c r="AT886" t="s">
        <v>90</v>
      </c>
      <c r="AU886" t="s">
        <v>90</v>
      </c>
      <c r="AV886" t="s">
        <v>90</v>
      </c>
      <c r="AW886" t="s">
        <v>90</v>
      </c>
      <c r="AX886" t="s">
        <v>90</v>
      </c>
      <c r="AY886" t="s">
        <v>90</v>
      </c>
      <c r="AZ886" t="s">
        <v>90</v>
      </c>
      <c r="BA886" t="s">
        <v>90</v>
      </c>
      <c r="BB886" t="s">
        <v>90</v>
      </c>
      <c r="BC886" t="s">
        <v>90</v>
      </c>
      <c r="BD886" t="s">
        <v>90</v>
      </c>
      <c r="BE886" t="s">
        <v>90</v>
      </c>
    </row>
    <row r="887" spans="1:57" x14ac:dyDescent="0.45">
      <c r="A887" t="s">
        <v>2300</v>
      </c>
      <c r="B887" t="s">
        <v>82</v>
      </c>
      <c r="C887" t="s">
        <v>2047</v>
      </c>
      <c r="D887" t="s">
        <v>84</v>
      </c>
      <c r="E887" s="2" t="str">
        <f>HYPERLINK("capsilon://?command=openfolder&amp;siteaddress=FAM.docvelocity-na8.net&amp;folderid=FXB51662FD-4804-162B-BDA6-77E07C37177E","FX220211493")</f>
        <v>FX220211493</v>
      </c>
      <c r="F887" t="s">
        <v>19</v>
      </c>
      <c r="G887" t="s">
        <v>19</v>
      </c>
      <c r="H887" t="s">
        <v>85</v>
      </c>
      <c r="I887" t="s">
        <v>2294</v>
      </c>
      <c r="J887">
        <v>0</v>
      </c>
      <c r="K887" t="s">
        <v>87</v>
      </c>
      <c r="L887" t="s">
        <v>88</v>
      </c>
      <c r="M887" t="s">
        <v>89</v>
      </c>
      <c r="N887">
        <v>2</v>
      </c>
      <c r="O887" s="1">
        <v>44621.391018518516</v>
      </c>
      <c r="P887" s="1">
        <v>44621.508020833331</v>
      </c>
      <c r="Q887">
        <v>9516</v>
      </c>
      <c r="R887">
        <v>593</v>
      </c>
      <c r="S887" t="b">
        <v>0</v>
      </c>
      <c r="T887" t="s">
        <v>90</v>
      </c>
      <c r="U887" t="b">
        <v>1</v>
      </c>
      <c r="V887" t="s">
        <v>186</v>
      </c>
      <c r="W887" s="1">
        <v>44621.405706018515</v>
      </c>
      <c r="X887">
        <v>385</v>
      </c>
      <c r="Y887">
        <v>21</v>
      </c>
      <c r="Z887">
        <v>0</v>
      </c>
      <c r="AA887">
        <v>21</v>
      </c>
      <c r="AB887">
        <v>0</v>
      </c>
      <c r="AC887">
        <v>12</v>
      </c>
      <c r="AD887">
        <v>-21</v>
      </c>
      <c r="AE887">
        <v>0</v>
      </c>
      <c r="AF887">
        <v>0</v>
      </c>
      <c r="AG887">
        <v>0</v>
      </c>
      <c r="AH887" t="s">
        <v>1647</v>
      </c>
      <c r="AI887" s="1">
        <v>44621.508020833331</v>
      </c>
      <c r="AJ887">
        <v>202</v>
      </c>
      <c r="AK887">
        <v>0</v>
      </c>
      <c r="AL887">
        <v>0</v>
      </c>
      <c r="AM887">
        <v>0</v>
      </c>
      <c r="AN887">
        <v>0</v>
      </c>
      <c r="AO887">
        <v>1</v>
      </c>
      <c r="AP887">
        <v>-21</v>
      </c>
      <c r="AQ887">
        <v>0</v>
      </c>
      <c r="AR887">
        <v>0</v>
      </c>
      <c r="AS887">
        <v>0</v>
      </c>
      <c r="AT887" t="s">
        <v>90</v>
      </c>
      <c r="AU887" t="s">
        <v>90</v>
      </c>
      <c r="AV887" t="s">
        <v>90</v>
      </c>
      <c r="AW887" t="s">
        <v>90</v>
      </c>
      <c r="AX887" t="s">
        <v>90</v>
      </c>
      <c r="AY887" t="s">
        <v>90</v>
      </c>
      <c r="AZ887" t="s">
        <v>90</v>
      </c>
      <c r="BA887" t="s">
        <v>90</v>
      </c>
      <c r="BB887" t="s">
        <v>90</v>
      </c>
      <c r="BC887" t="s">
        <v>90</v>
      </c>
      <c r="BD887" t="s">
        <v>90</v>
      </c>
      <c r="BE887" t="s">
        <v>90</v>
      </c>
    </row>
    <row r="888" spans="1:57" x14ac:dyDescent="0.45">
      <c r="A888" t="s">
        <v>2301</v>
      </c>
      <c r="B888" t="s">
        <v>82</v>
      </c>
      <c r="C888" t="s">
        <v>1309</v>
      </c>
      <c r="D888" t="s">
        <v>84</v>
      </c>
      <c r="E888" s="2" t="str">
        <f>HYPERLINK("capsilon://?command=openfolder&amp;siteaddress=FAM.docvelocity-na8.net&amp;folderid=FXECEFFF38-75D7-4A5D-CC4F-7265AC0AC0B5","FX22027382")</f>
        <v>FX22027382</v>
      </c>
      <c r="F888" t="s">
        <v>19</v>
      </c>
      <c r="G888" t="s">
        <v>19</v>
      </c>
      <c r="H888" t="s">
        <v>85</v>
      </c>
      <c r="I888" t="s">
        <v>2302</v>
      </c>
      <c r="J888">
        <v>0</v>
      </c>
      <c r="K888" t="s">
        <v>87</v>
      </c>
      <c r="L888" t="s">
        <v>88</v>
      </c>
      <c r="M888" t="s">
        <v>89</v>
      </c>
      <c r="N888">
        <v>2</v>
      </c>
      <c r="O888" s="1">
        <v>44621.395370370374</v>
      </c>
      <c r="P888" s="1">
        <v>44621.554247685184</v>
      </c>
      <c r="Q888">
        <v>12948</v>
      </c>
      <c r="R888">
        <v>779</v>
      </c>
      <c r="S888" t="b">
        <v>0</v>
      </c>
      <c r="T888" t="s">
        <v>90</v>
      </c>
      <c r="U888" t="b">
        <v>0</v>
      </c>
      <c r="V888" t="s">
        <v>186</v>
      </c>
      <c r="W888" s="1">
        <v>44621.411921296298</v>
      </c>
      <c r="X888">
        <v>373</v>
      </c>
      <c r="Y888">
        <v>21</v>
      </c>
      <c r="Z888">
        <v>0</v>
      </c>
      <c r="AA888">
        <v>21</v>
      </c>
      <c r="AB888">
        <v>0</v>
      </c>
      <c r="AC888">
        <v>16</v>
      </c>
      <c r="AD888">
        <v>-21</v>
      </c>
      <c r="AE888">
        <v>0</v>
      </c>
      <c r="AF888">
        <v>0</v>
      </c>
      <c r="AG888">
        <v>0</v>
      </c>
      <c r="AH888" t="s">
        <v>97</v>
      </c>
      <c r="AI888" s="1">
        <v>44621.554247685184</v>
      </c>
      <c r="AJ888">
        <v>394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-21</v>
      </c>
      <c r="AQ888">
        <v>0</v>
      </c>
      <c r="AR888">
        <v>0</v>
      </c>
      <c r="AS888">
        <v>0</v>
      </c>
      <c r="AT888" t="s">
        <v>90</v>
      </c>
      <c r="AU888" t="s">
        <v>90</v>
      </c>
      <c r="AV888" t="s">
        <v>90</v>
      </c>
      <c r="AW888" t="s">
        <v>90</v>
      </c>
      <c r="AX888" t="s">
        <v>90</v>
      </c>
      <c r="AY888" t="s">
        <v>90</v>
      </c>
      <c r="AZ888" t="s">
        <v>90</v>
      </c>
      <c r="BA888" t="s">
        <v>90</v>
      </c>
      <c r="BB888" t="s">
        <v>90</v>
      </c>
      <c r="BC888" t="s">
        <v>90</v>
      </c>
      <c r="BD888" t="s">
        <v>90</v>
      </c>
      <c r="BE888" t="s">
        <v>90</v>
      </c>
    </row>
    <row r="889" spans="1:57" x14ac:dyDescent="0.45">
      <c r="A889" t="s">
        <v>2303</v>
      </c>
      <c r="B889" t="s">
        <v>82</v>
      </c>
      <c r="C889" t="s">
        <v>2304</v>
      </c>
      <c r="D889" t="s">
        <v>84</v>
      </c>
      <c r="E889" s="2" t="str">
        <f>HYPERLINK("capsilon://?command=openfolder&amp;siteaddress=FAM.docvelocity-na8.net&amp;folderid=FXC43FB24E-EA3D-CA36-3F24-2FF800F117E6","FX220211247")</f>
        <v>FX220211247</v>
      </c>
      <c r="F889" t="s">
        <v>19</v>
      </c>
      <c r="G889" t="s">
        <v>19</v>
      </c>
      <c r="H889" t="s">
        <v>85</v>
      </c>
      <c r="I889" t="s">
        <v>2305</v>
      </c>
      <c r="J889">
        <v>0</v>
      </c>
      <c r="K889" t="s">
        <v>87</v>
      </c>
      <c r="L889" t="s">
        <v>88</v>
      </c>
      <c r="M889" t="s">
        <v>89</v>
      </c>
      <c r="N889">
        <v>1</v>
      </c>
      <c r="O889" s="1">
        <v>44621.398692129631</v>
      </c>
      <c r="P889" s="1">
        <v>44621.420266203706</v>
      </c>
      <c r="Q889">
        <v>1144</v>
      </c>
      <c r="R889">
        <v>720</v>
      </c>
      <c r="S889" t="b">
        <v>0</v>
      </c>
      <c r="T889" t="s">
        <v>90</v>
      </c>
      <c r="U889" t="b">
        <v>0</v>
      </c>
      <c r="V889" t="s">
        <v>186</v>
      </c>
      <c r="W889" s="1">
        <v>44621.420266203706</v>
      </c>
      <c r="X889">
        <v>720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300</v>
      </c>
      <c r="AF889">
        <v>0</v>
      </c>
      <c r="AG889">
        <v>12</v>
      </c>
      <c r="AH889" t="s">
        <v>90</v>
      </c>
      <c r="AI889" t="s">
        <v>90</v>
      </c>
      <c r="AJ889" t="s">
        <v>90</v>
      </c>
      <c r="AK889" t="s">
        <v>90</v>
      </c>
      <c r="AL889" t="s">
        <v>90</v>
      </c>
      <c r="AM889" t="s">
        <v>90</v>
      </c>
      <c r="AN889" t="s">
        <v>90</v>
      </c>
      <c r="AO889" t="s">
        <v>90</v>
      </c>
      <c r="AP889" t="s">
        <v>90</v>
      </c>
      <c r="AQ889" t="s">
        <v>90</v>
      </c>
      <c r="AR889" t="s">
        <v>90</v>
      </c>
      <c r="AS889" t="s">
        <v>90</v>
      </c>
      <c r="AT889" t="s">
        <v>90</v>
      </c>
      <c r="AU889" t="s">
        <v>90</v>
      </c>
      <c r="AV889" t="s">
        <v>90</v>
      </c>
      <c r="AW889" t="s">
        <v>90</v>
      </c>
      <c r="AX889" t="s">
        <v>90</v>
      </c>
      <c r="AY889" t="s">
        <v>90</v>
      </c>
      <c r="AZ889" t="s">
        <v>90</v>
      </c>
      <c r="BA889" t="s">
        <v>90</v>
      </c>
      <c r="BB889" t="s">
        <v>90</v>
      </c>
      <c r="BC889" t="s">
        <v>90</v>
      </c>
      <c r="BD889" t="s">
        <v>90</v>
      </c>
      <c r="BE889" t="s">
        <v>90</v>
      </c>
    </row>
    <row r="890" spans="1:57" x14ac:dyDescent="0.45">
      <c r="A890" t="s">
        <v>2306</v>
      </c>
      <c r="B890" t="s">
        <v>82</v>
      </c>
      <c r="C890" t="s">
        <v>2307</v>
      </c>
      <c r="D890" t="s">
        <v>84</v>
      </c>
      <c r="E890" s="2" t="str">
        <f>HYPERLINK("capsilon://?command=openfolder&amp;siteaddress=FAM.docvelocity-na8.net&amp;folderid=FX0D81C463-5E92-1EDA-AE51-2324DAD2EFB6","FX220212589")</f>
        <v>FX220212589</v>
      </c>
      <c r="F890" t="s">
        <v>19</v>
      </c>
      <c r="G890" t="s">
        <v>19</v>
      </c>
      <c r="H890" t="s">
        <v>85</v>
      </c>
      <c r="I890" t="s">
        <v>2308</v>
      </c>
      <c r="J890">
        <v>0</v>
      </c>
      <c r="K890" t="s">
        <v>87</v>
      </c>
      <c r="L890" t="s">
        <v>88</v>
      </c>
      <c r="M890" t="s">
        <v>89</v>
      </c>
      <c r="N890">
        <v>1</v>
      </c>
      <c r="O890" s="1">
        <v>44621.406666666669</v>
      </c>
      <c r="P890" s="1">
        <v>44621.424050925925</v>
      </c>
      <c r="Q890">
        <v>1175</v>
      </c>
      <c r="R890">
        <v>327</v>
      </c>
      <c r="S890" t="b">
        <v>0</v>
      </c>
      <c r="T890" t="s">
        <v>90</v>
      </c>
      <c r="U890" t="b">
        <v>0</v>
      </c>
      <c r="V890" t="s">
        <v>186</v>
      </c>
      <c r="W890" s="1">
        <v>44621.424050925925</v>
      </c>
      <c r="X890">
        <v>327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95</v>
      </c>
      <c r="AF890">
        <v>0</v>
      </c>
      <c r="AG890">
        <v>4</v>
      </c>
      <c r="AH890" t="s">
        <v>90</v>
      </c>
      <c r="AI890" t="s">
        <v>90</v>
      </c>
      <c r="AJ890" t="s">
        <v>90</v>
      </c>
      <c r="AK890" t="s">
        <v>90</v>
      </c>
      <c r="AL890" t="s">
        <v>90</v>
      </c>
      <c r="AM890" t="s">
        <v>90</v>
      </c>
      <c r="AN890" t="s">
        <v>90</v>
      </c>
      <c r="AO890" t="s">
        <v>90</v>
      </c>
      <c r="AP890" t="s">
        <v>90</v>
      </c>
      <c r="AQ890" t="s">
        <v>90</v>
      </c>
      <c r="AR890" t="s">
        <v>90</v>
      </c>
      <c r="AS890" t="s">
        <v>90</v>
      </c>
      <c r="AT890" t="s">
        <v>90</v>
      </c>
      <c r="AU890" t="s">
        <v>90</v>
      </c>
      <c r="AV890" t="s">
        <v>90</v>
      </c>
      <c r="AW890" t="s">
        <v>90</v>
      </c>
      <c r="AX890" t="s">
        <v>90</v>
      </c>
      <c r="AY890" t="s">
        <v>90</v>
      </c>
      <c r="AZ890" t="s">
        <v>90</v>
      </c>
      <c r="BA890" t="s">
        <v>90</v>
      </c>
      <c r="BB890" t="s">
        <v>90</v>
      </c>
      <c r="BC890" t="s">
        <v>90</v>
      </c>
      <c r="BD890" t="s">
        <v>90</v>
      </c>
      <c r="BE890" t="s">
        <v>90</v>
      </c>
    </row>
    <row r="891" spans="1:57" x14ac:dyDescent="0.45">
      <c r="A891" t="s">
        <v>2309</v>
      </c>
      <c r="B891" t="s">
        <v>82</v>
      </c>
      <c r="C891" t="s">
        <v>2310</v>
      </c>
      <c r="D891" t="s">
        <v>84</v>
      </c>
      <c r="E891" s="2" t="str">
        <f>HYPERLINK("capsilon://?command=openfolder&amp;siteaddress=FAM.docvelocity-na8.net&amp;folderid=FX978A87D5-6840-098F-7A18-0196363485BB","FX220212946")</f>
        <v>FX220212946</v>
      </c>
      <c r="F891" t="s">
        <v>19</v>
      </c>
      <c r="G891" t="s">
        <v>19</v>
      </c>
      <c r="H891" t="s">
        <v>85</v>
      </c>
      <c r="I891" t="s">
        <v>2311</v>
      </c>
      <c r="J891">
        <v>0</v>
      </c>
      <c r="K891" t="s">
        <v>87</v>
      </c>
      <c r="L891" t="s">
        <v>88</v>
      </c>
      <c r="M891" t="s">
        <v>89</v>
      </c>
      <c r="N891">
        <v>2</v>
      </c>
      <c r="O891" s="1">
        <v>44621.406921296293</v>
      </c>
      <c r="P891" s="1">
        <v>44621.555497685185</v>
      </c>
      <c r="Q891">
        <v>12497</v>
      </c>
      <c r="R891">
        <v>340</v>
      </c>
      <c r="S891" t="b">
        <v>0</v>
      </c>
      <c r="T891" t="s">
        <v>90</v>
      </c>
      <c r="U891" t="b">
        <v>0</v>
      </c>
      <c r="V891" t="s">
        <v>186</v>
      </c>
      <c r="W891" s="1">
        <v>44621.461041666669</v>
      </c>
      <c r="X891">
        <v>225</v>
      </c>
      <c r="Y891">
        <v>37</v>
      </c>
      <c r="Z891">
        <v>0</v>
      </c>
      <c r="AA891">
        <v>37</v>
      </c>
      <c r="AB891">
        <v>0</v>
      </c>
      <c r="AC891">
        <v>12</v>
      </c>
      <c r="AD891">
        <v>-37</v>
      </c>
      <c r="AE891">
        <v>0</v>
      </c>
      <c r="AF891">
        <v>0</v>
      </c>
      <c r="AG891">
        <v>0</v>
      </c>
      <c r="AH891" t="s">
        <v>1647</v>
      </c>
      <c r="AI891" s="1">
        <v>44621.555497685185</v>
      </c>
      <c r="AJ891">
        <v>115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-37</v>
      </c>
      <c r="AQ891">
        <v>0</v>
      </c>
      <c r="AR891">
        <v>0</v>
      </c>
      <c r="AS891">
        <v>0</v>
      </c>
      <c r="AT891" t="s">
        <v>90</v>
      </c>
      <c r="AU891" t="s">
        <v>90</v>
      </c>
      <c r="AV891" t="s">
        <v>90</v>
      </c>
      <c r="AW891" t="s">
        <v>90</v>
      </c>
      <c r="AX891" t="s">
        <v>90</v>
      </c>
      <c r="AY891" t="s">
        <v>90</v>
      </c>
      <c r="AZ891" t="s">
        <v>90</v>
      </c>
      <c r="BA891" t="s">
        <v>90</v>
      </c>
      <c r="BB891" t="s">
        <v>90</v>
      </c>
      <c r="BC891" t="s">
        <v>90</v>
      </c>
      <c r="BD891" t="s">
        <v>90</v>
      </c>
      <c r="BE891" t="s">
        <v>90</v>
      </c>
    </row>
    <row r="892" spans="1:57" x14ac:dyDescent="0.45">
      <c r="A892" t="s">
        <v>2312</v>
      </c>
      <c r="B892" t="s">
        <v>82</v>
      </c>
      <c r="C892" t="s">
        <v>2259</v>
      </c>
      <c r="D892" t="s">
        <v>84</v>
      </c>
      <c r="E892" s="2" t="str">
        <f>HYPERLINK("capsilon://?command=openfolder&amp;siteaddress=FAM.docvelocity-na8.net&amp;folderid=FX236EBE13-4A7F-A111-4B39-C3C5E6EDF94B","FX220212083")</f>
        <v>FX220212083</v>
      </c>
      <c r="F892" t="s">
        <v>19</v>
      </c>
      <c r="G892" t="s">
        <v>19</v>
      </c>
      <c r="H892" t="s">
        <v>85</v>
      </c>
      <c r="I892" t="s">
        <v>2260</v>
      </c>
      <c r="J892">
        <v>0</v>
      </c>
      <c r="K892" t="s">
        <v>87</v>
      </c>
      <c r="L892" t="s">
        <v>88</v>
      </c>
      <c r="M892" t="s">
        <v>89</v>
      </c>
      <c r="N892">
        <v>1</v>
      </c>
      <c r="O892" s="1">
        <v>44621.416493055556</v>
      </c>
      <c r="P892" s="1">
        <v>44621.647835648146</v>
      </c>
      <c r="Q892">
        <v>18502</v>
      </c>
      <c r="R892">
        <v>1486</v>
      </c>
      <c r="S892" t="b">
        <v>0</v>
      </c>
      <c r="T892" t="s">
        <v>90</v>
      </c>
      <c r="U892" t="b">
        <v>0</v>
      </c>
      <c r="V892" t="s">
        <v>110</v>
      </c>
      <c r="W892" s="1">
        <v>44621.647835648146</v>
      </c>
      <c r="X892">
        <v>726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358</v>
      </c>
      <c r="AF892">
        <v>0</v>
      </c>
      <c r="AG892">
        <v>15</v>
      </c>
      <c r="AH892" t="s">
        <v>90</v>
      </c>
      <c r="AI892" t="s">
        <v>90</v>
      </c>
      <c r="AJ892" t="s">
        <v>90</v>
      </c>
      <c r="AK892" t="s">
        <v>90</v>
      </c>
      <c r="AL892" t="s">
        <v>90</v>
      </c>
      <c r="AM892" t="s">
        <v>90</v>
      </c>
      <c r="AN892" t="s">
        <v>90</v>
      </c>
      <c r="AO892" t="s">
        <v>90</v>
      </c>
      <c r="AP892" t="s">
        <v>90</v>
      </c>
      <c r="AQ892" t="s">
        <v>90</v>
      </c>
      <c r="AR892" t="s">
        <v>90</v>
      </c>
      <c r="AS892" t="s">
        <v>90</v>
      </c>
      <c r="AT892" t="s">
        <v>90</v>
      </c>
      <c r="AU892" t="s">
        <v>90</v>
      </c>
      <c r="AV892" t="s">
        <v>90</v>
      </c>
      <c r="AW892" t="s">
        <v>90</v>
      </c>
      <c r="AX892" t="s">
        <v>90</v>
      </c>
      <c r="AY892" t="s">
        <v>90</v>
      </c>
      <c r="AZ892" t="s">
        <v>90</v>
      </c>
      <c r="BA892" t="s">
        <v>90</v>
      </c>
      <c r="BB892" t="s">
        <v>90</v>
      </c>
      <c r="BC892" t="s">
        <v>90</v>
      </c>
      <c r="BD892" t="s">
        <v>90</v>
      </c>
      <c r="BE892" t="s">
        <v>90</v>
      </c>
    </row>
    <row r="893" spans="1:57" x14ac:dyDescent="0.45">
      <c r="A893" t="s">
        <v>2313</v>
      </c>
      <c r="B893" t="s">
        <v>82</v>
      </c>
      <c r="C893" t="s">
        <v>2304</v>
      </c>
      <c r="D893" t="s">
        <v>84</v>
      </c>
      <c r="E893" s="2" t="str">
        <f>HYPERLINK("capsilon://?command=openfolder&amp;siteaddress=FAM.docvelocity-na8.net&amp;folderid=FXC43FB24E-EA3D-CA36-3F24-2FF800F117E6","FX220211247")</f>
        <v>FX220211247</v>
      </c>
      <c r="F893" t="s">
        <v>19</v>
      </c>
      <c r="G893" t="s">
        <v>19</v>
      </c>
      <c r="H893" t="s">
        <v>85</v>
      </c>
      <c r="I893" t="s">
        <v>2305</v>
      </c>
      <c r="J893">
        <v>0</v>
      </c>
      <c r="K893" t="s">
        <v>87</v>
      </c>
      <c r="L893" t="s">
        <v>88</v>
      </c>
      <c r="M893" t="s">
        <v>89</v>
      </c>
      <c r="N893">
        <v>2</v>
      </c>
      <c r="O893" s="1">
        <v>44621.422268518516</v>
      </c>
      <c r="P893" s="1">
        <v>44621.528310185182</v>
      </c>
      <c r="Q893">
        <v>5090</v>
      </c>
      <c r="R893">
        <v>4072</v>
      </c>
      <c r="S893" t="b">
        <v>0</v>
      </c>
      <c r="T893" t="s">
        <v>90</v>
      </c>
      <c r="U893" t="b">
        <v>1</v>
      </c>
      <c r="V893" t="s">
        <v>186</v>
      </c>
      <c r="W893" s="1">
        <v>44621.450914351852</v>
      </c>
      <c r="X893">
        <v>2320</v>
      </c>
      <c r="Y893">
        <v>441</v>
      </c>
      <c r="Z893">
        <v>0</v>
      </c>
      <c r="AA893">
        <v>441</v>
      </c>
      <c r="AB893">
        <v>0</v>
      </c>
      <c r="AC893">
        <v>195</v>
      </c>
      <c r="AD893">
        <v>-441</v>
      </c>
      <c r="AE893">
        <v>0</v>
      </c>
      <c r="AF893">
        <v>0</v>
      </c>
      <c r="AG893">
        <v>0</v>
      </c>
      <c r="AH893" t="s">
        <v>1647</v>
      </c>
      <c r="AI893" s="1">
        <v>44621.528310185182</v>
      </c>
      <c r="AJ893">
        <v>1752</v>
      </c>
      <c r="AK893">
        <v>1</v>
      </c>
      <c r="AL893">
        <v>0</v>
      </c>
      <c r="AM893">
        <v>1</v>
      </c>
      <c r="AN893">
        <v>0</v>
      </c>
      <c r="AO893">
        <v>1</v>
      </c>
      <c r="AP893">
        <v>-442</v>
      </c>
      <c r="AQ893">
        <v>0</v>
      </c>
      <c r="AR893">
        <v>0</v>
      </c>
      <c r="AS893">
        <v>0</v>
      </c>
      <c r="AT893" t="s">
        <v>90</v>
      </c>
      <c r="AU893" t="s">
        <v>90</v>
      </c>
      <c r="AV893" t="s">
        <v>90</v>
      </c>
      <c r="AW893" t="s">
        <v>90</v>
      </c>
      <c r="AX893" t="s">
        <v>90</v>
      </c>
      <c r="AY893" t="s">
        <v>90</v>
      </c>
      <c r="AZ893" t="s">
        <v>90</v>
      </c>
      <c r="BA893" t="s">
        <v>90</v>
      </c>
      <c r="BB893" t="s">
        <v>90</v>
      </c>
      <c r="BC893" t="s">
        <v>90</v>
      </c>
      <c r="BD893" t="s">
        <v>90</v>
      </c>
      <c r="BE893" t="s">
        <v>90</v>
      </c>
    </row>
    <row r="894" spans="1:57" x14ac:dyDescent="0.45">
      <c r="A894" t="s">
        <v>2314</v>
      </c>
      <c r="B894" t="s">
        <v>82</v>
      </c>
      <c r="C894" t="s">
        <v>2307</v>
      </c>
      <c r="D894" t="s">
        <v>84</v>
      </c>
      <c r="E894" s="2" t="str">
        <f>HYPERLINK("capsilon://?command=openfolder&amp;siteaddress=FAM.docvelocity-na8.net&amp;folderid=FX0D81C463-5E92-1EDA-AE51-2324DAD2EFB6","FX220212589")</f>
        <v>FX220212589</v>
      </c>
      <c r="F894" t="s">
        <v>19</v>
      </c>
      <c r="G894" t="s">
        <v>19</v>
      </c>
      <c r="H894" t="s">
        <v>85</v>
      </c>
      <c r="I894" t="s">
        <v>2308</v>
      </c>
      <c r="J894">
        <v>0</v>
      </c>
      <c r="K894" t="s">
        <v>87</v>
      </c>
      <c r="L894" t="s">
        <v>88</v>
      </c>
      <c r="M894" t="s">
        <v>89</v>
      </c>
      <c r="N894">
        <v>2</v>
      </c>
      <c r="O894" s="1">
        <v>44621.424537037034</v>
      </c>
      <c r="P894" s="1">
        <v>44621.534224537034</v>
      </c>
      <c r="Q894">
        <v>8519</v>
      </c>
      <c r="R894">
        <v>958</v>
      </c>
      <c r="S894" t="b">
        <v>0</v>
      </c>
      <c r="T894" t="s">
        <v>90</v>
      </c>
      <c r="U894" t="b">
        <v>1</v>
      </c>
      <c r="V894" t="s">
        <v>186</v>
      </c>
      <c r="W894" s="1">
        <v>44621.458425925928</v>
      </c>
      <c r="X894">
        <v>649</v>
      </c>
      <c r="Y894">
        <v>132</v>
      </c>
      <c r="Z894">
        <v>0</v>
      </c>
      <c r="AA894">
        <v>132</v>
      </c>
      <c r="AB894">
        <v>0</v>
      </c>
      <c r="AC894">
        <v>31</v>
      </c>
      <c r="AD894">
        <v>-132</v>
      </c>
      <c r="AE894">
        <v>0</v>
      </c>
      <c r="AF894">
        <v>0</v>
      </c>
      <c r="AG894">
        <v>0</v>
      </c>
      <c r="AH894" t="s">
        <v>1647</v>
      </c>
      <c r="AI894" s="1">
        <v>44621.534224537034</v>
      </c>
      <c r="AJ894">
        <v>297</v>
      </c>
      <c r="AK894">
        <v>4</v>
      </c>
      <c r="AL894">
        <v>0</v>
      </c>
      <c r="AM894">
        <v>4</v>
      </c>
      <c r="AN894">
        <v>0</v>
      </c>
      <c r="AO894">
        <v>2</v>
      </c>
      <c r="AP894">
        <v>-136</v>
      </c>
      <c r="AQ894">
        <v>0</v>
      </c>
      <c r="AR894">
        <v>0</v>
      </c>
      <c r="AS894">
        <v>0</v>
      </c>
      <c r="AT894" t="s">
        <v>90</v>
      </c>
      <c r="AU894" t="s">
        <v>90</v>
      </c>
      <c r="AV894" t="s">
        <v>90</v>
      </c>
      <c r="AW894" t="s">
        <v>90</v>
      </c>
      <c r="AX894" t="s">
        <v>90</v>
      </c>
      <c r="AY894" t="s">
        <v>90</v>
      </c>
      <c r="AZ894" t="s">
        <v>90</v>
      </c>
      <c r="BA894" t="s">
        <v>90</v>
      </c>
      <c r="BB894" t="s">
        <v>90</v>
      </c>
      <c r="BC894" t="s">
        <v>90</v>
      </c>
      <c r="BD894" t="s">
        <v>90</v>
      </c>
      <c r="BE894" t="s">
        <v>90</v>
      </c>
    </row>
    <row r="895" spans="1:57" x14ac:dyDescent="0.45">
      <c r="A895" t="s">
        <v>2315</v>
      </c>
      <c r="B895" t="s">
        <v>82</v>
      </c>
      <c r="C895" t="s">
        <v>1092</v>
      </c>
      <c r="D895" t="s">
        <v>84</v>
      </c>
      <c r="E895" s="2" t="str">
        <f>HYPERLINK("capsilon://?command=openfolder&amp;siteaddress=FAM.docvelocity-na8.net&amp;folderid=FX6BF5A670-C1EF-9628-2703-F95390694552","FX22025688")</f>
        <v>FX22025688</v>
      </c>
      <c r="F895" t="s">
        <v>19</v>
      </c>
      <c r="G895" t="s">
        <v>19</v>
      </c>
      <c r="H895" t="s">
        <v>85</v>
      </c>
      <c r="I895" t="s">
        <v>2316</v>
      </c>
      <c r="J895">
        <v>0</v>
      </c>
      <c r="K895" t="s">
        <v>87</v>
      </c>
      <c r="L895" t="s">
        <v>88</v>
      </c>
      <c r="M895" t="s">
        <v>89</v>
      </c>
      <c r="N895">
        <v>2</v>
      </c>
      <c r="O895" s="1">
        <v>44621.436261574076</v>
      </c>
      <c r="P895" s="1">
        <v>44621.554664351854</v>
      </c>
      <c r="Q895">
        <v>10125</v>
      </c>
      <c r="R895">
        <v>105</v>
      </c>
      <c r="S895" t="b">
        <v>0</v>
      </c>
      <c r="T895" t="s">
        <v>90</v>
      </c>
      <c r="U895" t="b">
        <v>0</v>
      </c>
      <c r="V895" t="s">
        <v>101</v>
      </c>
      <c r="W895" s="1">
        <v>44621.498969907407</v>
      </c>
      <c r="X895">
        <v>70</v>
      </c>
      <c r="Y895">
        <v>0</v>
      </c>
      <c r="Z895">
        <v>0</v>
      </c>
      <c r="AA895">
        <v>0</v>
      </c>
      <c r="AB895">
        <v>52</v>
      </c>
      <c r="AC895">
        <v>0</v>
      </c>
      <c r="AD895">
        <v>0</v>
      </c>
      <c r="AE895">
        <v>0</v>
      </c>
      <c r="AF895">
        <v>0</v>
      </c>
      <c r="AG895">
        <v>0</v>
      </c>
      <c r="AH895" t="s">
        <v>97</v>
      </c>
      <c r="AI895" s="1">
        <v>44621.554664351854</v>
      </c>
      <c r="AJ895">
        <v>35</v>
      </c>
      <c r="AK895">
        <v>0</v>
      </c>
      <c r="AL895">
        <v>0</v>
      </c>
      <c r="AM895">
        <v>0</v>
      </c>
      <c r="AN895">
        <v>52</v>
      </c>
      <c r="AO895">
        <v>0</v>
      </c>
      <c r="AP895">
        <v>0</v>
      </c>
      <c r="AQ895">
        <v>0</v>
      </c>
      <c r="AR895">
        <v>0</v>
      </c>
      <c r="AS895">
        <v>0</v>
      </c>
      <c r="AT895" t="s">
        <v>90</v>
      </c>
      <c r="AU895" t="s">
        <v>90</v>
      </c>
      <c r="AV895" t="s">
        <v>90</v>
      </c>
      <c r="AW895" t="s">
        <v>90</v>
      </c>
      <c r="AX895" t="s">
        <v>90</v>
      </c>
      <c r="AY895" t="s">
        <v>90</v>
      </c>
      <c r="AZ895" t="s">
        <v>90</v>
      </c>
      <c r="BA895" t="s">
        <v>90</v>
      </c>
      <c r="BB895" t="s">
        <v>90</v>
      </c>
      <c r="BC895" t="s">
        <v>90</v>
      </c>
      <c r="BD895" t="s">
        <v>90</v>
      </c>
      <c r="BE895" t="s">
        <v>90</v>
      </c>
    </row>
    <row r="896" spans="1:57" x14ac:dyDescent="0.45">
      <c r="A896" t="s">
        <v>2317</v>
      </c>
      <c r="B896" t="s">
        <v>82</v>
      </c>
      <c r="C896" t="s">
        <v>2318</v>
      </c>
      <c r="D896" t="s">
        <v>84</v>
      </c>
      <c r="E896" s="2" t="str">
        <f>HYPERLINK("capsilon://?command=openfolder&amp;siteaddress=FAM.docvelocity-na8.net&amp;folderid=FXF6C3897E-9E42-336C-C04F-3D8277F782C0","FX220212911")</f>
        <v>FX220212911</v>
      </c>
      <c r="F896" t="s">
        <v>19</v>
      </c>
      <c r="G896" t="s">
        <v>19</v>
      </c>
      <c r="H896" t="s">
        <v>85</v>
      </c>
      <c r="I896" t="s">
        <v>2319</v>
      </c>
      <c r="J896">
        <v>0</v>
      </c>
      <c r="K896" t="s">
        <v>87</v>
      </c>
      <c r="L896" t="s">
        <v>88</v>
      </c>
      <c r="M896" t="s">
        <v>89</v>
      </c>
      <c r="N896">
        <v>2</v>
      </c>
      <c r="O896" s="1">
        <v>44621.439108796294</v>
      </c>
      <c r="P896" s="1">
        <v>44621.557557870372</v>
      </c>
      <c r="Q896">
        <v>8425</v>
      </c>
      <c r="R896">
        <v>1809</v>
      </c>
      <c r="S896" t="b">
        <v>0</v>
      </c>
      <c r="T896" t="s">
        <v>90</v>
      </c>
      <c r="U896" t="b">
        <v>0</v>
      </c>
      <c r="V896" t="s">
        <v>285</v>
      </c>
      <c r="W896" s="1">
        <v>44621.52652777778</v>
      </c>
      <c r="X896">
        <v>1071</v>
      </c>
      <c r="Y896">
        <v>154</v>
      </c>
      <c r="Z896">
        <v>0</v>
      </c>
      <c r="AA896">
        <v>154</v>
      </c>
      <c r="AB896">
        <v>0</v>
      </c>
      <c r="AC896">
        <v>60</v>
      </c>
      <c r="AD896">
        <v>-154</v>
      </c>
      <c r="AE896">
        <v>0</v>
      </c>
      <c r="AF896">
        <v>0</v>
      </c>
      <c r="AG896">
        <v>0</v>
      </c>
      <c r="AH896" t="s">
        <v>1647</v>
      </c>
      <c r="AI896" s="1">
        <v>44621.557557870372</v>
      </c>
      <c r="AJ896">
        <v>177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-154</v>
      </c>
      <c r="AQ896">
        <v>0</v>
      </c>
      <c r="AR896">
        <v>0</v>
      </c>
      <c r="AS896">
        <v>0</v>
      </c>
      <c r="AT896" t="s">
        <v>90</v>
      </c>
      <c r="AU896" t="s">
        <v>90</v>
      </c>
      <c r="AV896" t="s">
        <v>90</v>
      </c>
      <c r="AW896" t="s">
        <v>90</v>
      </c>
      <c r="AX896" t="s">
        <v>90</v>
      </c>
      <c r="AY896" t="s">
        <v>90</v>
      </c>
      <c r="AZ896" t="s">
        <v>90</v>
      </c>
      <c r="BA896" t="s">
        <v>90</v>
      </c>
      <c r="BB896" t="s">
        <v>90</v>
      </c>
      <c r="BC896" t="s">
        <v>90</v>
      </c>
      <c r="BD896" t="s">
        <v>90</v>
      </c>
      <c r="BE896" t="s">
        <v>90</v>
      </c>
    </row>
    <row r="897" spans="1:57" x14ac:dyDescent="0.45">
      <c r="A897" t="s">
        <v>2320</v>
      </c>
      <c r="B897" t="s">
        <v>82</v>
      </c>
      <c r="C897" t="s">
        <v>2321</v>
      </c>
      <c r="D897" t="s">
        <v>84</v>
      </c>
      <c r="E897" s="2" t="str">
        <f>HYPERLINK("capsilon://?command=openfolder&amp;siteaddress=FAM.docvelocity-na8.net&amp;folderid=FXB82465DB-4831-D46E-D131-AE227B4EBA2F","FX220211134")</f>
        <v>FX220211134</v>
      </c>
      <c r="F897" t="s">
        <v>19</v>
      </c>
      <c r="G897" t="s">
        <v>19</v>
      </c>
      <c r="H897" t="s">
        <v>85</v>
      </c>
      <c r="I897" t="s">
        <v>2322</v>
      </c>
      <c r="J897">
        <v>0</v>
      </c>
      <c r="K897" t="s">
        <v>87</v>
      </c>
      <c r="L897" t="s">
        <v>88</v>
      </c>
      <c r="M897" t="s">
        <v>89</v>
      </c>
      <c r="N897">
        <v>2</v>
      </c>
      <c r="O897" s="1">
        <v>44621.443541666667</v>
      </c>
      <c r="P897" s="1">
        <v>44621.581643518519</v>
      </c>
      <c r="Q897">
        <v>10017</v>
      </c>
      <c r="R897">
        <v>1915</v>
      </c>
      <c r="S897" t="b">
        <v>0</v>
      </c>
      <c r="T897" t="s">
        <v>90</v>
      </c>
      <c r="U897" t="b">
        <v>0</v>
      </c>
      <c r="V897" t="s">
        <v>374</v>
      </c>
      <c r="W897" s="1">
        <v>44621.520787037036</v>
      </c>
      <c r="X897">
        <v>1230</v>
      </c>
      <c r="Y897">
        <v>217</v>
      </c>
      <c r="Z897">
        <v>0</v>
      </c>
      <c r="AA897">
        <v>217</v>
      </c>
      <c r="AB897">
        <v>0</v>
      </c>
      <c r="AC897">
        <v>85</v>
      </c>
      <c r="AD897">
        <v>-217</v>
      </c>
      <c r="AE897">
        <v>0</v>
      </c>
      <c r="AF897">
        <v>0</v>
      </c>
      <c r="AG897">
        <v>0</v>
      </c>
      <c r="AH897" t="s">
        <v>92</v>
      </c>
      <c r="AI897" s="1">
        <v>44621.581643518519</v>
      </c>
      <c r="AJ897">
        <v>386</v>
      </c>
      <c r="AK897">
        <v>10</v>
      </c>
      <c r="AL897">
        <v>0</v>
      </c>
      <c r="AM897">
        <v>10</v>
      </c>
      <c r="AN897">
        <v>0</v>
      </c>
      <c r="AO897">
        <v>11</v>
      </c>
      <c r="AP897">
        <v>-227</v>
      </c>
      <c r="AQ897">
        <v>0</v>
      </c>
      <c r="AR897">
        <v>0</v>
      </c>
      <c r="AS897">
        <v>0</v>
      </c>
      <c r="AT897" t="s">
        <v>90</v>
      </c>
      <c r="AU897" t="s">
        <v>90</v>
      </c>
      <c r="AV897" t="s">
        <v>90</v>
      </c>
      <c r="AW897" t="s">
        <v>90</v>
      </c>
      <c r="AX897" t="s">
        <v>90</v>
      </c>
      <c r="AY897" t="s">
        <v>90</v>
      </c>
      <c r="AZ897" t="s">
        <v>90</v>
      </c>
      <c r="BA897" t="s">
        <v>90</v>
      </c>
      <c r="BB897" t="s">
        <v>90</v>
      </c>
      <c r="BC897" t="s">
        <v>90</v>
      </c>
      <c r="BD897" t="s">
        <v>90</v>
      </c>
      <c r="BE897" t="s">
        <v>90</v>
      </c>
    </row>
    <row r="898" spans="1:57" x14ac:dyDescent="0.45">
      <c r="A898" t="s">
        <v>2323</v>
      </c>
      <c r="B898" t="s">
        <v>82</v>
      </c>
      <c r="C898" t="s">
        <v>2324</v>
      </c>
      <c r="D898" t="s">
        <v>84</v>
      </c>
      <c r="E898" s="2" t="str">
        <f>HYPERLINK("capsilon://?command=openfolder&amp;siteaddress=FAM.docvelocity-na8.net&amp;folderid=FXA203A3CC-B093-6E75-E7A1-A5CC28396846","FX220212788")</f>
        <v>FX220212788</v>
      </c>
      <c r="F898" t="s">
        <v>19</v>
      </c>
      <c r="G898" t="s">
        <v>19</v>
      </c>
      <c r="H898" t="s">
        <v>85</v>
      </c>
      <c r="I898" t="s">
        <v>2325</v>
      </c>
      <c r="J898">
        <v>0</v>
      </c>
      <c r="K898" t="s">
        <v>87</v>
      </c>
      <c r="L898" t="s">
        <v>88</v>
      </c>
      <c r="M898" t="s">
        <v>89</v>
      </c>
      <c r="N898">
        <v>2</v>
      </c>
      <c r="O898" s="1">
        <v>44621.452025462961</v>
      </c>
      <c r="P898" s="1">
        <v>44621.584189814814</v>
      </c>
      <c r="Q898">
        <v>10514</v>
      </c>
      <c r="R898">
        <v>905</v>
      </c>
      <c r="S898" t="b">
        <v>0</v>
      </c>
      <c r="T898" t="s">
        <v>90</v>
      </c>
      <c r="U898" t="b">
        <v>0</v>
      </c>
      <c r="V898" t="s">
        <v>121</v>
      </c>
      <c r="W898" s="1">
        <v>44621.539537037039</v>
      </c>
      <c r="X898">
        <v>686</v>
      </c>
      <c r="Y898">
        <v>150</v>
      </c>
      <c r="Z898">
        <v>0</v>
      </c>
      <c r="AA898">
        <v>150</v>
      </c>
      <c r="AB898">
        <v>0</v>
      </c>
      <c r="AC898">
        <v>64</v>
      </c>
      <c r="AD898">
        <v>-150</v>
      </c>
      <c r="AE898">
        <v>0</v>
      </c>
      <c r="AF898">
        <v>0</v>
      </c>
      <c r="AG898">
        <v>0</v>
      </c>
      <c r="AH898" t="s">
        <v>92</v>
      </c>
      <c r="AI898" s="1">
        <v>44621.584189814814</v>
      </c>
      <c r="AJ898">
        <v>219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-150</v>
      </c>
      <c r="AQ898">
        <v>0</v>
      </c>
      <c r="AR898">
        <v>0</v>
      </c>
      <c r="AS898">
        <v>0</v>
      </c>
      <c r="AT898" t="s">
        <v>90</v>
      </c>
      <c r="AU898" t="s">
        <v>90</v>
      </c>
      <c r="AV898" t="s">
        <v>90</v>
      </c>
      <c r="AW898" t="s">
        <v>90</v>
      </c>
      <c r="AX898" t="s">
        <v>90</v>
      </c>
      <c r="AY898" t="s">
        <v>90</v>
      </c>
      <c r="AZ898" t="s">
        <v>90</v>
      </c>
      <c r="BA898" t="s">
        <v>90</v>
      </c>
      <c r="BB898" t="s">
        <v>90</v>
      </c>
      <c r="BC898" t="s">
        <v>90</v>
      </c>
      <c r="BD898" t="s">
        <v>90</v>
      </c>
      <c r="BE898" t="s">
        <v>90</v>
      </c>
    </row>
    <row r="899" spans="1:57" x14ac:dyDescent="0.45">
      <c r="A899" t="s">
        <v>2326</v>
      </c>
      <c r="B899" t="s">
        <v>82</v>
      </c>
      <c r="C899" t="s">
        <v>1802</v>
      </c>
      <c r="D899" t="s">
        <v>84</v>
      </c>
      <c r="E899" s="2" t="str">
        <f>HYPERLINK("capsilon://?command=openfolder&amp;siteaddress=FAM.docvelocity-na8.net&amp;folderid=FXA510F336-3558-36DE-6EA1-CB9749C7E46B","FX220210376")</f>
        <v>FX220210376</v>
      </c>
      <c r="F899" t="s">
        <v>19</v>
      </c>
      <c r="G899" t="s">
        <v>19</v>
      </c>
      <c r="H899" t="s">
        <v>85</v>
      </c>
      <c r="I899" t="s">
        <v>2262</v>
      </c>
      <c r="J899">
        <v>0</v>
      </c>
      <c r="K899" t="s">
        <v>87</v>
      </c>
      <c r="L899" t="s">
        <v>88</v>
      </c>
      <c r="M899" t="s">
        <v>89</v>
      </c>
      <c r="N899">
        <v>1</v>
      </c>
      <c r="O899" s="1">
        <v>44621.459699074076</v>
      </c>
      <c r="P899" s="1">
        <v>44621.648969907408</v>
      </c>
      <c r="Q899">
        <v>16040</v>
      </c>
      <c r="R899">
        <v>313</v>
      </c>
      <c r="S899" t="b">
        <v>0</v>
      </c>
      <c r="T899" t="s">
        <v>90</v>
      </c>
      <c r="U899" t="b">
        <v>0</v>
      </c>
      <c r="V899" t="s">
        <v>110</v>
      </c>
      <c r="W899" s="1">
        <v>44621.648969907408</v>
      </c>
      <c r="X899">
        <v>97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52</v>
      </c>
      <c r="AF899">
        <v>0</v>
      </c>
      <c r="AG899">
        <v>1</v>
      </c>
      <c r="AH899" t="s">
        <v>90</v>
      </c>
      <c r="AI899" t="s">
        <v>90</v>
      </c>
      <c r="AJ899" t="s">
        <v>90</v>
      </c>
      <c r="AK899" t="s">
        <v>90</v>
      </c>
      <c r="AL899" t="s">
        <v>90</v>
      </c>
      <c r="AM899" t="s">
        <v>90</v>
      </c>
      <c r="AN899" t="s">
        <v>90</v>
      </c>
      <c r="AO899" t="s">
        <v>90</v>
      </c>
      <c r="AP899" t="s">
        <v>90</v>
      </c>
      <c r="AQ899" t="s">
        <v>90</v>
      </c>
      <c r="AR899" t="s">
        <v>90</v>
      </c>
      <c r="AS899" t="s">
        <v>90</v>
      </c>
      <c r="AT899" t="s">
        <v>90</v>
      </c>
      <c r="AU899" t="s">
        <v>90</v>
      </c>
      <c r="AV899" t="s">
        <v>90</v>
      </c>
      <c r="AW899" t="s">
        <v>90</v>
      </c>
      <c r="AX899" t="s">
        <v>90</v>
      </c>
      <c r="AY899" t="s">
        <v>90</v>
      </c>
      <c r="AZ899" t="s">
        <v>90</v>
      </c>
      <c r="BA899" t="s">
        <v>90</v>
      </c>
      <c r="BB899" t="s">
        <v>90</v>
      </c>
      <c r="BC899" t="s">
        <v>90</v>
      </c>
      <c r="BD899" t="s">
        <v>90</v>
      </c>
      <c r="BE899" t="s">
        <v>90</v>
      </c>
    </row>
    <row r="900" spans="1:57" x14ac:dyDescent="0.45">
      <c r="A900" t="s">
        <v>2206</v>
      </c>
      <c r="B900" t="s">
        <v>82</v>
      </c>
      <c r="C900" t="s">
        <v>409</v>
      </c>
      <c r="D900" t="s">
        <v>84</v>
      </c>
      <c r="E900" s="2" t="str">
        <f>HYPERLINK("capsilon://?command=openfolder&amp;siteaddress=FAM.docvelocity-na8.net&amp;folderid=FX7D22CF7A-8B9A-830B-5C07-C1F96E45B674","FX22022829")</f>
        <v>FX22022829</v>
      </c>
      <c r="F900" t="s">
        <v>19</v>
      </c>
      <c r="G900" t="s">
        <v>19</v>
      </c>
      <c r="H900" t="s">
        <v>85</v>
      </c>
      <c r="I900" t="s">
        <v>2207</v>
      </c>
      <c r="J900">
        <v>0</v>
      </c>
      <c r="K900" t="s">
        <v>87</v>
      </c>
      <c r="L900" t="s">
        <v>88</v>
      </c>
      <c r="M900" t="s">
        <v>89</v>
      </c>
      <c r="N900">
        <v>2</v>
      </c>
      <c r="O900" s="1">
        <v>44621.471736111111</v>
      </c>
      <c r="P900" s="1">
        <v>44621.589259259257</v>
      </c>
      <c r="Q900">
        <v>9540</v>
      </c>
      <c r="R900">
        <v>614</v>
      </c>
      <c r="S900" t="b">
        <v>0</v>
      </c>
      <c r="T900" t="s">
        <v>90</v>
      </c>
      <c r="U900" t="b">
        <v>0</v>
      </c>
      <c r="V900" t="s">
        <v>374</v>
      </c>
      <c r="W900" s="1">
        <v>44621.523090277777</v>
      </c>
      <c r="X900">
        <v>176</v>
      </c>
      <c r="Y900">
        <v>21</v>
      </c>
      <c r="Z900">
        <v>0</v>
      </c>
      <c r="AA900">
        <v>21</v>
      </c>
      <c r="AB900">
        <v>0</v>
      </c>
      <c r="AC900">
        <v>10</v>
      </c>
      <c r="AD900">
        <v>-21</v>
      </c>
      <c r="AE900">
        <v>0</v>
      </c>
      <c r="AF900">
        <v>0</v>
      </c>
      <c r="AG900">
        <v>0</v>
      </c>
      <c r="AH900" t="s">
        <v>92</v>
      </c>
      <c r="AI900" s="1">
        <v>44621.589259259257</v>
      </c>
      <c r="AJ900">
        <v>438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-21</v>
      </c>
      <c r="AQ900">
        <v>0</v>
      </c>
      <c r="AR900">
        <v>0</v>
      </c>
      <c r="AS900">
        <v>0</v>
      </c>
      <c r="AT900" t="s">
        <v>90</v>
      </c>
      <c r="AU900" t="s">
        <v>90</v>
      </c>
      <c r="AV900" t="s">
        <v>90</v>
      </c>
      <c r="AW900" t="s">
        <v>90</v>
      </c>
      <c r="AX900" t="s">
        <v>90</v>
      </c>
      <c r="AY900" t="s">
        <v>90</v>
      </c>
      <c r="AZ900" t="s">
        <v>90</v>
      </c>
      <c r="BA900" t="s">
        <v>90</v>
      </c>
      <c r="BB900" t="s">
        <v>90</v>
      </c>
      <c r="BC900" t="s">
        <v>90</v>
      </c>
      <c r="BD900" t="s">
        <v>90</v>
      </c>
      <c r="BE900" t="s">
        <v>90</v>
      </c>
    </row>
    <row r="901" spans="1:57" x14ac:dyDescent="0.45">
      <c r="A901" t="s">
        <v>2208</v>
      </c>
      <c r="B901" t="s">
        <v>82</v>
      </c>
      <c r="C901" t="s">
        <v>940</v>
      </c>
      <c r="D901" t="s">
        <v>84</v>
      </c>
      <c r="E901" s="2" t="str">
        <f>HYPERLINK("capsilon://?command=openfolder&amp;siteaddress=FAM.docvelocity-na8.net&amp;folderid=FX1F879183-DDCA-CD30-A2AB-94A1F8D103BC","FX220112626")</f>
        <v>FX220112626</v>
      </c>
      <c r="F901" t="s">
        <v>19</v>
      </c>
      <c r="G901" t="s">
        <v>19</v>
      </c>
      <c r="H901" t="s">
        <v>85</v>
      </c>
      <c r="I901" t="s">
        <v>2209</v>
      </c>
      <c r="J901">
        <v>0</v>
      </c>
      <c r="K901" t="s">
        <v>87</v>
      </c>
      <c r="L901" t="s">
        <v>88</v>
      </c>
      <c r="M901" t="s">
        <v>89</v>
      </c>
      <c r="N901">
        <v>2</v>
      </c>
      <c r="O901" s="1">
        <v>44621.474143518521</v>
      </c>
      <c r="P901" s="1">
        <v>44621.590196759258</v>
      </c>
      <c r="Q901">
        <v>7342</v>
      </c>
      <c r="R901">
        <v>2685</v>
      </c>
      <c r="S901" t="b">
        <v>0</v>
      </c>
      <c r="T901" t="s">
        <v>90</v>
      </c>
      <c r="U901" t="b">
        <v>0</v>
      </c>
      <c r="V901" t="s">
        <v>125</v>
      </c>
      <c r="W901" s="1">
        <v>44621.552800925929</v>
      </c>
      <c r="X901">
        <v>2346</v>
      </c>
      <c r="Y901">
        <v>37</v>
      </c>
      <c r="Z901">
        <v>0</v>
      </c>
      <c r="AA901">
        <v>37</v>
      </c>
      <c r="AB901">
        <v>0</v>
      </c>
      <c r="AC901">
        <v>35</v>
      </c>
      <c r="AD901">
        <v>-37</v>
      </c>
      <c r="AE901">
        <v>0</v>
      </c>
      <c r="AF901">
        <v>0</v>
      </c>
      <c r="AG901">
        <v>0</v>
      </c>
      <c r="AH901" t="s">
        <v>92</v>
      </c>
      <c r="AI901" s="1">
        <v>44621.590196759258</v>
      </c>
      <c r="AJ901">
        <v>81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-37</v>
      </c>
      <c r="AQ901">
        <v>0</v>
      </c>
      <c r="AR901">
        <v>0</v>
      </c>
      <c r="AS901">
        <v>0</v>
      </c>
      <c r="AT901" t="s">
        <v>90</v>
      </c>
      <c r="AU901" t="s">
        <v>90</v>
      </c>
      <c r="AV901" t="s">
        <v>90</v>
      </c>
      <c r="AW901" t="s">
        <v>90</v>
      </c>
      <c r="AX901" t="s">
        <v>90</v>
      </c>
      <c r="AY901" t="s">
        <v>90</v>
      </c>
      <c r="AZ901" t="s">
        <v>90</v>
      </c>
      <c r="BA901" t="s">
        <v>90</v>
      </c>
      <c r="BB901" t="s">
        <v>90</v>
      </c>
      <c r="BC901" t="s">
        <v>90</v>
      </c>
      <c r="BD901" t="s">
        <v>90</v>
      </c>
      <c r="BE901" t="s">
        <v>90</v>
      </c>
    </row>
    <row r="902" spans="1:57" x14ac:dyDescent="0.45">
      <c r="A902" t="s">
        <v>2210</v>
      </c>
      <c r="B902" t="s">
        <v>82</v>
      </c>
      <c r="C902" t="s">
        <v>2211</v>
      </c>
      <c r="D902" t="s">
        <v>84</v>
      </c>
      <c r="E902" s="2" t="str">
        <f>HYPERLINK("capsilon://?command=openfolder&amp;siteaddress=FAM.docvelocity-na8.net&amp;folderid=FX1F35D9C4-1D2F-4405-E115-990D5DC8FE77","FX220211655")</f>
        <v>FX220211655</v>
      </c>
      <c r="F902" t="s">
        <v>19</v>
      </c>
      <c r="G902" t="s">
        <v>19</v>
      </c>
      <c r="H902" t="s">
        <v>85</v>
      </c>
      <c r="I902" t="s">
        <v>2212</v>
      </c>
      <c r="J902">
        <v>0</v>
      </c>
      <c r="K902" t="s">
        <v>87</v>
      </c>
      <c r="L902" t="s">
        <v>88</v>
      </c>
      <c r="M902" t="s">
        <v>89</v>
      </c>
      <c r="N902">
        <v>2</v>
      </c>
      <c r="O902" s="1">
        <v>44621.477569444447</v>
      </c>
      <c r="P902" s="1">
        <v>44621.652499999997</v>
      </c>
      <c r="Q902">
        <v>13909</v>
      </c>
      <c r="R902">
        <v>1205</v>
      </c>
      <c r="S902" t="b">
        <v>0</v>
      </c>
      <c r="T902" t="s">
        <v>90</v>
      </c>
      <c r="U902" t="b">
        <v>0</v>
      </c>
      <c r="V902" t="s">
        <v>374</v>
      </c>
      <c r="W902" s="1">
        <v>44621.532673611109</v>
      </c>
      <c r="X902">
        <v>827</v>
      </c>
      <c r="Y902">
        <v>127</v>
      </c>
      <c r="Z902">
        <v>0</v>
      </c>
      <c r="AA902">
        <v>127</v>
      </c>
      <c r="AB902">
        <v>0</v>
      </c>
      <c r="AC902">
        <v>55</v>
      </c>
      <c r="AD902">
        <v>-127</v>
      </c>
      <c r="AE902">
        <v>0</v>
      </c>
      <c r="AF902">
        <v>0</v>
      </c>
      <c r="AG902">
        <v>0</v>
      </c>
      <c r="AH902" t="s">
        <v>92</v>
      </c>
      <c r="AI902" s="1">
        <v>44621.652499999997</v>
      </c>
      <c r="AJ902">
        <v>370</v>
      </c>
      <c r="AK902">
        <v>5</v>
      </c>
      <c r="AL902">
        <v>0</v>
      </c>
      <c r="AM902">
        <v>5</v>
      </c>
      <c r="AN902">
        <v>0</v>
      </c>
      <c r="AO902">
        <v>5</v>
      </c>
      <c r="AP902">
        <v>-132</v>
      </c>
      <c r="AQ902">
        <v>0</v>
      </c>
      <c r="AR902">
        <v>0</v>
      </c>
      <c r="AS902">
        <v>0</v>
      </c>
      <c r="AT902" t="s">
        <v>90</v>
      </c>
      <c r="AU902" t="s">
        <v>90</v>
      </c>
      <c r="AV902" t="s">
        <v>90</v>
      </c>
      <c r="AW902" t="s">
        <v>90</v>
      </c>
      <c r="AX902" t="s">
        <v>90</v>
      </c>
      <c r="AY902" t="s">
        <v>90</v>
      </c>
      <c r="AZ902" t="s">
        <v>90</v>
      </c>
      <c r="BA902" t="s">
        <v>90</v>
      </c>
      <c r="BB902" t="s">
        <v>90</v>
      </c>
      <c r="BC902" t="s">
        <v>90</v>
      </c>
      <c r="BD902" t="s">
        <v>90</v>
      </c>
      <c r="BE902" t="s">
        <v>90</v>
      </c>
    </row>
    <row r="903" spans="1:57" x14ac:dyDescent="0.45">
      <c r="A903" t="s">
        <v>2213</v>
      </c>
      <c r="B903" t="s">
        <v>82</v>
      </c>
      <c r="C903" t="s">
        <v>1309</v>
      </c>
      <c r="D903" t="s">
        <v>84</v>
      </c>
      <c r="E903" s="2" t="str">
        <f>HYPERLINK("capsilon://?command=openfolder&amp;siteaddress=FAM.docvelocity-na8.net&amp;folderid=FXECEFFF38-75D7-4A5D-CC4F-7265AC0AC0B5","FX22027382")</f>
        <v>FX22027382</v>
      </c>
      <c r="F903" t="s">
        <v>19</v>
      </c>
      <c r="G903" t="s">
        <v>19</v>
      </c>
      <c r="H903" t="s">
        <v>85</v>
      </c>
      <c r="I903" t="s">
        <v>2214</v>
      </c>
      <c r="J903">
        <v>0</v>
      </c>
      <c r="K903" t="s">
        <v>87</v>
      </c>
      <c r="L903" t="s">
        <v>88</v>
      </c>
      <c r="M903" t="s">
        <v>89</v>
      </c>
      <c r="N903">
        <v>2</v>
      </c>
      <c r="O903" s="1">
        <v>44621.479930555557</v>
      </c>
      <c r="P903" s="1">
        <v>44621.652696759258</v>
      </c>
      <c r="Q903">
        <v>14620</v>
      </c>
      <c r="R903">
        <v>307</v>
      </c>
      <c r="S903" t="b">
        <v>0</v>
      </c>
      <c r="T903" t="s">
        <v>90</v>
      </c>
      <c r="U903" t="b">
        <v>0</v>
      </c>
      <c r="V903" t="s">
        <v>186</v>
      </c>
      <c r="W903" s="1">
        <v>44621.52851851852</v>
      </c>
      <c r="X903">
        <v>291</v>
      </c>
      <c r="Y903">
        <v>0</v>
      </c>
      <c r="Z903">
        <v>0</v>
      </c>
      <c r="AA903">
        <v>0</v>
      </c>
      <c r="AB903">
        <v>52</v>
      </c>
      <c r="AC903">
        <v>1</v>
      </c>
      <c r="AD903">
        <v>0</v>
      </c>
      <c r="AE903">
        <v>0</v>
      </c>
      <c r="AF903">
        <v>0</v>
      </c>
      <c r="AG903">
        <v>0</v>
      </c>
      <c r="AH903" t="s">
        <v>92</v>
      </c>
      <c r="AI903" s="1">
        <v>44621.652696759258</v>
      </c>
      <c r="AJ903">
        <v>16</v>
      </c>
      <c r="AK903">
        <v>0</v>
      </c>
      <c r="AL903">
        <v>0</v>
      </c>
      <c r="AM903">
        <v>0</v>
      </c>
      <c r="AN903">
        <v>52</v>
      </c>
      <c r="AO903">
        <v>0</v>
      </c>
      <c r="AP903">
        <v>0</v>
      </c>
      <c r="AQ903">
        <v>0</v>
      </c>
      <c r="AR903">
        <v>0</v>
      </c>
      <c r="AS903">
        <v>0</v>
      </c>
      <c r="AT903" t="s">
        <v>90</v>
      </c>
      <c r="AU903" t="s">
        <v>90</v>
      </c>
      <c r="AV903" t="s">
        <v>90</v>
      </c>
      <c r="AW903" t="s">
        <v>90</v>
      </c>
      <c r="AX903" t="s">
        <v>90</v>
      </c>
      <c r="AY903" t="s">
        <v>90</v>
      </c>
      <c r="AZ903" t="s">
        <v>90</v>
      </c>
      <c r="BA903" t="s">
        <v>90</v>
      </c>
      <c r="BB903" t="s">
        <v>90</v>
      </c>
      <c r="BC903" t="s">
        <v>90</v>
      </c>
      <c r="BD903" t="s">
        <v>90</v>
      </c>
      <c r="BE903" t="s">
        <v>90</v>
      </c>
    </row>
    <row r="904" spans="1:57" x14ac:dyDescent="0.45">
      <c r="A904" t="s">
        <v>2215</v>
      </c>
      <c r="B904" t="s">
        <v>82</v>
      </c>
      <c r="C904" t="s">
        <v>254</v>
      </c>
      <c r="D904" t="s">
        <v>84</v>
      </c>
      <c r="E904" s="2" t="str">
        <f>HYPERLINK("capsilon://?command=openfolder&amp;siteaddress=FAM.docvelocity-na8.net&amp;folderid=FX83171467-0055-467D-2E84-89B69F00A9AC","FX22022708")</f>
        <v>FX22022708</v>
      </c>
      <c r="F904" t="s">
        <v>19</v>
      </c>
      <c r="G904" t="s">
        <v>19</v>
      </c>
      <c r="H904" t="s">
        <v>85</v>
      </c>
      <c r="I904" t="s">
        <v>2216</v>
      </c>
      <c r="J904">
        <v>0</v>
      </c>
      <c r="K904" t="s">
        <v>87</v>
      </c>
      <c r="L904" t="s">
        <v>88</v>
      </c>
      <c r="M904" t="s">
        <v>89</v>
      </c>
      <c r="N904">
        <v>1</v>
      </c>
      <c r="O904" s="1">
        <v>44621.480034722219</v>
      </c>
      <c r="P904" s="1">
        <v>44621.65116898148</v>
      </c>
      <c r="Q904">
        <v>14094</v>
      </c>
      <c r="R904">
        <v>692</v>
      </c>
      <c r="S904" t="b">
        <v>0</v>
      </c>
      <c r="T904" t="s">
        <v>90</v>
      </c>
      <c r="U904" t="b">
        <v>0</v>
      </c>
      <c r="V904" t="s">
        <v>110</v>
      </c>
      <c r="W904" s="1">
        <v>44621.65116898148</v>
      </c>
      <c r="X904">
        <v>189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21</v>
      </c>
      <c r="AF904">
        <v>0</v>
      </c>
      <c r="AG904">
        <v>2</v>
      </c>
      <c r="AH904" t="s">
        <v>90</v>
      </c>
      <c r="AI904" t="s">
        <v>90</v>
      </c>
      <c r="AJ904" t="s">
        <v>90</v>
      </c>
      <c r="AK904" t="s">
        <v>90</v>
      </c>
      <c r="AL904" t="s">
        <v>90</v>
      </c>
      <c r="AM904" t="s">
        <v>90</v>
      </c>
      <c r="AN904" t="s">
        <v>90</v>
      </c>
      <c r="AO904" t="s">
        <v>90</v>
      </c>
      <c r="AP904" t="s">
        <v>90</v>
      </c>
      <c r="AQ904" t="s">
        <v>90</v>
      </c>
      <c r="AR904" t="s">
        <v>90</v>
      </c>
      <c r="AS904" t="s">
        <v>90</v>
      </c>
      <c r="AT904" t="s">
        <v>90</v>
      </c>
      <c r="AU904" t="s">
        <v>90</v>
      </c>
      <c r="AV904" t="s">
        <v>90</v>
      </c>
      <c r="AW904" t="s">
        <v>90</v>
      </c>
      <c r="AX904" t="s">
        <v>90</v>
      </c>
      <c r="AY904" t="s">
        <v>90</v>
      </c>
      <c r="AZ904" t="s">
        <v>90</v>
      </c>
      <c r="BA904" t="s">
        <v>90</v>
      </c>
      <c r="BB904" t="s">
        <v>90</v>
      </c>
      <c r="BC904" t="s">
        <v>90</v>
      </c>
      <c r="BD904" t="s">
        <v>90</v>
      </c>
      <c r="BE904" t="s">
        <v>90</v>
      </c>
    </row>
    <row r="905" spans="1:57" x14ac:dyDescent="0.45">
      <c r="A905" t="s">
        <v>2217</v>
      </c>
      <c r="B905" t="s">
        <v>82</v>
      </c>
      <c r="C905" t="s">
        <v>2211</v>
      </c>
      <c r="D905" t="s">
        <v>84</v>
      </c>
      <c r="E905" s="2" t="str">
        <f>HYPERLINK("capsilon://?command=openfolder&amp;siteaddress=FAM.docvelocity-na8.net&amp;folderid=FX1F35D9C4-1D2F-4405-E115-990D5DC8FE77","FX220211655")</f>
        <v>FX220211655</v>
      </c>
      <c r="F905" t="s">
        <v>19</v>
      </c>
      <c r="G905" t="s">
        <v>19</v>
      </c>
      <c r="H905" t="s">
        <v>85</v>
      </c>
      <c r="I905" t="s">
        <v>2218</v>
      </c>
      <c r="J905">
        <v>0</v>
      </c>
      <c r="K905" t="s">
        <v>87</v>
      </c>
      <c r="L905" t="s">
        <v>88</v>
      </c>
      <c r="M905" t="s">
        <v>89</v>
      </c>
      <c r="N905">
        <v>2</v>
      </c>
      <c r="O905" s="1">
        <v>44621.48196759259</v>
      </c>
      <c r="P905" s="1">
        <v>44621.653831018521</v>
      </c>
      <c r="Q905">
        <v>14140</v>
      </c>
      <c r="R905">
        <v>709</v>
      </c>
      <c r="S905" t="b">
        <v>0</v>
      </c>
      <c r="T905" t="s">
        <v>90</v>
      </c>
      <c r="U905" t="b">
        <v>0</v>
      </c>
      <c r="V905" t="s">
        <v>285</v>
      </c>
      <c r="W905" s="1">
        <v>44621.534884259258</v>
      </c>
      <c r="X905">
        <v>612</v>
      </c>
      <c r="Y905">
        <v>37</v>
      </c>
      <c r="Z905">
        <v>0</v>
      </c>
      <c r="AA905">
        <v>37</v>
      </c>
      <c r="AB905">
        <v>0</v>
      </c>
      <c r="AC905">
        <v>14</v>
      </c>
      <c r="AD905">
        <v>-37</v>
      </c>
      <c r="AE905">
        <v>0</v>
      </c>
      <c r="AF905">
        <v>0</v>
      </c>
      <c r="AG905">
        <v>0</v>
      </c>
      <c r="AH905" t="s">
        <v>92</v>
      </c>
      <c r="AI905" s="1">
        <v>44621.653831018521</v>
      </c>
      <c r="AJ905">
        <v>97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-37</v>
      </c>
      <c r="AQ905">
        <v>0</v>
      </c>
      <c r="AR905">
        <v>0</v>
      </c>
      <c r="AS905">
        <v>0</v>
      </c>
      <c r="AT905" t="s">
        <v>90</v>
      </c>
      <c r="AU905" t="s">
        <v>90</v>
      </c>
      <c r="AV905" t="s">
        <v>90</v>
      </c>
      <c r="AW905" t="s">
        <v>90</v>
      </c>
      <c r="AX905" t="s">
        <v>90</v>
      </c>
      <c r="AY905" t="s">
        <v>90</v>
      </c>
      <c r="AZ905" t="s">
        <v>90</v>
      </c>
      <c r="BA905" t="s">
        <v>90</v>
      </c>
      <c r="BB905" t="s">
        <v>90</v>
      </c>
      <c r="BC905" t="s">
        <v>90</v>
      </c>
      <c r="BD905" t="s">
        <v>90</v>
      </c>
      <c r="BE905" t="s">
        <v>90</v>
      </c>
    </row>
    <row r="906" spans="1:57" x14ac:dyDescent="0.45">
      <c r="A906" t="s">
        <v>2219</v>
      </c>
      <c r="B906" t="s">
        <v>82</v>
      </c>
      <c r="C906" t="s">
        <v>2220</v>
      </c>
      <c r="D906" t="s">
        <v>84</v>
      </c>
      <c r="E906" s="2" t="str">
        <f>HYPERLINK("capsilon://?command=openfolder&amp;siteaddress=FAM.docvelocity-na8.net&amp;folderid=FXA0CD4B7D-CDE9-FA3A-1BA1-0C4A588DDFCB","FX220112201")</f>
        <v>FX220112201</v>
      </c>
      <c r="F906" t="s">
        <v>19</v>
      </c>
      <c r="G906" t="s">
        <v>19</v>
      </c>
      <c r="H906" t="s">
        <v>85</v>
      </c>
      <c r="I906" t="s">
        <v>2221</v>
      </c>
      <c r="J906">
        <v>0</v>
      </c>
      <c r="K906" t="s">
        <v>87</v>
      </c>
      <c r="L906" t="s">
        <v>88</v>
      </c>
      <c r="M906" t="s">
        <v>89</v>
      </c>
      <c r="N906">
        <v>2</v>
      </c>
      <c r="O906" s="1">
        <v>44621.487951388888</v>
      </c>
      <c r="P906" s="1">
        <v>44621.654004629629</v>
      </c>
      <c r="Q906">
        <v>14093</v>
      </c>
      <c r="R906">
        <v>254</v>
      </c>
      <c r="S906" t="b">
        <v>0</v>
      </c>
      <c r="T906" t="s">
        <v>90</v>
      </c>
      <c r="U906" t="b">
        <v>0</v>
      </c>
      <c r="V906" t="s">
        <v>186</v>
      </c>
      <c r="W906" s="1">
        <v>44621.531307870369</v>
      </c>
      <c r="X906">
        <v>240</v>
      </c>
      <c r="Y906">
        <v>0</v>
      </c>
      <c r="Z906">
        <v>0</v>
      </c>
      <c r="AA906">
        <v>0</v>
      </c>
      <c r="AB906">
        <v>52</v>
      </c>
      <c r="AC906">
        <v>0</v>
      </c>
      <c r="AD906">
        <v>0</v>
      </c>
      <c r="AE906">
        <v>0</v>
      </c>
      <c r="AF906">
        <v>0</v>
      </c>
      <c r="AG906">
        <v>0</v>
      </c>
      <c r="AH906" t="s">
        <v>92</v>
      </c>
      <c r="AI906" s="1">
        <v>44621.654004629629</v>
      </c>
      <c r="AJ906">
        <v>14</v>
      </c>
      <c r="AK906">
        <v>0</v>
      </c>
      <c r="AL906">
        <v>0</v>
      </c>
      <c r="AM906">
        <v>0</v>
      </c>
      <c r="AN906">
        <v>52</v>
      </c>
      <c r="AO906">
        <v>0</v>
      </c>
      <c r="AP906">
        <v>0</v>
      </c>
      <c r="AQ906">
        <v>0</v>
      </c>
      <c r="AR906">
        <v>0</v>
      </c>
      <c r="AS906">
        <v>0</v>
      </c>
      <c r="AT906" t="s">
        <v>90</v>
      </c>
      <c r="AU906" t="s">
        <v>90</v>
      </c>
      <c r="AV906" t="s">
        <v>90</v>
      </c>
      <c r="AW906" t="s">
        <v>90</v>
      </c>
      <c r="AX906" t="s">
        <v>90</v>
      </c>
      <c r="AY906" t="s">
        <v>90</v>
      </c>
      <c r="AZ906" t="s">
        <v>90</v>
      </c>
      <c r="BA906" t="s">
        <v>90</v>
      </c>
      <c r="BB906" t="s">
        <v>90</v>
      </c>
      <c r="BC906" t="s">
        <v>90</v>
      </c>
      <c r="BD906" t="s">
        <v>90</v>
      </c>
      <c r="BE906" t="s">
        <v>90</v>
      </c>
    </row>
    <row r="907" spans="1:57" x14ac:dyDescent="0.45">
      <c r="A907" t="s">
        <v>2222</v>
      </c>
      <c r="B907" t="s">
        <v>82</v>
      </c>
      <c r="C907" t="s">
        <v>1041</v>
      </c>
      <c r="D907" t="s">
        <v>84</v>
      </c>
      <c r="E907" s="2" t="str">
        <f>HYPERLINK("capsilon://?command=openfolder&amp;siteaddress=FAM.docvelocity-na8.net&amp;folderid=FX4B76C43B-41B0-6AEC-A894-04DF02CC16E6","FX220112148")</f>
        <v>FX220112148</v>
      </c>
      <c r="F907" t="s">
        <v>19</v>
      </c>
      <c r="G907" t="s">
        <v>19</v>
      </c>
      <c r="H907" t="s">
        <v>85</v>
      </c>
      <c r="I907" t="s">
        <v>2223</v>
      </c>
      <c r="J907">
        <v>0</v>
      </c>
      <c r="K907" t="s">
        <v>87</v>
      </c>
      <c r="L907" t="s">
        <v>88</v>
      </c>
      <c r="M907" t="s">
        <v>89</v>
      </c>
      <c r="N907">
        <v>2</v>
      </c>
      <c r="O907" s="1">
        <v>44621.511666666665</v>
      </c>
      <c r="P907" s="1">
        <v>44621.654085648152</v>
      </c>
      <c r="Q907">
        <v>12236</v>
      </c>
      <c r="R907">
        <v>69</v>
      </c>
      <c r="S907" t="b">
        <v>0</v>
      </c>
      <c r="T907" t="s">
        <v>90</v>
      </c>
      <c r="U907" t="b">
        <v>0</v>
      </c>
      <c r="V907" t="s">
        <v>1173</v>
      </c>
      <c r="W907" s="1">
        <v>44621.529398148145</v>
      </c>
      <c r="X907">
        <v>63</v>
      </c>
      <c r="Y907">
        <v>0</v>
      </c>
      <c r="Z907">
        <v>0</v>
      </c>
      <c r="AA907">
        <v>0</v>
      </c>
      <c r="AB907">
        <v>52</v>
      </c>
      <c r="AC907">
        <v>0</v>
      </c>
      <c r="AD907">
        <v>0</v>
      </c>
      <c r="AE907">
        <v>0</v>
      </c>
      <c r="AF907">
        <v>0</v>
      </c>
      <c r="AG907">
        <v>0</v>
      </c>
      <c r="AH907" t="s">
        <v>92</v>
      </c>
      <c r="AI907" s="1">
        <v>44621.654085648152</v>
      </c>
      <c r="AJ907">
        <v>6</v>
      </c>
      <c r="AK907">
        <v>0</v>
      </c>
      <c r="AL907">
        <v>0</v>
      </c>
      <c r="AM907">
        <v>0</v>
      </c>
      <c r="AN907">
        <v>52</v>
      </c>
      <c r="AO907">
        <v>0</v>
      </c>
      <c r="AP907">
        <v>0</v>
      </c>
      <c r="AQ907">
        <v>0</v>
      </c>
      <c r="AR907">
        <v>0</v>
      </c>
      <c r="AS907">
        <v>0</v>
      </c>
      <c r="AT907" t="s">
        <v>90</v>
      </c>
      <c r="AU907" t="s">
        <v>90</v>
      </c>
      <c r="AV907" t="s">
        <v>90</v>
      </c>
      <c r="AW907" t="s">
        <v>90</v>
      </c>
      <c r="AX907" t="s">
        <v>90</v>
      </c>
      <c r="AY907" t="s">
        <v>90</v>
      </c>
      <c r="AZ907" t="s">
        <v>90</v>
      </c>
      <c r="BA907" t="s">
        <v>90</v>
      </c>
      <c r="BB907" t="s">
        <v>90</v>
      </c>
      <c r="BC907" t="s">
        <v>90</v>
      </c>
      <c r="BD907" t="s">
        <v>90</v>
      </c>
      <c r="BE907" t="s">
        <v>90</v>
      </c>
    </row>
    <row r="908" spans="1:57" x14ac:dyDescent="0.45">
      <c r="A908" t="s">
        <v>2224</v>
      </c>
      <c r="B908" t="s">
        <v>82</v>
      </c>
      <c r="C908" t="s">
        <v>2225</v>
      </c>
      <c r="D908" t="s">
        <v>84</v>
      </c>
      <c r="E908" s="2" t="str">
        <f>HYPERLINK("capsilon://?command=openfolder&amp;siteaddress=FAM.docvelocity-na8.net&amp;folderid=FX92769B58-7585-BF0E-A151-33972E97F117","FX220212397")</f>
        <v>FX220212397</v>
      </c>
      <c r="F908" t="s">
        <v>19</v>
      </c>
      <c r="G908" t="s">
        <v>19</v>
      </c>
      <c r="H908" t="s">
        <v>85</v>
      </c>
      <c r="I908" t="s">
        <v>2226</v>
      </c>
      <c r="J908">
        <v>0</v>
      </c>
      <c r="K908" t="s">
        <v>87</v>
      </c>
      <c r="L908" t="s">
        <v>88</v>
      </c>
      <c r="M908" t="s">
        <v>89</v>
      </c>
      <c r="N908">
        <v>2</v>
      </c>
      <c r="O908" s="1">
        <v>44621.517141203702</v>
      </c>
      <c r="P908" s="1">
        <v>44621.655023148145</v>
      </c>
      <c r="Q908">
        <v>11613</v>
      </c>
      <c r="R908">
        <v>300</v>
      </c>
      <c r="S908" t="b">
        <v>0</v>
      </c>
      <c r="T908" t="s">
        <v>90</v>
      </c>
      <c r="U908" t="b">
        <v>0</v>
      </c>
      <c r="V908" t="s">
        <v>1173</v>
      </c>
      <c r="W908" s="1">
        <v>44621.531944444447</v>
      </c>
      <c r="X908">
        <v>220</v>
      </c>
      <c r="Y908">
        <v>37</v>
      </c>
      <c r="Z908">
        <v>0</v>
      </c>
      <c r="AA908">
        <v>37</v>
      </c>
      <c r="AB908">
        <v>0</v>
      </c>
      <c r="AC908">
        <v>12</v>
      </c>
      <c r="AD908">
        <v>-37</v>
      </c>
      <c r="AE908">
        <v>0</v>
      </c>
      <c r="AF908">
        <v>0</v>
      </c>
      <c r="AG908">
        <v>0</v>
      </c>
      <c r="AH908" t="s">
        <v>92</v>
      </c>
      <c r="AI908" s="1">
        <v>44621.655023148145</v>
      </c>
      <c r="AJ908">
        <v>80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-37</v>
      </c>
      <c r="AQ908">
        <v>0</v>
      </c>
      <c r="AR908">
        <v>0</v>
      </c>
      <c r="AS908">
        <v>0</v>
      </c>
      <c r="AT908" t="s">
        <v>90</v>
      </c>
      <c r="AU908" t="s">
        <v>90</v>
      </c>
      <c r="AV908" t="s">
        <v>90</v>
      </c>
      <c r="AW908" t="s">
        <v>90</v>
      </c>
      <c r="AX908" t="s">
        <v>90</v>
      </c>
      <c r="AY908" t="s">
        <v>90</v>
      </c>
      <c r="AZ908" t="s">
        <v>90</v>
      </c>
      <c r="BA908" t="s">
        <v>90</v>
      </c>
      <c r="BB908" t="s">
        <v>90</v>
      </c>
      <c r="BC908" t="s">
        <v>90</v>
      </c>
      <c r="BD908" t="s">
        <v>90</v>
      </c>
      <c r="BE908" t="s">
        <v>90</v>
      </c>
    </row>
    <row r="909" spans="1:57" x14ac:dyDescent="0.45">
      <c r="A909" t="s">
        <v>2227</v>
      </c>
      <c r="B909" t="s">
        <v>82</v>
      </c>
      <c r="C909" t="s">
        <v>2228</v>
      </c>
      <c r="D909" t="s">
        <v>84</v>
      </c>
      <c r="E909" s="2" t="str">
        <f>HYPERLINK("capsilon://?command=openfolder&amp;siteaddress=FAM.docvelocity-na8.net&amp;folderid=FX45274A9D-C974-7F7B-963E-444A9B908332","FX220213052")</f>
        <v>FX220213052</v>
      </c>
      <c r="F909" t="s">
        <v>19</v>
      </c>
      <c r="G909" t="s">
        <v>19</v>
      </c>
      <c r="H909" t="s">
        <v>85</v>
      </c>
      <c r="I909" t="s">
        <v>2229</v>
      </c>
      <c r="J909">
        <v>0</v>
      </c>
      <c r="K909" t="s">
        <v>87</v>
      </c>
      <c r="L909" t="s">
        <v>88</v>
      </c>
      <c r="M909" t="s">
        <v>89</v>
      </c>
      <c r="N909">
        <v>2</v>
      </c>
      <c r="O909" s="1">
        <v>44621.519768518519</v>
      </c>
      <c r="P909" s="1">
        <v>44621.655682870369</v>
      </c>
      <c r="Q909">
        <v>11272</v>
      </c>
      <c r="R909">
        <v>471</v>
      </c>
      <c r="S909" t="b">
        <v>0</v>
      </c>
      <c r="T909" t="s">
        <v>90</v>
      </c>
      <c r="U909" t="b">
        <v>0</v>
      </c>
      <c r="V909" t="s">
        <v>186</v>
      </c>
      <c r="W909" s="1">
        <v>44621.536099537036</v>
      </c>
      <c r="X909">
        <v>414</v>
      </c>
      <c r="Y909">
        <v>37</v>
      </c>
      <c r="Z909">
        <v>0</v>
      </c>
      <c r="AA909">
        <v>37</v>
      </c>
      <c r="AB909">
        <v>37</v>
      </c>
      <c r="AC909">
        <v>19</v>
      </c>
      <c r="AD909">
        <v>-37</v>
      </c>
      <c r="AE909">
        <v>0</v>
      </c>
      <c r="AF909">
        <v>0</v>
      </c>
      <c r="AG909">
        <v>0</v>
      </c>
      <c r="AH909" t="s">
        <v>92</v>
      </c>
      <c r="AI909" s="1">
        <v>44621.655682870369</v>
      </c>
      <c r="AJ909">
        <v>57</v>
      </c>
      <c r="AK909">
        <v>0</v>
      </c>
      <c r="AL909">
        <v>0</v>
      </c>
      <c r="AM909">
        <v>0</v>
      </c>
      <c r="AN909">
        <v>37</v>
      </c>
      <c r="AO909">
        <v>0</v>
      </c>
      <c r="AP909">
        <v>-37</v>
      </c>
      <c r="AQ909">
        <v>0</v>
      </c>
      <c r="AR909">
        <v>0</v>
      </c>
      <c r="AS909">
        <v>0</v>
      </c>
      <c r="AT909" t="s">
        <v>90</v>
      </c>
      <c r="AU909" t="s">
        <v>90</v>
      </c>
      <c r="AV909" t="s">
        <v>90</v>
      </c>
      <c r="AW909" t="s">
        <v>90</v>
      </c>
      <c r="AX909" t="s">
        <v>90</v>
      </c>
      <c r="AY909" t="s">
        <v>90</v>
      </c>
      <c r="AZ909" t="s">
        <v>90</v>
      </c>
      <c r="BA909" t="s">
        <v>90</v>
      </c>
      <c r="BB909" t="s">
        <v>90</v>
      </c>
      <c r="BC909" t="s">
        <v>90</v>
      </c>
      <c r="BD909" t="s">
        <v>90</v>
      </c>
      <c r="BE909" t="s">
        <v>90</v>
      </c>
    </row>
    <row r="910" spans="1:57" x14ac:dyDescent="0.45">
      <c r="A910" t="s">
        <v>2230</v>
      </c>
      <c r="B910" t="s">
        <v>82</v>
      </c>
      <c r="C910" t="s">
        <v>2231</v>
      </c>
      <c r="D910" t="s">
        <v>84</v>
      </c>
      <c r="E910" s="2" t="str">
        <f>HYPERLINK("capsilon://?command=openfolder&amp;siteaddress=FAM.docvelocity-na8.net&amp;folderid=FX1D446194-5934-0618-F2CB-16C56AF4AD73","FX220212793")</f>
        <v>FX220212793</v>
      </c>
      <c r="F910" t="s">
        <v>19</v>
      </c>
      <c r="G910" t="s">
        <v>19</v>
      </c>
      <c r="H910" t="s">
        <v>85</v>
      </c>
      <c r="I910" t="s">
        <v>2232</v>
      </c>
      <c r="J910">
        <v>0</v>
      </c>
      <c r="K910" t="s">
        <v>87</v>
      </c>
      <c r="L910" t="s">
        <v>88</v>
      </c>
      <c r="M910" t="s">
        <v>89</v>
      </c>
      <c r="N910">
        <v>2</v>
      </c>
      <c r="O910" s="1">
        <v>44621.52034722222</v>
      </c>
      <c r="P910" s="1">
        <v>44621.812650462962</v>
      </c>
      <c r="Q910">
        <v>21882</v>
      </c>
      <c r="R910">
        <v>3373</v>
      </c>
      <c r="S910" t="b">
        <v>0</v>
      </c>
      <c r="T910" t="s">
        <v>90</v>
      </c>
      <c r="U910" t="b">
        <v>0</v>
      </c>
      <c r="V910" t="s">
        <v>1173</v>
      </c>
      <c r="W910" s="1">
        <v>44621.551759259259</v>
      </c>
      <c r="X910">
        <v>1711</v>
      </c>
      <c r="Y910">
        <v>147</v>
      </c>
      <c r="Z910">
        <v>0</v>
      </c>
      <c r="AA910">
        <v>147</v>
      </c>
      <c r="AB910">
        <v>0</v>
      </c>
      <c r="AC910">
        <v>129</v>
      </c>
      <c r="AD910">
        <v>-147</v>
      </c>
      <c r="AE910">
        <v>0</v>
      </c>
      <c r="AF910">
        <v>0</v>
      </c>
      <c r="AG910">
        <v>0</v>
      </c>
      <c r="AH910" t="s">
        <v>219</v>
      </c>
      <c r="AI910" s="1">
        <v>44621.812650462962</v>
      </c>
      <c r="AJ910">
        <v>1570</v>
      </c>
      <c r="AK910">
        <v>11</v>
      </c>
      <c r="AL910">
        <v>0</v>
      </c>
      <c r="AM910">
        <v>11</v>
      </c>
      <c r="AN910">
        <v>0</v>
      </c>
      <c r="AO910">
        <v>11</v>
      </c>
      <c r="AP910">
        <v>-158</v>
      </c>
      <c r="AQ910">
        <v>0</v>
      </c>
      <c r="AR910">
        <v>0</v>
      </c>
      <c r="AS910">
        <v>0</v>
      </c>
      <c r="AT910" t="s">
        <v>90</v>
      </c>
      <c r="AU910" t="s">
        <v>90</v>
      </c>
      <c r="AV910" t="s">
        <v>90</v>
      </c>
      <c r="AW910" t="s">
        <v>90</v>
      </c>
      <c r="AX910" t="s">
        <v>90</v>
      </c>
      <c r="AY910" t="s">
        <v>90</v>
      </c>
      <c r="AZ910" t="s">
        <v>90</v>
      </c>
      <c r="BA910" t="s">
        <v>90</v>
      </c>
      <c r="BB910" t="s">
        <v>90</v>
      </c>
      <c r="BC910" t="s">
        <v>90</v>
      </c>
      <c r="BD910" t="s">
        <v>90</v>
      </c>
      <c r="BE910" t="s">
        <v>90</v>
      </c>
    </row>
    <row r="911" spans="1:57" x14ac:dyDescent="0.45">
      <c r="A911" t="s">
        <v>2233</v>
      </c>
      <c r="B911" t="s">
        <v>82</v>
      </c>
      <c r="C911" t="s">
        <v>1689</v>
      </c>
      <c r="D911" t="s">
        <v>84</v>
      </c>
      <c r="E911" s="2" t="str">
        <f>HYPERLINK("capsilon://?command=openfolder&amp;siteaddress=FAM.docvelocity-na8.net&amp;folderid=FXBDF94647-ABB5-31F2-02BA-1E3C4C8312F5","FX211114930")</f>
        <v>FX211114930</v>
      </c>
      <c r="F911" t="s">
        <v>19</v>
      </c>
      <c r="G911" t="s">
        <v>19</v>
      </c>
      <c r="H911" t="s">
        <v>85</v>
      </c>
      <c r="I911" t="s">
        <v>2234</v>
      </c>
      <c r="J911">
        <v>0</v>
      </c>
      <c r="K911" t="s">
        <v>87</v>
      </c>
      <c r="L911" t="s">
        <v>88</v>
      </c>
      <c r="M911" t="s">
        <v>89</v>
      </c>
      <c r="N911">
        <v>1</v>
      </c>
      <c r="O911" s="1">
        <v>44621.532708333332</v>
      </c>
      <c r="P911" s="1">
        <v>44621.655115740738</v>
      </c>
      <c r="Q911">
        <v>9914</v>
      </c>
      <c r="R911">
        <v>662</v>
      </c>
      <c r="S911" t="b">
        <v>0</v>
      </c>
      <c r="T911" t="s">
        <v>90</v>
      </c>
      <c r="U911" t="b">
        <v>0</v>
      </c>
      <c r="V911" t="s">
        <v>110</v>
      </c>
      <c r="W911" s="1">
        <v>44621.655115740738</v>
      </c>
      <c r="X911">
        <v>185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52</v>
      </c>
      <c r="AF911">
        <v>0</v>
      </c>
      <c r="AG911">
        <v>1</v>
      </c>
      <c r="AH911" t="s">
        <v>90</v>
      </c>
      <c r="AI911" t="s">
        <v>90</v>
      </c>
      <c r="AJ911" t="s">
        <v>90</v>
      </c>
      <c r="AK911" t="s">
        <v>90</v>
      </c>
      <c r="AL911" t="s">
        <v>90</v>
      </c>
      <c r="AM911" t="s">
        <v>90</v>
      </c>
      <c r="AN911" t="s">
        <v>90</v>
      </c>
      <c r="AO911" t="s">
        <v>90</v>
      </c>
      <c r="AP911" t="s">
        <v>90</v>
      </c>
      <c r="AQ911" t="s">
        <v>90</v>
      </c>
      <c r="AR911" t="s">
        <v>90</v>
      </c>
      <c r="AS911" t="s">
        <v>90</v>
      </c>
      <c r="AT911" t="s">
        <v>90</v>
      </c>
      <c r="AU911" t="s">
        <v>90</v>
      </c>
      <c r="AV911" t="s">
        <v>90</v>
      </c>
      <c r="AW911" t="s">
        <v>90</v>
      </c>
      <c r="AX911" t="s">
        <v>90</v>
      </c>
      <c r="AY911" t="s">
        <v>90</v>
      </c>
      <c r="AZ911" t="s">
        <v>90</v>
      </c>
      <c r="BA911" t="s">
        <v>90</v>
      </c>
      <c r="BB911" t="s">
        <v>90</v>
      </c>
      <c r="BC911" t="s">
        <v>90</v>
      </c>
      <c r="BD911" t="s">
        <v>90</v>
      </c>
      <c r="BE911" t="s">
        <v>90</v>
      </c>
    </row>
    <row r="912" spans="1:57" x14ac:dyDescent="0.45">
      <c r="A912" t="s">
        <v>2235</v>
      </c>
      <c r="B912" t="s">
        <v>82</v>
      </c>
      <c r="C912" t="s">
        <v>940</v>
      </c>
      <c r="D912" t="s">
        <v>84</v>
      </c>
      <c r="E912" s="2" t="str">
        <f>HYPERLINK("capsilon://?command=openfolder&amp;siteaddress=FAM.docvelocity-na8.net&amp;folderid=FX1F879183-DDCA-CD30-A2AB-94A1F8D103BC","FX220112626")</f>
        <v>FX220112626</v>
      </c>
      <c r="F912" t="s">
        <v>19</v>
      </c>
      <c r="G912" t="s">
        <v>19</v>
      </c>
      <c r="H912" t="s">
        <v>85</v>
      </c>
      <c r="I912" t="s">
        <v>2236</v>
      </c>
      <c r="J912">
        <v>0</v>
      </c>
      <c r="K912" t="s">
        <v>87</v>
      </c>
      <c r="L912" t="s">
        <v>88</v>
      </c>
      <c r="M912" t="s">
        <v>89</v>
      </c>
      <c r="N912">
        <v>2</v>
      </c>
      <c r="O912" s="1">
        <v>44621.536446759259</v>
      </c>
      <c r="P912" s="1">
        <v>44621.816805555558</v>
      </c>
      <c r="Q912">
        <v>22794</v>
      </c>
      <c r="R912">
        <v>1429</v>
      </c>
      <c r="S912" t="b">
        <v>0</v>
      </c>
      <c r="T912" t="s">
        <v>90</v>
      </c>
      <c r="U912" t="b">
        <v>0</v>
      </c>
      <c r="V912" t="s">
        <v>121</v>
      </c>
      <c r="W912" s="1">
        <v>44621.550196759257</v>
      </c>
      <c r="X912">
        <v>813</v>
      </c>
      <c r="Y912">
        <v>74</v>
      </c>
      <c r="Z912">
        <v>0</v>
      </c>
      <c r="AA912">
        <v>74</v>
      </c>
      <c r="AB912">
        <v>0</v>
      </c>
      <c r="AC912">
        <v>42</v>
      </c>
      <c r="AD912">
        <v>-74</v>
      </c>
      <c r="AE912">
        <v>0</v>
      </c>
      <c r="AF912">
        <v>0</v>
      </c>
      <c r="AG912">
        <v>0</v>
      </c>
      <c r="AH912" t="s">
        <v>92</v>
      </c>
      <c r="AI912" s="1">
        <v>44621.816805555558</v>
      </c>
      <c r="AJ912">
        <v>476</v>
      </c>
      <c r="AK912">
        <v>0</v>
      </c>
      <c r="AL912">
        <v>0</v>
      </c>
      <c r="AM912">
        <v>0</v>
      </c>
      <c r="AN912">
        <v>0</v>
      </c>
      <c r="AO912">
        <v>3</v>
      </c>
      <c r="AP912">
        <v>-74</v>
      </c>
      <c r="AQ912">
        <v>74</v>
      </c>
      <c r="AR912">
        <v>0</v>
      </c>
      <c r="AS912">
        <v>2</v>
      </c>
      <c r="AT912" t="s">
        <v>90</v>
      </c>
      <c r="AU912" t="s">
        <v>90</v>
      </c>
      <c r="AV912" t="s">
        <v>90</v>
      </c>
      <c r="AW912" t="s">
        <v>90</v>
      </c>
      <c r="AX912" t="s">
        <v>90</v>
      </c>
      <c r="AY912" t="s">
        <v>90</v>
      </c>
      <c r="AZ912" t="s">
        <v>90</v>
      </c>
      <c r="BA912" t="s">
        <v>90</v>
      </c>
      <c r="BB912" t="s">
        <v>90</v>
      </c>
      <c r="BC912" t="s">
        <v>90</v>
      </c>
      <c r="BD912" t="s">
        <v>90</v>
      </c>
      <c r="BE912" t="s">
        <v>90</v>
      </c>
    </row>
    <row r="913" spans="1:57" x14ac:dyDescent="0.45">
      <c r="A913" t="s">
        <v>2237</v>
      </c>
      <c r="B913" t="s">
        <v>82</v>
      </c>
      <c r="C913" t="s">
        <v>2064</v>
      </c>
      <c r="D913" t="s">
        <v>84</v>
      </c>
      <c r="E913" s="2" t="str">
        <f>HYPERLINK("capsilon://?command=openfolder&amp;siteaddress=FAM.docvelocity-na8.net&amp;folderid=FX6519EEE5-E54A-2056-62A8-E9A7CD1798A1","FX22025191")</f>
        <v>FX22025191</v>
      </c>
      <c r="F913" t="s">
        <v>19</v>
      </c>
      <c r="G913" t="s">
        <v>19</v>
      </c>
      <c r="H913" t="s">
        <v>85</v>
      </c>
      <c r="I913" t="s">
        <v>2238</v>
      </c>
      <c r="J913">
        <v>0</v>
      </c>
      <c r="K913" t="s">
        <v>87</v>
      </c>
      <c r="L913" t="s">
        <v>88</v>
      </c>
      <c r="M913" t="s">
        <v>89</v>
      </c>
      <c r="N913">
        <v>2</v>
      </c>
      <c r="O913" s="1">
        <v>44621.546215277776</v>
      </c>
      <c r="P913" s="1">
        <v>44621.815138888887</v>
      </c>
      <c r="Q913">
        <v>22817</v>
      </c>
      <c r="R913">
        <v>418</v>
      </c>
      <c r="S913" t="b">
        <v>0</v>
      </c>
      <c r="T913" t="s">
        <v>90</v>
      </c>
      <c r="U913" t="b">
        <v>0</v>
      </c>
      <c r="V913" t="s">
        <v>177</v>
      </c>
      <c r="W913" s="1">
        <v>44621.551666666666</v>
      </c>
      <c r="X913">
        <v>203</v>
      </c>
      <c r="Y913">
        <v>52</v>
      </c>
      <c r="Z913">
        <v>0</v>
      </c>
      <c r="AA913">
        <v>52</v>
      </c>
      <c r="AB913">
        <v>0</v>
      </c>
      <c r="AC913">
        <v>21</v>
      </c>
      <c r="AD913">
        <v>-52</v>
      </c>
      <c r="AE913">
        <v>0</v>
      </c>
      <c r="AF913">
        <v>0</v>
      </c>
      <c r="AG913">
        <v>0</v>
      </c>
      <c r="AH913" t="s">
        <v>219</v>
      </c>
      <c r="AI913" s="1">
        <v>44621.815138888887</v>
      </c>
      <c r="AJ913">
        <v>215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-52</v>
      </c>
      <c r="AQ913">
        <v>0</v>
      </c>
      <c r="AR913">
        <v>0</v>
      </c>
      <c r="AS913">
        <v>0</v>
      </c>
      <c r="AT913" t="s">
        <v>90</v>
      </c>
      <c r="AU913" t="s">
        <v>90</v>
      </c>
      <c r="AV913" t="s">
        <v>90</v>
      </c>
      <c r="AW913" t="s">
        <v>90</v>
      </c>
      <c r="AX913" t="s">
        <v>90</v>
      </c>
      <c r="AY913" t="s">
        <v>90</v>
      </c>
      <c r="AZ913" t="s">
        <v>90</v>
      </c>
      <c r="BA913" t="s">
        <v>90</v>
      </c>
      <c r="BB913" t="s">
        <v>90</v>
      </c>
      <c r="BC913" t="s">
        <v>90</v>
      </c>
      <c r="BD913" t="s">
        <v>90</v>
      </c>
      <c r="BE913" t="s">
        <v>90</v>
      </c>
    </row>
    <row r="914" spans="1:57" x14ac:dyDescent="0.45">
      <c r="A914" t="s">
        <v>2239</v>
      </c>
      <c r="B914" t="s">
        <v>82</v>
      </c>
      <c r="C914" t="s">
        <v>1451</v>
      </c>
      <c r="D914" t="s">
        <v>84</v>
      </c>
      <c r="E914" s="2" t="str">
        <f>HYPERLINK("capsilon://?command=openfolder&amp;siteaddress=FAM.docvelocity-na8.net&amp;folderid=FXF2A6E781-8F5D-2107-F6FE-5CE4EF08A26F","FX22024608")</f>
        <v>FX22024608</v>
      </c>
      <c r="F914" t="s">
        <v>19</v>
      </c>
      <c r="G914" t="s">
        <v>19</v>
      </c>
      <c r="H914" t="s">
        <v>85</v>
      </c>
      <c r="I914" t="s">
        <v>2240</v>
      </c>
      <c r="J914">
        <v>0</v>
      </c>
      <c r="K914" t="s">
        <v>87</v>
      </c>
      <c r="L914" t="s">
        <v>88</v>
      </c>
      <c r="M914" t="s">
        <v>89</v>
      </c>
      <c r="N914">
        <v>2</v>
      </c>
      <c r="O914" s="1">
        <v>44621.567939814813</v>
      </c>
      <c r="P914" s="1">
        <v>44621.815625000003</v>
      </c>
      <c r="Q914">
        <v>21069</v>
      </c>
      <c r="R914">
        <v>331</v>
      </c>
      <c r="S914" t="b">
        <v>0</v>
      </c>
      <c r="T914" t="s">
        <v>90</v>
      </c>
      <c r="U914" t="b">
        <v>0</v>
      </c>
      <c r="V914" t="s">
        <v>125</v>
      </c>
      <c r="W914" s="1">
        <v>44621.572685185187</v>
      </c>
      <c r="X914">
        <v>193</v>
      </c>
      <c r="Y914">
        <v>0</v>
      </c>
      <c r="Z914">
        <v>0</v>
      </c>
      <c r="AA914">
        <v>0</v>
      </c>
      <c r="AB914">
        <v>52</v>
      </c>
      <c r="AC914">
        <v>0</v>
      </c>
      <c r="AD914">
        <v>0</v>
      </c>
      <c r="AE914">
        <v>0</v>
      </c>
      <c r="AF914">
        <v>0</v>
      </c>
      <c r="AG914">
        <v>0</v>
      </c>
      <c r="AH914" t="s">
        <v>219</v>
      </c>
      <c r="AI914" s="1">
        <v>44621.815625000003</v>
      </c>
      <c r="AJ914">
        <v>41</v>
      </c>
      <c r="AK914">
        <v>0</v>
      </c>
      <c r="AL914">
        <v>0</v>
      </c>
      <c r="AM914">
        <v>0</v>
      </c>
      <c r="AN914">
        <v>52</v>
      </c>
      <c r="AO914">
        <v>0</v>
      </c>
      <c r="AP914">
        <v>0</v>
      </c>
      <c r="AQ914">
        <v>0</v>
      </c>
      <c r="AR914">
        <v>0</v>
      </c>
      <c r="AS914">
        <v>0</v>
      </c>
      <c r="AT914" t="s">
        <v>90</v>
      </c>
      <c r="AU914" t="s">
        <v>90</v>
      </c>
      <c r="AV914" t="s">
        <v>90</v>
      </c>
      <c r="AW914" t="s">
        <v>90</v>
      </c>
      <c r="AX914" t="s">
        <v>90</v>
      </c>
      <c r="AY914" t="s">
        <v>90</v>
      </c>
      <c r="AZ914" t="s">
        <v>90</v>
      </c>
      <c r="BA914" t="s">
        <v>90</v>
      </c>
      <c r="BB914" t="s">
        <v>90</v>
      </c>
      <c r="BC914" t="s">
        <v>90</v>
      </c>
      <c r="BD914" t="s">
        <v>90</v>
      </c>
      <c r="BE914" t="s">
        <v>90</v>
      </c>
    </row>
    <row r="915" spans="1:57" x14ac:dyDescent="0.45">
      <c r="A915" t="s">
        <v>2241</v>
      </c>
      <c r="B915" t="s">
        <v>82</v>
      </c>
      <c r="C915" t="s">
        <v>2242</v>
      </c>
      <c r="D915" t="s">
        <v>84</v>
      </c>
      <c r="E915" s="2" t="str">
        <f>HYPERLINK("capsilon://?command=openfolder&amp;siteaddress=FAM.docvelocity-na8.net&amp;folderid=FX4E3AF500-EA9D-34F9-2014-9FDD96768EBB","FX22026144")</f>
        <v>FX22026144</v>
      </c>
      <c r="F915" t="s">
        <v>19</v>
      </c>
      <c r="G915" t="s">
        <v>19</v>
      </c>
      <c r="H915" t="s">
        <v>85</v>
      </c>
      <c r="I915" t="s">
        <v>2243</v>
      </c>
      <c r="J915">
        <v>0</v>
      </c>
      <c r="K915" t="s">
        <v>87</v>
      </c>
      <c r="L915" t="s">
        <v>88</v>
      </c>
      <c r="M915" t="s">
        <v>89</v>
      </c>
      <c r="N915">
        <v>2</v>
      </c>
      <c r="O915" s="1">
        <v>44621.570115740738</v>
      </c>
      <c r="P915" s="1">
        <v>44621.8203587963</v>
      </c>
      <c r="Q915">
        <v>20291</v>
      </c>
      <c r="R915">
        <v>1330</v>
      </c>
      <c r="S915" t="b">
        <v>0</v>
      </c>
      <c r="T915" t="s">
        <v>90</v>
      </c>
      <c r="U915" t="b">
        <v>0</v>
      </c>
      <c r="V915" t="s">
        <v>246</v>
      </c>
      <c r="W915" s="1">
        <v>44621.580810185187</v>
      </c>
      <c r="X915">
        <v>922</v>
      </c>
      <c r="Y915">
        <v>109</v>
      </c>
      <c r="Z915">
        <v>0</v>
      </c>
      <c r="AA915">
        <v>109</v>
      </c>
      <c r="AB915">
        <v>0</v>
      </c>
      <c r="AC915">
        <v>28</v>
      </c>
      <c r="AD915">
        <v>-109</v>
      </c>
      <c r="AE915">
        <v>0</v>
      </c>
      <c r="AF915">
        <v>0</v>
      </c>
      <c r="AG915">
        <v>0</v>
      </c>
      <c r="AH915" t="s">
        <v>219</v>
      </c>
      <c r="AI915" s="1">
        <v>44621.8203587963</v>
      </c>
      <c r="AJ915">
        <v>408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-109</v>
      </c>
      <c r="AQ915">
        <v>0</v>
      </c>
      <c r="AR915">
        <v>0</v>
      </c>
      <c r="AS915">
        <v>0</v>
      </c>
      <c r="AT915" t="s">
        <v>90</v>
      </c>
      <c r="AU915" t="s">
        <v>90</v>
      </c>
      <c r="AV915" t="s">
        <v>90</v>
      </c>
      <c r="AW915" t="s">
        <v>90</v>
      </c>
      <c r="AX915" t="s">
        <v>90</v>
      </c>
      <c r="AY915" t="s">
        <v>90</v>
      </c>
      <c r="AZ915" t="s">
        <v>90</v>
      </c>
      <c r="BA915" t="s">
        <v>90</v>
      </c>
      <c r="BB915" t="s">
        <v>90</v>
      </c>
      <c r="BC915" t="s">
        <v>90</v>
      </c>
      <c r="BD915" t="s">
        <v>90</v>
      </c>
      <c r="BE915" t="s">
        <v>90</v>
      </c>
    </row>
    <row r="916" spans="1:57" x14ac:dyDescent="0.45">
      <c r="A916" t="s">
        <v>2244</v>
      </c>
      <c r="B916" t="s">
        <v>82</v>
      </c>
      <c r="C916" t="s">
        <v>409</v>
      </c>
      <c r="D916" t="s">
        <v>84</v>
      </c>
      <c r="E916" s="2" t="str">
        <f>HYPERLINK("capsilon://?command=openfolder&amp;siteaddress=FAM.docvelocity-na8.net&amp;folderid=FX7D22CF7A-8B9A-830B-5C07-C1F96E45B674","FX22022829")</f>
        <v>FX22022829</v>
      </c>
      <c r="F916" t="s">
        <v>19</v>
      </c>
      <c r="G916" t="s">
        <v>19</v>
      </c>
      <c r="H916" t="s">
        <v>85</v>
      </c>
      <c r="I916" t="s">
        <v>2245</v>
      </c>
      <c r="J916">
        <v>0</v>
      </c>
      <c r="K916" t="s">
        <v>87</v>
      </c>
      <c r="L916" t="s">
        <v>88</v>
      </c>
      <c r="M916" t="s">
        <v>89</v>
      </c>
      <c r="N916">
        <v>1</v>
      </c>
      <c r="O916" s="1">
        <v>44621.580810185187</v>
      </c>
      <c r="P916" s="1">
        <v>44621.658437500002</v>
      </c>
      <c r="Q916">
        <v>5888</v>
      </c>
      <c r="R916">
        <v>819</v>
      </c>
      <c r="S916" t="b">
        <v>0</v>
      </c>
      <c r="T916" t="s">
        <v>90</v>
      </c>
      <c r="U916" t="b">
        <v>0</v>
      </c>
      <c r="V916" t="s">
        <v>110</v>
      </c>
      <c r="W916" s="1">
        <v>44621.658437500002</v>
      </c>
      <c r="X916">
        <v>286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48</v>
      </c>
      <c r="AF916">
        <v>0</v>
      </c>
      <c r="AG916">
        <v>11</v>
      </c>
      <c r="AH916" t="s">
        <v>90</v>
      </c>
      <c r="AI916" t="s">
        <v>90</v>
      </c>
      <c r="AJ916" t="s">
        <v>90</v>
      </c>
      <c r="AK916" t="s">
        <v>90</v>
      </c>
      <c r="AL916" t="s">
        <v>90</v>
      </c>
      <c r="AM916" t="s">
        <v>90</v>
      </c>
      <c r="AN916" t="s">
        <v>90</v>
      </c>
      <c r="AO916" t="s">
        <v>90</v>
      </c>
      <c r="AP916" t="s">
        <v>90</v>
      </c>
      <c r="AQ916" t="s">
        <v>90</v>
      </c>
      <c r="AR916" t="s">
        <v>90</v>
      </c>
      <c r="AS916" t="s">
        <v>90</v>
      </c>
      <c r="AT916" t="s">
        <v>90</v>
      </c>
      <c r="AU916" t="s">
        <v>90</v>
      </c>
      <c r="AV916" t="s">
        <v>90</v>
      </c>
      <c r="AW916" t="s">
        <v>90</v>
      </c>
      <c r="AX916" t="s">
        <v>90</v>
      </c>
      <c r="AY916" t="s">
        <v>90</v>
      </c>
      <c r="AZ916" t="s">
        <v>90</v>
      </c>
      <c r="BA916" t="s">
        <v>90</v>
      </c>
      <c r="BB916" t="s">
        <v>90</v>
      </c>
      <c r="BC916" t="s">
        <v>90</v>
      </c>
      <c r="BD916" t="s">
        <v>90</v>
      </c>
      <c r="BE916" t="s">
        <v>90</v>
      </c>
    </row>
    <row r="917" spans="1:57" x14ac:dyDescent="0.45">
      <c r="A917" t="s">
        <v>2246</v>
      </c>
      <c r="B917" t="s">
        <v>82</v>
      </c>
      <c r="C917" t="s">
        <v>2061</v>
      </c>
      <c r="D917" t="s">
        <v>84</v>
      </c>
      <c r="E917" s="2" t="str">
        <f>HYPERLINK("capsilon://?command=openfolder&amp;siteaddress=FAM.docvelocity-na8.net&amp;folderid=FXDC2B975E-9313-D781-FD2C-AFBF5C486EAA","FX220211774")</f>
        <v>FX220211774</v>
      </c>
      <c r="F917" t="s">
        <v>19</v>
      </c>
      <c r="G917" t="s">
        <v>19</v>
      </c>
      <c r="H917" t="s">
        <v>85</v>
      </c>
      <c r="I917" t="s">
        <v>2247</v>
      </c>
      <c r="J917">
        <v>0</v>
      </c>
      <c r="K917" t="s">
        <v>87</v>
      </c>
      <c r="L917" t="s">
        <v>88</v>
      </c>
      <c r="M917" t="s">
        <v>89</v>
      </c>
      <c r="N917">
        <v>2</v>
      </c>
      <c r="O917" s="1">
        <v>44621.601620370369</v>
      </c>
      <c r="P917" s="1">
        <v>44621.818703703706</v>
      </c>
      <c r="Q917">
        <v>18390</v>
      </c>
      <c r="R917">
        <v>366</v>
      </c>
      <c r="S917" t="b">
        <v>0</v>
      </c>
      <c r="T917" t="s">
        <v>90</v>
      </c>
      <c r="U917" t="b">
        <v>0</v>
      </c>
      <c r="V917" t="s">
        <v>114</v>
      </c>
      <c r="W917" s="1">
        <v>44621.608888888892</v>
      </c>
      <c r="X917">
        <v>213</v>
      </c>
      <c r="Y917">
        <v>9</v>
      </c>
      <c r="Z917">
        <v>0</v>
      </c>
      <c r="AA917">
        <v>9</v>
      </c>
      <c r="AB917">
        <v>0</v>
      </c>
      <c r="AC917">
        <v>1</v>
      </c>
      <c r="AD917">
        <v>-9</v>
      </c>
      <c r="AE917">
        <v>0</v>
      </c>
      <c r="AF917">
        <v>0</v>
      </c>
      <c r="AG917">
        <v>0</v>
      </c>
      <c r="AH917" t="s">
        <v>92</v>
      </c>
      <c r="AI917" s="1">
        <v>44621.818703703706</v>
      </c>
      <c r="AJ917">
        <v>72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-9</v>
      </c>
      <c r="AQ917">
        <v>0</v>
      </c>
      <c r="AR917">
        <v>0</v>
      </c>
      <c r="AS917">
        <v>0</v>
      </c>
      <c r="AT917" t="s">
        <v>90</v>
      </c>
      <c r="AU917" t="s">
        <v>90</v>
      </c>
      <c r="AV917" t="s">
        <v>90</v>
      </c>
      <c r="AW917" t="s">
        <v>90</v>
      </c>
      <c r="AX917" t="s">
        <v>90</v>
      </c>
      <c r="AY917" t="s">
        <v>90</v>
      </c>
      <c r="AZ917" t="s">
        <v>90</v>
      </c>
      <c r="BA917" t="s">
        <v>90</v>
      </c>
      <c r="BB917" t="s">
        <v>90</v>
      </c>
      <c r="BC917" t="s">
        <v>90</v>
      </c>
      <c r="BD917" t="s">
        <v>90</v>
      </c>
      <c r="BE917" t="s">
        <v>90</v>
      </c>
    </row>
    <row r="918" spans="1:57" x14ac:dyDescent="0.45">
      <c r="A918" t="s">
        <v>2248</v>
      </c>
      <c r="B918" t="s">
        <v>82</v>
      </c>
      <c r="C918" t="s">
        <v>2086</v>
      </c>
      <c r="D918" t="s">
        <v>84</v>
      </c>
      <c r="E918" s="2" t="str">
        <f>HYPERLINK("capsilon://?command=openfolder&amp;siteaddress=FAM.docvelocity-na8.net&amp;folderid=FX4573665E-60A4-EF71-E4C7-AB8E6E3DD73B","FX220212166")</f>
        <v>FX220212166</v>
      </c>
      <c r="F918" t="s">
        <v>19</v>
      </c>
      <c r="G918" t="s">
        <v>19</v>
      </c>
      <c r="H918" t="s">
        <v>85</v>
      </c>
      <c r="I918" t="s">
        <v>2249</v>
      </c>
      <c r="J918">
        <v>0</v>
      </c>
      <c r="K918" t="s">
        <v>87</v>
      </c>
      <c r="L918" t="s">
        <v>88</v>
      </c>
      <c r="M918" t="s">
        <v>89</v>
      </c>
      <c r="N918">
        <v>2</v>
      </c>
      <c r="O918" s="1">
        <v>44621.625486111108</v>
      </c>
      <c r="P918" s="1">
        <v>44621.819120370368</v>
      </c>
      <c r="Q918">
        <v>16502</v>
      </c>
      <c r="R918">
        <v>228</v>
      </c>
      <c r="S918" t="b">
        <v>0</v>
      </c>
      <c r="T918" t="s">
        <v>90</v>
      </c>
      <c r="U918" t="b">
        <v>0</v>
      </c>
      <c r="V918" t="s">
        <v>121</v>
      </c>
      <c r="W918" s="1">
        <v>44621.631458333337</v>
      </c>
      <c r="X918">
        <v>193</v>
      </c>
      <c r="Y918">
        <v>9</v>
      </c>
      <c r="Z918">
        <v>0</v>
      </c>
      <c r="AA918">
        <v>9</v>
      </c>
      <c r="AB918">
        <v>0</v>
      </c>
      <c r="AC918">
        <v>1</v>
      </c>
      <c r="AD918">
        <v>-9</v>
      </c>
      <c r="AE918">
        <v>0</v>
      </c>
      <c r="AF918">
        <v>0</v>
      </c>
      <c r="AG918">
        <v>0</v>
      </c>
      <c r="AH918" t="s">
        <v>92</v>
      </c>
      <c r="AI918" s="1">
        <v>44621.819120370368</v>
      </c>
      <c r="AJ918">
        <v>35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-9</v>
      </c>
      <c r="AQ918">
        <v>0</v>
      </c>
      <c r="AR918">
        <v>0</v>
      </c>
      <c r="AS918">
        <v>0</v>
      </c>
      <c r="AT918" t="s">
        <v>90</v>
      </c>
      <c r="AU918" t="s">
        <v>90</v>
      </c>
      <c r="AV918" t="s">
        <v>90</v>
      </c>
      <c r="AW918" t="s">
        <v>90</v>
      </c>
      <c r="AX918" t="s">
        <v>90</v>
      </c>
      <c r="AY918" t="s">
        <v>90</v>
      </c>
      <c r="AZ918" t="s">
        <v>90</v>
      </c>
      <c r="BA918" t="s">
        <v>90</v>
      </c>
      <c r="BB918" t="s">
        <v>90</v>
      </c>
      <c r="BC918" t="s">
        <v>90</v>
      </c>
      <c r="BD918" t="s">
        <v>90</v>
      </c>
      <c r="BE918" t="s">
        <v>90</v>
      </c>
    </row>
    <row r="919" spans="1:57" x14ac:dyDescent="0.45">
      <c r="A919" t="s">
        <v>2252</v>
      </c>
      <c r="B919" t="s">
        <v>82</v>
      </c>
      <c r="C919" t="s">
        <v>1300</v>
      </c>
      <c r="D919" t="s">
        <v>84</v>
      </c>
      <c r="E919" s="2" t="str">
        <f>HYPERLINK("capsilon://?command=openfolder&amp;siteaddress=FAM.docvelocity-na8.net&amp;folderid=FXEE117754-5581-3E22-AEF1-48870778167E","FX22027404")</f>
        <v>FX22027404</v>
      </c>
      <c r="F919" t="s">
        <v>19</v>
      </c>
      <c r="G919" t="s">
        <v>19</v>
      </c>
      <c r="H919" t="s">
        <v>85</v>
      </c>
      <c r="I919" t="s">
        <v>2253</v>
      </c>
      <c r="J919">
        <v>0</v>
      </c>
      <c r="K919" t="s">
        <v>87</v>
      </c>
      <c r="L919" t="s">
        <v>88</v>
      </c>
      <c r="M919" t="s">
        <v>89</v>
      </c>
      <c r="N919">
        <v>2</v>
      </c>
      <c r="O919" s="1">
        <v>44621.637696759259</v>
      </c>
      <c r="P919" s="1">
        <v>44621.820972222224</v>
      </c>
      <c r="Q919">
        <v>15208</v>
      </c>
      <c r="R919">
        <v>627</v>
      </c>
      <c r="S919" t="b">
        <v>0</v>
      </c>
      <c r="T919" t="s">
        <v>90</v>
      </c>
      <c r="U919" t="b">
        <v>0</v>
      </c>
      <c r="V919" t="s">
        <v>285</v>
      </c>
      <c r="W919" s="1">
        <v>44621.643229166664</v>
      </c>
      <c r="X919">
        <v>467</v>
      </c>
      <c r="Y919">
        <v>52</v>
      </c>
      <c r="Z919">
        <v>0</v>
      </c>
      <c r="AA919">
        <v>52</v>
      </c>
      <c r="AB919">
        <v>0</v>
      </c>
      <c r="AC919">
        <v>27</v>
      </c>
      <c r="AD919">
        <v>-52</v>
      </c>
      <c r="AE919">
        <v>0</v>
      </c>
      <c r="AF919">
        <v>0</v>
      </c>
      <c r="AG919">
        <v>0</v>
      </c>
      <c r="AH919" t="s">
        <v>92</v>
      </c>
      <c r="AI919" s="1">
        <v>44621.820972222224</v>
      </c>
      <c r="AJ919">
        <v>160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-52</v>
      </c>
      <c r="AQ919">
        <v>0</v>
      </c>
      <c r="AR919">
        <v>0</v>
      </c>
      <c r="AS919">
        <v>0</v>
      </c>
      <c r="AT919" t="s">
        <v>90</v>
      </c>
      <c r="AU919" t="s">
        <v>90</v>
      </c>
      <c r="AV919" t="s">
        <v>90</v>
      </c>
      <c r="AW919" t="s">
        <v>90</v>
      </c>
      <c r="AX919" t="s">
        <v>90</v>
      </c>
      <c r="AY919" t="s">
        <v>90</v>
      </c>
      <c r="AZ919" t="s">
        <v>90</v>
      </c>
      <c r="BA919" t="s">
        <v>90</v>
      </c>
      <c r="BB919" t="s">
        <v>90</v>
      </c>
      <c r="BC919" t="s">
        <v>90</v>
      </c>
      <c r="BD919" t="s">
        <v>90</v>
      </c>
      <c r="BE919" t="s">
        <v>90</v>
      </c>
    </row>
    <row r="920" spans="1:57" x14ac:dyDescent="0.45">
      <c r="A920" t="s">
        <v>2254</v>
      </c>
      <c r="B920" t="s">
        <v>82</v>
      </c>
      <c r="C920" t="s">
        <v>1652</v>
      </c>
      <c r="D920" t="s">
        <v>84</v>
      </c>
      <c r="E920" s="2" t="str">
        <f>HYPERLINK("capsilon://?command=openfolder&amp;siteaddress=FAM.docvelocity-na8.net&amp;folderid=FX92698206-E460-B371-DF6C-FA5B04D1FADD","FX22029695")</f>
        <v>FX22029695</v>
      </c>
      <c r="F920" t="s">
        <v>19</v>
      </c>
      <c r="G920" t="s">
        <v>19</v>
      </c>
      <c r="H920" t="s">
        <v>85</v>
      </c>
      <c r="I920" t="s">
        <v>2255</v>
      </c>
      <c r="J920">
        <v>0</v>
      </c>
      <c r="K920" t="s">
        <v>87</v>
      </c>
      <c r="L920" t="s">
        <v>88</v>
      </c>
      <c r="M920" t="s">
        <v>89</v>
      </c>
      <c r="N920">
        <v>1</v>
      </c>
      <c r="O920" s="1">
        <v>44621.647430555553</v>
      </c>
      <c r="P920" s="1">
        <v>44621.659085648149</v>
      </c>
      <c r="Q920">
        <v>834</v>
      </c>
      <c r="R920">
        <v>173</v>
      </c>
      <c r="S920" t="b">
        <v>0</v>
      </c>
      <c r="T920" t="s">
        <v>90</v>
      </c>
      <c r="U920" t="b">
        <v>0</v>
      </c>
      <c r="V920" t="s">
        <v>110</v>
      </c>
      <c r="W920" s="1">
        <v>44621.659085648149</v>
      </c>
      <c r="X920">
        <v>56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52</v>
      </c>
      <c r="AF920">
        <v>0</v>
      </c>
      <c r="AG920">
        <v>1</v>
      </c>
      <c r="AH920" t="s">
        <v>90</v>
      </c>
      <c r="AI920" t="s">
        <v>90</v>
      </c>
      <c r="AJ920" t="s">
        <v>90</v>
      </c>
      <c r="AK920" t="s">
        <v>90</v>
      </c>
      <c r="AL920" t="s">
        <v>90</v>
      </c>
      <c r="AM920" t="s">
        <v>90</v>
      </c>
      <c r="AN920" t="s">
        <v>90</v>
      </c>
      <c r="AO920" t="s">
        <v>90</v>
      </c>
      <c r="AP920" t="s">
        <v>90</v>
      </c>
      <c r="AQ920" t="s">
        <v>90</v>
      </c>
      <c r="AR920" t="s">
        <v>90</v>
      </c>
      <c r="AS920" t="s">
        <v>90</v>
      </c>
      <c r="AT920" t="s">
        <v>90</v>
      </c>
      <c r="AU920" t="s">
        <v>90</v>
      </c>
      <c r="AV920" t="s">
        <v>90</v>
      </c>
      <c r="AW920" t="s">
        <v>90</v>
      </c>
      <c r="AX920" t="s">
        <v>90</v>
      </c>
      <c r="AY920" t="s">
        <v>90</v>
      </c>
      <c r="AZ920" t="s">
        <v>90</v>
      </c>
      <c r="BA920" t="s">
        <v>90</v>
      </c>
      <c r="BB920" t="s">
        <v>90</v>
      </c>
      <c r="BC920" t="s">
        <v>90</v>
      </c>
      <c r="BD920" t="s">
        <v>90</v>
      </c>
      <c r="BE920" t="s">
        <v>90</v>
      </c>
    </row>
    <row r="921" spans="1:57" x14ac:dyDescent="0.45">
      <c r="A921" t="s">
        <v>2256</v>
      </c>
      <c r="B921" t="s">
        <v>82</v>
      </c>
      <c r="C921" t="s">
        <v>208</v>
      </c>
      <c r="D921" t="s">
        <v>84</v>
      </c>
      <c r="E921" s="2" t="str">
        <f>HYPERLINK("capsilon://?command=openfolder&amp;siteaddress=FAM.docvelocity-na8.net&amp;folderid=FXD2C87ECD-A0E4-95DC-5C09-93CE8DFA923B","FX22022401")</f>
        <v>FX22022401</v>
      </c>
      <c r="F921" t="s">
        <v>19</v>
      </c>
      <c r="G921" t="s">
        <v>19</v>
      </c>
      <c r="H921" t="s">
        <v>85</v>
      </c>
      <c r="I921" t="s">
        <v>2257</v>
      </c>
      <c r="J921">
        <v>0</v>
      </c>
      <c r="K921" t="s">
        <v>87</v>
      </c>
      <c r="L921" t="s">
        <v>88</v>
      </c>
      <c r="M921" t="s">
        <v>89</v>
      </c>
      <c r="N921">
        <v>2</v>
      </c>
      <c r="O921" s="1">
        <v>44621.648923611108</v>
      </c>
      <c r="P921" s="1">
        <v>44621.823449074072</v>
      </c>
      <c r="Q921">
        <v>14628</v>
      </c>
      <c r="R921">
        <v>451</v>
      </c>
      <c r="S921" t="b">
        <v>0</v>
      </c>
      <c r="T921" t="s">
        <v>90</v>
      </c>
      <c r="U921" t="b">
        <v>0</v>
      </c>
      <c r="V921" t="s">
        <v>374</v>
      </c>
      <c r="W921" s="1">
        <v>44621.661608796298</v>
      </c>
      <c r="X921">
        <v>75</v>
      </c>
      <c r="Y921">
        <v>0</v>
      </c>
      <c r="Z921">
        <v>0</v>
      </c>
      <c r="AA921">
        <v>0</v>
      </c>
      <c r="AB921">
        <v>52</v>
      </c>
      <c r="AC921">
        <v>0</v>
      </c>
      <c r="AD921">
        <v>0</v>
      </c>
      <c r="AE921">
        <v>0</v>
      </c>
      <c r="AF921">
        <v>0</v>
      </c>
      <c r="AG921">
        <v>0</v>
      </c>
      <c r="AH921" t="s">
        <v>219</v>
      </c>
      <c r="AI921" s="1">
        <v>44621.823449074072</v>
      </c>
      <c r="AJ921">
        <v>266</v>
      </c>
      <c r="AK921">
        <v>0</v>
      </c>
      <c r="AL921">
        <v>0</v>
      </c>
      <c r="AM921">
        <v>0</v>
      </c>
      <c r="AN921">
        <v>52</v>
      </c>
      <c r="AO921">
        <v>0</v>
      </c>
      <c r="AP921">
        <v>0</v>
      </c>
      <c r="AQ921">
        <v>0</v>
      </c>
      <c r="AR921">
        <v>0</v>
      </c>
      <c r="AS921">
        <v>0</v>
      </c>
      <c r="AT921" t="s">
        <v>90</v>
      </c>
      <c r="AU921" t="s">
        <v>90</v>
      </c>
      <c r="AV921" t="s">
        <v>90</v>
      </c>
      <c r="AW921" t="s">
        <v>90</v>
      </c>
      <c r="AX921" t="s">
        <v>90</v>
      </c>
      <c r="AY921" t="s">
        <v>90</v>
      </c>
      <c r="AZ921" t="s">
        <v>90</v>
      </c>
      <c r="BA921" t="s">
        <v>90</v>
      </c>
      <c r="BB921" t="s">
        <v>90</v>
      </c>
      <c r="BC921" t="s">
        <v>90</v>
      </c>
      <c r="BD921" t="s">
        <v>90</v>
      </c>
      <c r="BE921" t="s">
        <v>90</v>
      </c>
    </row>
    <row r="922" spans="1:57" x14ac:dyDescent="0.45">
      <c r="A922" t="s">
        <v>2258</v>
      </c>
      <c r="B922" t="s">
        <v>82</v>
      </c>
      <c r="C922" t="s">
        <v>2259</v>
      </c>
      <c r="D922" t="s">
        <v>84</v>
      </c>
      <c r="E922" s="2" t="str">
        <f>HYPERLINK("capsilon://?command=openfolder&amp;siteaddress=FAM.docvelocity-na8.net&amp;folderid=FX236EBE13-4A7F-A111-4B39-C3C5E6EDF94B","FX220212083")</f>
        <v>FX220212083</v>
      </c>
      <c r="F922" t="s">
        <v>19</v>
      </c>
      <c r="G922" t="s">
        <v>19</v>
      </c>
      <c r="H922" t="s">
        <v>85</v>
      </c>
      <c r="I922" t="s">
        <v>2260</v>
      </c>
      <c r="J922">
        <v>0</v>
      </c>
      <c r="K922" t="s">
        <v>87</v>
      </c>
      <c r="L922" t="s">
        <v>88</v>
      </c>
      <c r="M922" t="s">
        <v>89</v>
      </c>
      <c r="N922">
        <v>2</v>
      </c>
      <c r="O922" s="1">
        <v>44621.649282407408</v>
      </c>
      <c r="P922" s="1">
        <v>44621.720972222225</v>
      </c>
      <c r="Q922">
        <v>833</v>
      </c>
      <c r="R922">
        <v>5361</v>
      </c>
      <c r="S922" t="b">
        <v>0</v>
      </c>
      <c r="T922" t="s">
        <v>90</v>
      </c>
      <c r="U922" t="b">
        <v>1</v>
      </c>
      <c r="V922" t="s">
        <v>121</v>
      </c>
      <c r="W922" s="1">
        <v>44621.692164351851</v>
      </c>
      <c r="X922">
        <v>3701</v>
      </c>
      <c r="Y922">
        <v>362</v>
      </c>
      <c r="Z922">
        <v>0</v>
      </c>
      <c r="AA922">
        <v>362</v>
      </c>
      <c r="AB922">
        <v>159</v>
      </c>
      <c r="AC922">
        <v>252</v>
      </c>
      <c r="AD922">
        <v>-362</v>
      </c>
      <c r="AE922">
        <v>0</v>
      </c>
      <c r="AF922">
        <v>0</v>
      </c>
      <c r="AG922">
        <v>0</v>
      </c>
      <c r="AH922" t="s">
        <v>219</v>
      </c>
      <c r="AI922" s="1">
        <v>44621.720972222225</v>
      </c>
      <c r="AJ922">
        <v>1660</v>
      </c>
      <c r="AK922">
        <v>1</v>
      </c>
      <c r="AL922">
        <v>0</v>
      </c>
      <c r="AM922">
        <v>1</v>
      </c>
      <c r="AN922">
        <v>159</v>
      </c>
      <c r="AO922">
        <v>1</v>
      </c>
      <c r="AP922">
        <v>-363</v>
      </c>
      <c r="AQ922">
        <v>0</v>
      </c>
      <c r="AR922">
        <v>0</v>
      </c>
      <c r="AS922">
        <v>0</v>
      </c>
      <c r="AT922" t="s">
        <v>90</v>
      </c>
      <c r="AU922" t="s">
        <v>90</v>
      </c>
      <c r="AV922" t="s">
        <v>90</v>
      </c>
      <c r="AW922" t="s">
        <v>90</v>
      </c>
      <c r="AX922" t="s">
        <v>90</v>
      </c>
      <c r="AY922" t="s">
        <v>90</v>
      </c>
      <c r="AZ922" t="s">
        <v>90</v>
      </c>
      <c r="BA922" t="s">
        <v>90</v>
      </c>
      <c r="BB922" t="s">
        <v>90</v>
      </c>
      <c r="BC922" t="s">
        <v>90</v>
      </c>
      <c r="BD922" t="s">
        <v>90</v>
      </c>
      <c r="BE922" t="s">
        <v>90</v>
      </c>
    </row>
    <row r="923" spans="1:57" x14ac:dyDescent="0.45">
      <c r="A923" t="s">
        <v>2261</v>
      </c>
      <c r="B923" t="s">
        <v>82</v>
      </c>
      <c r="C923" t="s">
        <v>1802</v>
      </c>
      <c r="D923" t="s">
        <v>84</v>
      </c>
      <c r="E923" s="2" t="str">
        <f>HYPERLINK("capsilon://?command=openfolder&amp;siteaddress=FAM.docvelocity-na8.net&amp;folderid=FXA510F336-3558-36DE-6EA1-CB9749C7E46B","FX220210376")</f>
        <v>FX220210376</v>
      </c>
      <c r="F923" t="s">
        <v>19</v>
      </c>
      <c r="G923" t="s">
        <v>19</v>
      </c>
      <c r="H923" t="s">
        <v>85</v>
      </c>
      <c r="I923" t="s">
        <v>2262</v>
      </c>
      <c r="J923">
        <v>0</v>
      </c>
      <c r="K923" t="s">
        <v>87</v>
      </c>
      <c r="L923" t="s">
        <v>88</v>
      </c>
      <c r="M923" t="s">
        <v>89</v>
      </c>
      <c r="N923">
        <v>2</v>
      </c>
      <c r="O923" s="1">
        <v>44621.649502314816</v>
      </c>
      <c r="P923" s="1">
        <v>44621.724826388891</v>
      </c>
      <c r="Q923">
        <v>5095</v>
      </c>
      <c r="R923">
        <v>1413</v>
      </c>
      <c r="S923" t="b">
        <v>0</v>
      </c>
      <c r="T923" t="s">
        <v>90</v>
      </c>
      <c r="U923" t="b">
        <v>1</v>
      </c>
      <c r="V923" t="s">
        <v>246</v>
      </c>
      <c r="W923" s="1">
        <v>44621.663124999999</v>
      </c>
      <c r="X923">
        <v>1069</v>
      </c>
      <c r="Y923">
        <v>37</v>
      </c>
      <c r="Z923">
        <v>0</v>
      </c>
      <c r="AA923">
        <v>37</v>
      </c>
      <c r="AB923">
        <v>0</v>
      </c>
      <c r="AC923">
        <v>30</v>
      </c>
      <c r="AD923">
        <v>-37</v>
      </c>
      <c r="AE923">
        <v>0</v>
      </c>
      <c r="AF923">
        <v>0</v>
      </c>
      <c r="AG923">
        <v>0</v>
      </c>
      <c r="AH923" t="s">
        <v>219</v>
      </c>
      <c r="AI923" s="1">
        <v>44621.724826388891</v>
      </c>
      <c r="AJ923">
        <v>332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-37</v>
      </c>
      <c r="AQ923">
        <v>0</v>
      </c>
      <c r="AR923">
        <v>0</v>
      </c>
      <c r="AS923">
        <v>0</v>
      </c>
      <c r="AT923" t="s">
        <v>90</v>
      </c>
      <c r="AU923" t="s">
        <v>90</v>
      </c>
      <c r="AV923" t="s">
        <v>90</v>
      </c>
      <c r="AW923" t="s">
        <v>90</v>
      </c>
      <c r="AX923" t="s">
        <v>90</v>
      </c>
      <c r="AY923" t="s">
        <v>90</v>
      </c>
      <c r="AZ923" t="s">
        <v>90</v>
      </c>
      <c r="BA923" t="s">
        <v>90</v>
      </c>
      <c r="BB923" t="s">
        <v>90</v>
      </c>
      <c r="BC923" t="s">
        <v>90</v>
      </c>
      <c r="BD923" t="s">
        <v>90</v>
      </c>
      <c r="BE923" t="s">
        <v>90</v>
      </c>
    </row>
    <row r="924" spans="1:57" x14ac:dyDescent="0.45">
      <c r="A924" t="s">
        <v>2263</v>
      </c>
      <c r="B924" t="s">
        <v>82</v>
      </c>
      <c r="C924" t="s">
        <v>1652</v>
      </c>
      <c r="D924" t="s">
        <v>84</v>
      </c>
      <c r="E924" s="2" t="str">
        <f>HYPERLINK("capsilon://?command=openfolder&amp;siteaddress=FAM.docvelocity-na8.net&amp;folderid=FX92698206-E460-B371-DF6C-FA5B04D1FADD","FX22029695")</f>
        <v>FX22029695</v>
      </c>
      <c r="F924" t="s">
        <v>19</v>
      </c>
      <c r="G924" t="s">
        <v>19</v>
      </c>
      <c r="H924" t="s">
        <v>85</v>
      </c>
      <c r="I924" t="s">
        <v>2264</v>
      </c>
      <c r="J924">
        <v>0</v>
      </c>
      <c r="K924" t="s">
        <v>87</v>
      </c>
      <c r="L924" t="s">
        <v>88</v>
      </c>
      <c r="M924" t="s">
        <v>89</v>
      </c>
      <c r="N924">
        <v>2</v>
      </c>
      <c r="O924" s="1">
        <v>44621.649629629632</v>
      </c>
      <c r="P924" s="1">
        <v>44621.825613425928</v>
      </c>
      <c r="Q924">
        <v>13897</v>
      </c>
      <c r="R924">
        <v>1308</v>
      </c>
      <c r="S924" t="b">
        <v>0</v>
      </c>
      <c r="T924" t="s">
        <v>90</v>
      </c>
      <c r="U924" t="b">
        <v>0</v>
      </c>
      <c r="V924" t="s">
        <v>374</v>
      </c>
      <c r="W924" s="1">
        <v>44621.671712962961</v>
      </c>
      <c r="X924">
        <v>872</v>
      </c>
      <c r="Y924">
        <v>52</v>
      </c>
      <c r="Z924">
        <v>0</v>
      </c>
      <c r="AA924">
        <v>52</v>
      </c>
      <c r="AB924">
        <v>0</v>
      </c>
      <c r="AC924">
        <v>30</v>
      </c>
      <c r="AD924">
        <v>-52</v>
      </c>
      <c r="AE924">
        <v>0</v>
      </c>
      <c r="AF924">
        <v>0</v>
      </c>
      <c r="AG924">
        <v>0</v>
      </c>
      <c r="AH924" t="s">
        <v>92</v>
      </c>
      <c r="AI924" s="1">
        <v>44621.825613425928</v>
      </c>
      <c r="AJ924">
        <v>400</v>
      </c>
      <c r="AK924">
        <v>10</v>
      </c>
      <c r="AL924">
        <v>0</v>
      </c>
      <c r="AM924">
        <v>10</v>
      </c>
      <c r="AN924">
        <v>0</v>
      </c>
      <c r="AO924">
        <v>9</v>
      </c>
      <c r="AP924">
        <v>-62</v>
      </c>
      <c r="AQ924">
        <v>0</v>
      </c>
      <c r="AR924">
        <v>0</v>
      </c>
      <c r="AS924">
        <v>0</v>
      </c>
      <c r="AT924" t="s">
        <v>90</v>
      </c>
      <c r="AU924" t="s">
        <v>90</v>
      </c>
      <c r="AV924" t="s">
        <v>90</v>
      </c>
      <c r="AW924" t="s">
        <v>90</v>
      </c>
      <c r="AX924" t="s">
        <v>90</v>
      </c>
      <c r="AY924" t="s">
        <v>90</v>
      </c>
      <c r="AZ924" t="s">
        <v>90</v>
      </c>
      <c r="BA924" t="s">
        <v>90</v>
      </c>
      <c r="BB924" t="s">
        <v>90</v>
      </c>
      <c r="BC924" t="s">
        <v>90</v>
      </c>
      <c r="BD924" t="s">
        <v>90</v>
      </c>
      <c r="BE924" t="s">
        <v>90</v>
      </c>
    </row>
    <row r="925" spans="1:57" x14ac:dyDescent="0.45">
      <c r="A925" t="s">
        <v>2265</v>
      </c>
      <c r="B925" t="s">
        <v>82</v>
      </c>
      <c r="C925" t="s">
        <v>254</v>
      </c>
      <c r="D925" t="s">
        <v>84</v>
      </c>
      <c r="E925" s="2" t="str">
        <f>HYPERLINK("capsilon://?command=openfolder&amp;siteaddress=FAM.docvelocity-na8.net&amp;folderid=FX83171467-0055-467D-2E84-89B69F00A9AC","FX22022708")</f>
        <v>FX22022708</v>
      </c>
      <c r="F925" t="s">
        <v>19</v>
      </c>
      <c r="G925" t="s">
        <v>19</v>
      </c>
      <c r="H925" t="s">
        <v>85</v>
      </c>
      <c r="I925" t="s">
        <v>2216</v>
      </c>
      <c r="J925">
        <v>0</v>
      </c>
      <c r="K925" t="s">
        <v>87</v>
      </c>
      <c r="L925" t="s">
        <v>88</v>
      </c>
      <c r="M925" t="s">
        <v>89</v>
      </c>
      <c r="N925">
        <v>2</v>
      </c>
      <c r="O925" s="1">
        <v>44621.651886574073</v>
      </c>
      <c r="P925" s="1">
        <v>44621.730231481481</v>
      </c>
      <c r="Q925">
        <v>5799</v>
      </c>
      <c r="R925">
        <v>970</v>
      </c>
      <c r="S925" t="b">
        <v>0</v>
      </c>
      <c r="T925" t="s">
        <v>90</v>
      </c>
      <c r="U925" t="b">
        <v>1</v>
      </c>
      <c r="V925" t="s">
        <v>285</v>
      </c>
      <c r="W925" s="1">
        <v>44621.657812500001</v>
      </c>
      <c r="X925">
        <v>498</v>
      </c>
      <c r="Y925">
        <v>42</v>
      </c>
      <c r="Z925">
        <v>0</v>
      </c>
      <c r="AA925">
        <v>42</v>
      </c>
      <c r="AB925">
        <v>0</v>
      </c>
      <c r="AC925">
        <v>31</v>
      </c>
      <c r="AD925">
        <v>-42</v>
      </c>
      <c r="AE925">
        <v>0</v>
      </c>
      <c r="AF925">
        <v>0</v>
      </c>
      <c r="AG925">
        <v>0</v>
      </c>
      <c r="AH925" t="s">
        <v>219</v>
      </c>
      <c r="AI925" s="1">
        <v>44621.730231481481</v>
      </c>
      <c r="AJ925">
        <v>466</v>
      </c>
      <c r="AK925">
        <v>2</v>
      </c>
      <c r="AL925">
        <v>0</v>
      </c>
      <c r="AM925">
        <v>2</v>
      </c>
      <c r="AN925">
        <v>0</v>
      </c>
      <c r="AO925">
        <v>2</v>
      </c>
      <c r="AP925">
        <v>-44</v>
      </c>
      <c r="AQ925">
        <v>0</v>
      </c>
      <c r="AR925">
        <v>0</v>
      </c>
      <c r="AS925">
        <v>0</v>
      </c>
      <c r="AT925" t="s">
        <v>90</v>
      </c>
      <c r="AU925" t="s">
        <v>90</v>
      </c>
      <c r="AV925" t="s">
        <v>90</v>
      </c>
      <c r="AW925" t="s">
        <v>90</v>
      </c>
      <c r="AX925" t="s">
        <v>90</v>
      </c>
      <c r="AY925" t="s">
        <v>90</v>
      </c>
      <c r="AZ925" t="s">
        <v>90</v>
      </c>
      <c r="BA925" t="s">
        <v>90</v>
      </c>
      <c r="BB925" t="s">
        <v>90</v>
      </c>
      <c r="BC925" t="s">
        <v>90</v>
      </c>
      <c r="BD925" t="s">
        <v>90</v>
      </c>
      <c r="BE925" t="s">
        <v>90</v>
      </c>
    </row>
    <row r="926" spans="1:57" x14ac:dyDescent="0.45">
      <c r="A926" t="s">
        <v>2266</v>
      </c>
      <c r="B926" t="s">
        <v>82</v>
      </c>
      <c r="C926" t="s">
        <v>1689</v>
      </c>
      <c r="D926" t="s">
        <v>84</v>
      </c>
      <c r="E926" s="2" t="str">
        <f>HYPERLINK("capsilon://?command=openfolder&amp;siteaddress=FAM.docvelocity-na8.net&amp;folderid=FXBDF94647-ABB5-31F2-02BA-1E3C4C8312F5","FX211114930")</f>
        <v>FX211114930</v>
      </c>
      <c r="F926" t="s">
        <v>19</v>
      </c>
      <c r="G926" t="s">
        <v>19</v>
      </c>
      <c r="H926" t="s">
        <v>85</v>
      </c>
      <c r="I926" t="s">
        <v>2234</v>
      </c>
      <c r="J926">
        <v>0</v>
      </c>
      <c r="K926" t="s">
        <v>87</v>
      </c>
      <c r="L926" t="s">
        <v>88</v>
      </c>
      <c r="M926" t="s">
        <v>89</v>
      </c>
      <c r="N926">
        <v>2</v>
      </c>
      <c r="O926" s="1">
        <v>44621.655624999999</v>
      </c>
      <c r="P926" s="1">
        <v>44621.733425925922</v>
      </c>
      <c r="Q926">
        <v>6005</v>
      </c>
      <c r="R926">
        <v>717</v>
      </c>
      <c r="S926" t="b">
        <v>0</v>
      </c>
      <c r="T926" t="s">
        <v>90</v>
      </c>
      <c r="U926" t="b">
        <v>1</v>
      </c>
      <c r="V926" t="s">
        <v>285</v>
      </c>
      <c r="W926" s="1">
        <v>44621.662870370368</v>
      </c>
      <c r="X926">
        <v>436</v>
      </c>
      <c r="Y926">
        <v>37</v>
      </c>
      <c r="Z926">
        <v>0</v>
      </c>
      <c r="AA926">
        <v>37</v>
      </c>
      <c r="AB926">
        <v>0</v>
      </c>
      <c r="AC926">
        <v>12</v>
      </c>
      <c r="AD926">
        <v>-37</v>
      </c>
      <c r="AE926">
        <v>0</v>
      </c>
      <c r="AF926">
        <v>0</v>
      </c>
      <c r="AG926">
        <v>0</v>
      </c>
      <c r="AH926" t="s">
        <v>219</v>
      </c>
      <c r="AI926" s="1">
        <v>44621.733425925922</v>
      </c>
      <c r="AJ926">
        <v>275</v>
      </c>
      <c r="AK926">
        <v>1</v>
      </c>
      <c r="AL926">
        <v>0</v>
      </c>
      <c r="AM926">
        <v>1</v>
      </c>
      <c r="AN926">
        <v>0</v>
      </c>
      <c r="AO926">
        <v>1</v>
      </c>
      <c r="AP926">
        <v>-38</v>
      </c>
      <c r="AQ926">
        <v>0</v>
      </c>
      <c r="AR926">
        <v>0</v>
      </c>
      <c r="AS926">
        <v>0</v>
      </c>
      <c r="AT926" t="s">
        <v>90</v>
      </c>
      <c r="AU926" t="s">
        <v>90</v>
      </c>
      <c r="AV926" t="s">
        <v>90</v>
      </c>
      <c r="AW926" t="s">
        <v>90</v>
      </c>
      <c r="AX926" t="s">
        <v>90</v>
      </c>
      <c r="AY926" t="s">
        <v>90</v>
      </c>
      <c r="AZ926" t="s">
        <v>90</v>
      </c>
      <c r="BA926" t="s">
        <v>90</v>
      </c>
      <c r="BB926" t="s">
        <v>90</v>
      </c>
      <c r="BC926" t="s">
        <v>90</v>
      </c>
      <c r="BD926" t="s">
        <v>90</v>
      </c>
      <c r="BE926" t="s">
        <v>90</v>
      </c>
    </row>
    <row r="927" spans="1:57" x14ac:dyDescent="0.45">
      <c r="A927" t="s">
        <v>2267</v>
      </c>
      <c r="B927" t="s">
        <v>82</v>
      </c>
      <c r="C927" t="s">
        <v>1652</v>
      </c>
      <c r="D927" t="s">
        <v>84</v>
      </c>
      <c r="E927" s="2" t="str">
        <f>HYPERLINK("capsilon://?command=openfolder&amp;siteaddress=FAM.docvelocity-na8.net&amp;folderid=FX92698206-E460-B371-DF6C-FA5B04D1FADD","FX22029695")</f>
        <v>FX22029695</v>
      </c>
      <c r="F927" t="s">
        <v>19</v>
      </c>
      <c r="G927" t="s">
        <v>19</v>
      </c>
      <c r="H927" t="s">
        <v>85</v>
      </c>
      <c r="I927" t="s">
        <v>2255</v>
      </c>
      <c r="J927">
        <v>0</v>
      </c>
      <c r="K927" t="s">
        <v>87</v>
      </c>
      <c r="L927" t="s">
        <v>88</v>
      </c>
      <c r="M927" t="s">
        <v>89</v>
      </c>
      <c r="N927">
        <v>2</v>
      </c>
      <c r="O927" s="1">
        <v>44621.659432870372</v>
      </c>
      <c r="P927" s="1">
        <v>44621.736597222225</v>
      </c>
      <c r="Q927">
        <v>6038</v>
      </c>
      <c r="R927">
        <v>629</v>
      </c>
      <c r="S927" t="b">
        <v>0</v>
      </c>
      <c r="T927" t="s">
        <v>90</v>
      </c>
      <c r="U927" t="b">
        <v>1</v>
      </c>
      <c r="V927" t="s">
        <v>1173</v>
      </c>
      <c r="W927" s="1">
        <v>44621.663506944446</v>
      </c>
      <c r="X927">
        <v>346</v>
      </c>
      <c r="Y927">
        <v>37</v>
      </c>
      <c r="Z927">
        <v>0</v>
      </c>
      <c r="AA927">
        <v>37</v>
      </c>
      <c r="AB927">
        <v>0</v>
      </c>
      <c r="AC927">
        <v>25</v>
      </c>
      <c r="AD927">
        <v>-37</v>
      </c>
      <c r="AE927">
        <v>0</v>
      </c>
      <c r="AF927">
        <v>0</v>
      </c>
      <c r="AG927">
        <v>0</v>
      </c>
      <c r="AH927" t="s">
        <v>219</v>
      </c>
      <c r="AI927" s="1">
        <v>44621.736597222225</v>
      </c>
      <c r="AJ927">
        <v>273</v>
      </c>
      <c r="AK927">
        <v>1</v>
      </c>
      <c r="AL927">
        <v>0</v>
      </c>
      <c r="AM927">
        <v>1</v>
      </c>
      <c r="AN927">
        <v>0</v>
      </c>
      <c r="AO927">
        <v>1</v>
      </c>
      <c r="AP927">
        <v>-38</v>
      </c>
      <c r="AQ927">
        <v>0</v>
      </c>
      <c r="AR927">
        <v>0</v>
      </c>
      <c r="AS927">
        <v>0</v>
      </c>
      <c r="AT927" t="s">
        <v>90</v>
      </c>
      <c r="AU927" t="s">
        <v>90</v>
      </c>
      <c r="AV927" t="s">
        <v>90</v>
      </c>
      <c r="AW927" t="s">
        <v>90</v>
      </c>
      <c r="AX927" t="s">
        <v>90</v>
      </c>
      <c r="AY927" t="s">
        <v>90</v>
      </c>
      <c r="AZ927" t="s">
        <v>90</v>
      </c>
      <c r="BA927" t="s">
        <v>90</v>
      </c>
      <c r="BB927" t="s">
        <v>90</v>
      </c>
      <c r="BC927" t="s">
        <v>90</v>
      </c>
      <c r="BD927" t="s">
        <v>90</v>
      </c>
      <c r="BE927" t="s">
        <v>90</v>
      </c>
    </row>
    <row r="928" spans="1:57" x14ac:dyDescent="0.45">
      <c r="A928" t="s">
        <v>2268</v>
      </c>
      <c r="B928" t="s">
        <v>82</v>
      </c>
      <c r="C928" t="s">
        <v>409</v>
      </c>
      <c r="D928" t="s">
        <v>84</v>
      </c>
      <c r="E928" s="2" t="str">
        <f>HYPERLINK("capsilon://?command=openfolder&amp;siteaddress=FAM.docvelocity-na8.net&amp;folderid=FX7D22CF7A-8B9A-830B-5C07-C1F96E45B674","FX22022829")</f>
        <v>FX22022829</v>
      </c>
      <c r="F928" t="s">
        <v>19</v>
      </c>
      <c r="G928" t="s">
        <v>19</v>
      </c>
      <c r="H928" t="s">
        <v>85</v>
      </c>
      <c r="I928" t="s">
        <v>2245</v>
      </c>
      <c r="J928">
        <v>0</v>
      </c>
      <c r="K928" t="s">
        <v>87</v>
      </c>
      <c r="L928" t="s">
        <v>88</v>
      </c>
      <c r="M928" t="s">
        <v>89</v>
      </c>
      <c r="N928">
        <v>2</v>
      </c>
      <c r="O928" s="1">
        <v>44621.661932870367</v>
      </c>
      <c r="P928" s="1">
        <v>44621.790925925925</v>
      </c>
      <c r="Q928">
        <v>8328</v>
      </c>
      <c r="R928">
        <v>2817</v>
      </c>
      <c r="S928" t="b">
        <v>0</v>
      </c>
      <c r="T928" t="s">
        <v>90</v>
      </c>
      <c r="U928" t="b">
        <v>1</v>
      </c>
      <c r="V928" t="s">
        <v>374</v>
      </c>
      <c r="W928" s="1">
        <v>44621.693981481483</v>
      </c>
      <c r="X928">
        <v>1923</v>
      </c>
      <c r="Y928">
        <v>154</v>
      </c>
      <c r="Z928">
        <v>0</v>
      </c>
      <c r="AA928">
        <v>154</v>
      </c>
      <c r="AB928">
        <v>297</v>
      </c>
      <c r="AC928">
        <v>103</v>
      </c>
      <c r="AD928">
        <v>-154</v>
      </c>
      <c r="AE928">
        <v>0</v>
      </c>
      <c r="AF928">
        <v>0</v>
      </c>
      <c r="AG928">
        <v>0</v>
      </c>
      <c r="AH928" t="s">
        <v>92</v>
      </c>
      <c r="AI928" s="1">
        <v>44621.790925925925</v>
      </c>
      <c r="AJ928">
        <v>317</v>
      </c>
      <c r="AK928">
        <v>2</v>
      </c>
      <c r="AL928">
        <v>0</v>
      </c>
      <c r="AM928">
        <v>2</v>
      </c>
      <c r="AN928">
        <v>297</v>
      </c>
      <c r="AO928">
        <v>1</v>
      </c>
      <c r="AP928">
        <v>-156</v>
      </c>
      <c r="AQ928">
        <v>0</v>
      </c>
      <c r="AR928">
        <v>0</v>
      </c>
      <c r="AS928">
        <v>0</v>
      </c>
      <c r="AT928" t="s">
        <v>90</v>
      </c>
      <c r="AU928" t="s">
        <v>90</v>
      </c>
      <c r="AV928" t="s">
        <v>90</v>
      </c>
      <c r="AW928" t="s">
        <v>90</v>
      </c>
      <c r="AX928" t="s">
        <v>90</v>
      </c>
      <c r="AY928" t="s">
        <v>90</v>
      </c>
      <c r="AZ928" t="s">
        <v>90</v>
      </c>
      <c r="BA928" t="s">
        <v>90</v>
      </c>
      <c r="BB928" t="s">
        <v>90</v>
      </c>
      <c r="BC928" t="s">
        <v>90</v>
      </c>
      <c r="BD928" t="s">
        <v>90</v>
      </c>
      <c r="BE928" t="s">
        <v>90</v>
      </c>
    </row>
    <row r="929" spans="1:57" x14ac:dyDescent="0.45">
      <c r="A929" t="s">
        <v>2269</v>
      </c>
      <c r="B929" t="s">
        <v>82</v>
      </c>
      <c r="C929" t="s">
        <v>512</v>
      </c>
      <c r="D929" t="s">
        <v>84</v>
      </c>
      <c r="E929" s="2" t="str">
        <f>HYPERLINK("capsilon://?command=openfolder&amp;siteaddress=FAM.docvelocity-na8.net&amp;folderid=FX7C48E35F-723C-2AD4-C04F-C13242165B22","FX22021468")</f>
        <v>FX22021468</v>
      </c>
      <c r="F929" t="s">
        <v>19</v>
      </c>
      <c r="G929" t="s">
        <v>19</v>
      </c>
      <c r="H929" t="s">
        <v>85</v>
      </c>
      <c r="I929" t="s">
        <v>2270</v>
      </c>
      <c r="J929">
        <v>0</v>
      </c>
      <c r="K929" t="s">
        <v>87</v>
      </c>
      <c r="L929" t="s">
        <v>88</v>
      </c>
      <c r="M929" t="s">
        <v>89</v>
      </c>
      <c r="N929">
        <v>2</v>
      </c>
      <c r="O929" s="1">
        <v>44621.665335648147</v>
      </c>
      <c r="P929" s="1">
        <v>44621.823738425926</v>
      </c>
      <c r="Q929">
        <v>13027</v>
      </c>
      <c r="R929">
        <v>659</v>
      </c>
      <c r="S929" t="b">
        <v>0</v>
      </c>
      <c r="T929" t="s">
        <v>90</v>
      </c>
      <c r="U929" t="b">
        <v>0</v>
      </c>
      <c r="V929" t="s">
        <v>114</v>
      </c>
      <c r="W929" s="1">
        <v>44621.677060185182</v>
      </c>
      <c r="X929">
        <v>620</v>
      </c>
      <c r="Y929">
        <v>0</v>
      </c>
      <c r="Z929">
        <v>0</v>
      </c>
      <c r="AA929">
        <v>0</v>
      </c>
      <c r="AB929">
        <v>52</v>
      </c>
      <c r="AC929">
        <v>51</v>
      </c>
      <c r="AD929">
        <v>0</v>
      </c>
      <c r="AE929">
        <v>0</v>
      </c>
      <c r="AF929">
        <v>0</v>
      </c>
      <c r="AG929">
        <v>0</v>
      </c>
      <c r="AH929" t="s">
        <v>219</v>
      </c>
      <c r="AI929" s="1">
        <v>44621.823738425926</v>
      </c>
      <c r="AJ929">
        <v>24</v>
      </c>
      <c r="AK929">
        <v>0</v>
      </c>
      <c r="AL929">
        <v>0</v>
      </c>
      <c r="AM929">
        <v>0</v>
      </c>
      <c r="AN929">
        <v>52</v>
      </c>
      <c r="AO929">
        <v>0</v>
      </c>
      <c r="AP929">
        <v>0</v>
      </c>
      <c r="AQ929">
        <v>0</v>
      </c>
      <c r="AR929">
        <v>0</v>
      </c>
      <c r="AS929">
        <v>0</v>
      </c>
      <c r="AT929" t="s">
        <v>90</v>
      </c>
      <c r="AU929" t="s">
        <v>90</v>
      </c>
      <c r="AV929" t="s">
        <v>90</v>
      </c>
      <c r="AW929" t="s">
        <v>90</v>
      </c>
      <c r="AX929" t="s">
        <v>90</v>
      </c>
      <c r="AY929" t="s">
        <v>90</v>
      </c>
      <c r="AZ929" t="s">
        <v>90</v>
      </c>
      <c r="BA929" t="s">
        <v>90</v>
      </c>
      <c r="BB929" t="s">
        <v>90</v>
      </c>
      <c r="BC929" t="s">
        <v>90</v>
      </c>
      <c r="BD929" t="s">
        <v>90</v>
      </c>
      <c r="BE929" t="s">
        <v>90</v>
      </c>
    </row>
    <row r="930" spans="1:57" x14ac:dyDescent="0.45">
      <c r="A930" t="s">
        <v>2271</v>
      </c>
      <c r="B930" t="s">
        <v>82</v>
      </c>
      <c r="C930" t="s">
        <v>879</v>
      </c>
      <c r="D930" t="s">
        <v>84</v>
      </c>
      <c r="E930" s="2" t="str">
        <f>HYPERLINK("capsilon://?command=openfolder&amp;siteaddress=FAM.docvelocity-na8.net&amp;folderid=FX35D2FE81-30B8-EDF6-BE51-D8647B4303E1","FX22012448")</f>
        <v>FX22012448</v>
      </c>
      <c r="F930" t="s">
        <v>19</v>
      </c>
      <c r="G930" t="s">
        <v>19</v>
      </c>
      <c r="H930" t="s">
        <v>85</v>
      </c>
      <c r="I930" t="s">
        <v>2272</v>
      </c>
      <c r="J930">
        <v>0</v>
      </c>
      <c r="K930" t="s">
        <v>87</v>
      </c>
      <c r="L930" t="s">
        <v>88</v>
      </c>
      <c r="M930" t="s">
        <v>89</v>
      </c>
      <c r="N930">
        <v>2</v>
      </c>
      <c r="O930" s="1">
        <v>44621.718298611115</v>
      </c>
      <c r="P930" s="1">
        <v>44621.830127314817</v>
      </c>
      <c r="Q930">
        <v>8790</v>
      </c>
      <c r="R930">
        <v>872</v>
      </c>
      <c r="S930" t="b">
        <v>0</v>
      </c>
      <c r="T930" t="s">
        <v>90</v>
      </c>
      <c r="U930" t="b">
        <v>0</v>
      </c>
      <c r="V930" t="s">
        <v>114</v>
      </c>
      <c r="W930" s="1">
        <v>44621.722303240742</v>
      </c>
      <c r="X930">
        <v>320</v>
      </c>
      <c r="Y930">
        <v>44</v>
      </c>
      <c r="Z930">
        <v>0</v>
      </c>
      <c r="AA930">
        <v>44</v>
      </c>
      <c r="AB930">
        <v>0</v>
      </c>
      <c r="AC930">
        <v>4</v>
      </c>
      <c r="AD930">
        <v>-44</v>
      </c>
      <c r="AE930">
        <v>0</v>
      </c>
      <c r="AF930">
        <v>0</v>
      </c>
      <c r="AG930">
        <v>0</v>
      </c>
      <c r="AH930" t="s">
        <v>219</v>
      </c>
      <c r="AI930" s="1">
        <v>44621.830127314817</v>
      </c>
      <c r="AJ930">
        <v>552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-44</v>
      </c>
      <c r="AQ930">
        <v>0</v>
      </c>
      <c r="AR930">
        <v>0</v>
      </c>
      <c r="AS930">
        <v>0</v>
      </c>
      <c r="AT930" t="s">
        <v>90</v>
      </c>
      <c r="AU930" t="s">
        <v>90</v>
      </c>
      <c r="AV930" t="s">
        <v>90</v>
      </c>
      <c r="AW930" t="s">
        <v>90</v>
      </c>
      <c r="AX930" t="s">
        <v>90</v>
      </c>
      <c r="AY930" t="s">
        <v>90</v>
      </c>
      <c r="AZ930" t="s">
        <v>90</v>
      </c>
      <c r="BA930" t="s">
        <v>90</v>
      </c>
      <c r="BB930" t="s">
        <v>90</v>
      </c>
      <c r="BC930" t="s">
        <v>90</v>
      </c>
      <c r="BD930" t="s">
        <v>90</v>
      </c>
      <c r="BE930" t="s">
        <v>90</v>
      </c>
    </row>
    <row r="931" spans="1:57" x14ac:dyDescent="0.45">
      <c r="A931" t="s">
        <v>2273</v>
      </c>
      <c r="B931" t="s">
        <v>82</v>
      </c>
      <c r="C931" t="s">
        <v>1874</v>
      </c>
      <c r="D931" t="s">
        <v>84</v>
      </c>
      <c r="E931" s="2" t="str">
        <f>HYPERLINK("capsilon://?command=openfolder&amp;siteaddress=FAM.docvelocity-na8.net&amp;folderid=FX43C4D96A-6B04-901E-12D2-77FBC55680FB","FX220210806")</f>
        <v>FX220210806</v>
      </c>
      <c r="F931" t="s">
        <v>19</v>
      </c>
      <c r="G931" t="s">
        <v>19</v>
      </c>
      <c r="H931" t="s">
        <v>85</v>
      </c>
      <c r="I931" t="s">
        <v>2274</v>
      </c>
      <c r="J931">
        <v>0</v>
      </c>
      <c r="K931" t="s">
        <v>87</v>
      </c>
      <c r="L931" t="s">
        <v>88</v>
      </c>
      <c r="M931" t="s">
        <v>89</v>
      </c>
      <c r="N931">
        <v>2</v>
      </c>
      <c r="O931" s="1">
        <v>44621.723726851851</v>
      </c>
      <c r="P931" s="1">
        <v>44621.831574074073</v>
      </c>
      <c r="Q931">
        <v>8342</v>
      </c>
      <c r="R931">
        <v>976</v>
      </c>
      <c r="S931" t="b">
        <v>0</v>
      </c>
      <c r="T931" t="s">
        <v>90</v>
      </c>
      <c r="U931" t="b">
        <v>0</v>
      </c>
      <c r="V931" t="s">
        <v>177</v>
      </c>
      <c r="W931" s="1">
        <v>44621.739976851852</v>
      </c>
      <c r="X931">
        <v>514</v>
      </c>
      <c r="Y931">
        <v>52</v>
      </c>
      <c r="Z931">
        <v>0</v>
      </c>
      <c r="AA931">
        <v>52</v>
      </c>
      <c r="AB931">
        <v>0</v>
      </c>
      <c r="AC931">
        <v>23</v>
      </c>
      <c r="AD931">
        <v>-52</v>
      </c>
      <c r="AE931">
        <v>0</v>
      </c>
      <c r="AF931">
        <v>0</v>
      </c>
      <c r="AG931">
        <v>0</v>
      </c>
      <c r="AH931" t="s">
        <v>92</v>
      </c>
      <c r="AI931" s="1">
        <v>44621.831574074073</v>
      </c>
      <c r="AJ931">
        <v>42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-52</v>
      </c>
      <c r="AQ931">
        <v>0</v>
      </c>
      <c r="AR931">
        <v>0</v>
      </c>
      <c r="AS931">
        <v>0</v>
      </c>
      <c r="AT931" t="s">
        <v>90</v>
      </c>
      <c r="AU931" t="s">
        <v>90</v>
      </c>
      <c r="AV931" t="s">
        <v>90</v>
      </c>
      <c r="AW931" t="s">
        <v>90</v>
      </c>
      <c r="AX931" t="s">
        <v>90</v>
      </c>
      <c r="AY931" t="s">
        <v>90</v>
      </c>
      <c r="AZ931" t="s">
        <v>90</v>
      </c>
      <c r="BA931" t="s">
        <v>90</v>
      </c>
      <c r="BB931" t="s">
        <v>90</v>
      </c>
      <c r="BC931" t="s">
        <v>90</v>
      </c>
      <c r="BD931" t="s">
        <v>90</v>
      </c>
      <c r="BE931" t="s">
        <v>90</v>
      </c>
    </row>
    <row r="932" spans="1:57" x14ac:dyDescent="0.45">
      <c r="A932" t="s">
        <v>2275</v>
      </c>
      <c r="B932" t="s">
        <v>82</v>
      </c>
      <c r="C932" t="s">
        <v>1931</v>
      </c>
      <c r="D932" t="s">
        <v>84</v>
      </c>
      <c r="E932" s="2" t="str">
        <f>HYPERLINK("capsilon://?command=openfolder&amp;siteaddress=FAM.docvelocity-na8.net&amp;folderid=FXEB38C6E8-E052-9911-4FE3-60003A762D6E","FX22028971")</f>
        <v>FX22028971</v>
      </c>
      <c r="F932" t="s">
        <v>19</v>
      </c>
      <c r="G932" t="s">
        <v>19</v>
      </c>
      <c r="H932" t="s">
        <v>85</v>
      </c>
      <c r="I932" t="s">
        <v>2276</v>
      </c>
      <c r="J932">
        <v>0</v>
      </c>
      <c r="K932" t="s">
        <v>87</v>
      </c>
      <c r="L932" t="s">
        <v>88</v>
      </c>
      <c r="M932" t="s">
        <v>89</v>
      </c>
      <c r="N932">
        <v>1</v>
      </c>
      <c r="O932" s="1">
        <v>44621.744120370371</v>
      </c>
      <c r="P932" s="1">
        <v>44622.09542824074</v>
      </c>
      <c r="Q932">
        <v>28119</v>
      </c>
      <c r="R932">
        <v>2234</v>
      </c>
      <c r="S932" t="b">
        <v>0</v>
      </c>
      <c r="T932" t="s">
        <v>90</v>
      </c>
      <c r="U932" t="b">
        <v>0</v>
      </c>
      <c r="V932" t="s">
        <v>125</v>
      </c>
      <c r="W932" s="1">
        <v>44622.09542824074</v>
      </c>
      <c r="X932">
        <v>1384</v>
      </c>
      <c r="Y932">
        <v>33</v>
      </c>
      <c r="Z932">
        <v>0</v>
      </c>
      <c r="AA932">
        <v>33</v>
      </c>
      <c r="AB932">
        <v>0</v>
      </c>
      <c r="AC932">
        <v>29</v>
      </c>
      <c r="AD932">
        <v>-33</v>
      </c>
      <c r="AE932">
        <v>37</v>
      </c>
      <c r="AF932">
        <v>0</v>
      </c>
      <c r="AG932">
        <v>2</v>
      </c>
      <c r="AH932" t="s">
        <v>90</v>
      </c>
      <c r="AI932" t="s">
        <v>90</v>
      </c>
      <c r="AJ932" t="s">
        <v>90</v>
      </c>
      <c r="AK932" t="s">
        <v>90</v>
      </c>
      <c r="AL932" t="s">
        <v>90</v>
      </c>
      <c r="AM932" t="s">
        <v>90</v>
      </c>
      <c r="AN932" t="s">
        <v>90</v>
      </c>
      <c r="AO932" t="s">
        <v>90</v>
      </c>
      <c r="AP932" t="s">
        <v>90</v>
      </c>
      <c r="AQ932" t="s">
        <v>90</v>
      </c>
      <c r="AR932" t="s">
        <v>90</v>
      </c>
      <c r="AS932" t="s">
        <v>90</v>
      </c>
      <c r="AT932" t="s">
        <v>90</v>
      </c>
      <c r="AU932" t="s">
        <v>90</v>
      </c>
      <c r="AV932" t="s">
        <v>90</v>
      </c>
      <c r="AW932" t="s">
        <v>90</v>
      </c>
      <c r="AX932" t="s">
        <v>90</v>
      </c>
      <c r="AY932" t="s">
        <v>90</v>
      </c>
      <c r="AZ932" t="s">
        <v>90</v>
      </c>
      <c r="BA932" t="s">
        <v>90</v>
      </c>
      <c r="BB932" t="s">
        <v>90</v>
      </c>
      <c r="BC932" t="s">
        <v>90</v>
      </c>
      <c r="BD932" t="s">
        <v>90</v>
      </c>
      <c r="BE932" t="s">
        <v>90</v>
      </c>
    </row>
    <row r="933" spans="1:57" x14ac:dyDescent="0.45">
      <c r="A933" t="s">
        <v>2277</v>
      </c>
      <c r="B933" t="s">
        <v>82</v>
      </c>
      <c r="C933" t="s">
        <v>940</v>
      </c>
      <c r="D933" t="s">
        <v>84</v>
      </c>
      <c r="E933" s="2" t="str">
        <f>HYPERLINK("capsilon://?command=openfolder&amp;siteaddress=FAM.docvelocity-na8.net&amp;folderid=FX1F879183-DDCA-CD30-A2AB-94A1F8D103BC","FX220112626")</f>
        <v>FX220112626</v>
      </c>
      <c r="F933" t="s">
        <v>19</v>
      </c>
      <c r="G933" t="s">
        <v>19</v>
      </c>
      <c r="H933" t="s">
        <v>85</v>
      </c>
      <c r="I933" t="s">
        <v>2236</v>
      </c>
      <c r="J933">
        <v>0</v>
      </c>
      <c r="K933" t="s">
        <v>87</v>
      </c>
      <c r="L933" t="s">
        <v>88</v>
      </c>
      <c r="M933" t="s">
        <v>89</v>
      </c>
      <c r="N933">
        <v>2</v>
      </c>
      <c r="O933" s="1">
        <v>44621.817314814813</v>
      </c>
      <c r="P933" s="1">
        <v>44622.237951388888</v>
      </c>
      <c r="Q933">
        <v>32085</v>
      </c>
      <c r="R933">
        <v>4258</v>
      </c>
      <c r="S933" t="b">
        <v>0</v>
      </c>
      <c r="T933" t="s">
        <v>90</v>
      </c>
      <c r="U933" t="b">
        <v>1</v>
      </c>
      <c r="V933" t="s">
        <v>125</v>
      </c>
      <c r="W933" s="1">
        <v>44622.004872685182</v>
      </c>
      <c r="X933">
        <v>3241</v>
      </c>
      <c r="Y933">
        <v>89</v>
      </c>
      <c r="Z933">
        <v>0</v>
      </c>
      <c r="AA933">
        <v>89</v>
      </c>
      <c r="AB933">
        <v>0</v>
      </c>
      <c r="AC933">
        <v>54</v>
      </c>
      <c r="AD933">
        <v>-89</v>
      </c>
      <c r="AE933">
        <v>0</v>
      </c>
      <c r="AF933">
        <v>0</v>
      </c>
      <c r="AG933">
        <v>0</v>
      </c>
      <c r="AH933" t="s">
        <v>190</v>
      </c>
      <c r="AI933" s="1">
        <v>44622.237951388888</v>
      </c>
      <c r="AJ933">
        <v>539</v>
      </c>
      <c r="AK933">
        <v>0</v>
      </c>
      <c r="AL933">
        <v>0</v>
      </c>
      <c r="AM933">
        <v>0</v>
      </c>
      <c r="AN933">
        <v>0</v>
      </c>
      <c r="AO933">
        <v>1</v>
      </c>
      <c r="AP933">
        <v>-89</v>
      </c>
      <c r="AQ933">
        <v>0</v>
      </c>
      <c r="AR933">
        <v>0</v>
      </c>
      <c r="AS933">
        <v>0</v>
      </c>
      <c r="AT933" t="s">
        <v>90</v>
      </c>
      <c r="AU933" t="s">
        <v>90</v>
      </c>
      <c r="AV933" t="s">
        <v>90</v>
      </c>
      <c r="AW933" t="s">
        <v>90</v>
      </c>
      <c r="AX933" t="s">
        <v>90</v>
      </c>
      <c r="AY933" t="s">
        <v>90</v>
      </c>
      <c r="AZ933" t="s">
        <v>90</v>
      </c>
      <c r="BA933" t="s">
        <v>90</v>
      </c>
      <c r="BB933" t="s">
        <v>90</v>
      </c>
      <c r="BC933" t="s">
        <v>90</v>
      </c>
      <c r="BD933" t="s">
        <v>90</v>
      </c>
      <c r="BE933" t="s">
        <v>90</v>
      </c>
    </row>
    <row r="934" spans="1:57" x14ac:dyDescent="0.45">
      <c r="A934" t="s">
        <v>2281</v>
      </c>
      <c r="B934" t="s">
        <v>82</v>
      </c>
      <c r="C934" t="s">
        <v>1739</v>
      </c>
      <c r="D934" t="s">
        <v>84</v>
      </c>
      <c r="E934" s="2" t="str">
        <f>HYPERLINK("capsilon://?command=openfolder&amp;siteaddress=FAM.docvelocity-na8.net&amp;folderid=FX47CA7026-7800-8B45-A507-BF68E7F0EC0D","FX220210387")</f>
        <v>FX220210387</v>
      </c>
      <c r="F934" t="s">
        <v>19</v>
      </c>
      <c r="G934" t="s">
        <v>19</v>
      </c>
      <c r="H934" t="s">
        <v>85</v>
      </c>
      <c r="I934" t="s">
        <v>2282</v>
      </c>
      <c r="J934">
        <v>0</v>
      </c>
      <c r="K934" t="s">
        <v>87</v>
      </c>
      <c r="L934" t="s">
        <v>88</v>
      </c>
      <c r="M934" t="s">
        <v>89</v>
      </c>
      <c r="N934">
        <v>2</v>
      </c>
      <c r="O934" s="1">
        <v>44622.317175925928</v>
      </c>
      <c r="P934" s="1">
        <v>44622.362835648149</v>
      </c>
      <c r="Q934">
        <v>2687</v>
      </c>
      <c r="R934">
        <v>1258</v>
      </c>
      <c r="S934" t="b">
        <v>0</v>
      </c>
      <c r="T934" t="s">
        <v>90</v>
      </c>
      <c r="U934" t="b">
        <v>0</v>
      </c>
      <c r="V934" t="s">
        <v>374</v>
      </c>
      <c r="W934" s="1">
        <v>44622.335162037038</v>
      </c>
      <c r="X934">
        <v>990</v>
      </c>
      <c r="Y934">
        <v>52</v>
      </c>
      <c r="Z934">
        <v>0</v>
      </c>
      <c r="AA934">
        <v>52</v>
      </c>
      <c r="AB934">
        <v>0</v>
      </c>
      <c r="AC934">
        <v>23</v>
      </c>
      <c r="AD934">
        <v>-52</v>
      </c>
      <c r="AE934">
        <v>0</v>
      </c>
      <c r="AF934">
        <v>0</v>
      </c>
      <c r="AG934">
        <v>0</v>
      </c>
      <c r="AH934" t="s">
        <v>190</v>
      </c>
      <c r="AI934" s="1">
        <v>44622.362835648149</v>
      </c>
      <c r="AJ934">
        <v>262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-52</v>
      </c>
      <c r="AQ934">
        <v>0</v>
      </c>
      <c r="AR934">
        <v>0</v>
      </c>
      <c r="AS934">
        <v>0</v>
      </c>
      <c r="AT934" t="s">
        <v>90</v>
      </c>
      <c r="AU934" t="s">
        <v>90</v>
      </c>
      <c r="AV934" t="s">
        <v>90</v>
      </c>
      <c r="AW934" t="s">
        <v>90</v>
      </c>
      <c r="AX934" t="s">
        <v>90</v>
      </c>
      <c r="AY934" t="s">
        <v>90</v>
      </c>
      <c r="AZ934" t="s">
        <v>90</v>
      </c>
      <c r="BA934" t="s">
        <v>90</v>
      </c>
      <c r="BB934" t="s">
        <v>90</v>
      </c>
      <c r="BC934" t="s">
        <v>90</v>
      </c>
      <c r="BD934" t="s">
        <v>90</v>
      </c>
      <c r="BE934" t="s">
        <v>90</v>
      </c>
    </row>
    <row r="935" spans="1:57" x14ac:dyDescent="0.45">
      <c r="A935" t="s">
        <v>2283</v>
      </c>
      <c r="B935" t="s">
        <v>82</v>
      </c>
      <c r="C935" t="s">
        <v>1300</v>
      </c>
      <c r="D935" t="s">
        <v>84</v>
      </c>
      <c r="E935" s="2" t="str">
        <f>HYPERLINK("capsilon://?command=openfolder&amp;siteaddress=FAM.docvelocity-na8.net&amp;folderid=FXEE117754-5581-3E22-AEF1-48870778167E","FX22027404")</f>
        <v>FX22027404</v>
      </c>
      <c r="F935" t="s">
        <v>19</v>
      </c>
      <c r="G935" t="s">
        <v>19</v>
      </c>
      <c r="H935" t="s">
        <v>85</v>
      </c>
      <c r="I935" t="s">
        <v>2284</v>
      </c>
      <c r="J935">
        <v>0</v>
      </c>
      <c r="K935" t="s">
        <v>87</v>
      </c>
      <c r="L935" t="s">
        <v>88</v>
      </c>
      <c r="M935" t="s">
        <v>89</v>
      </c>
      <c r="N935">
        <v>2</v>
      </c>
      <c r="O935" s="1">
        <v>44622.331296296295</v>
      </c>
      <c r="P935" s="1">
        <v>44622.363530092596</v>
      </c>
      <c r="Q935">
        <v>2243</v>
      </c>
      <c r="R935">
        <v>542</v>
      </c>
      <c r="S935" t="b">
        <v>0</v>
      </c>
      <c r="T935" t="s">
        <v>90</v>
      </c>
      <c r="U935" t="b">
        <v>0</v>
      </c>
      <c r="V935" t="s">
        <v>186</v>
      </c>
      <c r="W935" s="1">
        <v>44622.340983796297</v>
      </c>
      <c r="X935">
        <v>317</v>
      </c>
      <c r="Y935">
        <v>0</v>
      </c>
      <c r="Z935">
        <v>0</v>
      </c>
      <c r="AA935">
        <v>0</v>
      </c>
      <c r="AB935">
        <v>52</v>
      </c>
      <c r="AC935">
        <v>0</v>
      </c>
      <c r="AD935">
        <v>0</v>
      </c>
      <c r="AE935">
        <v>0</v>
      </c>
      <c r="AF935">
        <v>0</v>
      </c>
      <c r="AG935">
        <v>0</v>
      </c>
      <c r="AH935" t="s">
        <v>190</v>
      </c>
      <c r="AI935" s="1">
        <v>44622.363530092596</v>
      </c>
      <c r="AJ935">
        <v>59</v>
      </c>
      <c r="AK935">
        <v>0</v>
      </c>
      <c r="AL935">
        <v>0</v>
      </c>
      <c r="AM935">
        <v>0</v>
      </c>
      <c r="AN935">
        <v>52</v>
      </c>
      <c r="AO935">
        <v>0</v>
      </c>
      <c r="AP935">
        <v>0</v>
      </c>
      <c r="AQ935">
        <v>0</v>
      </c>
      <c r="AR935">
        <v>0</v>
      </c>
      <c r="AS935">
        <v>0</v>
      </c>
      <c r="AT935" t="s">
        <v>90</v>
      </c>
      <c r="AU935" t="s">
        <v>90</v>
      </c>
      <c r="AV935" t="s">
        <v>90</v>
      </c>
      <c r="AW935" t="s">
        <v>90</v>
      </c>
      <c r="AX935" t="s">
        <v>90</v>
      </c>
      <c r="AY935" t="s">
        <v>90</v>
      </c>
      <c r="AZ935" t="s">
        <v>90</v>
      </c>
      <c r="BA935" t="s">
        <v>90</v>
      </c>
      <c r="BB935" t="s">
        <v>90</v>
      </c>
      <c r="BC935" t="s">
        <v>90</v>
      </c>
      <c r="BD935" t="s">
        <v>90</v>
      </c>
      <c r="BE935" t="s">
        <v>90</v>
      </c>
    </row>
    <row r="936" spans="1:57" x14ac:dyDescent="0.45">
      <c r="A936" t="s">
        <v>2285</v>
      </c>
      <c r="B936" t="s">
        <v>82</v>
      </c>
      <c r="C936" t="s">
        <v>1300</v>
      </c>
      <c r="D936" t="s">
        <v>84</v>
      </c>
      <c r="E936" s="2" t="str">
        <f>HYPERLINK("capsilon://?command=openfolder&amp;siteaddress=FAM.docvelocity-na8.net&amp;folderid=FXEE117754-5581-3E22-AEF1-48870778167E","FX22027404")</f>
        <v>FX22027404</v>
      </c>
      <c r="F936" t="s">
        <v>19</v>
      </c>
      <c r="G936" t="s">
        <v>19</v>
      </c>
      <c r="H936" t="s">
        <v>85</v>
      </c>
      <c r="I936" t="s">
        <v>2286</v>
      </c>
      <c r="J936">
        <v>0</v>
      </c>
      <c r="K936" t="s">
        <v>87</v>
      </c>
      <c r="L936" t="s">
        <v>88</v>
      </c>
      <c r="M936" t="s">
        <v>89</v>
      </c>
      <c r="N936">
        <v>2</v>
      </c>
      <c r="O936" s="1">
        <v>44622.332280092596</v>
      </c>
      <c r="P936" s="1">
        <v>44622.364189814813</v>
      </c>
      <c r="Q936">
        <v>2676</v>
      </c>
      <c r="R936">
        <v>81</v>
      </c>
      <c r="S936" t="b">
        <v>0</v>
      </c>
      <c r="T936" t="s">
        <v>90</v>
      </c>
      <c r="U936" t="b">
        <v>0</v>
      </c>
      <c r="V936" t="s">
        <v>374</v>
      </c>
      <c r="W936" s="1">
        <v>44622.337395833332</v>
      </c>
      <c r="X936">
        <v>25</v>
      </c>
      <c r="Y936">
        <v>0</v>
      </c>
      <c r="Z936">
        <v>0</v>
      </c>
      <c r="AA936">
        <v>0</v>
      </c>
      <c r="AB936">
        <v>52</v>
      </c>
      <c r="AC936">
        <v>0</v>
      </c>
      <c r="AD936">
        <v>0</v>
      </c>
      <c r="AE936">
        <v>0</v>
      </c>
      <c r="AF936">
        <v>0</v>
      </c>
      <c r="AG936">
        <v>0</v>
      </c>
      <c r="AH936" t="s">
        <v>190</v>
      </c>
      <c r="AI936" s="1">
        <v>44622.364189814813</v>
      </c>
      <c r="AJ936">
        <v>56</v>
      </c>
      <c r="AK936">
        <v>0</v>
      </c>
      <c r="AL936">
        <v>0</v>
      </c>
      <c r="AM936">
        <v>0</v>
      </c>
      <c r="AN936">
        <v>52</v>
      </c>
      <c r="AO936">
        <v>0</v>
      </c>
      <c r="AP936">
        <v>0</v>
      </c>
      <c r="AQ936">
        <v>0</v>
      </c>
      <c r="AR936">
        <v>0</v>
      </c>
      <c r="AS936">
        <v>0</v>
      </c>
      <c r="AT936" t="s">
        <v>90</v>
      </c>
      <c r="AU936" t="s">
        <v>90</v>
      </c>
      <c r="AV936" t="s">
        <v>90</v>
      </c>
      <c r="AW936" t="s">
        <v>90</v>
      </c>
      <c r="AX936" t="s">
        <v>90</v>
      </c>
      <c r="AY936" t="s">
        <v>90</v>
      </c>
      <c r="AZ936" t="s">
        <v>90</v>
      </c>
      <c r="BA936" t="s">
        <v>90</v>
      </c>
      <c r="BB936" t="s">
        <v>90</v>
      </c>
      <c r="BC936" t="s">
        <v>90</v>
      </c>
      <c r="BD936" t="s">
        <v>90</v>
      </c>
      <c r="BE936" t="s">
        <v>90</v>
      </c>
    </row>
    <row r="937" spans="1:57" x14ac:dyDescent="0.45">
      <c r="A937" t="s">
        <v>2287</v>
      </c>
      <c r="B937" t="s">
        <v>82</v>
      </c>
      <c r="C937" t="s">
        <v>1772</v>
      </c>
      <c r="D937" t="s">
        <v>84</v>
      </c>
      <c r="E937" s="2" t="str">
        <f>HYPERLINK("capsilon://?command=openfolder&amp;siteaddress=FAM.docvelocity-na8.net&amp;folderid=FXE536FA6E-3B6E-96B2-A421-3DC37429D83A","FX22028303")</f>
        <v>FX22028303</v>
      </c>
      <c r="F937" t="s">
        <v>19</v>
      </c>
      <c r="G937" t="s">
        <v>19</v>
      </c>
      <c r="H937" t="s">
        <v>85</v>
      </c>
      <c r="I937" t="s">
        <v>2288</v>
      </c>
      <c r="J937">
        <v>0</v>
      </c>
      <c r="K937" t="s">
        <v>87</v>
      </c>
      <c r="L937" t="s">
        <v>88</v>
      </c>
      <c r="M937" t="s">
        <v>89</v>
      </c>
      <c r="N937">
        <v>2</v>
      </c>
      <c r="O937" s="1">
        <v>44622.344722222224</v>
      </c>
      <c r="P937" s="1">
        <v>44622.367245370369</v>
      </c>
      <c r="Q937">
        <v>1299</v>
      </c>
      <c r="R937">
        <v>647</v>
      </c>
      <c r="S937" t="b">
        <v>0</v>
      </c>
      <c r="T937" t="s">
        <v>90</v>
      </c>
      <c r="U937" t="b">
        <v>0</v>
      </c>
      <c r="V937" t="s">
        <v>186</v>
      </c>
      <c r="W937" s="1">
        <v>44622.349675925929</v>
      </c>
      <c r="X937">
        <v>384</v>
      </c>
      <c r="Y937">
        <v>52</v>
      </c>
      <c r="Z937">
        <v>0</v>
      </c>
      <c r="AA937">
        <v>52</v>
      </c>
      <c r="AB937">
        <v>0</v>
      </c>
      <c r="AC937">
        <v>4</v>
      </c>
      <c r="AD937">
        <v>-52</v>
      </c>
      <c r="AE937">
        <v>0</v>
      </c>
      <c r="AF937">
        <v>0</v>
      </c>
      <c r="AG937">
        <v>0</v>
      </c>
      <c r="AH937" t="s">
        <v>190</v>
      </c>
      <c r="AI937" s="1">
        <v>44622.367245370369</v>
      </c>
      <c r="AJ937">
        <v>263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-52</v>
      </c>
      <c r="AQ937">
        <v>0</v>
      </c>
      <c r="AR937">
        <v>0</v>
      </c>
      <c r="AS937">
        <v>0</v>
      </c>
      <c r="AT937" t="s">
        <v>90</v>
      </c>
      <c r="AU937" t="s">
        <v>90</v>
      </c>
      <c r="AV937" t="s">
        <v>90</v>
      </c>
      <c r="AW937" t="s">
        <v>90</v>
      </c>
      <c r="AX937" t="s">
        <v>90</v>
      </c>
      <c r="AY937" t="s">
        <v>90</v>
      </c>
      <c r="AZ937" t="s">
        <v>90</v>
      </c>
      <c r="BA937" t="s">
        <v>90</v>
      </c>
      <c r="BB937" t="s">
        <v>90</v>
      </c>
      <c r="BC937" t="s">
        <v>90</v>
      </c>
      <c r="BD937" t="s">
        <v>90</v>
      </c>
      <c r="BE937" t="s">
        <v>90</v>
      </c>
    </row>
    <row r="938" spans="1:57" x14ac:dyDescent="0.45">
      <c r="A938" t="s">
        <v>2289</v>
      </c>
      <c r="B938" t="s">
        <v>82</v>
      </c>
      <c r="C938" t="s">
        <v>448</v>
      </c>
      <c r="D938" t="s">
        <v>84</v>
      </c>
      <c r="E938" s="2" t="str">
        <f>HYPERLINK("capsilon://?command=openfolder&amp;siteaddress=FAM.docvelocity-na8.net&amp;folderid=FX6C9945AF-7BA1-45E8-5F76-C7246283959D","FX22022382")</f>
        <v>FX22022382</v>
      </c>
      <c r="F938" t="s">
        <v>19</v>
      </c>
      <c r="G938" t="s">
        <v>19</v>
      </c>
      <c r="H938" t="s">
        <v>85</v>
      </c>
      <c r="I938" t="s">
        <v>2290</v>
      </c>
      <c r="J938">
        <v>0</v>
      </c>
      <c r="K938" t="s">
        <v>87</v>
      </c>
      <c r="L938" t="s">
        <v>88</v>
      </c>
      <c r="M938" t="s">
        <v>89</v>
      </c>
      <c r="N938">
        <v>2</v>
      </c>
      <c r="O938" s="1">
        <v>44622.349826388891</v>
      </c>
      <c r="P938" s="1">
        <v>44622.367731481485</v>
      </c>
      <c r="Q938">
        <v>1435</v>
      </c>
      <c r="R938">
        <v>112</v>
      </c>
      <c r="S938" t="b">
        <v>0</v>
      </c>
      <c r="T938" t="s">
        <v>90</v>
      </c>
      <c r="U938" t="b">
        <v>0</v>
      </c>
      <c r="V938" t="s">
        <v>374</v>
      </c>
      <c r="W938" s="1">
        <v>44622.353796296295</v>
      </c>
      <c r="X938">
        <v>56</v>
      </c>
      <c r="Y938">
        <v>0</v>
      </c>
      <c r="Z938">
        <v>0</v>
      </c>
      <c r="AA938">
        <v>0</v>
      </c>
      <c r="AB938">
        <v>104</v>
      </c>
      <c r="AC938">
        <v>0</v>
      </c>
      <c r="AD938">
        <v>0</v>
      </c>
      <c r="AE938">
        <v>0</v>
      </c>
      <c r="AF938">
        <v>0</v>
      </c>
      <c r="AG938">
        <v>0</v>
      </c>
      <c r="AH938" t="s">
        <v>190</v>
      </c>
      <c r="AI938" s="1">
        <v>44622.367731481485</v>
      </c>
      <c r="AJ938">
        <v>42</v>
      </c>
      <c r="AK938">
        <v>0</v>
      </c>
      <c r="AL938">
        <v>0</v>
      </c>
      <c r="AM938">
        <v>0</v>
      </c>
      <c r="AN938">
        <v>104</v>
      </c>
      <c r="AO938">
        <v>0</v>
      </c>
      <c r="AP938">
        <v>0</v>
      </c>
      <c r="AQ938">
        <v>0</v>
      </c>
      <c r="AR938">
        <v>0</v>
      </c>
      <c r="AS938">
        <v>0</v>
      </c>
      <c r="AT938" t="s">
        <v>90</v>
      </c>
      <c r="AU938" t="s">
        <v>90</v>
      </c>
      <c r="AV938" t="s">
        <v>90</v>
      </c>
      <c r="AW938" t="s">
        <v>90</v>
      </c>
      <c r="AX938" t="s">
        <v>90</v>
      </c>
      <c r="AY938" t="s">
        <v>90</v>
      </c>
      <c r="AZ938" t="s">
        <v>90</v>
      </c>
      <c r="BA938" t="s">
        <v>90</v>
      </c>
      <c r="BB938" t="s">
        <v>90</v>
      </c>
      <c r="BC938" t="s">
        <v>90</v>
      </c>
      <c r="BD938" t="s">
        <v>90</v>
      </c>
      <c r="BE938" t="s">
        <v>90</v>
      </c>
    </row>
    <row r="939" spans="1:57" x14ac:dyDescent="0.45">
      <c r="A939" t="s">
        <v>2291</v>
      </c>
      <c r="B939" t="s">
        <v>82</v>
      </c>
      <c r="C939" t="s">
        <v>199</v>
      </c>
      <c r="D939" t="s">
        <v>84</v>
      </c>
      <c r="E939" s="2" t="str">
        <f>HYPERLINK("capsilon://?command=openfolder&amp;siteaddress=FAM.docvelocity-na8.net&amp;folderid=FX5E6FC761-18FF-FB98-9E5B-AB8A368403C8","FX2202984")</f>
        <v>FX2202984</v>
      </c>
      <c r="F939" t="s">
        <v>19</v>
      </c>
      <c r="G939" t="s">
        <v>19</v>
      </c>
      <c r="H939" t="s">
        <v>85</v>
      </c>
      <c r="I939" t="s">
        <v>2292</v>
      </c>
      <c r="J939">
        <v>0</v>
      </c>
      <c r="K939" t="s">
        <v>87</v>
      </c>
      <c r="L939" t="s">
        <v>88</v>
      </c>
      <c r="M939" t="s">
        <v>89</v>
      </c>
      <c r="N939">
        <v>1</v>
      </c>
      <c r="O939" s="1">
        <v>44622.368067129632</v>
      </c>
      <c r="P939" s="1">
        <v>44622.374699074076</v>
      </c>
      <c r="Q939">
        <v>264</v>
      </c>
      <c r="R939">
        <v>309</v>
      </c>
      <c r="S939" t="b">
        <v>0</v>
      </c>
      <c r="T939" t="s">
        <v>90</v>
      </c>
      <c r="U939" t="b">
        <v>0</v>
      </c>
      <c r="V939" t="s">
        <v>186</v>
      </c>
      <c r="W939" s="1">
        <v>44622.374699074076</v>
      </c>
      <c r="X939">
        <v>236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104</v>
      </c>
      <c r="AF939">
        <v>0</v>
      </c>
      <c r="AG939">
        <v>2</v>
      </c>
      <c r="AH939" t="s">
        <v>90</v>
      </c>
      <c r="AI939" t="s">
        <v>90</v>
      </c>
      <c r="AJ939" t="s">
        <v>90</v>
      </c>
      <c r="AK939" t="s">
        <v>90</v>
      </c>
      <c r="AL939" t="s">
        <v>90</v>
      </c>
      <c r="AM939" t="s">
        <v>90</v>
      </c>
      <c r="AN939" t="s">
        <v>90</v>
      </c>
      <c r="AO939" t="s">
        <v>90</v>
      </c>
      <c r="AP939" t="s">
        <v>90</v>
      </c>
      <c r="AQ939" t="s">
        <v>90</v>
      </c>
      <c r="AR939" t="s">
        <v>90</v>
      </c>
      <c r="AS939" t="s">
        <v>90</v>
      </c>
      <c r="AT939" t="s">
        <v>90</v>
      </c>
      <c r="AU939" t="s">
        <v>90</v>
      </c>
      <c r="AV939" t="s">
        <v>90</v>
      </c>
      <c r="AW939" t="s">
        <v>90</v>
      </c>
      <c r="AX939" t="s">
        <v>90</v>
      </c>
      <c r="AY939" t="s">
        <v>90</v>
      </c>
      <c r="AZ939" t="s">
        <v>90</v>
      </c>
      <c r="BA939" t="s">
        <v>90</v>
      </c>
      <c r="BB939" t="s">
        <v>90</v>
      </c>
      <c r="BC939" t="s">
        <v>90</v>
      </c>
      <c r="BD939" t="s">
        <v>90</v>
      </c>
      <c r="BE939" t="s">
        <v>90</v>
      </c>
    </row>
  </sheetData>
  <sortState xmlns:xlrd2="http://schemas.microsoft.com/office/spreadsheetml/2017/richdata2" ref="A2:BE939">
    <sortCondition ref="O2:O93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2022-03-02T14:00:00Z</dcterms:created>
  <dcterms:modified xsi:type="dcterms:W3CDTF">2022-03-02T14:45:23Z</dcterms:modified>
</cp:coreProperties>
</file>